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mc:AlternateContent xmlns:mc="http://schemas.openxmlformats.org/markup-compatibility/2006">
    <mc:Choice Requires="x15">
      <x15ac:absPath xmlns:x15ac="http://schemas.microsoft.com/office/spreadsheetml/2010/11/ac" url="C:\Users\mmahajan\Documents\eps-mexico\"/>
    </mc:Choice>
  </mc:AlternateContent>
  <xr:revisionPtr revIDLastSave="0" documentId="13_ncr:1_{6AA0B412-F179-4A5B-A7A7-96D8B0E25B8B}" xr6:coauthVersionLast="47" xr6:coauthVersionMax="47" xr10:uidLastSave="{00000000-0000-0000-0000-000000000000}"/>
  <bookViews>
    <workbookView xWindow="-28920" yWindow="-120" windowWidth="29040" windowHeight="17640" xr2:uid="{00000000-000D-0000-FFFF-FFFF00000000}"/>
  </bookViews>
  <sheets>
    <sheet name="About" sheetId="10" r:id="rId1"/>
    <sheet name="Policy Characteristics" sheetId="19" r:id="rId2"/>
    <sheet name="PolicyLevers" sheetId="1" r:id="rId3"/>
    <sheet name="UnitControlCenter" sheetId="18" r:id="rId4"/>
    <sheet name="OutputGraphs" sheetId="8" r:id="rId5"/>
    <sheet name="Output Graph Color Key" sheetId="17" r:id="rId6"/>
    <sheet name="ReferenceScenarios" sheetId="9" r:id="rId7"/>
    <sheet name="Target Calculations" sheetId="15" r:id="rId8"/>
    <sheet name="Mexico Targets" sheetId="20" r:id="rId9"/>
    <sheet name="MaxBoundCalculations" sheetId="13" r:id="rId10"/>
  </sheets>
  <definedNames>
    <definedName name="_xlnm._FilterDatabase" localSheetId="2" hidden="1">PolicyLevers!$A$1:$R$1227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W2" i="8" l="1"/>
  <c r="R2" i="8"/>
  <c r="M2" i="8"/>
  <c r="J326" i="1"/>
  <c r="K326" i="1"/>
  <c r="L326" i="1"/>
  <c r="M326" i="1"/>
  <c r="N326" i="1"/>
  <c r="O326" i="1"/>
  <c r="P326" i="1"/>
  <c r="Q326" i="1"/>
  <c r="R326" i="1"/>
  <c r="J327" i="1"/>
  <c r="K327" i="1"/>
  <c r="L327" i="1"/>
  <c r="M327" i="1"/>
  <c r="N327" i="1"/>
  <c r="O327" i="1"/>
  <c r="P327" i="1"/>
  <c r="Q327" i="1"/>
  <c r="R327" i="1"/>
  <c r="J328" i="1"/>
  <c r="K328" i="1"/>
  <c r="L328" i="1"/>
  <c r="M328" i="1"/>
  <c r="N328" i="1"/>
  <c r="O328" i="1"/>
  <c r="P328" i="1"/>
  <c r="Q328" i="1"/>
  <c r="R328" i="1"/>
  <c r="J329" i="1"/>
  <c r="K329" i="1"/>
  <c r="L329" i="1"/>
  <c r="M329" i="1"/>
  <c r="N329" i="1"/>
  <c r="O329" i="1"/>
  <c r="P329" i="1"/>
  <c r="Q329" i="1"/>
  <c r="R329" i="1"/>
  <c r="J330" i="1"/>
  <c r="K330" i="1"/>
  <c r="L330" i="1"/>
  <c r="M330" i="1"/>
  <c r="N330" i="1"/>
  <c r="O330" i="1"/>
  <c r="P330" i="1"/>
  <c r="Q330" i="1"/>
  <c r="R330" i="1"/>
  <c r="J331" i="1"/>
  <c r="K331" i="1"/>
  <c r="L331" i="1"/>
  <c r="M331" i="1"/>
  <c r="N331" i="1"/>
  <c r="O331" i="1"/>
  <c r="P331" i="1"/>
  <c r="Q331" i="1"/>
  <c r="R331" i="1"/>
  <c r="J332" i="1"/>
  <c r="K332" i="1"/>
  <c r="L332" i="1"/>
  <c r="M332" i="1"/>
  <c r="N332" i="1"/>
  <c r="O332" i="1"/>
  <c r="P332" i="1"/>
  <c r="Q332" i="1"/>
  <c r="R332" i="1"/>
  <c r="J333" i="1"/>
  <c r="K333" i="1"/>
  <c r="L333" i="1"/>
  <c r="M333" i="1"/>
  <c r="N333" i="1"/>
  <c r="O333" i="1"/>
  <c r="P333" i="1"/>
  <c r="Q333" i="1"/>
  <c r="R333" i="1"/>
  <c r="J334" i="1"/>
  <c r="K334" i="1"/>
  <c r="L334" i="1"/>
  <c r="M334" i="1"/>
  <c r="N334" i="1"/>
  <c r="O334" i="1"/>
  <c r="P334" i="1"/>
  <c r="Q334" i="1"/>
  <c r="R334" i="1"/>
  <c r="J335" i="1"/>
  <c r="K335" i="1"/>
  <c r="L335" i="1"/>
  <c r="M335" i="1"/>
  <c r="N335" i="1"/>
  <c r="O335" i="1"/>
  <c r="P335" i="1"/>
  <c r="Q335" i="1"/>
  <c r="R335" i="1"/>
  <c r="J336" i="1"/>
  <c r="K336" i="1"/>
  <c r="L336" i="1"/>
  <c r="M336" i="1"/>
  <c r="N336" i="1"/>
  <c r="O336" i="1"/>
  <c r="P336" i="1"/>
  <c r="Q336" i="1"/>
  <c r="R336" i="1"/>
  <c r="J337" i="1"/>
  <c r="K337" i="1"/>
  <c r="L337" i="1"/>
  <c r="M337" i="1"/>
  <c r="N337" i="1"/>
  <c r="O337" i="1"/>
  <c r="P337" i="1"/>
  <c r="Q337" i="1"/>
  <c r="R337" i="1"/>
  <c r="J338" i="1"/>
  <c r="K338" i="1"/>
  <c r="L338" i="1"/>
  <c r="M338" i="1"/>
  <c r="N338" i="1"/>
  <c r="O338" i="1"/>
  <c r="P338" i="1"/>
  <c r="Q338" i="1"/>
  <c r="R338" i="1"/>
  <c r="J339" i="1"/>
  <c r="K339" i="1"/>
  <c r="L339" i="1"/>
  <c r="M339" i="1"/>
  <c r="N339" i="1"/>
  <c r="O339" i="1"/>
  <c r="P339" i="1"/>
  <c r="Q339" i="1"/>
  <c r="R339" i="1"/>
  <c r="J340" i="1"/>
  <c r="K340" i="1"/>
  <c r="L340" i="1"/>
  <c r="M340" i="1"/>
  <c r="N340" i="1"/>
  <c r="O340" i="1"/>
  <c r="P340" i="1"/>
  <c r="Q340" i="1"/>
  <c r="R340" i="1"/>
  <c r="J341" i="1"/>
  <c r="K341" i="1"/>
  <c r="L341" i="1"/>
  <c r="M341" i="1"/>
  <c r="N341" i="1"/>
  <c r="O341" i="1"/>
  <c r="P341" i="1"/>
  <c r="Q341" i="1"/>
  <c r="R341" i="1"/>
  <c r="J342" i="1"/>
  <c r="K342" i="1"/>
  <c r="L342" i="1"/>
  <c r="M342" i="1"/>
  <c r="N342" i="1"/>
  <c r="O342" i="1"/>
  <c r="P342" i="1"/>
  <c r="Q342" i="1"/>
  <c r="R342" i="1"/>
  <c r="J343" i="1"/>
  <c r="K343" i="1"/>
  <c r="L343" i="1"/>
  <c r="M343" i="1"/>
  <c r="N343" i="1"/>
  <c r="O343" i="1"/>
  <c r="P343" i="1"/>
  <c r="Q343" i="1"/>
  <c r="R343" i="1"/>
  <c r="J344" i="1"/>
  <c r="K344" i="1"/>
  <c r="L344" i="1"/>
  <c r="M344" i="1"/>
  <c r="N344" i="1"/>
  <c r="O344" i="1"/>
  <c r="P344" i="1"/>
  <c r="Q344" i="1"/>
  <c r="R344" i="1"/>
  <c r="J345" i="1"/>
  <c r="K345" i="1"/>
  <c r="L345" i="1"/>
  <c r="M345" i="1"/>
  <c r="N345" i="1"/>
  <c r="O345" i="1"/>
  <c r="P345" i="1"/>
  <c r="Q345" i="1"/>
  <c r="R345" i="1"/>
  <c r="J346" i="1"/>
  <c r="K346" i="1"/>
  <c r="L346" i="1"/>
  <c r="M346" i="1"/>
  <c r="N346" i="1"/>
  <c r="O346" i="1"/>
  <c r="P346" i="1"/>
  <c r="Q346" i="1"/>
  <c r="R346" i="1"/>
  <c r="J347" i="1"/>
  <c r="K347" i="1"/>
  <c r="L347" i="1"/>
  <c r="M347" i="1"/>
  <c r="N347" i="1"/>
  <c r="O347" i="1"/>
  <c r="P347" i="1"/>
  <c r="Q347" i="1"/>
  <c r="R347" i="1"/>
  <c r="J348" i="1"/>
  <c r="K348" i="1"/>
  <c r="L348" i="1"/>
  <c r="M348" i="1"/>
  <c r="N348" i="1"/>
  <c r="O348" i="1"/>
  <c r="P348" i="1"/>
  <c r="Q348" i="1"/>
  <c r="R348" i="1"/>
  <c r="J349" i="1"/>
  <c r="K349" i="1"/>
  <c r="L349" i="1"/>
  <c r="M349" i="1"/>
  <c r="N349" i="1"/>
  <c r="O349" i="1"/>
  <c r="P349" i="1"/>
  <c r="Q349" i="1"/>
  <c r="R349" i="1"/>
  <c r="J350" i="1"/>
  <c r="K350" i="1"/>
  <c r="L350" i="1"/>
  <c r="M350" i="1"/>
  <c r="N350" i="1"/>
  <c r="O350" i="1"/>
  <c r="P350" i="1"/>
  <c r="Q350" i="1"/>
  <c r="R350" i="1"/>
  <c r="J351" i="1"/>
  <c r="K351" i="1"/>
  <c r="L351" i="1"/>
  <c r="M351" i="1"/>
  <c r="N351" i="1"/>
  <c r="O351" i="1"/>
  <c r="P351" i="1"/>
  <c r="Q351" i="1"/>
  <c r="R351" i="1"/>
  <c r="J352" i="1"/>
  <c r="K352" i="1"/>
  <c r="L352" i="1"/>
  <c r="M352" i="1"/>
  <c r="N352" i="1"/>
  <c r="O352" i="1"/>
  <c r="P352" i="1"/>
  <c r="Q352" i="1"/>
  <c r="R352" i="1"/>
  <c r="J353" i="1"/>
  <c r="K353" i="1"/>
  <c r="L353" i="1"/>
  <c r="M353" i="1"/>
  <c r="N353" i="1"/>
  <c r="O353" i="1"/>
  <c r="P353" i="1"/>
  <c r="Q353" i="1"/>
  <c r="R353" i="1"/>
  <c r="J354" i="1"/>
  <c r="K354" i="1"/>
  <c r="L354" i="1"/>
  <c r="M354" i="1"/>
  <c r="N354" i="1"/>
  <c r="O354" i="1"/>
  <c r="P354" i="1"/>
  <c r="Q354" i="1"/>
  <c r="R354" i="1"/>
  <c r="J355" i="1"/>
  <c r="K355" i="1"/>
  <c r="L355" i="1"/>
  <c r="M355" i="1"/>
  <c r="N355" i="1"/>
  <c r="O355" i="1"/>
  <c r="P355" i="1"/>
  <c r="Q355" i="1"/>
  <c r="R355" i="1"/>
  <c r="J356" i="1"/>
  <c r="K356" i="1"/>
  <c r="L356" i="1"/>
  <c r="M356" i="1"/>
  <c r="N356" i="1"/>
  <c r="O356" i="1"/>
  <c r="P356" i="1"/>
  <c r="Q356" i="1"/>
  <c r="R356" i="1"/>
  <c r="J357" i="1"/>
  <c r="K357" i="1"/>
  <c r="L357" i="1"/>
  <c r="M357" i="1"/>
  <c r="N357" i="1"/>
  <c r="O357" i="1"/>
  <c r="P357" i="1"/>
  <c r="Q357" i="1"/>
  <c r="R357" i="1"/>
  <c r="J358" i="1"/>
  <c r="K358" i="1"/>
  <c r="L358" i="1"/>
  <c r="M358" i="1"/>
  <c r="N358" i="1"/>
  <c r="O358" i="1"/>
  <c r="P358" i="1"/>
  <c r="Q358" i="1"/>
  <c r="R358" i="1"/>
  <c r="J359" i="1"/>
  <c r="K359" i="1"/>
  <c r="L359" i="1"/>
  <c r="M359" i="1"/>
  <c r="N359" i="1"/>
  <c r="O359" i="1"/>
  <c r="P359" i="1"/>
  <c r="Q359" i="1"/>
  <c r="R359" i="1"/>
  <c r="J360" i="1"/>
  <c r="K360" i="1"/>
  <c r="L360" i="1"/>
  <c r="M360" i="1"/>
  <c r="N360" i="1"/>
  <c r="O360" i="1"/>
  <c r="P360" i="1"/>
  <c r="Q360" i="1"/>
  <c r="R360" i="1"/>
  <c r="J361" i="1"/>
  <c r="K361" i="1"/>
  <c r="L361" i="1"/>
  <c r="M361" i="1"/>
  <c r="N361" i="1"/>
  <c r="O361" i="1"/>
  <c r="P361" i="1"/>
  <c r="Q361" i="1"/>
  <c r="R361" i="1"/>
  <c r="J362" i="1"/>
  <c r="K362" i="1"/>
  <c r="L362" i="1"/>
  <c r="M362" i="1"/>
  <c r="N362" i="1"/>
  <c r="O362" i="1"/>
  <c r="P362" i="1"/>
  <c r="Q362" i="1"/>
  <c r="R362" i="1"/>
  <c r="J363" i="1"/>
  <c r="K363" i="1"/>
  <c r="L363" i="1"/>
  <c r="M363" i="1"/>
  <c r="N363" i="1"/>
  <c r="O363" i="1"/>
  <c r="P363" i="1"/>
  <c r="Q363" i="1"/>
  <c r="R363" i="1"/>
  <c r="J364" i="1"/>
  <c r="K364" i="1"/>
  <c r="L364" i="1"/>
  <c r="M364" i="1"/>
  <c r="N364" i="1"/>
  <c r="O364" i="1"/>
  <c r="P364" i="1"/>
  <c r="Q364" i="1"/>
  <c r="R364" i="1"/>
  <c r="J365" i="1"/>
  <c r="K365" i="1"/>
  <c r="L365" i="1"/>
  <c r="M365" i="1"/>
  <c r="N365" i="1"/>
  <c r="O365" i="1"/>
  <c r="P365" i="1"/>
  <c r="Q365" i="1"/>
  <c r="R365" i="1"/>
  <c r="J366" i="1"/>
  <c r="K366" i="1"/>
  <c r="L366" i="1"/>
  <c r="M366" i="1"/>
  <c r="N366" i="1"/>
  <c r="O366" i="1"/>
  <c r="P366" i="1"/>
  <c r="Q366" i="1"/>
  <c r="R366" i="1"/>
  <c r="J367" i="1"/>
  <c r="K367" i="1"/>
  <c r="L367" i="1"/>
  <c r="M367" i="1"/>
  <c r="N367" i="1"/>
  <c r="O367" i="1"/>
  <c r="P367" i="1"/>
  <c r="Q367" i="1"/>
  <c r="R367" i="1"/>
  <c r="J368" i="1"/>
  <c r="K368" i="1"/>
  <c r="L368" i="1"/>
  <c r="M368" i="1"/>
  <c r="N368" i="1"/>
  <c r="O368" i="1"/>
  <c r="P368" i="1"/>
  <c r="Q368" i="1"/>
  <c r="R368" i="1"/>
  <c r="J369" i="1"/>
  <c r="K369" i="1"/>
  <c r="L369" i="1"/>
  <c r="M369" i="1"/>
  <c r="N369" i="1"/>
  <c r="O369" i="1"/>
  <c r="P369" i="1"/>
  <c r="Q369" i="1"/>
  <c r="R369" i="1"/>
  <c r="J370" i="1"/>
  <c r="K370" i="1"/>
  <c r="L370" i="1"/>
  <c r="M370" i="1"/>
  <c r="N370" i="1"/>
  <c r="O370" i="1"/>
  <c r="P370" i="1"/>
  <c r="Q370" i="1"/>
  <c r="R370" i="1"/>
  <c r="J371" i="1"/>
  <c r="K371" i="1"/>
  <c r="L371" i="1"/>
  <c r="M371" i="1"/>
  <c r="N371" i="1"/>
  <c r="O371" i="1"/>
  <c r="P371" i="1"/>
  <c r="Q371" i="1"/>
  <c r="R371" i="1"/>
  <c r="J372" i="1"/>
  <c r="K372" i="1"/>
  <c r="L372" i="1"/>
  <c r="M372" i="1"/>
  <c r="N372" i="1"/>
  <c r="O372" i="1"/>
  <c r="P372" i="1"/>
  <c r="Q372" i="1"/>
  <c r="R372" i="1"/>
  <c r="J373" i="1"/>
  <c r="K373" i="1"/>
  <c r="L373" i="1"/>
  <c r="M373" i="1"/>
  <c r="N373" i="1"/>
  <c r="O373" i="1"/>
  <c r="P373" i="1"/>
  <c r="Q373" i="1"/>
  <c r="R373" i="1"/>
  <c r="J374" i="1"/>
  <c r="K374" i="1"/>
  <c r="L374" i="1"/>
  <c r="M374" i="1"/>
  <c r="N374" i="1"/>
  <c r="O374" i="1"/>
  <c r="P374" i="1"/>
  <c r="Q374" i="1"/>
  <c r="R374" i="1"/>
  <c r="J375" i="1"/>
  <c r="K375" i="1"/>
  <c r="L375" i="1"/>
  <c r="M375" i="1"/>
  <c r="N375" i="1"/>
  <c r="O375" i="1"/>
  <c r="P375" i="1"/>
  <c r="Q375" i="1"/>
  <c r="R375" i="1"/>
  <c r="J376" i="1"/>
  <c r="K376" i="1"/>
  <c r="L376" i="1"/>
  <c r="M376" i="1"/>
  <c r="N376" i="1"/>
  <c r="O376" i="1"/>
  <c r="P376" i="1"/>
  <c r="Q376" i="1"/>
  <c r="R376" i="1"/>
  <c r="J377" i="1"/>
  <c r="K377" i="1"/>
  <c r="L377" i="1"/>
  <c r="M377" i="1"/>
  <c r="N377" i="1"/>
  <c r="O377" i="1"/>
  <c r="P377" i="1"/>
  <c r="Q377" i="1"/>
  <c r="R377" i="1"/>
  <c r="J378" i="1"/>
  <c r="K378" i="1"/>
  <c r="L378" i="1"/>
  <c r="M378" i="1"/>
  <c r="N378" i="1"/>
  <c r="O378" i="1"/>
  <c r="P378" i="1"/>
  <c r="Q378" i="1"/>
  <c r="R378" i="1"/>
  <c r="J379" i="1"/>
  <c r="K379" i="1"/>
  <c r="L379" i="1"/>
  <c r="M379" i="1"/>
  <c r="N379" i="1"/>
  <c r="O379" i="1"/>
  <c r="P379" i="1"/>
  <c r="Q379" i="1"/>
  <c r="R379" i="1"/>
  <c r="J380" i="1"/>
  <c r="K380" i="1"/>
  <c r="L380" i="1"/>
  <c r="M380" i="1"/>
  <c r="N380" i="1"/>
  <c r="O380" i="1"/>
  <c r="P380" i="1"/>
  <c r="Q380" i="1"/>
  <c r="R380" i="1"/>
  <c r="J381" i="1"/>
  <c r="K381" i="1"/>
  <c r="L381" i="1"/>
  <c r="M381" i="1"/>
  <c r="N381" i="1"/>
  <c r="O381" i="1"/>
  <c r="P381" i="1"/>
  <c r="Q381" i="1"/>
  <c r="R381" i="1"/>
  <c r="J382" i="1"/>
  <c r="K382" i="1"/>
  <c r="L382" i="1"/>
  <c r="M382" i="1"/>
  <c r="N382" i="1"/>
  <c r="O382" i="1"/>
  <c r="P382" i="1"/>
  <c r="Q382" i="1"/>
  <c r="R382" i="1"/>
  <c r="J383" i="1"/>
  <c r="K383" i="1"/>
  <c r="L383" i="1"/>
  <c r="M383" i="1"/>
  <c r="N383" i="1"/>
  <c r="O383" i="1"/>
  <c r="P383" i="1"/>
  <c r="Q383" i="1"/>
  <c r="R383" i="1"/>
  <c r="J384" i="1"/>
  <c r="K384" i="1"/>
  <c r="L384" i="1"/>
  <c r="M384" i="1"/>
  <c r="N384" i="1"/>
  <c r="O384" i="1"/>
  <c r="P384" i="1"/>
  <c r="Q384" i="1"/>
  <c r="R384" i="1"/>
  <c r="J385" i="1"/>
  <c r="K385" i="1"/>
  <c r="L385" i="1"/>
  <c r="M385" i="1"/>
  <c r="N385" i="1"/>
  <c r="O385" i="1"/>
  <c r="P385" i="1"/>
  <c r="Q385" i="1"/>
  <c r="R385" i="1"/>
  <c r="J386" i="1"/>
  <c r="K386" i="1"/>
  <c r="L386" i="1"/>
  <c r="M386" i="1"/>
  <c r="N386" i="1"/>
  <c r="O386" i="1"/>
  <c r="P386" i="1"/>
  <c r="Q386" i="1"/>
  <c r="R386" i="1"/>
  <c r="J387" i="1"/>
  <c r="K387" i="1"/>
  <c r="L387" i="1"/>
  <c r="M387" i="1"/>
  <c r="N387" i="1"/>
  <c r="O387" i="1"/>
  <c r="P387" i="1"/>
  <c r="Q387" i="1"/>
  <c r="R387" i="1"/>
  <c r="J388" i="1"/>
  <c r="K388" i="1"/>
  <c r="L388" i="1"/>
  <c r="M388" i="1"/>
  <c r="N388" i="1"/>
  <c r="O388" i="1"/>
  <c r="P388" i="1"/>
  <c r="Q388" i="1"/>
  <c r="R388"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8" i="1"/>
  <c r="C469" i="1"/>
  <c r="C470" i="1"/>
  <c r="C471" i="1"/>
  <c r="C472" i="1"/>
  <c r="C473" i="1"/>
  <c r="C474" i="1"/>
  <c r="C475" i="1"/>
  <c r="C476" i="1"/>
  <c r="C477" i="1"/>
  <c r="C478" i="1"/>
  <c r="C479" i="1"/>
  <c r="C480" i="1"/>
  <c r="C481" i="1"/>
  <c r="C482" i="1"/>
  <c r="C483" i="1"/>
  <c r="C484" i="1"/>
  <c r="C485" i="1"/>
  <c r="B329" i="1"/>
  <c r="B333" i="1"/>
  <c r="B337" i="1"/>
  <c r="A341" i="1"/>
  <c r="B341" i="1"/>
  <c r="A345" i="1"/>
  <c r="B345" i="1"/>
  <c r="A349" i="1"/>
  <c r="B349" i="1"/>
  <c r="A353" i="1"/>
  <c r="B353" i="1"/>
  <c r="A357" i="1"/>
  <c r="B357" i="1"/>
  <c r="A361" i="1"/>
  <c r="B361" i="1"/>
  <c r="A365" i="1"/>
  <c r="B365" i="1"/>
  <c r="A369" i="1"/>
  <c r="B369" i="1"/>
  <c r="A373" i="1"/>
  <c r="B373" i="1"/>
  <c r="A377" i="1"/>
  <c r="B377" i="1"/>
  <c r="A381" i="1"/>
  <c r="B381" i="1"/>
  <c r="A384" i="1"/>
  <c r="A385" i="1"/>
  <c r="B385" i="1"/>
  <c r="C388" i="1"/>
  <c r="A388" i="1" s="1"/>
  <c r="C387" i="1"/>
  <c r="A387" i="1" s="1"/>
  <c r="C386" i="1"/>
  <c r="A386" i="1" s="1"/>
  <c r="C385" i="1"/>
  <c r="C384" i="1"/>
  <c r="B384" i="1" s="1"/>
  <c r="C383" i="1"/>
  <c r="A383" i="1" s="1"/>
  <c r="C382" i="1"/>
  <c r="A382" i="1" s="1"/>
  <c r="C381" i="1"/>
  <c r="C380" i="1"/>
  <c r="A380" i="1" s="1"/>
  <c r="C379" i="1"/>
  <c r="A379" i="1" s="1"/>
  <c r="C378" i="1"/>
  <c r="A378" i="1" s="1"/>
  <c r="C377" i="1"/>
  <c r="C376" i="1"/>
  <c r="A376" i="1" s="1"/>
  <c r="C375" i="1"/>
  <c r="A375" i="1" s="1"/>
  <c r="C374" i="1"/>
  <c r="A374" i="1" s="1"/>
  <c r="C373" i="1"/>
  <c r="C372" i="1"/>
  <c r="A372" i="1" s="1"/>
  <c r="C371" i="1"/>
  <c r="A371" i="1" s="1"/>
  <c r="C370" i="1"/>
  <c r="A370" i="1" s="1"/>
  <c r="C369" i="1"/>
  <c r="C368" i="1"/>
  <c r="A368" i="1" s="1"/>
  <c r="C367" i="1"/>
  <c r="A367" i="1" s="1"/>
  <c r="C366" i="1"/>
  <c r="A366" i="1" s="1"/>
  <c r="C365" i="1"/>
  <c r="C364" i="1"/>
  <c r="A364" i="1" s="1"/>
  <c r="C363" i="1"/>
  <c r="A363" i="1" s="1"/>
  <c r="C362" i="1"/>
  <c r="A362" i="1" s="1"/>
  <c r="C361" i="1"/>
  <c r="C360" i="1"/>
  <c r="A360" i="1" s="1"/>
  <c r="C359" i="1"/>
  <c r="A359" i="1" s="1"/>
  <c r="C358" i="1"/>
  <c r="A358" i="1" s="1"/>
  <c r="C357" i="1"/>
  <c r="C356" i="1"/>
  <c r="A356" i="1" s="1"/>
  <c r="C355" i="1"/>
  <c r="A355" i="1" s="1"/>
  <c r="C354" i="1"/>
  <c r="A354" i="1" s="1"/>
  <c r="C353" i="1"/>
  <c r="C352" i="1"/>
  <c r="A352" i="1" s="1"/>
  <c r="C351" i="1"/>
  <c r="A351" i="1" s="1"/>
  <c r="C350" i="1"/>
  <c r="A350" i="1" s="1"/>
  <c r="C349" i="1"/>
  <c r="C348" i="1"/>
  <c r="A348" i="1" s="1"/>
  <c r="C347" i="1"/>
  <c r="A347" i="1" s="1"/>
  <c r="C346" i="1"/>
  <c r="A346" i="1" s="1"/>
  <c r="C345" i="1"/>
  <c r="C344" i="1"/>
  <c r="A344" i="1" s="1"/>
  <c r="C343" i="1"/>
  <c r="A343" i="1" s="1"/>
  <c r="C342" i="1"/>
  <c r="A342" i="1" s="1"/>
  <c r="C340" i="1"/>
  <c r="A340" i="1" s="1"/>
  <c r="C339" i="1"/>
  <c r="A339" i="1" s="1"/>
  <c r="C338" i="1"/>
  <c r="A338" i="1" s="1"/>
  <c r="C337" i="1"/>
  <c r="A337" i="1" s="1"/>
  <c r="C336" i="1"/>
  <c r="A336" i="1" s="1"/>
  <c r="C335" i="1"/>
  <c r="A335" i="1" s="1"/>
  <c r="C334" i="1"/>
  <c r="A334" i="1" s="1"/>
  <c r="C333" i="1"/>
  <c r="A333" i="1" s="1"/>
  <c r="C332" i="1"/>
  <c r="A332" i="1" s="1"/>
  <c r="C331" i="1"/>
  <c r="A331" i="1" s="1"/>
  <c r="C330" i="1"/>
  <c r="A330" i="1" s="1"/>
  <c r="C329" i="1"/>
  <c r="A329" i="1" s="1"/>
  <c r="C328" i="1"/>
  <c r="A328" i="1" s="1"/>
  <c r="C327" i="1"/>
  <c r="A327" i="1" s="1"/>
  <c r="C326" i="1"/>
  <c r="A326" i="1" s="1"/>
  <c r="V2" i="8"/>
  <c r="Q2" i="8"/>
  <c r="L2" i="8"/>
  <c r="M6" i="20"/>
  <c r="M7" i="20" s="1"/>
  <c r="D7" i="20"/>
  <c r="E7" i="20"/>
  <c r="E6" i="20"/>
  <c r="D6" i="20"/>
  <c r="B388" i="1" l="1"/>
  <c r="B380" i="1"/>
  <c r="B376" i="1"/>
  <c r="B372" i="1"/>
  <c r="B368" i="1"/>
  <c r="B364" i="1"/>
  <c r="B360" i="1"/>
  <c r="B356" i="1"/>
  <c r="B352" i="1"/>
  <c r="B348" i="1"/>
  <c r="B344" i="1"/>
  <c r="B340" i="1"/>
  <c r="B336" i="1"/>
  <c r="B332" i="1"/>
  <c r="B328" i="1"/>
  <c r="B387" i="1"/>
  <c r="B383" i="1"/>
  <c r="B379" i="1"/>
  <c r="B375" i="1"/>
  <c r="B371" i="1"/>
  <c r="B367" i="1"/>
  <c r="B363" i="1"/>
  <c r="B359" i="1"/>
  <c r="B355" i="1"/>
  <c r="B351" i="1"/>
  <c r="B347" i="1"/>
  <c r="B343" i="1"/>
  <c r="B339" i="1"/>
  <c r="B335" i="1"/>
  <c r="B331" i="1"/>
  <c r="B327" i="1"/>
  <c r="B386" i="1"/>
  <c r="B382" i="1"/>
  <c r="B378" i="1"/>
  <c r="B374" i="1"/>
  <c r="B370" i="1"/>
  <c r="B366" i="1"/>
  <c r="B362" i="1"/>
  <c r="B358" i="1"/>
  <c r="B354" i="1"/>
  <c r="B350" i="1"/>
  <c r="B346" i="1"/>
  <c r="B342" i="1"/>
  <c r="B338" i="1"/>
  <c r="B334" i="1"/>
  <c r="B330" i="1"/>
  <c r="B326" i="1"/>
  <c r="J686" i="15"/>
  <c r="J687" i="15"/>
  <c r="J688" i="15"/>
  <c r="J689" i="15"/>
  <c r="J690" i="15"/>
  <c r="J691" i="15"/>
  <c r="J692" i="15"/>
  <c r="J685" i="15"/>
  <c r="C687" i="15"/>
  <c r="D687" i="15"/>
  <c r="E687" i="15"/>
  <c r="F687" i="15"/>
  <c r="G687" i="15"/>
  <c r="H687" i="15"/>
  <c r="I687" i="15"/>
  <c r="B687" i="15"/>
  <c r="C676" i="15"/>
  <c r="D676" i="15"/>
  <c r="E676" i="15"/>
  <c r="F676" i="15"/>
  <c r="G676" i="15"/>
  <c r="H676" i="15"/>
  <c r="B676" i="15"/>
  <c r="E691" i="15"/>
  <c r="D691" i="15"/>
  <c r="C691" i="15"/>
  <c r="B692" i="15"/>
  <c r="B691" i="15"/>
  <c r="B690" i="15"/>
  <c r="B689" i="15"/>
  <c r="B688" i="15"/>
  <c r="B686" i="15"/>
  <c r="B685" i="15"/>
  <c r="B670" i="15"/>
  <c r="B629" i="15"/>
  <c r="B597" i="15"/>
  <c r="B510" i="15"/>
  <c r="B464" i="15"/>
  <c r="B59" i="15"/>
  <c r="B697" i="15" l="1"/>
  <c r="B61" i="15"/>
  <c r="B666" i="15"/>
  <c r="J983" i="1"/>
  <c r="K983" i="1"/>
  <c r="L983" i="1"/>
  <c r="M983" i="1"/>
  <c r="N983" i="1"/>
  <c r="O983" i="1"/>
  <c r="P983" i="1"/>
  <c r="Q983" i="1"/>
  <c r="R983" i="1"/>
  <c r="A983" i="1"/>
  <c r="B983" i="1"/>
  <c r="F57" i="8"/>
  <c r="A62" i="1"/>
  <c r="B62" i="1"/>
  <c r="A63" i="1"/>
  <c r="B63" i="1"/>
  <c r="A64" i="1"/>
  <c r="B64" i="1"/>
  <c r="A76" i="1"/>
  <c r="B76" i="1"/>
  <c r="A88" i="1"/>
  <c r="B88" i="1"/>
  <c r="A89" i="1"/>
  <c r="B89" i="1"/>
  <c r="A101" i="1"/>
  <c r="B101" i="1"/>
  <c r="A113" i="1"/>
  <c r="B113" i="1"/>
  <c r="A114" i="1"/>
  <c r="B114" i="1"/>
  <c r="A126" i="1"/>
  <c r="B126" i="1"/>
  <c r="A141" i="1"/>
  <c r="B141" i="1"/>
  <c r="A159" i="1"/>
  <c r="B159" i="1"/>
  <c r="A160" i="1"/>
  <c r="B160" i="1"/>
  <c r="A161" i="1"/>
  <c r="B161" i="1"/>
  <c r="A162" i="1"/>
  <c r="B162" i="1"/>
  <c r="A163" i="1"/>
  <c r="B163" i="1"/>
  <c r="A166" i="1"/>
  <c r="B166" i="1"/>
  <c r="A172" i="1"/>
  <c r="B172" i="1"/>
  <c r="A188" i="1"/>
  <c r="B188" i="1"/>
  <c r="A204" i="1"/>
  <c r="B204" i="1"/>
  <c r="A205" i="1"/>
  <c r="B205" i="1"/>
  <c r="A206" i="1"/>
  <c r="B206" i="1"/>
  <c r="A222" i="1"/>
  <c r="B222" i="1"/>
  <c r="A223" i="1"/>
  <c r="B223" i="1"/>
  <c r="A224" i="1"/>
  <c r="B224" i="1"/>
  <c r="A240" i="1"/>
  <c r="B240" i="1"/>
  <c r="A241" i="1"/>
  <c r="B241" i="1"/>
  <c r="A242" i="1"/>
  <c r="B242" i="1"/>
  <c r="A258" i="1"/>
  <c r="B258" i="1"/>
  <c r="A274" i="1"/>
  <c r="B274" i="1"/>
  <c r="A275" i="1"/>
  <c r="B275" i="1"/>
  <c r="A276" i="1"/>
  <c r="B276" i="1"/>
  <c r="A321" i="1"/>
  <c r="B321" i="1"/>
  <c r="A324" i="1"/>
  <c r="B324" i="1"/>
  <c r="A325" i="1"/>
  <c r="B325" i="1"/>
  <c r="A389" i="1"/>
  <c r="B389" i="1"/>
  <c r="A414" i="1"/>
  <c r="B414" i="1"/>
  <c r="A464" i="1"/>
  <c r="B464" i="1"/>
  <c r="A465" i="1"/>
  <c r="B465" i="1"/>
  <c r="A466" i="1"/>
  <c r="B466" i="1"/>
  <c r="A722" i="1"/>
  <c r="B722" i="1"/>
  <c r="A721" i="1"/>
  <c r="B721" i="1"/>
  <c r="A467" i="1"/>
  <c r="B467" i="1"/>
  <c r="A717" i="1"/>
  <c r="B717" i="1"/>
  <c r="A718" i="1"/>
  <c r="B718" i="1"/>
  <c r="A719" i="1"/>
  <c r="B719" i="1"/>
  <c r="A720" i="1"/>
  <c r="B720" i="1"/>
  <c r="A972" i="1"/>
  <c r="B972" i="1"/>
  <c r="A975" i="1"/>
  <c r="B975" i="1"/>
  <c r="A979" i="1"/>
  <c r="B979" i="1"/>
  <c r="A984" i="1"/>
  <c r="B984" i="1"/>
  <c r="A993" i="1"/>
  <c r="B993" i="1"/>
  <c r="A994" i="1"/>
  <c r="B994" i="1"/>
  <c r="A995" i="1"/>
  <c r="B995" i="1"/>
  <c r="A996" i="1"/>
  <c r="B996" i="1"/>
  <c r="A997" i="1"/>
  <c r="B997" i="1"/>
  <c r="A998" i="1"/>
  <c r="B998" i="1"/>
  <c r="A999" i="1"/>
  <c r="B999" i="1"/>
  <c r="A1000" i="1"/>
  <c r="B1000" i="1"/>
  <c r="A1001" i="1"/>
  <c r="B1001" i="1"/>
  <c r="A1002" i="1"/>
  <c r="B1002" i="1"/>
  <c r="A1003" i="1"/>
  <c r="B1003" i="1"/>
  <c r="A1004" i="1"/>
  <c r="B1004" i="1"/>
  <c r="A1005" i="1"/>
  <c r="B1005" i="1"/>
  <c r="A1011" i="1"/>
  <c r="B1011" i="1"/>
  <c r="A1032" i="1"/>
  <c r="B1032" i="1"/>
  <c r="A1033" i="1"/>
  <c r="B1033" i="1"/>
  <c r="A1034" i="1"/>
  <c r="B1034" i="1"/>
  <c r="A1037" i="1"/>
  <c r="B1037" i="1"/>
  <c r="A1049" i="1"/>
  <c r="B1049" i="1"/>
  <c r="A1064" i="1"/>
  <c r="B1064" i="1"/>
  <c r="A1081" i="1"/>
  <c r="B1081" i="1"/>
  <c r="A1131" i="1"/>
  <c r="B1131" i="1"/>
  <c r="A1132" i="1"/>
  <c r="B1132" i="1"/>
  <c r="A1182" i="1"/>
  <c r="B1182" i="1"/>
  <c r="A1183" i="1"/>
  <c r="B1183" i="1"/>
  <c r="A1188" i="1"/>
  <c r="B1188" i="1"/>
  <c r="A1193" i="1"/>
  <c r="B1193" i="1"/>
  <c r="A1198" i="1"/>
  <c r="B1198" i="1"/>
  <c r="A1203" i="1"/>
  <c r="B1203" i="1"/>
  <c r="A1208" i="1"/>
  <c r="B1208" i="1"/>
  <c r="A1213" i="1"/>
  <c r="B1213" i="1"/>
  <c r="A1218" i="1"/>
  <c r="B1218" i="1"/>
  <c r="A1223" i="1"/>
  <c r="B1223" i="1"/>
  <c r="J62" i="1"/>
  <c r="K62" i="1"/>
  <c r="L62" i="1"/>
  <c r="M62" i="1"/>
  <c r="N62" i="1"/>
  <c r="O62" i="1"/>
  <c r="P62" i="1"/>
  <c r="Q62" i="1"/>
  <c r="R62" i="1"/>
  <c r="J63" i="1"/>
  <c r="K63" i="1"/>
  <c r="L63" i="1"/>
  <c r="M63" i="1"/>
  <c r="N63" i="1"/>
  <c r="O63" i="1"/>
  <c r="P63" i="1"/>
  <c r="Q63" i="1"/>
  <c r="R63" i="1"/>
  <c r="J64" i="1"/>
  <c r="K64" i="1"/>
  <c r="L64" i="1"/>
  <c r="M64" i="1"/>
  <c r="N64" i="1"/>
  <c r="O64" i="1"/>
  <c r="P64" i="1"/>
  <c r="Q64" i="1"/>
  <c r="R64" i="1"/>
  <c r="J76" i="1"/>
  <c r="K76" i="1"/>
  <c r="L76" i="1"/>
  <c r="M76" i="1"/>
  <c r="N76" i="1"/>
  <c r="O76" i="1"/>
  <c r="P76" i="1"/>
  <c r="Q76" i="1"/>
  <c r="R76" i="1"/>
  <c r="J88" i="1"/>
  <c r="K88" i="1"/>
  <c r="L88" i="1"/>
  <c r="M88" i="1"/>
  <c r="N88" i="1"/>
  <c r="O88" i="1"/>
  <c r="P88" i="1"/>
  <c r="Q88" i="1"/>
  <c r="R88" i="1"/>
  <c r="J89" i="1"/>
  <c r="K89" i="1"/>
  <c r="L89" i="1"/>
  <c r="N89" i="1"/>
  <c r="O89" i="1"/>
  <c r="P89" i="1"/>
  <c r="Q89" i="1"/>
  <c r="R89" i="1"/>
  <c r="J101" i="1"/>
  <c r="K101" i="1"/>
  <c r="L101" i="1"/>
  <c r="M101" i="1"/>
  <c r="N101" i="1"/>
  <c r="O101" i="1"/>
  <c r="P101" i="1"/>
  <c r="Q101" i="1"/>
  <c r="R101" i="1"/>
  <c r="J113" i="1"/>
  <c r="K113" i="1"/>
  <c r="L113" i="1"/>
  <c r="M113" i="1"/>
  <c r="N113" i="1"/>
  <c r="O113" i="1"/>
  <c r="P113" i="1"/>
  <c r="Q113" i="1"/>
  <c r="R113" i="1"/>
  <c r="J114" i="1"/>
  <c r="K114" i="1"/>
  <c r="L114" i="1"/>
  <c r="N114" i="1"/>
  <c r="O114" i="1"/>
  <c r="P114" i="1"/>
  <c r="Q114" i="1"/>
  <c r="R114" i="1"/>
  <c r="J126" i="1"/>
  <c r="K126" i="1"/>
  <c r="L126" i="1"/>
  <c r="M126" i="1"/>
  <c r="N126" i="1"/>
  <c r="O126" i="1"/>
  <c r="P126" i="1"/>
  <c r="Q126" i="1"/>
  <c r="R126" i="1"/>
  <c r="J141" i="1"/>
  <c r="K141" i="1"/>
  <c r="L141" i="1"/>
  <c r="M141" i="1"/>
  <c r="N141" i="1"/>
  <c r="O141" i="1"/>
  <c r="P141" i="1"/>
  <c r="Q141" i="1"/>
  <c r="R141" i="1"/>
  <c r="J159" i="1"/>
  <c r="K159" i="1"/>
  <c r="L159" i="1"/>
  <c r="M159" i="1"/>
  <c r="N159" i="1"/>
  <c r="O159" i="1"/>
  <c r="P159" i="1"/>
  <c r="Q159" i="1"/>
  <c r="R159" i="1"/>
  <c r="J160" i="1"/>
  <c r="K160" i="1"/>
  <c r="L160" i="1"/>
  <c r="N160" i="1"/>
  <c r="O160" i="1"/>
  <c r="P160" i="1"/>
  <c r="Q160" i="1"/>
  <c r="R160" i="1"/>
  <c r="J161" i="1"/>
  <c r="K161" i="1"/>
  <c r="L161" i="1"/>
  <c r="M161" i="1"/>
  <c r="N161" i="1"/>
  <c r="O161" i="1"/>
  <c r="P161" i="1"/>
  <c r="Q161" i="1"/>
  <c r="R161" i="1"/>
  <c r="J162" i="1"/>
  <c r="K162" i="1"/>
  <c r="L162" i="1"/>
  <c r="M162" i="1"/>
  <c r="N162" i="1"/>
  <c r="O162" i="1"/>
  <c r="P162" i="1"/>
  <c r="Q162" i="1"/>
  <c r="R162" i="1"/>
  <c r="J163" i="1"/>
  <c r="K163" i="1"/>
  <c r="L163" i="1"/>
  <c r="M163" i="1"/>
  <c r="N163" i="1"/>
  <c r="O163" i="1"/>
  <c r="P163" i="1"/>
  <c r="Q163" i="1"/>
  <c r="R163" i="1"/>
  <c r="J166" i="1"/>
  <c r="K166" i="1"/>
  <c r="L166" i="1"/>
  <c r="M166" i="1"/>
  <c r="N166" i="1"/>
  <c r="O166" i="1"/>
  <c r="P166" i="1"/>
  <c r="Q166" i="1"/>
  <c r="R166" i="1"/>
  <c r="J172" i="1"/>
  <c r="K172" i="1"/>
  <c r="L172" i="1"/>
  <c r="M172" i="1"/>
  <c r="N172" i="1"/>
  <c r="O172" i="1"/>
  <c r="P172" i="1"/>
  <c r="Q172" i="1"/>
  <c r="R172" i="1"/>
  <c r="J188" i="1"/>
  <c r="K188" i="1"/>
  <c r="L188" i="1"/>
  <c r="M188" i="1"/>
  <c r="N188" i="1"/>
  <c r="O188" i="1"/>
  <c r="P188" i="1"/>
  <c r="Q188" i="1"/>
  <c r="R188" i="1"/>
  <c r="J204" i="1"/>
  <c r="K204" i="1"/>
  <c r="L204" i="1"/>
  <c r="M204" i="1"/>
  <c r="N204" i="1"/>
  <c r="O204" i="1"/>
  <c r="P204" i="1"/>
  <c r="Q204" i="1"/>
  <c r="R204" i="1"/>
  <c r="J205" i="1"/>
  <c r="K205" i="1"/>
  <c r="L205" i="1"/>
  <c r="M205" i="1"/>
  <c r="N205" i="1"/>
  <c r="O205" i="1"/>
  <c r="P205" i="1"/>
  <c r="Q205" i="1"/>
  <c r="R205" i="1"/>
  <c r="J206" i="1"/>
  <c r="K206" i="1"/>
  <c r="L206" i="1"/>
  <c r="M206" i="1"/>
  <c r="N206" i="1"/>
  <c r="O206" i="1"/>
  <c r="P206" i="1"/>
  <c r="Q206" i="1"/>
  <c r="R206" i="1"/>
  <c r="J222" i="1"/>
  <c r="K222" i="1"/>
  <c r="L222" i="1"/>
  <c r="M222" i="1"/>
  <c r="N222" i="1"/>
  <c r="O222" i="1"/>
  <c r="P222" i="1"/>
  <c r="Q222" i="1"/>
  <c r="R222" i="1"/>
  <c r="J223" i="1"/>
  <c r="K223" i="1"/>
  <c r="L223" i="1"/>
  <c r="M223" i="1"/>
  <c r="N223" i="1"/>
  <c r="O223" i="1"/>
  <c r="P223" i="1"/>
  <c r="Q223" i="1"/>
  <c r="R223" i="1"/>
  <c r="J224" i="1"/>
  <c r="K224" i="1"/>
  <c r="L224" i="1"/>
  <c r="M224" i="1"/>
  <c r="N224" i="1"/>
  <c r="O224" i="1"/>
  <c r="P224" i="1"/>
  <c r="Q224" i="1"/>
  <c r="R224" i="1"/>
  <c r="J240" i="1"/>
  <c r="K240" i="1"/>
  <c r="L240" i="1"/>
  <c r="M240" i="1"/>
  <c r="N240" i="1"/>
  <c r="O240" i="1"/>
  <c r="P240" i="1"/>
  <c r="Q240" i="1"/>
  <c r="R240" i="1"/>
  <c r="J241" i="1"/>
  <c r="K241" i="1"/>
  <c r="L241" i="1"/>
  <c r="N241" i="1"/>
  <c r="O241" i="1"/>
  <c r="P241" i="1"/>
  <c r="Q241" i="1"/>
  <c r="R241" i="1"/>
  <c r="J242" i="1"/>
  <c r="K242" i="1"/>
  <c r="L242" i="1"/>
  <c r="M242" i="1"/>
  <c r="N242" i="1"/>
  <c r="O242" i="1"/>
  <c r="P242" i="1"/>
  <c r="Q242" i="1"/>
  <c r="R242" i="1"/>
  <c r="J258" i="1"/>
  <c r="K258" i="1"/>
  <c r="L258" i="1"/>
  <c r="M258" i="1"/>
  <c r="N258" i="1"/>
  <c r="O258" i="1"/>
  <c r="P258" i="1"/>
  <c r="Q258" i="1"/>
  <c r="R258" i="1"/>
  <c r="J274" i="1"/>
  <c r="K274" i="1"/>
  <c r="L274" i="1"/>
  <c r="M274" i="1"/>
  <c r="N274" i="1"/>
  <c r="O274" i="1"/>
  <c r="P274" i="1"/>
  <c r="Q274" i="1"/>
  <c r="R274" i="1"/>
  <c r="J275" i="1"/>
  <c r="K275" i="1"/>
  <c r="L275" i="1"/>
  <c r="M275" i="1"/>
  <c r="N275" i="1"/>
  <c r="O275" i="1"/>
  <c r="P275" i="1"/>
  <c r="Q275" i="1"/>
  <c r="R275" i="1"/>
  <c r="J276" i="1"/>
  <c r="K276" i="1"/>
  <c r="L276" i="1"/>
  <c r="M276" i="1"/>
  <c r="N276" i="1"/>
  <c r="O276" i="1"/>
  <c r="P276" i="1"/>
  <c r="Q276" i="1"/>
  <c r="R276" i="1"/>
  <c r="J321" i="1"/>
  <c r="K321" i="1"/>
  <c r="L321" i="1"/>
  <c r="M321" i="1"/>
  <c r="N321" i="1"/>
  <c r="O321" i="1"/>
  <c r="P321" i="1"/>
  <c r="Q321" i="1"/>
  <c r="R321" i="1"/>
  <c r="J324" i="1"/>
  <c r="K324" i="1"/>
  <c r="L324" i="1"/>
  <c r="M324" i="1"/>
  <c r="N324" i="1"/>
  <c r="O324" i="1"/>
  <c r="P324" i="1"/>
  <c r="Q324" i="1"/>
  <c r="R324" i="1"/>
  <c r="J325" i="1"/>
  <c r="K325" i="1"/>
  <c r="L325" i="1"/>
  <c r="M325" i="1"/>
  <c r="N325" i="1"/>
  <c r="O325" i="1"/>
  <c r="P325" i="1"/>
  <c r="Q325" i="1"/>
  <c r="R325" i="1"/>
  <c r="J389" i="1"/>
  <c r="K389" i="1"/>
  <c r="L389" i="1"/>
  <c r="M389" i="1"/>
  <c r="N389" i="1"/>
  <c r="O389" i="1"/>
  <c r="P389" i="1"/>
  <c r="Q389" i="1"/>
  <c r="R389" i="1"/>
  <c r="J414" i="1"/>
  <c r="K414" i="1"/>
  <c r="L414" i="1"/>
  <c r="M414" i="1"/>
  <c r="N414" i="1"/>
  <c r="O414" i="1"/>
  <c r="P414" i="1"/>
  <c r="Q414" i="1"/>
  <c r="R414" i="1"/>
  <c r="J464" i="1"/>
  <c r="K464" i="1"/>
  <c r="L464" i="1"/>
  <c r="M464" i="1"/>
  <c r="N464" i="1"/>
  <c r="O464" i="1"/>
  <c r="P464" i="1"/>
  <c r="Q464" i="1"/>
  <c r="R464" i="1"/>
  <c r="J465" i="1"/>
  <c r="K465" i="1"/>
  <c r="L465" i="1"/>
  <c r="M465" i="1"/>
  <c r="N465" i="1"/>
  <c r="O465" i="1"/>
  <c r="P465" i="1"/>
  <c r="Q465" i="1"/>
  <c r="R465" i="1"/>
  <c r="J466" i="1"/>
  <c r="K466" i="1"/>
  <c r="L466" i="1"/>
  <c r="M466" i="1"/>
  <c r="N466" i="1"/>
  <c r="O466" i="1"/>
  <c r="P466" i="1"/>
  <c r="Q466" i="1"/>
  <c r="R466" i="1"/>
  <c r="J722" i="1"/>
  <c r="K722" i="1"/>
  <c r="L722" i="1"/>
  <c r="M722" i="1"/>
  <c r="N722" i="1"/>
  <c r="O722" i="1"/>
  <c r="P722" i="1"/>
  <c r="Q722" i="1"/>
  <c r="R722" i="1"/>
  <c r="J721" i="1"/>
  <c r="K721" i="1"/>
  <c r="L721" i="1"/>
  <c r="M721" i="1"/>
  <c r="N721" i="1"/>
  <c r="O721" i="1"/>
  <c r="P721" i="1"/>
  <c r="Q721" i="1"/>
  <c r="R721" i="1"/>
  <c r="J467" i="1"/>
  <c r="K467" i="1"/>
  <c r="L467" i="1"/>
  <c r="M467" i="1"/>
  <c r="N467" i="1"/>
  <c r="O467" i="1"/>
  <c r="P467" i="1"/>
  <c r="Q467" i="1"/>
  <c r="R467" i="1"/>
  <c r="J717" i="1"/>
  <c r="K717" i="1"/>
  <c r="L717" i="1"/>
  <c r="M717" i="1"/>
  <c r="N717" i="1"/>
  <c r="O717" i="1"/>
  <c r="P717" i="1"/>
  <c r="Q717" i="1"/>
  <c r="R717" i="1"/>
  <c r="J718" i="1"/>
  <c r="K718" i="1"/>
  <c r="L718" i="1"/>
  <c r="M718" i="1"/>
  <c r="N718" i="1"/>
  <c r="O718" i="1"/>
  <c r="P718" i="1"/>
  <c r="Q718" i="1"/>
  <c r="R718" i="1"/>
  <c r="J719" i="1"/>
  <c r="K719" i="1"/>
  <c r="L719" i="1"/>
  <c r="M719" i="1"/>
  <c r="N719" i="1"/>
  <c r="O719" i="1"/>
  <c r="P719" i="1"/>
  <c r="Q719" i="1"/>
  <c r="R719" i="1"/>
  <c r="J720" i="1"/>
  <c r="K720" i="1"/>
  <c r="L720" i="1"/>
  <c r="M720" i="1"/>
  <c r="N720" i="1"/>
  <c r="O720" i="1"/>
  <c r="P720" i="1"/>
  <c r="Q720" i="1"/>
  <c r="R720" i="1"/>
  <c r="J972" i="1"/>
  <c r="K972" i="1"/>
  <c r="L972" i="1"/>
  <c r="M972" i="1"/>
  <c r="N972" i="1"/>
  <c r="O972" i="1"/>
  <c r="P972" i="1"/>
  <c r="Q972" i="1"/>
  <c r="R972" i="1"/>
  <c r="J975" i="1"/>
  <c r="K975" i="1"/>
  <c r="L975" i="1"/>
  <c r="M975" i="1"/>
  <c r="N975" i="1"/>
  <c r="O975" i="1"/>
  <c r="P975" i="1"/>
  <c r="Q975" i="1"/>
  <c r="R975" i="1"/>
  <c r="J979" i="1"/>
  <c r="K979" i="1"/>
  <c r="L979" i="1"/>
  <c r="M979" i="1"/>
  <c r="N979" i="1"/>
  <c r="O979" i="1"/>
  <c r="P979" i="1"/>
  <c r="Q979" i="1"/>
  <c r="R979" i="1"/>
  <c r="J984" i="1"/>
  <c r="K984" i="1"/>
  <c r="L984" i="1"/>
  <c r="M984" i="1"/>
  <c r="N984" i="1"/>
  <c r="O984" i="1"/>
  <c r="P984" i="1"/>
  <c r="Q984" i="1"/>
  <c r="R984" i="1"/>
  <c r="J993" i="1"/>
  <c r="K993" i="1"/>
  <c r="L993" i="1"/>
  <c r="M993" i="1"/>
  <c r="N993" i="1"/>
  <c r="O993" i="1"/>
  <c r="P993" i="1"/>
  <c r="Q993" i="1"/>
  <c r="R993" i="1"/>
  <c r="J994" i="1"/>
  <c r="K994" i="1"/>
  <c r="L994" i="1"/>
  <c r="M994" i="1"/>
  <c r="N994" i="1"/>
  <c r="O994" i="1"/>
  <c r="P994" i="1"/>
  <c r="Q994" i="1"/>
  <c r="R994" i="1"/>
  <c r="J995" i="1"/>
  <c r="K995" i="1"/>
  <c r="L995" i="1"/>
  <c r="M995" i="1"/>
  <c r="N995" i="1"/>
  <c r="O995" i="1"/>
  <c r="P995" i="1"/>
  <c r="Q995" i="1"/>
  <c r="R995" i="1"/>
  <c r="J996" i="1"/>
  <c r="K996" i="1"/>
  <c r="L996" i="1"/>
  <c r="M996" i="1"/>
  <c r="N996" i="1"/>
  <c r="O996" i="1"/>
  <c r="P996" i="1"/>
  <c r="Q996" i="1"/>
  <c r="R996" i="1"/>
  <c r="J997" i="1"/>
  <c r="K997" i="1"/>
  <c r="L997" i="1"/>
  <c r="M997" i="1"/>
  <c r="N997" i="1"/>
  <c r="O997" i="1"/>
  <c r="P997" i="1"/>
  <c r="Q997" i="1"/>
  <c r="R997" i="1"/>
  <c r="J998" i="1"/>
  <c r="K998" i="1"/>
  <c r="L998" i="1"/>
  <c r="M998" i="1"/>
  <c r="N998" i="1"/>
  <c r="O998" i="1"/>
  <c r="P998" i="1"/>
  <c r="Q998" i="1"/>
  <c r="R998" i="1"/>
  <c r="J999" i="1"/>
  <c r="K999" i="1"/>
  <c r="L999" i="1"/>
  <c r="M999" i="1"/>
  <c r="N999" i="1"/>
  <c r="O999" i="1"/>
  <c r="P999" i="1"/>
  <c r="Q999" i="1"/>
  <c r="R999" i="1"/>
  <c r="J1000" i="1"/>
  <c r="K1000" i="1"/>
  <c r="L1000" i="1"/>
  <c r="M1000" i="1"/>
  <c r="N1000" i="1"/>
  <c r="O1000" i="1"/>
  <c r="P1000" i="1"/>
  <c r="Q1000" i="1"/>
  <c r="R1000" i="1"/>
  <c r="J1001" i="1"/>
  <c r="K1001" i="1"/>
  <c r="L1001" i="1"/>
  <c r="M1001" i="1"/>
  <c r="N1001" i="1"/>
  <c r="O1001" i="1"/>
  <c r="P1001" i="1"/>
  <c r="Q1001" i="1"/>
  <c r="R1001" i="1"/>
  <c r="J1002" i="1"/>
  <c r="K1002" i="1"/>
  <c r="L1002" i="1"/>
  <c r="M1002" i="1"/>
  <c r="N1002" i="1"/>
  <c r="O1002" i="1"/>
  <c r="P1002" i="1"/>
  <c r="Q1002" i="1"/>
  <c r="R1002" i="1"/>
  <c r="J1003" i="1"/>
  <c r="K1003" i="1"/>
  <c r="L1003" i="1"/>
  <c r="M1003" i="1"/>
  <c r="N1003" i="1"/>
  <c r="O1003" i="1"/>
  <c r="P1003" i="1"/>
  <c r="Q1003" i="1"/>
  <c r="R1003" i="1"/>
  <c r="J1004" i="1"/>
  <c r="K1004" i="1"/>
  <c r="L1004" i="1"/>
  <c r="M1004" i="1"/>
  <c r="N1004" i="1"/>
  <c r="O1004" i="1"/>
  <c r="P1004" i="1"/>
  <c r="Q1004" i="1"/>
  <c r="R1004" i="1"/>
  <c r="J1005" i="1"/>
  <c r="K1005" i="1"/>
  <c r="L1005" i="1"/>
  <c r="M1005" i="1"/>
  <c r="N1005" i="1"/>
  <c r="P1005" i="1"/>
  <c r="Q1005" i="1"/>
  <c r="R1005" i="1"/>
  <c r="J1011" i="1"/>
  <c r="K1011" i="1"/>
  <c r="L1011" i="1"/>
  <c r="M1011" i="1"/>
  <c r="N1011" i="1"/>
  <c r="O1011" i="1"/>
  <c r="P1011" i="1"/>
  <c r="Q1011" i="1"/>
  <c r="R1011" i="1"/>
  <c r="J1032" i="1"/>
  <c r="K1032" i="1"/>
  <c r="L1032" i="1"/>
  <c r="M1032" i="1"/>
  <c r="N1032" i="1"/>
  <c r="O1032" i="1"/>
  <c r="P1032" i="1"/>
  <c r="Q1032" i="1"/>
  <c r="R1032" i="1"/>
  <c r="J1033" i="1"/>
  <c r="K1033" i="1"/>
  <c r="L1033" i="1"/>
  <c r="M1033" i="1"/>
  <c r="N1033" i="1"/>
  <c r="O1033" i="1"/>
  <c r="P1033" i="1"/>
  <c r="Q1033" i="1"/>
  <c r="R1033" i="1"/>
  <c r="J1034" i="1"/>
  <c r="K1034" i="1"/>
  <c r="L1034" i="1"/>
  <c r="M1034" i="1"/>
  <c r="N1034" i="1"/>
  <c r="O1034" i="1"/>
  <c r="P1034" i="1"/>
  <c r="Q1034" i="1"/>
  <c r="R1034" i="1"/>
  <c r="J1037" i="1"/>
  <c r="K1037" i="1"/>
  <c r="L1037" i="1"/>
  <c r="M1037" i="1"/>
  <c r="N1037" i="1"/>
  <c r="O1037" i="1"/>
  <c r="P1037" i="1"/>
  <c r="Q1037" i="1"/>
  <c r="R1037" i="1"/>
  <c r="J1049" i="1"/>
  <c r="K1049" i="1"/>
  <c r="L1049" i="1"/>
  <c r="M1049" i="1"/>
  <c r="N1049" i="1"/>
  <c r="O1049" i="1"/>
  <c r="P1049" i="1"/>
  <c r="Q1049" i="1"/>
  <c r="R1049" i="1"/>
  <c r="J1064" i="1"/>
  <c r="K1064" i="1"/>
  <c r="L1064" i="1"/>
  <c r="M1064" i="1"/>
  <c r="N1064" i="1"/>
  <c r="O1064" i="1"/>
  <c r="P1064" i="1"/>
  <c r="Q1064" i="1"/>
  <c r="R1064" i="1"/>
  <c r="J1081" i="1"/>
  <c r="K1081" i="1"/>
  <c r="L1081" i="1"/>
  <c r="M1081" i="1"/>
  <c r="N1081" i="1"/>
  <c r="O1081" i="1"/>
  <c r="P1081" i="1"/>
  <c r="Q1081" i="1"/>
  <c r="R1081" i="1"/>
  <c r="K1087" i="1"/>
  <c r="K1088" i="1"/>
  <c r="K1099" i="1"/>
  <c r="K1124" i="1"/>
  <c r="J1131" i="1"/>
  <c r="K1131" i="1"/>
  <c r="L1131" i="1"/>
  <c r="M1131" i="1"/>
  <c r="N1131" i="1"/>
  <c r="O1131" i="1"/>
  <c r="P1131" i="1"/>
  <c r="Q1131" i="1"/>
  <c r="R1131" i="1"/>
  <c r="J1132" i="1"/>
  <c r="K1132" i="1"/>
  <c r="L1132" i="1"/>
  <c r="M1132" i="1"/>
  <c r="N1132" i="1"/>
  <c r="O1132" i="1"/>
  <c r="P1132" i="1"/>
  <c r="Q1132" i="1"/>
  <c r="R1132" i="1"/>
  <c r="K1138" i="1"/>
  <c r="K1139" i="1"/>
  <c r="K1150" i="1"/>
  <c r="K1175" i="1"/>
  <c r="O1175" i="1"/>
  <c r="J1182" i="1"/>
  <c r="K1182" i="1"/>
  <c r="L1182" i="1"/>
  <c r="M1182" i="1"/>
  <c r="N1182" i="1"/>
  <c r="O1182" i="1"/>
  <c r="P1182" i="1"/>
  <c r="Q1182" i="1"/>
  <c r="R1182" i="1"/>
  <c r="J1183" i="1"/>
  <c r="K1183" i="1"/>
  <c r="L1183" i="1"/>
  <c r="M1183" i="1"/>
  <c r="N1183" i="1"/>
  <c r="O1183" i="1"/>
  <c r="P1183" i="1"/>
  <c r="Q1183" i="1"/>
  <c r="R1183" i="1"/>
  <c r="J1188" i="1"/>
  <c r="K1188" i="1"/>
  <c r="L1188" i="1"/>
  <c r="M1188" i="1"/>
  <c r="N1188" i="1"/>
  <c r="O1188" i="1"/>
  <c r="R1188" i="1"/>
  <c r="J1193" i="1"/>
  <c r="K1193" i="1"/>
  <c r="L1193" i="1"/>
  <c r="M1193" i="1"/>
  <c r="N1193" i="1"/>
  <c r="O1193" i="1"/>
  <c r="Q1193" i="1"/>
  <c r="R1193" i="1"/>
  <c r="J1198" i="1"/>
  <c r="K1198" i="1"/>
  <c r="L1198" i="1"/>
  <c r="M1198" i="1"/>
  <c r="N1198" i="1"/>
  <c r="O1198" i="1"/>
  <c r="R1198" i="1"/>
  <c r="J1203" i="1"/>
  <c r="K1203" i="1"/>
  <c r="L1203" i="1"/>
  <c r="M1203" i="1"/>
  <c r="N1203" i="1"/>
  <c r="O1203" i="1"/>
  <c r="R1203" i="1"/>
  <c r="J1208" i="1"/>
  <c r="K1208" i="1"/>
  <c r="L1208" i="1"/>
  <c r="M1208" i="1"/>
  <c r="N1208" i="1"/>
  <c r="O1208" i="1"/>
  <c r="Q1208" i="1"/>
  <c r="R1208" i="1"/>
  <c r="J1213" i="1"/>
  <c r="K1213" i="1"/>
  <c r="L1213" i="1"/>
  <c r="M1213" i="1"/>
  <c r="N1213" i="1"/>
  <c r="O1213" i="1"/>
  <c r="R1213" i="1"/>
  <c r="J1218" i="1"/>
  <c r="K1218" i="1"/>
  <c r="L1218" i="1"/>
  <c r="M1218" i="1"/>
  <c r="N1218" i="1"/>
  <c r="O1218" i="1"/>
  <c r="Q1218" i="1"/>
  <c r="R1218" i="1"/>
  <c r="J1223" i="1"/>
  <c r="K1223" i="1"/>
  <c r="L1223" i="1"/>
  <c r="M1223" i="1"/>
  <c r="N1223" i="1"/>
  <c r="O1223" i="1"/>
  <c r="P1223" i="1"/>
  <c r="R1223" i="1"/>
  <c r="K2" i="1"/>
  <c r="L2" i="1"/>
  <c r="M2" i="1"/>
  <c r="N2" i="1"/>
  <c r="O2" i="1"/>
  <c r="P2" i="1"/>
  <c r="Q2" i="1"/>
  <c r="R2" i="1"/>
  <c r="J2" i="1"/>
  <c r="B2" i="1"/>
  <c r="A2" i="1"/>
  <c r="K97" i="19"/>
  <c r="Q1223" i="1" s="1"/>
  <c r="K96" i="19"/>
  <c r="K95" i="19"/>
  <c r="Q1213" i="1" s="1"/>
  <c r="K94" i="19"/>
  <c r="K93" i="19"/>
  <c r="Q1203" i="1" s="1"/>
  <c r="K92" i="19"/>
  <c r="Q1198" i="1" s="1"/>
  <c r="K91" i="19"/>
  <c r="K90" i="19"/>
  <c r="Q1188" i="1" s="1"/>
  <c r="J97" i="19"/>
  <c r="J96" i="19"/>
  <c r="P1218" i="1" s="1"/>
  <c r="J95" i="19"/>
  <c r="P1213" i="1" s="1"/>
  <c r="J94" i="19"/>
  <c r="P1208" i="1" s="1"/>
  <c r="J93" i="19"/>
  <c r="P1203" i="1" s="1"/>
  <c r="J92" i="19"/>
  <c r="P1198" i="1" s="1"/>
  <c r="J91" i="19"/>
  <c r="P1193" i="1" s="1"/>
  <c r="J90" i="19"/>
  <c r="P1188" i="1" s="1"/>
  <c r="L87" i="19"/>
  <c r="R1175" i="1" s="1"/>
  <c r="K87" i="19"/>
  <c r="Q1175" i="1" s="1"/>
  <c r="J87" i="19"/>
  <c r="P1175" i="1" s="1"/>
  <c r="I87" i="19"/>
  <c r="H87" i="19"/>
  <c r="N1175" i="1" s="1"/>
  <c r="G87" i="19"/>
  <c r="M1175" i="1" s="1"/>
  <c r="F87" i="19"/>
  <c r="L1175" i="1" s="1"/>
  <c r="D87" i="19"/>
  <c r="J1175" i="1" s="1"/>
  <c r="L86" i="19"/>
  <c r="R1150" i="1" s="1"/>
  <c r="K86" i="19"/>
  <c r="Q1150" i="1" s="1"/>
  <c r="J86" i="19"/>
  <c r="P1150" i="1" s="1"/>
  <c r="I86" i="19"/>
  <c r="O1150" i="1" s="1"/>
  <c r="H86" i="19"/>
  <c r="N1150" i="1" s="1"/>
  <c r="G86" i="19"/>
  <c r="M1150" i="1" s="1"/>
  <c r="F86" i="19"/>
  <c r="L1150" i="1" s="1"/>
  <c r="D86" i="19"/>
  <c r="J1150" i="1" s="1"/>
  <c r="L85" i="19"/>
  <c r="R1139" i="1" s="1"/>
  <c r="K85" i="19"/>
  <c r="Q1139" i="1" s="1"/>
  <c r="J85" i="19"/>
  <c r="P1139" i="1" s="1"/>
  <c r="I85" i="19"/>
  <c r="O1139" i="1" s="1"/>
  <c r="H85" i="19"/>
  <c r="N1139" i="1" s="1"/>
  <c r="G85" i="19"/>
  <c r="M1139" i="1" s="1"/>
  <c r="F85" i="19"/>
  <c r="L1139" i="1" s="1"/>
  <c r="D85" i="19"/>
  <c r="J1139" i="1" s="1"/>
  <c r="L84" i="19"/>
  <c r="R1138" i="1" s="1"/>
  <c r="K84" i="19"/>
  <c r="Q1138" i="1" s="1"/>
  <c r="J84" i="19"/>
  <c r="P1138" i="1" s="1"/>
  <c r="I84" i="19"/>
  <c r="O1138" i="1" s="1"/>
  <c r="H84" i="19"/>
  <c r="N1138" i="1" s="1"/>
  <c r="G84" i="19"/>
  <c r="M1138" i="1" s="1"/>
  <c r="F84" i="19"/>
  <c r="L1138" i="1" s="1"/>
  <c r="D84" i="19"/>
  <c r="J1138" i="1" s="1"/>
  <c r="B84" i="19"/>
  <c r="B1138" i="1" s="1"/>
  <c r="B85" i="19"/>
  <c r="B1139" i="1" s="1"/>
  <c r="B86" i="19"/>
  <c r="B1150" i="1" s="1"/>
  <c r="B87" i="19"/>
  <c r="B1175" i="1" s="1"/>
  <c r="A85" i="19"/>
  <c r="A1139" i="1" s="1"/>
  <c r="A86" i="19"/>
  <c r="A1150" i="1" s="1"/>
  <c r="A87" i="19"/>
  <c r="A1175" i="1" s="1"/>
  <c r="A84" i="19"/>
  <c r="A1138" i="1" s="1"/>
  <c r="L81" i="19"/>
  <c r="R1124" i="1" s="1"/>
  <c r="K81" i="19"/>
  <c r="Q1124" i="1" s="1"/>
  <c r="J81" i="19"/>
  <c r="P1124" i="1" s="1"/>
  <c r="I81" i="19"/>
  <c r="O1124" i="1" s="1"/>
  <c r="H81" i="19"/>
  <c r="N1124" i="1" s="1"/>
  <c r="G81" i="19"/>
  <c r="M1124" i="1" s="1"/>
  <c r="F81" i="19"/>
  <c r="L1124" i="1" s="1"/>
  <c r="D81" i="19"/>
  <c r="J1124" i="1" s="1"/>
  <c r="L80" i="19"/>
  <c r="R1099" i="1" s="1"/>
  <c r="K80" i="19"/>
  <c r="Q1099" i="1" s="1"/>
  <c r="J80" i="19"/>
  <c r="P1099" i="1" s="1"/>
  <c r="I80" i="19"/>
  <c r="O1099" i="1" s="1"/>
  <c r="H80" i="19"/>
  <c r="N1099" i="1" s="1"/>
  <c r="G80" i="19"/>
  <c r="M1099" i="1" s="1"/>
  <c r="F80" i="19"/>
  <c r="L1099" i="1" s="1"/>
  <c r="D80" i="19"/>
  <c r="J1099" i="1" s="1"/>
  <c r="L79" i="19"/>
  <c r="R1088" i="1" s="1"/>
  <c r="K79" i="19"/>
  <c r="Q1088" i="1" s="1"/>
  <c r="J79" i="19"/>
  <c r="P1088" i="1" s="1"/>
  <c r="I79" i="19"/>
  <c r="O1088" i="1" s="1"/>
  <c r="H79" i="19"/>
  <c r="N1088" i="1" s="1"/>
  <c r="G79" i="19"/>
  <c r="M1088" i="1" s="1"/>
  <c r="F79" i="19"/>
  <c r="L1088" i="1" s="1"/>
  <c r="D79" i="19"/>
  <c r="J1088" i="1" s="1"/>
  <c r="L78" i="19"/>
  <c r="R1087" i="1" s="1"/>
  <c r="K78" i="19"/>
  <c r="Q1087" i="1" s="1"/>
  <c r="J78" i="19"/>
  <c r="P1087" i="1" s="1"/>
  <c r="I78" i="19"/>
  <c r="O1087" i="1" s="1"/>
  <c r="H78" i="19"/>
  <c r="N1087" i="1" s="1"/>
  <c r="G78" i="19"/>
  <c r="M1087" i="1" s="1"/>
  <c r="F78" i="19"/>
  <c r="L1087" i="1" s="1"/>
  <c r="D78" i="19"/>
  <c r="J1087" i="1" s="1"/>
  <c r="B81" i="19"/>
  <c r="B1124" i="1" s="1"/>
  <c r="A81" i="19"/>
  <c r="A1124" i="1" s="1"/>
  <c r="B80" i="19"/>
  <c r="B1099" i="1" s="1"/>
  <c r="A80" i="19"/>
  <c r="A1099" i="1" s="1"/>
  <c r="B79" i="19"/>
  <c r="B1088" i="1" s="1"/>
  <c r="A79" i="19"/>
  <c r="A1088" i="1" s="1"/>
  <c r="B78" i="19"/>
  <c r="B1087" i="1" s="1"/>
  <c r="A78" i="19"/>
  <c r="A1087" i="1" s="1"/>
  <c r="I70" i="19"/>
  <c r="O1005" i="1" s="1"/>
  <c r="I40" i="19"/>
  <c r="G31" i="19"/>
  <c r="M241" i="1" s="1"/>
  <c r="G17" i="19"/>
  <c r="M160" i="1" s="1"/>
  <c r="G13" i="19"/>
  <c r="M114" i="1" s="1"/>
  <c r="G10" i="19"/>
  <c r="M89" i="1" s="1"/>
  <c r="C391" i="1"/>
  <c r="C392" i="1"/>
  <c r="C393" i="1"/>
  <c r="C394" i="1"/>
  <c r="C395" i="1"/>
  <c r="C396" i="1"/>
  <c r="C397" i="1"/>
  <c r="C398" i="1"/>
  <c r="C399" i="1"/>
  <c r="C400" i="1"/>
  <c r="C401" i="1"/>
  <c r="C402" i="1"/>
  <c r="C403" i="1"/>
  <c r="C404" i="1"/>
  <c r="C405" i="1"/>
  <c r="C406" i="1"/>
  <c r="C407" i="1"/>
  <c r="C408" i="1"/>
  <c r="C409" i="1"/>
  <c r="C410" i="1"/>
  <c r="C411" i="1"/>
  <c r="C412" i="1"/>
  <c r="C413" i="1"/>
  <c r="C390" i="1"/>
  <c r="F77" i="8"/>
  <c r="F83" i="8"/>
  <c r="F81" i="8"/>
  <c r="F79" i="8"/>
  <c r="F80" i="8"/>
  <c r="F82" i="8"/>
  <c r="F84" i="8"/>
  <c r="F49" i="8"/>
  <c r="F51" i="8"/>
  <c r="F53" i="8"/>
  <c r="F55" i="8"/>
  <c r="F78" i="8"/>
  <c r="F48" i="8"/>
  <c r="F50" i="8"/>
  <c r="F52" i="8"/>
  <c r="F54" i="8"/>
  <c r="A399" i="1" l="1"/>
  <c r="B399" i="1"/>
  <c r="P399" i="1"/>
  <c r="Q399" i="1"/>
  <c r="J399" i="1"/>
  <c r="R399" i="1"/>
  <c r="K399" i="1"/>
  <c r="L399" i="1"/>
  <c r="M399" i="1"/>
  <c r="N399" i="1"/>
  <c r="O399" i="1"/>
  <c r="B411" i="1"/>
  <c r="A411" i="1"/>
  <c r="L411" i="1"/>
  <c r="M411" i="1"/>
  <c r="N411" i="1"/>
  <c r="O411" i="1"/>
  <c r="P411" i="1"/>
  <c r="Q411" i="1"/>
  <c r="J411" i="1"/>
  <c r="R411" i="1"/>
  <c r="K411" i="1"/>
  <c r="A395" i="1"/>
  <c r="B395" i="1"/>
  <c r="L395" i="1"/>
  <c r="M395" i="1"/>
  <c r="N395" i="1"/>
  <c r="O395" i="1"/>
  <c r="P395" i="1"/>
  <c r="Q395" i="1"/>
  <c r="J395" i="1"/>
  <c r="R395" i="1"/>
  <c r="K395" i="1"/>
  <c r="A409" i="1"/>
  <c r="B409" i="1"/>
  <c r="N409" i="1"/>
  <c r="O409" i="1"/>
  <c r="P409" i="1"/>
  <c r="Q409" i="1"/>
  <c r="J409" i="1"/>
  <c r="R409" i="1"/>
  <c r="K409" i="1"/>
  <c r="L409" i="1"/>
  <c r="M409" i="1"/>
  <c r="A401" i="1"/>
  <c r="B401" i="1"/>
  <c r="N401" i="1"/>
  <c r="O401" i="1"/>
  <c r="P401" i="1"/>
  <c r="Q401" i="1"/>
  <c r="J401" i="1"/>
  <c r="R401" i="1"/>
  <c r="K401" i="1"/>
  <c r="L401" i="1"/>
  <c r="M401" i="1"/>
  <c r="A393" i="1"/>
  <c r="B393" i="1"/>
  <c r="N393" i="1"/>
  <c r="O393" i="1"/>
  <c r="P393" i="1"/>
  <c r="Q393" i="1"/>
  <c r="J393" i="1"/>
  <c r="R393" i="1"/>
  <c r="K393" i="1"/>
  <c r="L393" i="1"/>
  <c r="M393" i="1"/>
  <c r="A391" i="1"/>
  <c r="B391" i="1"/>
  <c r="P391" i="1"/>
  <c r="Q391" i="1"/>
  <c r="J391" i="1"/>
  <c r="R391" i="1"/>
  <c r="K391" i="1"/>
  <c r="L391" i="1"/>
  <c r="M391" i="1"/>
  <c r="N391" i="1"/>
  <c r="O391" i="1"/>
  <c r="A403" i="1"/>
  <c r="B403" i="1"/>
  <c r="L403" i="1"/>
  <c r="M403" i="1"/>
  <c r="N403" i="1"/>
  <c r="O403" i="1"/>
  <c r="P403" i="1"/>
  <c r="Q403" i="1"/>
  <c r="J403" i="1"/>
  <c r="R403" i="1"/>
  <c r="K403" i="1"/>
  <c r="B410" i="1"/>
  <c r="A410" i="1"/>
  <c r="M410" i="1"/>
  <c r="N410" i="1"/>
  <c r="O410" i="1"/>
  <c r="P410" i="1"/>
  <c r="Q410" i="1"/>
  <c r="J410" i="1"/>
  <c r="R410" i="1"/>
  <c r="K410" i="1"/>
  <c r="L410" i="1"/>
  <c r="B402" i="1"/>
  <c r="A402" i="1"/>
  <c r="M402" i="1"/>
  <c r="N402" i="1"/>
  <c r="O402" i="1"/>
  <c r="P402" i="1"/>
  <c r="Q402" i="1"/>
  <c r="J402" i="1"/>
  <c r="R402" i="1"/>
  <c r="K402" i="1"/>
  <c r="L402" i="1"/>
  <c r="B394" i="1"/>
  <c r="A394" i="1"/>
  <c r="M394" i="1"/>
  <c r="N394" i="1"/>
  <c r="O394" i="1"/>
  <c r="P394" i="1"/>
  <c r="Q394" i="1"/>
  <c r="J394" i="1"/>
  <c r="R394" i="1"/>
  <c r="K394" i="1"/>
  <c r="L394" i="1"/>
  <c r="A408" i="1"/>
  <c r="B408" i="1"/>
  <c r="O408" i="1"/>
  <c r="P408" i="1"/>
  <c r="Q408" i="1"/>
  <c r="J408" i="1"/>
  <c r="R408" i="1"/>
  <c r="K408" i="1"/>
  <c r="L408" i="1"/>
  <c r="M408" i="1"/>
  <c r="N408" i="1"/>
  <c r="B400" i="1"/>
  <c r="A400" i="1"/>
  <c r="O400" i="1"/>
  <c r="P400" i="1"/>
  <c r="Q400" i="1"/>
  <c r="J400" i="1"/>
  <c r="R400" i="1"/>
  <c r="K400" i="1"/>
  <c r="L400" i="1"/>
  <c r="M400" i="1"/>
  <c r="N400" i="1"/>
  <c r="B392" i="1"/>
  <c r="A392" i="1"/>
  <c r="O392" i="1"/>
  <c r="P392" i="1"/>
  <c r="Q392" i="1"/>
  <c r="J392" i="1"/>
  <c r="R392" i="1"/>
  <c r="K392" i="1"/>
  <c r="L392" i="1"/>
  <c r="M392" i="1"/>
  <c r="N392" i="1"/>
  <c r="B407" i="1"/>
  <c r="A407" i="1"/>
  <c r="P407" i="1"/>
  <c r="Q407" i="1"/>
  <c r="J407" i="1"/>
  <c r="R407" i="1"/>
  <c r="K407" i="1"/>
  <c r="L407" i="1"/>
  <c r="M407" i="1"/>
  <c r="N407" i="1"/>
  <c r="O407" i="1"/>
  <c r="B390" i="1"/>
  <c r="A390" i="1"/>
  <c r="Q390" i="1"/>
  <c r="J390" i="1"/>
  <c r="R390" i="1"/>
  <c r="K390" i="1"/>
  <c r="L390" i="1"/>
  <c r="M390" i="1"/>
  <c r="N390" i="1"/>
  <c r="O390" i="1"/>
  <c r="P390" i="1"/>
  <c r="B406" i="1"/>
  <c r="A406" i="1"/>
  <c r="Q406" i="1"/>
  <c r="J406" i="1"/>
  <c r="R406" i="1"/>
  <c r="K406" i="1"/>
  <c r="L406" i="1"/>
  <c r="M406" i="1"/>
  <c r="N406" i="1"/>
  <c r="O406" i="1"/>
  <c r="P406" i="1"/>
  <c r="B398" i="1"/>
  <c r="A398" i="1"/>
  <c r="Q398" i="1"/>
  <c r="J398" i="1"/>
  <c r="R398" i="1"/>
  <c r="K398" i="1"/>
  <c r="L398" i="1"/>
  <c r="M398" i="1"/>
  <c r="N398" i="1"/>
  <c r="O398" i="1"/>
  <c r="P398" i="1"/>
  <c r="A413" i="1"/>
  <c r="B413" i="1"/>
  <c r="J413" i="1"/>
  <c r="R413" i="1"/>
  <c r="K413" i="1"/>
  <c r="L413" i="1"/>
  <c r="M413" i="1"/>
  <c r="N413" i="1"/>
  <c r="O413" i="1"/>
  <c r="P413" i="1"/>
  <c r="Q413" i="1"/>
  <c r="A405" i="1"/>
  <c r="B405" i="1"/>
  <c r="J405" i="1"/>
  <c r="R405" i="1"/>
  <c r="K405" i="1"/>
  <c r="L405" i="1"/>
  <c r="M405" i="1"/>
  <c r="N405" i="1"/>
  <c r="O405" i="1"/>
  <c r="P405" i="1"/>
  <c r="Q405" i="1"/>
  <c r="A397" i="1"/>
  <c r="B397" i="1"/>
  <c r="J397" i="1"/>
  <c r="R397" i="1"/>
  <c r="K397" i="1"/>
  <c r="L397" i="1"/>
  <c r="M397" i="1"/>
  <c r="N397" i="1"/>
  <c r="O397" i="1"/>
  <c r="P397" i="1"/>
  <c r="Q397" i="1"/>
  <c r="A412" i="1"/>
  <c r="B412" i="1"/>
  <c r="K412" i="1"/>
  <c r="L412" i="1"/>
  <c r="M412" i="1"/>
  <c r="N412" i="1"/>
  <c r="O412" i="1"/>
  <c r="P412" i="1"/>
  <c r="Q412" i="1"/>
  <c r="J412" i="1"/>
  <c r="R412" i="1"/>
  <c r="B404" i="1"/>
  <c r="A404" i="1"/>
  <c r="K404" i="1"/>
  <c r="L404" i="1"/>
  <c r="M404" i="1"/>
  <c r="N404" i="1"/>
  <c r="O404" i="1"/>
  <c r="P404" i="1"/>
  <c r="Q404" i="1"/>
  <c r="J404" i="1"/>
  <c r="R404" i="1"/>
  <c r="A396" i="1"/>
  <c r="B396" i="1"/>
  <c r="K396" i="1"/>
  <c r="L396" i="1"/>
  <c r="M396" i="1"/>
  <c r="N396" i="1"/>
  <c r="O396" i="1"/>
  <c r="P396" i="1"/>
  <c r="Q396" i="1"/>
  <c r="J396" i="1"/>
  <c r="R396" i="1"/>
  <c r="H59" i="15"/>
  <c r="E670" i="15"/>
  <c r="F670" i="15"/>
  <c r="G670" i="15"/>
  <c r="H670" i="15"/>
  <c r="C65" i="15"/>
  <c r="C670" i="15" s="1"/>
  <c r="D65" i="15"/>
  <c r="D670" i="15" s="1"/>
  <c r="B65" i="15"/>
  <c r="D63" i="15"/>
  <c r="C63" i="15"/>
  <c r="B63" i="15"/>
  <c r="C61" i="15"/>
  <c r="D61" i="15"/>
  <c r="H692" i="15" l="1"/>
  <c r="I692" i="15"/>
  <c r="H688" i="15"/>
  <c r="I688" i="15"/>
  <c r="H689" i="15"/>
  <c r="H690" i="15"/>
  <c r="I690" i="15"/>
  <c r="H691" i="15"/>
  <c r="I691" i="15"/>
  <c r="I686" i="15"/>
  <c r="H686" i="15"/>
  <c r="H685" i="15"/>
  <c r="C666" i="15"/>
  <c r="D666" i="15"/>
  <c r="C668" i="15"/>
  <c r="D668" i="15"/>
  <c r="B668" i="15"/>
  <c r="C60" i="15"/>
  <c r="C665" i="15" s="1"/>
  <c r="C686" i="15" s="1"/>
  <c r="D60" i="15"/>
  <c r="D665" i="15" s="1"/>
  <c r="D686" i="15" s="1"/>
  <c r="E60" i="15"/>
  <c r="E665" i="15" s="1"/>
  <c r="E686" i="15" s="1"/>
  <c r="F60" i="15"/>
  <c r="F665" i="15" s="1"/>
  <c r="F686" i="15" s="1"/>
  <c r="G60" i="15"/>
  <c r="G665" i="15" s="1"/>
  <c r="G686" i="15" s="1"/>
  <c r="H60" i="15"/>
  <c r="H665" i="15" s="1"/>
  <c r="E61" i="15"/>
  <c r="E666" i="15" s="1"/>
  <c r="F61" i="15"/>
  <c r="F666" i="15" s="1"/>
  <c r="G61" i="15"/>
  <c r="G666" i="15" s="1"/>
  <c r="H61" i="15"/>
  <c r="H666" i="15" s="1"/>
  <c r="C62" i="15"/>
  <c r="C667" i="15" s="1"/>
  <c r="C688" i="15" s="1"/>
  <c r="D62" i="15"/>
  <c r="D667" i="15" s="1"/>
  <c r="D688" i="15" s="1"/>
  <c r="E62" i="15"/>
  <c r="E667" i="15" s="1"/>
  <c r="E688" i="15" s="1"/>
  <c r="F62" i="15"/>
  <c r="F667" i="15" s="1"/>
  <c r="F688" i="15" s="1"/>
  <c r="G62" i="15"/>
  <c r="G667" i="15" s="1"/>
  <c r="G688" i="15" s="1"/>
  <c r="H62" i="15"/>
  <c r="H667" i="15" s="1"/>
  <c r="E63" i="15"/>
  <c r="E668" i="15" s="1"/>
  <c r="F63" i="15"/>
  <c r="F668" i="15" s="1"/>
  <c r="G63" i="15"/>
  <c r="G668" i="15" s="1"/>
  <c r="H63" i="15"/>
  <c r="H668" i="15" s="1"/>
  <c r="C64" i="15"/>
  <c r="C669" i="15" s="1"/>
  <c r="D64" i="15"/>
  <c r="D669" i="15" s="1"/>
  <c r="E64" i="15"/>
  <c r="E669" i="15" s="1"/>
  <c r="F64" i="15"/>
  <c r="F669" i="15" s="1"/>
  <c r="G64" i="15"/>
  <c r="G669" i="15" s="1"/>
  <c r="H64" i="15"/>
  <c r="H669" i="15" s="1"/>
  <c r="B64" i="15"/>
  <c r="B669" i="15" s="1"/>
  <c r="B62" i="15"/>
  <c r="B667" i="15" s="1"/>
  <c r="B60" i="15"/>
  <c r="B665" i="15" s="1"/>
  <c r="B699" i="15" l="1"/>
  <c r="C1158" i="1" l="1"/>
  <c r="C1159" i="1"/>
  <c r="C1160" i="1"/>
  <c r="C1161" i="1"/>
  <c r="C1162" i="1"/>
  <c r="C1163" i="1"/>
  <c r="C1164" i="1"/>
  <c r="C1165" i="1"/>
  <c r="C1166" i="1"/>
  <c r="C1167" i="1"/>
  <c r="C1168" i="1"/>
  <c r="C1169" i="1"/>
  <c r="C1170" i="1"/>
  <c r="C1171" i="1"/>
  <c r="C1172" i="1"/>
  <c r="C1173" i="1"/>
  <c r="C1174" i="1"/>
  <c r="C1107" i="1"/>
  <c r="C1108" i="1"/>
  <c r="C1109" i="1"/>
  <c r="C1110" i="1"/>
  <c r="C1111" i="1"/>
  <c r="C1112" i="1"/>
  <c r="C1113" i="1"/>
  <c r="C1114" i="1"/>
  <c r="C1115" i="1"/>
  <c r="C1116" i="1"/>
  <c r="C1117" i="1"/>
  <c r="C1118" i="1"/>
  <c r="C1119" i="1"/>
  <c r="C1120" i="1"/>
  <c r="C1121" i="1"/>
  <c r="C1122" i="1"/>
  <c r="C1123" i="1"/>
  <c r="B1112" i="1" l="1"/>
  <c r="A1112" i="1"/>
  <c r="J1112" i="1"/>
  <c r="R1112" i="1"/>
  <c r="K1112" i="1"/>
  <c r="L1112" i="1"/>
  <c r="M1112" i="1"/>
  <c r="N1112" i="1"/>
  <c r="O1112" i="1"/>
  <c r="P1112" i="1"/>
  <c r="Q1112" i="1"/>
  <c r="B1172" i="1"/>
  <c r="A1172" i="1"/>
  <c r="P1172" i="1"/>
  <c r="Q1172" i="1"/>
  <c r="J1172" i="1"/>
  <c r="R1172" i="1"/>
  <c r="K1172" i="1"/>
  <c r="L1172" i="1"/>
  <c r="M1172" i="1"/>
  <c r="N1172" i="1"/>
  <c r="O1172" i="1"/>
  <c r="B1164" i="1"/>
  <c r="A1164" i="1"/>
  <c r="P1164" i="1"/>
  <c r="Q1164" i="1"/>
  <c r="J1164" i="1"/>
  <c r="R1164" i="1"/>
  <c r="K1164" i="1"/>
  <c r="L1164" i="1"/>
  <c r="M1164" i="1"/>
  <c r="N1164" i="1"/>
  <c r="O1164" i="1"/>
  <c r="A1111" i="1"/>
  <c r="B1111" i="1"/>
  <c r="K1111" i="1"/>
  <c r="L1111" i="1"/>
  <c r="M1111" i="1"/>
  <c r="N1111" i="1"/>
  <c r="O1111" i="1"/>
  <c r="P1111" i="1"/>
  <c r="Q1111" i="1"/>
  <c r="J1111" i="1"/>
  <c r="R1111" i="1"/>
  <c r="A1171" i="1"/>
  <c r="B1171" i="1"/>
  <c r="Q1171" i="1"/>
  <c r="J1171" i="1"/>
  <c r="R1171" i="1"/>
  <c r="K1171" i="1"/>
  <c r="L1171" i="1"/>
  <c r="M1171" i="1"/>
  <c r="N1171" i="1"/>
  <c r="O1171" i="1"/>
  <c r="P1171" i="1"/>
  <c r="A1163" i="1"/>
  <c r="B1163" i="1"/>
  <c r="Q1163" i="1"/>
  <c r="J1163" i="1"/>
  <c r="R1163" i="1"/>
  <c r="K1163" i="1"/>
  <c r="L1163" i="1"/>
  <c r="M1163" i="1"/>
  <c r="N1163" i="1"/>
  <c r="O1163" i="1"/>
  <c r="P1163" i="1"/>
  <c r="A1118" i="1"/>
  <c r="B1118" i="1"/>
  <c r="L1118" i="1"/>
  <c r="M1118" i="1"/>
  <c r="N1118" i="1"/>
  <c r="O1118" i="1"/>
  <c r="P1118" i="1"/>
  <c r="Q1118" i="1"/>
  <c r="J1118" i="1"/>
  <c r="R1118" i="1"/>
  <c r="K1118" i="1"/>
  <c r="A1110" i="1"/>
  <c r="B1110" i="1"/>
  <c r="L1110" i="1"/>
  <c r="M1110" i="1"/>
  <c r="N1110" i="1"/>
  <c r="O1110" i="1"/>
  <c r="P1110" i="1"/>
  <c r="Q1110" i="1"/>
  <c r="J1110" i="1"/>
  <c r="R1110" i="1"/>
  <c r="K1110" i="1"/>
  <c r="A1170" i="1"/>
  <c r="B1170" i="1"/>
  <c r="J1170" i="1"/>
  <c r="R1170" i="1"/>
  <c r="K1170" i="1"/>
  <c r="L1170" i="1"/>
  <c r="M1170" i="1"/>
  <c r="N1170" i="1"/>
  <c r="O1170" i="1"/>
  <c r="P1170" i="1"/>
  <c r="Q1170" i="1"/>
  <c r="A1162" i="1"/>
  <c r="B1162" i="1"/>
  <c r="J1162" i="1"/>
  <c r="R1162" i="1"/>
  <c r="K1162" i="1"/>
  <c r="L1162" i="1"/>
  <c r="M1162" i="1"/>
  <c r="N1162" i="1"/>
  <c r="O1162" i="1"/>
  <c r="P1162" i="1"/>
  <c r="Q1162" i="1"/>
  <c r="A1113" i="1"/>
  <c r="B1113" i="1"/>
  <c r="Q1113" i="1"/>
  <c r="J1113" i="1"/>
  <c r="R1113" i="1"/>
  <c r="K1113" i="1"/>
  <c r="L1113" i="1"/>
  <c r="M1113" i="1"/>
  <c r="N1113" i="1"/>
  <c r="O1113" i="1"/>
  <c r="P1113" i="1"/>
  <c r="B1120" i="1"/>
  <c r="A1120" i="1"/>
  <c r="J1120" i="1"/>
  <c r="R1120" i="1"/>
  <c r="K1120" i="1"/>
  <c r="L1120" i="1"/>
  <c r="M1120" i="1"/>
  <c r="N1120" i="1"/>
  <c r="O1120" i="1"/>
  <c r="P1120" i="1"/>
  <c r="Q1120" i="1"/>
  <c r="A1117" i="1"/>
  <c r="B1117" i="1"/>
  <c r="M1117" i="1"/>
  <c r="N1117" i="1"/>
  <c r="O1117" i="1"/>
  <c r="P1117" i="1"/>
  <c r="Q1117" i="1"/>
  <c r="J1117" i="1"/>
  <c r="R1117" i="1"/>
  <c r="K1117" i="1"/>
  <c r="L1117" i="1"/>
  <c r="A1161" i="1"/>
  <c r="B1161" i="1"/>
  <c r="K1161" i="1"/>
  <c r="L1161" i="1"/>
  <c r="M1161" i="1"/>
  <c r="N1161" i="1"/>
  <c r="O1161" i="1"/>
  <c r="P1161" i="1"/>
  <c r="Q1161" i="1"/>
  <c r="J1161" i="1"/>
  <c r="R1161" i="1"/>
  <c r="A1121" i="1"/>
  <c r="B1121" i="1"/>
  <c r="Q1121" i="1"/>
  <c r="J1121" i="1"/>
  <c r="R1121" i="1"/>
  <c r="K1121" i="1"/>
  <c r="L1121" i="1"/>
  <c r="M1121" i="1"/>
  <c r="N1121" i="1"/>
  <c r="O1121" i="1"/>
  <c r="P1121" i="1"/>
  <c r="A1165" i="1"/>
  <c r="B1165" i="1"/>
  <c r="O1165" i="1"/>
  <c r="P1165" i="1"/>
  <c r="Q1165" i="1"/>
  <c r="J1165" i="1"/>
  <c r="R1165" i="1"/>
  <c r="K1165" i="1"/>
  <c r="L1165" i="1"/>
  <c r="M1165" i="1"/>
  <c r="N1165" i="1"/>
  <c r="A1119" i="1"/>
  <c r="B1119" i="1"/>
  <c r="K1119" i="1"/>
  <c r="L1119" i="1"/>
  <c r="M1119" i="1"/>
  <c r="N1119" i="1"/>
  <c r="O1119" i="1"/>
  <c r="P1119" i="1"/>
  <c r="Q1119" i="1"/>
  <c r="J1119" i="1"/>
  <c r="R1119" i="1"/>
  <c r="A1109" i="1"/>
  <c r="B1109" i="1"/>
  <c r="M1109" i="1"/>
  <c r="N1109" i="1"/>
  <c r="O1109" i="1"/>
  <c r="P1109" i="1"/>
  <c r="Q1109" i="1"/>
  <c r="J1109" i="1"/>
  <c r="R1109" i="1"/>
  <c r="K1109" i="1"/>
  <c r="L1109" i="1"/>
  <c r="A1169" i="1"/>
  <c r="B1169" i="1"/>
  <c r="K1169" i="1"/>
  <c r="L1169" i="1"/>
  <c r="M1169" i="1"/>
  <c r="N1169" i="1"/>
  <c r="O1169" i="1"/>
  <c r="P1169" i="1"/>
  <c r="Q1169" i="1"/>
  <c r="J1169" i="1"/>
  <c r="R1169" i="1"/>
  <c r="B1116" i="1"/>
  <c r="A1116" i="1"/>
  <c r="N1116" i="1"/>
  <c r="O1116" i="1"/>
  <c r="P1116" i="1"/>
  <c r="Q1116" i="1"/>
  <c r="J1116" i="1"/>
  <c r="R1116" i="1"/>
  <c r="K1116" i="1"/>
  <c r="L1116" i="1"/>
  <c r="M1116" i="1"/>
  <c r="B1108" i="1"/>
  <c r="A1108" i="1"/>
  <c r="N1108" i="1"/>
  <c r="O1108" i="1"/>
  <c r="P1108" i="1"/>
  <c r="Q1108" i="1"/>
  <c r="J1108" i="1"/>
  <c r="R1108" i="1"/>
  <c r="K1108" i="1"/>
  <c r="L1108" i="1"/>
  <c r="M1108" i="1"/>
  <c r="B1168" i="1"/>
  <c r="A1168" i="1"/>
  <c r="L1168" i="1"/>
  <c r="M1168" i="1"/>
  <c r="N1168" i="1"/>
  <c r="O1168" i="1"/>
  <c r="P1168" i="1"/>
  <c r="Q1168" i="1"/>
  <c r="J1168" i="1"/>
  <c r="R1168" i="1"/>
  <c r="K1168" i="1"/>
  <c r="B1160" i="1"/>
  <c r="A1160" i="1"/>
  <c r="L1160" i="1"/>
  <c r="M1160" i="1"/>
  <c r="N1160" i="1"/>
  <c r="O1160" i="1"/>
  <c r="P1160" i="1"/>
  <c r="Q1160" i="1"/>
  <c r="J1160" i="1"/>
  <c r="R1160" i="1"/>
  <c r="K1160" i="1"/>
  <c r="A1173" i="1"/>
  <c r="B1173" i="1"/>
  <c r="O1173" i="1"/>
  <c r="P1173" i="1"/>
  <c r="Q1173" i="1"/>
  <c r="J1173" i="1"/>
  <c r="R1173" i="1"/>
  <c r="K1173" i="1"/>
  <c r="L1173" i="1"/>
  <c r="M1173" i="1"/>
  <c r="N1173" i="1"/>
  <c r="A1123" i="1"/>
  <c r="B1123" i="1"/>
  <c r="O1123" i="1"/>
  <c r="P1123" i="1"/>
  <c r="Q1123" i="1"/>
  <c r="J1123" i="1"/>
  <c r="R1123" i="1"/>
  <c r="K1123" i="1"/>
  <c r="L1123" i="1"/>
  <c r="M1123" i="1"/>
  <c r="N1123" i="1"/>
  <c r="A1115" i="1"/>
  <c r="B1115" i="1"/>
  <c r="O1115" i="1"/>
  <c r="P1115" i="1"/>
  <c r="Q1115" i="1"/>
  <c r="J1115" i="1"/>
  <c r="R1115" i="1"/>
  <c r="K1115" i="1"/>
  <c r="L1115" i="1"/>
  <c r="M1115" i="1"/>
  <c r="N1115" i="1"/>
  <c r="A1107" i="1"/>
  <c r="B1107" i="1"/>
  <c r="O1107" i="1"/>
  <c r="P1107" i="1"/>
  <c r="Q1107" i="1"/>
  <c r="J1107" i="1"/>
  <c r="R1107" i="1"/>
  <c r="K1107" i="1"/>
  <c r="L1107" i="1"/>
  <c r="M1107" i="1"/>
  <c r="N1107" i="1"/>
  <c r="A1167" i="1"/>
  <c r="B1167" i="1"/>
  <c r="M1167" i="1"/>
  <c r="N1167" i="1"/>
  <c r="O1167" i="1"/>
  <c r="P1167" i="1"/>
  <c r="Q1167" i="1"/>
  <c r="J1167" i="1"/>
  <c r="R1167" i="1"/>
  <c r="K1167" i="1"/>
  <c r="L1167" i="1"/>
  <c r="A1159" i="1"/>
  <c r="B1159" i="1"/>
  <c r="M1159" i="1"/>
  <c r="N1159" i="1"/>
  <c r="O1159" i="1"/>
  <c r="P1159" i="1"/>
  <c r="Q1159" i="1"/>
  <c r="J1159" i="1"/>
  <c r="R1159" i="1"/>
  <c r="K1159" i="1"/>
  <c r="L1159" i="1"/>
  <c r="A1122" i="1"/>
  <c r="B1122" i="1"/>
  <c r="P1122" i="1"/>
  <c r="Q1122" i="1"/>
  <c r="J1122" i="1"/>
  <c r="R1122" i="1"/>
  <c r="K1122" i="1"/>
  <c r="L1122" i="1"/>
  <c r="M1122" i="1"/>
  <c r="N1122" i="1"/>
  <c r="O1122" i="1"/>
  <c r="A1114" i="1"/>
  <c r="B1114" i="1"/>
  <c r="P1114" i="1"/>
  <c r="Q1114" i="1"/>
  <c r="J1114" i="1"/>
  <c r="R1114" i="1"/>
  <c r="K1114" i="1"/>
  <c r="L1114" i="1"/>
  <c r="M1114" i="1"/>
  <c r="N1114" i="1"/>
  <c r="O1114" i="1"/>
  <c r="A1174" i="1"/>
  <c r="B1174" i="1"/>
  <c r="N1174" i="1"/>
  <c r="O1174" i="1"/>
  <c r="P1174" i="1"/>
  <c r="Q1174" i="1"/>
  <c r="J1174" i="1"/>
  <c r="R1174" i="1"/>
  <c r="K1174" i="1"/>
  <c r="L1174" i="1"/>
  <c r="M1174" i="1"/>
  <c r="A1166" i="1"/>
  <c r="B1166" i="1"/>
  <c r="N1166" i="1"/>
  <c r="O1166" i="1"/>
  <c r="P1166" i="1"/>
  <c r="Q1166" i="1"/>
  <c r="J1166" i="1"/>
  <c r="R1166" i="1"/>
  <c r="K1166" i="1"/>
  <c r="L1166" i="1"/>
  <c r="M1166" i="1"/>
  <c r="A1158" i="1"/>
  <c r="B1158" i="1"/>
  <c r="N1158" i="1"/>
  <c r="O1158" i="1"/>
  <c r="P1158" i="1"/>
  <c r="Q1158" i="1"/>
  <c r="J1158" i="1"/>
  <c r="R1158" i="1"/>
  <c r="K1158" i="1"/>
  <c r="L1158" i="1"/>
  <c r="M1158" i="1"/>
  <c r="C980" i="1"/>
  <c r="C976" i="1"/>
  <c r="A976" i="1" l="1"/>
  <c r="B976" i="1"/>
  <c r="L976" i="1"/>
  <c r="N976" i="1"/>
  <c r="O976" i="1"/>
  <c r="P976" i="1"/>
  <c r="J976" i="1"/>
  <c r="R976" i="1"/>
  <c r="K976" i="1"/>
  <c r="M976" i="1"/>
  <c r="Q976" i="1"/>
  <c r="A980" i="1"/>
  <c r="B980" i="1"/>
  <c r="J980" i="1"/>
  <c r="R980" i="1"/>
  <c r="K980" i="1"/>
  <c r="L980" i="1"/>
  <c r="N980" i="1"/>
  <c r="M980" i="1"/>
  <c r="O980" i="1"/>
  <c r="P980" i="1"/>
  <c r="Q980"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A694" i="1" l="1"/>
  <c r="B694" i="1"/>
  <c r="J694" i="1"/>
  <c r="R694" i="1"/>
  <c r="K694" i="1"/>
  <c r="L694" i="1"/>
  <c r="M694" i="1"/>
  <c r="N694" i="1"/>
  <c r="O694" i="1"/>
  <c r="Q694" i="1"/>
  <c r="P694" i="1"/>
  <c r="A709" i="1"/>
  <c r="B709" i="1"/>
  <c r="K709" i="1"/>
  <c r="L709" i="1"/>
  <c r="M709" i="1"/>
  <c r="N709" i="1"/>
  <c r="O709" i="1"/>
  <c r="P709" i="1"/>
  <c r="J709" i="1"/>
  <c r="R709" i="1"/>
  <c r="Q709" i="1"/>
  <c r="A685" i="1"/>
  <c r="B685" i="1"/>
  <c r="K685" i="1"/>
  <c r="L685" i="1"/>
  <c r="M685" i="1"/>
  <c r="N685" i="1"/>
  <c r="O685" i="1"/>
  <c r="P685" i="1"/>
  <c r="J685" i="1"/>
  <c r="R685" i="1"/>
  <c r="Q685" i="1"/>
  <c r="A661" i="1"/>
  <c r="B661" i="1"/>
  <c r="K661" i="1"/>
  <c r="L661" i="1"/>
  <c r="M661" i="1"/>
  <c r="N661" i="1"/>
  <c r="O661" i="1"/>
  <c r="P661" i="1"/>
  <c r="J661" i="1"/>
  <c r="R661" i="1"/>
  <c r="Q661" i="1"/>
  <c r="A645" i="1"/>
  <c r="B645" i="1"/>
  <c r="K645" i="1"/>
  <c r="L645" i="1"/>
  <c r="M645" i="1"/>
  <c r="N645" i="1"/>
  <c r="O645" i="1"/>
  <c r="P645" i="1"/>
  <c r="J645" i="1"/>
  <c r="R645" i="1"/>
  <c r="Q645" i="1"/>
  <c r="A621" i="1"/>
  <c r="B621" i="1"/>
  <c r="M621" i="1"/>
  <c r="O621" i="1"/>
  <c r="P621" i="1"/>
  <c r="Q621" i="1"/>
  <c r="R621" i="1"/>
  <c r="J621" i="1"/>
  <c r="K621" i="1"/>
  <c r="N621" i="1"/>
  <c r="L621" i="1"/>
  <c r="A613" i="1"/>
  <c r="B613" i="1"/>
  <c r="M613" i="1"/>
  <c r="O613" i="1"/>
  <c r="P613" i="1"/>
  <c r="K613" i="1"/>
  <c r="L613" i="1"/>
  <c r="N613" i="1"/>
  <c r="Q613" i="1"/>
  <c r="R613" i="1"/>
  <c r="J613" i="1"/>
  <c r="A605" i="1"/>
  <c r="B605" i="1"/>
  <c r="M605" i="1"/>
  <c r="O605" i="1"/>
  <c r="P605" i="1"/>
  <c r="J605" i="1"/>
  <c r="K605" i="1"/>
  <c r="L605" i="1"/>
  <c r="N605" i="1"/>
  <c r="R605" i="1"/>
  <c r="Q605" i="1"/>
  <c r="A581" i="1"/>
  <c r="B581" i="1"/>
  <c r="M581" i="1"/>
  <c r="O581" i="1"/>
  <c r="P581" i="1"/>
  <c r="Q581" i="1"/>
  <c r="L581" i="1"/>
  <c r="J581" i="1"/>
  <c r="K581" i="1"/>
  <c r="N581" i="1"/>
  <c r="R581" i="1"/>
  <c r="A573" i="1"/>
  <c r="B573" i="1"/>
  <c r="M573" i="1"/>
  <c r="O573" i="1"/>
  <c r="P573" i="1"/>
  <c r="Q573" i="1"/>
  <c r="L573" i="1"/>
  <c r="J573" i="1"/>
  <c r="K573" i="1"/>
  <c r="N573" i="1"/>
  <c r="R573" i="1"/>
  <c r="A565" i="1"/>
  <c r="B565" i="1"/>
  <c r="M565" i="1"/>
  <c r="O565" i="1"/>
  <c r="P565" i="1"/>
  <c r="Q565" i="1"/>
  <c r="J565" i="1"/>
  <c r="L565" i="1"/>
  <c r="R565" i="1"/>
  <c r="N565" i="1"/>
  <c r="K565" i="1"/>
  <c r="A557" i="1"/>
  <c r="B557" i="1"/>
  <c r="M557" i="1"/>
  <c r="O557" i="1"/>
  <c r="P557" i="1"/>
  <c r="Q557" i="1"/>
  <c r="J557" i="1"/>
  <c r="R557" i="1"/>
  <c r="L557" i="1"/>
  <c r="K557" i="1"/>
  <c r="N557" i="1"/>
  <c r="A549" i="1"/>
  <c r="B549" i="1"/>
  <c r="M549" i="1"/>
  <c r="O549" i="1"/>
  <c r="P549" i="1"/>
  <c r="Q549" i="1"/>
  <c r="J549" i="1"/>
  <c r="R549" i="1"/>
  <c r="L549" i="1"/>
  <c r="K549" i="1"/>
  <c r="N549" i="1"/>
  <c r="A716" i="1"/>
  <c r="B716" i="1"/>
  <c r="L716" i="1"/>
  <c r="M716" i="1"/>
  <c r="N716" i="1"/>
  <c r="O716" i="1"/>
  <c r="P716" i="1"/>
  <c r="Q716" i="1"/>
  <c r="K716" i="1"/>
  <c r="R716" i="1"/>
  <c r="J716" i="1"/>
  <c r="A708" i="1"/>
  <c r="B708" i="1"/>
  <c r="L708" i="1"/>
  <c r="M708" i="1"/>
  <c r="N708" i="1"/>
  <c r="O708" i="1"/>
  <c r="P708" i="1"/>
  <c r="Q708" i="1"/>
  <c r="K708" i="1"/>
  <c r="J708" i="1"/>
  <c r="R708" i="1"/>
  <c r="A700" i="1"/>
  <c r="B700" i="1"/>
  <c r="L700" i="1"/>
  <c r="M700" i="1"/>
  <c r="N700" i="1"/>
  <c r="O700" i="1"/>
  <c r="P700" i="1"/>
  <c r="Q700" i="1"/>
  <c r="K700" i="1"/>
  <c r="J700" i="1"/>
  <c r="R700" i="1"/>
  <c r="A692" i="1"/>
  <c r="B692" i="1"/>
  <c r="L692" i="1"/>
  <c r="M692" i="1"/>
  <c r="N692" i="1"/>
  <c r="O692" i="1"/>
  <c r="P692" i="1"/>
  <c r="Q692" i="1"/>
  <c r="K692" i="1"/>
  <c r="J692" i="1"/>
  <c r="R692" i="1"/>
  <c r="A684" i="1"/>
  <c r="B684" i="1"/>
  <c r="L684" i="1"/>
  <c r="M684" i="1"/>
  <c r="N684" i="1"/>
  <c r="O684" i="1"/>
  <c r="P684" i="1"/>
  <c r="Q684" i="1"/>
  <c r="K684" i="1"/>
  <c r="J684" i="1"/>
  <c r="R684" i="1"/>
  <c r="A676" i="1"/>
  <c r="B676" i="1"/>
  <c r="L676" i="1"/>
  <c r="M676" i="1"/>
  <c r="N676" i="1"/>
  <c r="O676" i="1"/>
  <c r="P676" i="1"/>
  <c r="Q676" i="1"/>
  <c r="K676" i="1"/>
  <c r="J676" i="1"/>
  <c r="R676" i="1"/>
  <c r="A668" i="1"/>
  <c r="B668" i="1"/>
  <c r="L668" i="1"/>
  <c r="M668" i="1"/>
  <c r="N668" i="1"/>
  <c r="O668" i="1"/>
  <c r="P668" i="1"/>
  <c r="Q668" i="1"/>
  <c r="K668" i="1"/>
  <c r="J668" i="1"/>
  <c r="R668" i="1"/>
  <c r="A660" i="1"/>
  <c r="B660" i="1"/>
  <c r="L660" i="1"/>
  <c r="M660" i="1"/>
  <c r="N660" i="1"/>
  <c r="O660" i="1"/>
  <c r="P660" i="1"/>
  <c r="Q660" i="1"/>
  <c r="K660" i="1"/>
  <c r="J660" i="1"/>
  <c r="R660" i="1"/>
  <c r="A652" i="1"/>
  <c r="B652" i="1"/>
  <c r="L652" i="1"/>
  <c r="M652" i="1"/>
  <c r="N652" i="1"/>
  <c r="O652" i="1"/>
  <c r="P652" i="1"/>
  <c r="Q652" i="1"/>
  <c r="K652" i="1"/>
  <c r="R652" i="1"/>
  <c r="J652" i="1"/>
  <c r="A644" i="1"/>
  <c r="B644" i="1"/>
  <c r="L644" i="1"/>
  <c r="M644" i="1"/>
  <c r="N644" i="1"/>
  <c r="O644" i="1"/>
  <c r="P644" i="1"/>
  <c r="Q644" i="1"/>
  <c r="K644" i="1"/>
  <c r="J644" i="1"/>
  <c r="R644" i="1"/>
  <c r="A636" i="1"/>
  <c r="B636" i="1"/>
  <c r="L636" i="1"/>
  <c r="M636" i="1"/>
  <c r="N636" i="1"/>
  <c r="O636" i="1"/>
  <c r="P636" i="1"/>
  <c r="Q636" i="1"/>
  <c r="K636" i="1"/>
  <c r="J636" i="1"/>
  <c r="R636" i="1"/>
  <c r="A628" i="1"/>
  <c r="B628" i="1"/>
  <c r="L628" i="1"/>
  <c r="M628" i="1"/>
  <c r="N628" i="1"/>
  <c r="O628" i="1"/>
  <c r="P628" i="1"/>
  <c r="Q628" i="1"/>
  <c r="K628" i="1"/>
  <c r="J628" i="1"/>
  <c r="R628" i="1"/>
  <c r="A620" i="1"/>
  <c r="B620" i="1"/>
  <c r="N620" i="1"/>
  <c r="P620" i="1"/>
  <c r="Q620" i="1"/>
  <c r="L620" i="1"/>
  <c r="M620" i="1"/>
  <c r="O620" i="1"/>
  <c r="R620" i="1"/>
  <c r="K620" i="1"/>
  <c r="J620" i="1"/>
  <c r="A612" i="1"/>
  <c r="B612" i="1"/>
  <c r="N612" i="1"/>
  <c r="P612" i="1"/>
  <c r="Q612" i="1"/>
  <c r="J612" i="1"/>
  <c r="K612" i="1"/>
  <c r="L612" i="1"/>
  <c r="M612" i="1"/>
  <c r="O612" i="1"/>
  <c r="R612" i="1"/>
  <c r="A604" i="1"/>
  <c r="B604" i="1"/>
  <c r="N604" i="1"/>
  <c r="P604" i="1"/>
  <c r="Q604" i="1"/>
  <c r="J604" i="1"/>
  <c r="R604" i="1"/>
  <c r="M604" i="1"/>
  <c r="O604" i="1"/>
  <c r="L604" i="1"/>
  <c r="K604" i="1"/>
  <c r="A596" i="1"/>
  <c r="B596" i="1"/>
  <c r="N596" i="1"/>
  <c r="P596" i="1"/>
  <c r="Q596" i="1"/>
  <c r="J596" i="1"/>
  <c r="R596" i="1"/>
  <c r="M596" i="1"/>
  <c r="O596" i="1"/>
  <c r="L596" i="1"/>
  <c r="K596" i="1"/>
  <c r="A588" i="1"/>
  <c r="B588" i="1"/>
  <c r="N588" i="1"/>
  <c r="P588" i="1"/>
  <c r="Q588" i="1"/>
  <c r="J588" i="1"/>
  <c r="R588" i="1"/>
  <c r="M588" i="1"/>
  <c r="K588" i="1"/>
  <c r="L588" i="1"/>
  <c r="O588" i="1"/>
  <c r="A580" i="1"/>
  <c r="B580" i="1"/>
  <c r="N580" i="1"/>
  <c r="P580" i="1"/>
  <c r="Q580" i="1"/>
  <c r="J580" i="1"/>
  <c r="R580" i="1"/>
  <c r="M580" i="1"/>
  <c r="K580" i="1"/>
  <c r="L580" i="1"/>
  <c r="O580" i="1"/>
  <c r="A572" i="1"/>
  <c r="B572" i="1"/>
  <c r="N572" i="1"/>
  <c r="P572" i="1"/>
  <c r="Q572" i="1"/>
  <c r="J572" i="1"/>
  <c r="R572" i="1"/>
  <c r="M572" i="1"/>
  <c r="K572" i="1"/>
  <c r="O572" i="1"/>
  <c r="L572" i="1"/>
  <c r="A564" i="1"/>
  <c r="B564" i="1"/>
  <c r="N564" i="1"/>
  <c r="P564" i="1"/>
  <c r="Q564" i="1"/>
  <c r="J564" i="1"/>
  <c r="R564" i="1"/>
  <c r="K564" i="1"/>
  <c r="M564" i="1"/>
  <c r="L564" i="1"/>
  <c r="O564" i="1"/>
  <c r="A556" i="1"/>
  <c r="B556" i="1"/>
  <c r="N556" i="1"/>
  <c r="P556" i="1"/>
  <c r="Q556" i="1"/>
  <c r="J556" i="1"/>
  <c r="R556" i="1"/>
  <c r="K556" i="1"/>
  <c r="M556" i="1"/>
  <c r="L556" i="1"/>
  <c r="O556" i="1"/>
  <c r="A548" i="1"/>
  <c r="B548" i="1"/>
  <c r="N548" i="1"/>
  <c r="P548" i="1"/>
  <c r="Q548" i="1"/>
  <c r="J548" i="1"/>
  <c r="R548" i="1"/>
  <c r="K548" i="1"/>
  <c r="M548" i="1"/>
  <c r="L548" i="1"/>
  <c r="O548" i="1"/>
  <c r="A714" i="1"/>
  <c r="B714" i="1"/>
  <c r="N714" i="1"/>
  <c r="O714" i="1"/>
  <c r="P714" i="1"/>
  <c r="Q714" i="1"/>
  <c r="J714" i="1"/>
  <c r="R714" i="1"/>
  <c r="K714" i="1"/>
  <c r="M714" i="1"/>
  <c r="L714" i="1"/>
  <c r="A706" i="1"/>
  <c r="B706" i="1"/>
  <c r="N706" i="1"/>
  <c r="O706" i="1"/>
  <c r="P706" i="1"/>
  <c r="Q706" i="1"/>
  <c r="J706" i="1"/>
  <c r="R706" i="1"/>
  <c r="K706" i="1"/>
  <c r="M706" i="1"/>
  <c r="L706" i="1"/>
  <c r="A698" i="1"/>
  <c r="B698" i="1"/>
  <c r="N698" i="1"/>
  <c r="O698" i="1"/>
  <c r="P698" i="1"/>
  <c r="Q698" i="1"/>
  <c r="J698" i="1"/>
  <c r="R698" i="1"/>
  <c r="K698" i="1"/>
  <c r="M698" i="1"/>
  <c r="L698" i="1"/>
  <c r="A690" i="1"/>
  <c r="B690" i="1"/>
  <c r="N690" i="1"/>
  <c r="O690" i="1"/>
  <c r="P690" i="1"/>
  <c r="Q690" i="1"/>
  <c r="J690" i="1"/>
  <c r="R690" i="1"/>
  <c r="K690" i="1"/>
  <c r="M690" i="1"/>
  <c r="L690" i="1"/>
  <c r="A682" i="1"/>
  <c r="B682" i="1"/>
  <c r="N682" i="1"/>
  <c r="O682" i="1"/>
  <c r="P682" i="1"/>
  <c r="Q682" i="1"/>
  <c r="J682" i="1"/>
  <c r="R682" i="1"/>
  <c r="K682" i="1"/>
  <c r="M682" i="1"/>
  <c r="L682" i="1"/>
  <c r="A674" i="1"/>
  <c r="B674" i="1"/>
  <c r="N674" i="1"/>
  <c r="O674" i="1"/>
  <c r="P674" i="1"/>
  <c r="Q674" i="1"/>
  <c r="J674" i="1"/>
  <c r="R674" i="1"/>
  <c r="K674" i="1"/>
  <c r="M674" i="1"/>
  <c r="L674" i="1"/>
  <c r="A666" i="1"/>
  <c r="B666" i="1"/>
  <c r="N666" i="1"/>
  <c r="O666" i="1"/>
  <c r="P666" i="1"/>
  <c r="Q666" i="1"/>
  <c r="J666" i="1"/>
  <c r="R666" i="1"/>
  <c r="K666" i="1"/>
  <c r="M666" i="1"/>
  <c r="L666" i="1"/>
  <c r="A658" i="1"/>
  <c r="B658" i="1"/>
  <c r="N658" i="1"/>
  <c r="O658" i="1"/>
  <c r="P658" i="1"/>
  <c r="Q658" i="1"/>
  <c r="J658" i="1"/>
  <c r="R658" i="1"/>
  <c r="K658" i="1"/>
  <c r="M658" i="1"/>
  <c r="L658" i="1"/>
  <c r="A650" i="1"/>
  <c r="B650" i="1"/>
  <c r="N650" i="1"/>
  <c r="O650" i="1"/>
  <c r="P650" i="1"/>
  <c r="Q650" i="1"/>
  <c r="J650" i="1"/>
  <c r="R650" i="1"/>
  <c r="K650" i="1"/>
  <c r="M650" i="1"/>
  <c r="L650" i="1"/>
  <c r="A642" i="1"/>
  <c r="B642" i="1"/>
  <c r="N642" i="1"/>
  <c r="O642" i="1"/>
  <c r="P642" i="1"/>
  <c r="Q642" i="1"/>
  <c r="J642" i="1"/>
  <c r="R642" i="1"/>
  <c r="K642" i="1"/>
  <c r="M642" i="1"/>
  <c r="L642" i="1"/>
  <c r="A634" i="1"/>
  <c r="B634" i="1"/>
  <c r="N634" i="1"/>
  <c r="O634" i="1"/>
  <c r="P634" i="1"/>
  <c r="Q634" i="1"/>
  <c r="J634" i="1"/>
  <c r="R634" i="1"/>
  <c r="K634" i="1"/>
  <c r="M634" i="1"/>
  <c r="L634" i="1"/>
  <c r="A626" i="1"/>
  <c r="B626" i="1"/>
  <c r="J626" i="1"/>
  <c r="R626" i="1"/>
  <c r="M626" i="1"/>
  <c r="N626" i="1"/>
  <c r="O626" i="1"/>
  <c r="P626" i="1"/>
  <c r="Q626" i="1"/>
  <c r="L626" i="1"/>
  <c r="K626" i="1"/>
  <c r="A618" i="1"/>
  <c r="B618" i="1"/>
  <c r="P618" i="1"/>
  <c r="J618" i="1"/>
  <c r="R618" i="1"/>
  <c r="K618" i="1"/>
  <c r="Q618" i="1"/>
  <c r="L618" i="1"/>
  <c r="M618" i="1"/>
  <c r="O618" i="1"/>
  <c r="N618" i="1"/>
  <c r="A610" i="1"/>
  <c r="B610" i="1"/>
  <c r="P610" i="1"/>
  <c r="J610" i="1"/>
  <c r="R610" i="1"/>
  <c r="K610" i="1"/>
  <c r="M610" i="1"/>
  <c r="N610" i="1"/>
  <c r="O610" i="1"/>
  <c r="Q610" i="1"/>
  <c r="L610" i="1"/>
  <c r="A602" i="1"/>
  <c r="B602" i="1"/>
  <c r="P602" i="1"/>
  <c r="J602" i="1"/>
  <c r="R602" i="1"/>
  <c r="K602" i="1"/>
  <c r="L602" i="1"/>
  <c r="O602" i="1"/>
  <c r="Q602" i="1"/>
  <c r="N602" i="1"/>
  <c r="M602" i="1"/>
  <c r="A594" i="1"/>
  <c r="B594" i="1"/>
  <c r="P594" i="1"/>
  <c r="J594" i="1"/>
  <c r="R594" i="1"/>
  <c r="K594" i="1"/>
  <c r="L594" i="1"/>
  <c r="O594" i="1"/>
  <c r="M594" i="1"/>
  <c r="N594" i="1"/>
  <c r="Q594" i="1"/>
  <c r="A586" i="1"/>
  <c r="B586" i="1"/>
  <c r="P586" i="1"/>
  <c r="J586" i="1"/>
  <c r="R586" i="1"/>
  <c r="K586" i="1"/>
  <c r="L586" i="1"/>
  <c r="O586" i="1"/>
  <c r="M586" i="1"/>
  <c r="Q586" i="1"/>
  <c r="N586" i="1"/>
  <c r="A578" i="1"/>
  <c r="B578" i="1"/>
  <c r="P578" i="1"/>
  <c r="J578" i="1"/>
  <c r="R578" i="1"/>
  <c r="K578" i="1"/>
  <c r="L578" i="1"/>
  <c r="O578" i="1"/>
  <c r="M578" i="1"/>
  <c r="N578" i="1"/>
  <c r="Q578" i="1"/>
  <c r="A570" i="1"/>
  <c r="B570" i="1"/>
  <c r="P570" i="1"/>
  <c r="J570" i="1"/>
  <c r="R570" i="1"/>
  <c r="K570" i="1"/>
  <c r="L570" i="1"/>
  <c r="O570" i="1"/>
  <c r="N570" i="1"/>
  <c r="Q570" i="1"/>
  <c r="M570" i="1"/>
  <c r="A562" i="1"/>
  <c r="B562" i="1"/>
  <c r="P562" i="1"/>
  <c r="J562" i="1"/>
  <c r="R562" i="1"/>
  <c r="K562" i="1"/>
  <c r="L562" i="1"/>
  <c r="M562" i="1"/>
  <c r="O562" i="1"/>
  <c r="N562" i="1"/>
  <c r="Q562" i="1"/>
  <c r="A554" i="1"/>
  <c r="B554" i="1"/>
  <c r="P554" i="1"/>
  <c r="J554" i="1"/>
  <c r="R554" i="1"/>
  <c r="K554" i="1"/>
  <c r="L554" i="1"/>
  <c r="M554" i="1"/>
  <c r="O554" i="1"/>
  <c r="Q554" i="1"/>
  <c r="N554" i="1"/>
  <c r="A710" i="1"/>
  <c r="B710" i="1"/>
  <c r="J710" i="1"/>
  <c r="R710" i="1"/>
  <c r="K710" i="1"/>
  <c r="L710" i="1"/>
  <c r="M710" i="1"/>
  <c r="N710" i="1"/>
  <c r="O710" i="1"/>
  <c r="Q710" i="1"/>
  <c r="P710" i="1"/>
  <c r="A686" i="1"/>
  <c r="B686" i="1"/>
  <c r="J686" i="1"/>
  <c r="R686" i="1"/>
  <c r="K686" i="1"/>
  <c r="L686" i="1"/>
  <c r="M686" i="1"/>
  <c r="N686" i="1"/>
  <c r="O686" i="1"/>
  <c r="Q686" i="1"/>
  <c r="P686" i="1"/>
  <c r="A693" i="1"/>
  <c r="B693" i="1"/>
  <c r="K693" i="1"/>
  <c r="L693" i="1"/>
  <c r="M693" i="1"/>
  <c r="N693" i="1"/>
  <c r="O693" i="1"/>
  <c r="P693" i="1"/>
  <c r="J693" i="1"/>
  <c r="R693" i="1"/>
  <c r="Q693" i="1"/>
  <c r="A677" i="1"/>
  <c r="B677" i="1"/>
  <c r="K677" i="1"/>
  <c r="L677" i="1"/>
  <c r="M677" i="1"/>
  <c r="N677" i="1"/>
  <c r="O677" i="1"/>
  <c r="P677" i="1"/>
  <c r="J677" i="1"/>
  <c r="R677" i="1"/>
  <c r="Q677" i="1"/>
  <c r="A653" i="1"/>
  <c r="B653" i="1"/>
  <c r="K653" i="1"/>
  <c r="L653" i="1"/>
  <c r="M653" i="1"/>
  <c r="N653" i="1"/>
  <c r="O653" i="1"/>
  <c r="P653" i="1"/>
  <c r="J653" i="1"/>
  <c r="R653" i="1"/>
  <c r="Q653" i="1"/>
  <c r="A629" i="1"/>
  <c r="B629" i="1"/>
  <c r="K629" i="1"/>
  <c r="L629" i="1"/>
  <c r="M629" i="1"/>
  <c r="N629" i="1"/>
  <c r="O629" i="1"/>
  <c r="P629" i="1"/>
  <c r="J629" i="1"/>
  <c r="R629" i="1"/>
  <c r="Q629" i="1"/>
  <c r="A597" i="1"/>
  <c r="B597" i="1"/>
  <c r="M597" i="1"/>
  <c r="O597" i="1"/>
  <c r="P597" i="1"/>
  <c r="Q597" i="1"/>
  <c r="L597" i="1"/>
  <c r="J597" i="1"/>
  <c r="K597" i="1"/>
  <c r="N597" i="1"/>
  <c r="R597" i="1"/>
  <c r="A715" i="1"/>
  <c r="B715" i="1"/>
  <c r="M715" i="1"/>
  <c r="N715" i="1"/>
  <c r="O715" i="1"/>
  <c r="P715" i="1"/>
  <c r="Q715" i="1"/>
  <c r="J715" i="1"/>
  <c r="R715" i="1"/>
  <c r="L715" i="1"/>
  <c r="K715" i="1"/>
  <c r="A691" i="1"/>
  <c r="B691" i="1"/>
  <c r="M691" i="1"/>
  <c r="N691" i="1"/>
  <c r="O691" i="1"/>
  <c r="P691" i="1"/>
  <c r="Q691" i="1"/>
  <c r="J691" i="1"/>
  <c r="R691" i="1"/>
  <c r="L691" i="1"/>
  <c r="K691" i="1"/>
  <c r="B675" i="1"/>
  <c r="A675" i="1"/>
  <c r="M675" i="1"/>
  <c r="N675" i="1"/>
  <c r="O675" i="1"/>
  <c r="P675" i="1"/>
  <c r="Q675" i="1"/>
  <c r="J675" i="1"/>
  <c r="R675" i="1"/>
  <c r="L675" i="1"/>
  <c r="K675" i="1"/>
  <c r="B659" i="1"/>
  <c r="A659" i="1"/>
  <c r="M659" i="1"/>
  <c r="N659" i="1"/>
  <c r="O659" i="1"/>
  <c r="P659" i="1"/>
  <c r="Q659" i="1"/>
  <c r="J659" i="1"/>
  <c r="R659" i="1"/>
  <c r="L659" i="1"/>
  <c r="K659" i="1"/>
  <c r="B651" i="1"/>
  <c r="A651" i="1"/>
  <c r="M651" i="1"/>
  <c r="N651" i="1"/>
  <c r="O651" i="1"/>
  <c r="P651" i="1"/>
  <c r="Q651" i="1"/>
  <c r="J651" i="1"/>
  <c r="R651" i="1"/>
  <c r="L651" i="1"/>
  <c r="K651" i="1"/>
  <c r="B635" i="1"/>
  <c r="A635" i="1"/>
  <c r="M635" i="1"/>
  <c r="N635" i="1"/>
  <c r="O635" i="1"/>
  <c r="P635" i="1"/>
  <c r="Q635" i="1"/>
  <c r="J635" i="1"/>
  <c r="R635" i="1"/>
  <c r="L635" i="1"/>
  <c r="K635" i="1"/>
  <c r="B627" i="1"/>
  <c r="A627" i="1"/>
  <c r="M627" i="1"/>
  <c r="N627" i="1"/>
  <c r="O627" i="1"/>
  <c r="P627" i="1"/>
  <c r="Q627" i="1"/>
  <c r="J627" i="1"/>
  <c r="R627" i="1"/>
  <c r="L627" i="1"/>
  <c r="K627" i="1"/>
  <c r="B619" i="1"/>
  <c r="A619" i="1"/>
  <c r="O619" i="1"/>
  <c r="Q619" i="1"/>
  <c r="J619" i="1"/>
  <c r="R619" i="1"/>
  <c r="K619" i="1"/>
  <c r="L619" i="1"/>
  <c r="M619" i="1"/>
  <c r="N619" i="1"/>
  <c r="P619" i="1"/>
  <c r="B611" i="1"/>
  <c r="A611" i="1"/>
  <c r="O611" i="1"/>
  <c r="Q611" i="1"/>
  <c r="J611" i="1"/>
  <c r="R611" i="1"/>
  <c r="P611" i="1"/>
  <c r="K611" i="1"/>
  <c r="L611" i="1"/>
  <c r="N611" i="1"/>
  <c r="M611" i="1"/>
  <c r="A595" i="1"/>
  <c r="B595" i="1"/>
  <c r="O595" i="1"/>
  <c r="Q595" i="1"/>
  <c r="J595" i="1"/>
  <c r="R595" i="1"/>
  <c r="K595" i="1"/>
  <c r="N595" i="1"/>
  <c r="L595" i="1"/>
  <c r="M595" i="1"/>
  <c r="P595" i="1"/>
  <c r="A587" i="1"/>
  <c r="B587" i="1"/>
  <c r="O587" i="1"/>
  <c r="Q587" i="1"/>
  <c r="J587" i="1"/>
  <c r="R587" i="1"/>
  <c r="K587" i="1"/>
  <c r="N587" i="1"/>
  <c r="L587" i="1"/>
  <c r="M587" i="1"/>
  <c r="P587" i="1"/>
  <c r="A579" i="1"/>
  <c r="B579" i="1"/>
  <c r="O579" i="1"/>
  <c r="Q579" i="1"/>
  <c r="J579" i="1"/>
  <c r="R579" i="1"/>
  <c r="K579" i="1"/>
  <c r="N579" i="1"/>
  <c r="L579" i="1"/>
  <c r="P579" i="1"/>
  <c r="M579" i="1"/>
  <c r="A571" i="1"/>
  <c r="B571" i="1"/>
  <c r="O571" i="1"/>
  <c r="Q571" i="1"/>
  <c r="J571" i="1"/>
  <c r="R571" i="1"/>
  <c r="K571" i="1"/>
  <c r="N571" i="1"/>
  <c r="L571" i="1"/>
  <c r="M571" i="1"/>
  <c r="P571" i="1"/>
  <c r="A563" i="1"/>
  <c r="B563" i="1"/>
  <c r="O563" i="1"/>
  <c r="Q563" i="1"/>
  <c r="J563" i="1"/>
  <c r="R563" i="1"/>
  <c r="K563" i="1"/>
  <c r="L563" i="1"/>
  <c r="N563" i="1"/>
  <c r="M563" i="1"/>
  <c r="P563" i="1"/>
  <c r="A555" i="1"/>
  <c r="B555" i="1"/>
  <c r="O555" i="1"/>
  <c r="Q555" i="1"/>
  <c r="J555" i="1"/>
  <c r="R555" i="1"/>
  <c r="K555" i="1"/>
  <c r="L555" i="1"/>
  <c r="N555" i="1"/>
  <c r="M555" i="1"/>
  <c r="P555" i="1"/>
  <c r="A547" i="1"/>
  <c r="B547" i="1"/>
  <c r="O547" i="1"/>
  <c r="Q547" i="1"/>
  <c r="J547" i="1"/>
  <c r="R547" i="1"/>
  <c r="K547" i="1"/>
  <c r="L547" i="1"/>
  <c r="N547" i="1"/>
  <c r="P547" i="1"/>
  <c r="M547" i="1"/>
  <c r="A697" i="1"/>
  <c r="B697" i="1"/>
  <c r="O697" i="1"/>
  <c r="P697" i="1"/>
  <c r="Q697" i="1"/>
  <c r="J697" i="1"/>
  <c r="R697" i="1"/>
  <c r="K697" i="1"/>
  <c r="L697" i="1"/>
  <c r="N697" i="1"/>
  <c r="M697" i="1"/>
  <c r="B681" i="1"/>
  <c r="A681" i="1"/>
  <c r="O681" i="1"/>
  <c r="P681" i="1"/>
  <c r="Q681" i="1"/>
  <c r="J681" i="1"/>
  <c r="R681" i="1"/>
  <c r="K681" i="1"/>
  <c r="L681" i="1"/>
  <c r="N681" i="1"/>
  <c r="M681" i="1"/>
  <c r="A673" i="1"/>
  <c r="B673" i="1"/>
  <c r="O673" i="1"/>
  <c r="P673" i="1"/>
  <c r="Q673" i="1"/>
  <c r="J673" i="1"/>
  <c r="R673" i="1"/>
  <c r="K673" i="1"/>
  <c r="L673" i="1"/>
  <c r="N673" i="1"/>
  <c r="M673" i="1"/>
  <c r="A665" i="1"/>
  <c r="B665" i="1"/>
  <c r="O665" i="1"/>
  <c r="P665" i="1"/>
  <c r="Q665" i="1"/>
  <c r="J665" i="1"/>
  <c r="R665" i="1"/>
  <c r="K665" i="1"/>
  <c r="L665" i="1"/>
  <c r="N665" i="1"/>
  <c r="M665" i="1"/>
  <c r="A657" i="1"/>
  <c r="B657" i="1"/>
  <c r="O657" i="1"/>
  <c r="P657" i="1"/>
  <c r="Q657" i="1"/>
  <c r="J657" i="1"/>
  <c r="R657" i="1"/>
  <c r="K657" i="1"/>
  <c r="L657" i="1"/>
  <c r="N657" i="1"/>
  <c r="M657" i="1"/>
  <c r="A649" i="1"/>
  <c r="B649" i="1"/>
  <c r="O649" i="1"/>
  <c r="P649" i="1"/>
  <c r="Q649" i="1"/>
  <c r="J649" i="1"/>
  <c r="R649" i="1"/>
  <c r="K649" i="1"/>
  <c r="L649" i="1"/>
  <c r="N649" i="1"/>
  <c r="M649" i="1"/>
  <c r="A641" i="1"/>
  <c r="B641" i="1"/>
  <c r="O641" i="1"/>
  <c r="P641" i="1"/>
  <c r="Q641" i="1"/>
  <c r="J641" i="1"/>
  <c r="R641" i="1"/>
  <c r="K641" i="1"/>
  <c r="L641" i="1"/>
  <c r="N641" i="1"/>
  <c r="M641" i="1"/>
  <c r="A633" i="1"/>
  <c r="B633" i="1"/>
  <c r="O633" i="1"/>
  <c r="P633" i="1"/>
  <c r="Q633" i="1"/>
  <c r="J633" i="1"/>
  <c r="R633" i="1"/>
  <c r="K633" i="1"/>
  <c r="L633" i="1"/>
  <c r="N633" i="1"/>
  <c r="M633" i="1"/>
  <c r="A625" i="1"/>
  <c r="B625" i="1"/>
  <c r="K625" i="1"/>
  <c r="M625" i="1"/>
  <c r="N625" i="1"/>
  <c r="O625" i="1"/>
  <c r="P625" i="1"/>
  <c r="Q625" i="1"/>
  <c r="R625" i="1"/>
  <c r="L625" i="1"/>
  <c r="J625" i="1"/>
  <c r="A617" i="1"/>
  <c r="B617" i="1"/>
  <c r="Q617" i="1"/>
  <c r="K617" i="1"/>
  <c r="L617" i="1"/>
  <c r="N617" i="1"/>
  <c r="O617" i="1"/>
  <c r="P617" i="1"/>
  <c r="R617" i="1"/>
  <c r="M617" i="1"/>
  <c r="J617" i="1"/>
  <c r="A609" i="1"/>
  <c r="B609" i="1"/>
  <c r="Q609" i="1"/>
  <c r="K609" i="1"/>
  <c r="L609" i="1"/>
  <c r="J609" i="1"/>
  <c r="M609" i="1"/>
  <c r="N609" i="1"/>
  <c r="O609" i="1"/>
  <c r="P609" i="1"/>
  <c r="R609" i="1"/>
  <c r="A601" i="1"/>
  <c r="B601" i="1"/>
  <c r="Q601" i="1"/>
  <c r="K601" i="1"/>
  <c r="L601" i="1"/>
  <c r="M601" i="1"/>
  <c r="J601" i="1"/>
  <c r="N601" i="1"/>
  <c r="O601" i="1"/>
  <c r="P601" i="1"/>
  <c r="R601" i="1"/>
  <c r="A593" i="1"/>
  <c r="B593" i="1"/>
  <c r="Q593" i="1"/>
  <c r="K593" i="1"/>
  <c r="L593" i="1"/>
  <c r="M593" i="1"/>
  <c r="P593" i="1"/>
  <c r="J593" i="1"/>
  <c r="N593" i="1"/>
  <c r="R593" i="1"/>
  <c r="O593" i="1"/>
  <c r="A585" i="1"/>
  <c r="B585" i="1"/>
  <c r="Q585" i="1"/>
  <c r="K585" i="1"/>
  <c r="L585" i="1"/>
  <c r="M585" i="1"/>
  <c r="P585" i="1"/>
  <c r="J585" i="1"/>
  <c r="N585" i="1"/>
  <c r="O585" i="1"/>
  <c r="R585" i="1"/>
  <c r="A577" i="1"/>
  <c r="B577" i="1"/>
  <c r="Q577" i="1"/>
  <c r="K577" i="1"/>
  <c r="L577" i="1"/>
  <c r="M577" i="1"/>
  <c r="P577" i="1"/>
  <c r="O577" i="1"/>
  <c r="R577" i="1"/>
  <c r="N577" i="1"/>
  <c r="J577" i="1"/>
  <c r="A569" i="1"/>
  <c r="B569" i="1"/>
  <c r="Q569" i="1"/>
  <c r="K569" i="1"/>
  <c r="L569" i="1"/>
  <c r="M569" i="1"/>
  <c r="P569" i="1"/>
  <c r="J569" i="1"/>
  <c r="N569" i="1"/>
  <c r="O569" i="1"/>
  <c r="R569" i="1"/>
  <c r="A561" i="1"/>
  <c r="B561" i="1"/>
  <c r="Q561" i="1"/>
  <c r="K561" i="1"/>
  <c r="L561" i="1"/>
  <c r="M561" i="1"/>
  <c r="N561" i="1"/>
  <c r="P561" i="1"/>
  <c r="J561" i="1"/>
  <c r="R561" i="1"/>
  <c r="O561" i="1"/>
  <c r="A553" i="1"/>
  <c r="B553" i="1"/>
  <c r="Q553" i="1"/>
  <c r="K553" i="1"/>
  <c r="L553" i="1"/>
  <c r="M553" i="1"/>
  <c r="N553" i="1"/>
  <c r="P553" i="1"/>
  <c r="J553" i="1"/>
  <c r="O553" i="1"/>
  <c r="R553" i="1"/>
  <c r="A713" i="1"/>
  <c r="B713" i="1"/>
  <c r="O713" i="1"/>
  <c r="P713" i="1"/>
  <c r="Q713" i="1"/>
  <c r="J713" i="1"/>
  <c r="R713" i="1"/>
  <c r="K713" i="1"/>
  <c r="L713" i="1"/>
  <c r="N713" i="1"/>
  <c r="M713" i="1"/>
  <c r="A705" i="1"/>
  <c r="B705" i="1"/>
  <c r="O705" i="1"/>
  <c r="P705" i="1"/>
  <c r="Q705" i="1"/>
  <c r="J705" i="1"/>
  <c r="R705" i="1"/>
  <c r="K705" i="1"/>
  <c r="L705" i="1"/>
  <c r="N705" i="1"/>
  <c r="M705" i="1"/>
  <c r="A689" i="1"/>
  <c r="B689" i="1"/>
  <c r="O689" i="1"/>
  <c r="P689" i="1"/>
  <c r="Q689" i="1"/>
  <c r="J689" i="1"/>
  <c r="R689" i="1"/>
  <c r="K689" i="1"/>
  <c r="L689" i="1"/>
  <c r="N689" i="1"/>
  <c r="M689" i="1"/>
  <c r="A712" i="1"/>
  <c r="B712" i="1"/>
  <c r="P712" i="1"/>
  <c r="Q712" i="1"/>
  <c r="J712" i="1"/>
  <c r="R712" i="1"/>
  <c r="K712" i="1"/>
  <c r="L712" i="1"/>
  <c r="M712" i="1"/>
  <c r="O712" i="1"/>
  <c r="N712" i="1"/>
  <c r="A704" i="1"/>
  <c r="B704" i="1"/>
  <c r="P704" i="1"/>
  <c r="Q704" i="1"/>
  <c r="J704" i="1"/>
  <c r="R704" i="1"/>
  <c r="K704" i="1"/>
  <c r="L704" i="1"/>
  <c r="M704" i="1"/>
  <c r="O704" i="1"/>
  <c r="N704" i="1"/>
  <c r="A696" i="1"/>
  <c r="B696" i="1"/>
  <c r="P696" i="1"/>
  <c r="Q696" i="1"/>
  <c r="J696" i="1"/>
  <c r="R696" i="1"/>
  <c r="K696" i="1"/>
  <c r="L696" i="1"/>
  <c r="M696" i="1"/>
  <c r="O696" i="1"/>
  <c r="N696" i="1"/>
  <c r="A688" i="1"/>
  <c r="B688" i="1"/>
  <c r="P688" i="1"/>
  <c r="Q688" i="1"/>
  <c r="J688" i="1"/>
  <c r="R688" i="1"/>
  <c r="K688" i="1"/>
  <c r="L688" i="1"/>
  <c r="M688" i="1"/>
  <c r="O688" i="1"/>
  <c r="N688" i="1"/>
  <c r="A680" i="1"/>
  <c r="B680" i="1"/>
  <c r="P680" i="1"/>
  <c r="Q680" i="1"/>
  <c r="J680" i="1"/>
  <c r="R680" i="1"/>
  <c r="K680" i="1"/>
  <c r="L680" i="1"/>
  <c r="M680" i="1"/>
  <c r="O680" i="1"/>
  <c r="N680" i="1"/>
  <c r="A672" i="1"/>
  <c r="B672" i="1"/>
  <c r="P672" i="1"/>
  <c r="Q672" i="1"/>
  <c r="J672" i="1"/>
  <c r="R672" i="1"/>
  <c r="K672" i="1"/>
  <c r="L672" i="1"/>
  <c r="M672" i="1"/>
  <c r="O672" i="1"/>
  <c r="N672" i="1"/>
  <c r="A664" i="1"/>
  <c r="B664" i="1"/>
  <c r="P664" i="1"/>
  <c r="Q664" i="1"/>
  <c r="J664" i="1"/>
  <c r="R664" i="1"/>
  <c r="K664" i="1"/>
  <c r="L664" i="1"/>
  <c r="M664" i="1"/>
  <c r="O664" i="1"/>
  <c r="N664" i="1"/>
  <c r="A656" i="1"/>
  <c r="B656" i="1"/>
  <c r="P656" i="1"/>
  <c r="Q656" i="1"/>
  <c r="J656" i="1"/>
  <c r="R656" i="1"/>
  <c r="K656" i="1"/>
  <c r="L656" i="1"/>
  <c r="M656" i="1"/>
  <c r="O656" i="1"/>
  <c r="N656" i="1"/>
  <c r="A648" i="1"/>
  <c r="B648" i="1"/>
  <c r="P648" i="1"/>
  <c r="Q648" i="1"/>
  <c r="J648" i="1"/>
  <c r="R648" i="1"/>
  <c r="K648" i="1"/>
  <c r="L648" i="1"/>
  <c r="M648" i="1"/>
  <c r="O648" i="1"/>
  <c r="N648" i="1"/>
  <c r="A640" i="1"/>
  <c r="B640" i="1"/>
  <c r="P640" i="1"/>
  <c r="Q640" i="1"/>
  <c r="J640" i="1"/>
  <c r="R640" i="1"/>
  <c r="K640" i="1"/>
  <c r="L640" i="1"/>
  <c r="M640" i="1"/>
  <c r="O640" i="1"/>
  <c r="N640" i="1"/>
  <c r="A632" i="1"/>
  <c r="B632" i="1"/>
  <c r="P632" i="1"/>
  <c r="Q632" i="1"/>
  <c r="J632" i="1"/>
  <c r="R632" i="1"/>
  <c r="K632" i="1"/>
  <c r="L632" i="1"/>
  <c r="M632" i="1"/>
  <c r="O632" i="1"/>
  <c r="N632" i="1"/>
  <c r="A624" i="1"/>
  <c r="B624" i="1"/>
  <c r="L624" i="1"/>
  <c r="M624" i="1"/>
  <c r="N624" i="1"/>
  <c r="O624" i="1"/>
  <c r="P624" i="1"/>
  <c r="Q624" i="1"/>
  <c r="R624" i="1"/>
  <c r="K624" i="1"/>
  <c r="J624" i="1"/>
  <c r="A616" i="1"/>
  <c r="B616" i="1"/>
  <c r="J616" i="1"/>
  <c r="R616" i="1"/>
  <c r="L616" i="1"/>
  <c r="M616" i="1"/>
  <c r="K616" i="1"/>
  <c r="N616" i="1"/>
  <c r="O616" i="1"/>
  <c r="P616" i="1"/>
  <c r="Q616" i="1"/>
  <c r="A608" i="1"/>
  <c r="B608" i="1"/>
  <c r="J608" i="1"/>
  <c r="R608" i="1"/>
  <c r="L608" i="1"/>
  <c r="M608" i="1"/>
  <c r="Q608" i="1"/>
  <c r="K608" i="1"/>
  <c r="N608" i="1"/>
  <c r="P608" i="1"/>
  <c r="O608" i="1"/>
  <c r="A600" i="1"/>
  <c r="B600" i="1"/>
  <c r="J600" i="1"/>
  <c r="R600" i="1"/>
  <c r="L600" i="1"/>
  <c r="M600" i="1"/>
  <c r="N600" i="1"/>
  <c r="Q600" i="1"/>
  <c r="K600" i="1"/>
  <c r="P600" i="1"/>
  <c r="O600" i="1"/>
  <c r="A592" i="1"/>
  <c r="B592" i="1"/>
  <c r="J592" i="1"/>
  <c r="R592" i="1"/>
  <c r="L592" i="1"/>
  <c r="M592" i="1"/>
  <c r="N592" i="1"/>
  <c r="Q592" i="1"/>
  <c r="K592" i="1"/>
  <c r="O592" i="1"/>
  <c r="P592" i="1"/>
  <c r="A584" i="1"/>
  <c r="B584" i="1"/>
  <c r="J584" i="1"/>
  <c r="R584" i="1"/>
  <c r="L584" i="1"/>
  <c r="M584" i="1"/>
  <c r="N584" i="1"/>
  <c r="Q584" i="1"/>
  <c r="P584" i="1"/>
  <c r="O584" i="1"/>
  <c r="K584" i="1"/>
  <c r="A576" i="1"/>
  <c r="B576" i="1"/>
  <c r="J576" i="1"/>
  <c r="R576" i="1"/>
  <c r="L576" i="1"/>
  <c r="M576" i="1"/>
  <c r="N576" i="1"/>
  <c r="Q576" i="1"/>
  <c r="K576" i="1"/>
  <c r="O576" i="1"/>
  <c r="P576" i="1"/>
  <c r="A568" i="1"/>
  <c r="B568" i="1"/>
  <c r="J568" i="1"/>
  <c r="R568" i="1"/>
  <c r="L568" i="1"/>
  <c r="M568" i="1"/>
  <c r="N568" i="1"/>
  <c r="Q568" i="1"/>
  <c r="K568" i="1"/>
  <c r="O568" i="1"/>
  <c r="P568" i="1"/>
  <c r="A560" i="1"/>
  <c r="B560" i="1"/>
  <c r="J560" i="1"/>
  <c r="R560" i="1"/>
  <c r="L560" i="1"/>
  <c r="M560" i="1"/>
  <c r="N560" i="1"/>
  <c r="O560" i="1"/>
  <c r="Q560" i="1"/>
  <c r="K560" i="1"/>
  <c r="P560" i="1"/>
  <c r="A552" i="1"/>
  <c r="B552" i="1"/>
  <c r="J552" i="1"/>
  <c r="R552" i="1"/>
  <c r="L552" i="1"/>
  <c r="M552" i="1"/>
  <c r="N552" i="1"/>
  <c r="O552" i="1"/>
  <c r="Q552" i="1"/>
  <c r="K552" i="1"/>
  <c r="P552" i="1"/>
  <c r="A702" i="1"/>
  <c r="B702" i="1"/>
  <c r="J702" i="1"/>
  <c r="R702" i="1"/>
  <c r="K702" i="1"/>
  <c r="L702" i="1"/>
  <c r="M702" i="1"/>
  <c r="N702" i="1"/>
  <c r="O702" i="1"/>
  <c r="Q702" i="1"/>
  <c r="P702" i="1"/>
  <c r="A701" i="1"/>
  <c r="B701" i="1"/>
  <c r="K701" i="1"/>
  <c r="L701" i="1"/>
  <c r="M701" i="1"/>
  <c r="N701" i="1"/>
  <c r="O701" i="1"/>
  <c r="P701" i="1"/>
  <c r="J701" i="1"/>
  <c r="R701" i="1"/>
  <c r="Q701" i="1"/>
  <c r="A669" i="1"/>
  <c r="B669" i="1"/>
  <c r="K669" i="1"/>
  <c r="L669" i="1"/>
  <c r="M669" i="1"/>
  <c r="N669" i="1"/>
  <c r="O669" i="1"/>
  <c r="P669" i="1"/>
  <c r="J669" i="1"/>
  <c r="R669" i="1"/>
  <c r="Q669" i="1"/>
  <c r="A637" i="1"/>
  <c r="B637" i="1"/>
  <c r="K637" i="1"/>
  <c r="L637" i="1"/>
  <c r="M637" i="1"/>
  <c r="N637" i="1"/>
  <c r="O637" i="1"/>
  <c r="P637" i="1"/>
  <c r="J637" i="1"/>
  <c r="R637" i="1"/>
  <c r="Q637" i="1"/>
  <c r="A589" i="1"/>
  <c r="B589" i="1"/>
  <c r="M589" i="1"/>
  <c r="O589" i="1"/>
  <c r="P589" i="1"/>
  <c r="Q589" i="1"/>
  <c r="L589" i="1"/>
  <c r="N589" i="1"/>
  <c r="R589" i="1"/>
  <c r="K589" i="1"/>
  <c r="J589" i="1"/>
  <c r="A707" i="1"/>
  <c r="B707" i="1"/>
  <c r="M707" i="1"/>
  <c r="N707" i="1"/>
  <c r="O707" i="1"/>
  <c r="P707" i="1"/>
  <c r="Q707" i="1"/>
  <c r="J707" i="1"/>
  <c r="R707" i="1"/>
  <c r="L707" i="1"/>
  <c r="K707" i="1"/>
  <c r="A699" i="1"/>
  <c r="B699" i="1"/>
  <c r="M699" i="1"/>
  <c r="N699" i="1"/>
  <c r="O699" i="1"/>
  <c r="P699" i="1"/>
  <c r="Q699" i="1"/>
  <c r="J699" i="1"/>
  <c r="R699" i="1"/>
  <c r="L699" i="1"/>
  <c r="K699" i="1"/>
  <c r="A683" i="1"/>
  <c r="B683" i="1"/>
  <c r="M683" i="1"/>
  <c r="N683" i="1"/>
  <c r="O683" i="1"/>
  <c r="P683" i="1"/>
  <c r="Q683" i="1"/>
  <c r="J683" i="1"/>
  <c r="R683" i="1"/>
  <c r="L683" i="1"/>
  <c r="K683" i="1"/>
  <c r="B667" i="1"/>
  <c r="A667" i="1"/>
  <c r="M667" i="1"/>
  <c r="N667" i="1"/>
  <c r="O667" i="1"/>
  <c r="P667" i="1"/>
  <c r="Q667" i="1"/>
  <c r="J667" i="1"/>
  <c r="R667" i="1"/>
  <c r="L667" i="1"/>
  <c r="K667" i="1"/>
  <c r="B643" i="1"/>
  <c r="A643" i="1"/>
  <c r="M643" i="1"/>
  <c r="N643" i="1"/>
  <c r="O643" i="1"/>
  <c r="P643" i="1"/>
  <c r="Q643" i="1"/>
  <c r="J643" i="1"/>
  <c r="R643" i="1"/>
  <c r="L643" i="1"/>
  <c r="K643" i="1"/>
  <c r="B603" i="1"/>
  <c r="A603" i="1"/>
  <c r="O603" i="1"/>
  <c r="Q603" i="1"/>
  <c r="J603" i="1"/>
  <c r="R603" i="1"/>
  <c r="K603" i="1"/>
  <c r="L603" i="1"/>
  <c r="M603" i="1"/>
  <c r="N603" i="1"/>
  <c r="P603" i="1"/>
  <c r="A711" i="1"/>
  <c r="B711" i="1"/>
  <c r="Q711" i="1"/>
  <c r="J711" i="1"/>
  <c r="R711" i="1"/>
  <c r="K711" i="1"/>
  <c r="L711" i="1"/>
  <c r="M711" i="1"/>
  <c r="N711" i="1"/>
  <c r="P711" i="1"/>
  <c r="O711" i="1"/>
  <c r="A703" i="1"/>
  <c r="B703" i="1"/>
  <c r="Q703" i="1"/>
  <c r="J703" i="1"/>
  <c r="R703" i="1"/>
  <c r="K703" i="1"/>
  <c r="L703" i="1"/>
  <c r="M703" i="1"/>
  <c r="N703" i="1"/>
  <c r="P703" i="1"/>
  <c r="O703" i="1"/>
  <c r="A695" i="1"/>
  <c r="B695" i="1"/>
  <c r="Q695" i="1"/>
  <c r="J695" i="1"/>
  <c r="R695" i="1"/>
  <c r="K695" i="1"/>
  <c r="L695" i="1"/>
  <c r="M695" i="1"/>
  <c r="N695" i="1"/>
  <c r="P695" i="1"/>
  <c r="O695" i="1"/>
  <c r="A687" i="1"/>
  <c r="B687" i="1"/>
  <c r="Q687" i="1"/>
  <c r="J687" i="1"/>
  <c r="R687" i="1"/>
  <c r="K687" i="1"/>
  <c r="L687" i="1"/>
  <c r="M687" i="1"/>
  <c r="N687" i="1"/>
  <c r="P687" i="1"/>
  <c r="O687" i="1"/>
  <c r="B679" i="1"/>
  <c r="A679" i="1"/>
  <c r="Q679" i="1"/>
  <c r="J679" i="1"/>
  <c r="R679" i="1"/>
  <c r="K679" i="1"/>
  <c r="L679" i="1"/>
  <c r="M679" i="1"/>
  <c r="N679" i="1"/>
  <c r="P679" i="1"/>
  <c r="O679" i="1"/>
  <c r="B671" i="1"/>
  <c r="A671" i="1"/>
  <c r="Q671" i="1"/>
  <c r="J671" i="1"/>
  <c r="R671" i="1"/>
  <c r="K671" i="1"/>
  <c r="L671" i="1"/>
  <c r="M671" i="1"/>
  <c r="N671" i="1"/>
  <c r="P671" i="1"/>
  <c r="O671" i="1"/>
  <c r="B663" i="1"/>
  <c r="A663" i="1"/>
  <c r="Q663" i="1"/>
  <c r="J663" i="1"/>
  <c r="R663" i="1"/>
  <c r="K663" i="1"/>
  <c r="L663" i="1"/>
  <c r="M663" i="1"/>
  <c r="N663" i="1"/>
  <c r="P663" i="1"/>
  <c r="O663" i="1"/>
  <c r="B655" i="1"/>
  <c r="A655" i="1"/>
  <c r="Q655" i="1"/>
  <c r="J655" i="1"/>
  <c r="R655" i="1"/>
  <c r="K655" i="1"/>
  <c r="L655" i="1"/>
  <c r="M655" i="1"/>
  <c r="N655" i="1"/>
  <c r="P655" i="1"/>
  <c r="O655" i="1"/>
  <c r="B647" i="1"/>
  <c r="A647" i="1"/>
  <c r="Q647" i="1"/>
  <c r="J647" i="1"/>
  <c r="R647" i="1"/>
  <c r="K647" i="1"/>
  <c r="L647" i="1"/>
  <c r="M647" i="1"/>
  <c r="N647" i="1"/>
  <c r="P647" i="1"/>
  <c r="O647" i="1"/>
  <c r="B639" i="1"/>
  <c r="A639" i="1"/>
  <c r="Q639" i="1"/>
  <c r="J639" i="1"/>
  <c r="R639" i="1"/>
  <c r="K639" i="1"/>
  <c r="L639" i="1"/>
  <c r="M639" i="1"/>
  <c r="N639" i="1"/>
  <c r="P639" i="1"/>
  <c r="O639" i="1"/>
  <c r="B631" i="1"/>
  <c r="A631" i="1"/>
  <c r="Q631" i="1"/>
  <c r="J631" i="1"/>
  <c r="R631" i="1"/>
  <c r="K631" i="1"/>
  <c r="L631" i="1"/>
  <c r="M631" i="1"/>
  <c r="N631" i="1"/>
  <c r="P631" i="1"/>
  <c r="O631" i="1"/>
  <c r="B623" i="1"/>
  <c r="A623" i="1"/>
  <c r="K623" i="1"/>
  <c r="M623" i="1"/>
  <c r="N623" i="1"/>
  <c r="J623" i="1"/>
  <c r="L623" i="1"/>
  <c r="O623" i="1"/>
  <c r="P623" i="1"/>
  <c r="Q623" i="1"/>
  <c r="R623" i="1"/>
  <c r="B615" i="1"/>
  <c r="A615" i="1"/>
  <c r="K615" i="1"/>
  <c r="M615" i="1"/>
  <c r="N615" i="1"/>
  <c r="R615" i="1"/>
  <c r="J615" i="1"/>
  <c r="L615" i="1"/>
  <c r="O615" i="1"/>
  <c r="Q615" i="1"/>
  <c r="P615" i="1"/>
  <c r="B607" i="1"/>
  <c r="A607" i="1"/>
  <c r="K607" i="1"/>
  <c r="M607" i="1"/>
  <c r="N607" i="1"/>
  <c r="O607" i="1"/>
  <c r="P607" i="1"/>
  <c r="Q607" i="1"/>
  <c r="R607" i="1"/>
  <c r="L607" i="1"/>
  <c r="J607" i="1"/>
  <c r="B599" i="1"/>
  <c r="A599" i="1"/>
  <c r="K599" i="1"/>
  <c r="M599" i="1"/>
  <c r="N599" i="1"/>
  <c r="O599" i="1"/>
  <c r="J599" i="1"/>
  <c r="L599" i="1"/>
  <c r="P599" i="1"/>
  <c r="Q599" i="1"/>
  <c r="R599" i="1"/>
  <c r="A591" i="1"/>
  <c r="B591" i="1"/>
  <c r="K591" i="1"/>
  <c r="M591" i="1"/>
  <c r="N591" i="1"/>
  <c r="O591" i="1"/>
  <c r="J591" i="1"/>
  <c r="R591" i="1"/>
  <c r="Q591" i="1"/>
  <c r="P591" i="1"/>
  <c r="L591" i="1"/>
  <c r="A583" i="1"/>
  <c r="B583" i="1"/>
  <c r="K583" i="1"/>
  <c r="M583" i="1"/>
  <c r="N583" i="1"/>
  <c r="O583" i="1"/>
  <c r="J583" i="1"/>
  <c r="R583" i="1"/>
  <c r="L583" i="1"/>
  <c r="P583" i="1"/>
  <c r="Q583" i="1"/>
  <c r="A575" i="1"/>
  <c r="B575" i="1"/>
  <c r="K575" i="1"/>
  <c r="M575" i="1"/>
  <c r="N575" i="1"/>
  <c r="O575" i="1"/>
  <c r="J575" i="1"/>
  <c r="R575" i="1"/>
  <c r="L575" i="1"/>
  <c r="P575" i="1"/>
  <c r="Q575" i="1"/>
  <c r="A567" i="1"/>
  <c r="B567" i="1"/>
  <c r="K567" i="1"/>
  <c r="M567" i="1"/>
  <c r="N567" i="1"/>
  <c r="O567" i="1"/>
  <c r="J567" i="1"/>
  <c r="R567" i="1"/>
  <c r="L567" i="1"/>
  <c r="Q567" i="1"/>
  <c r="P567" i="1"/>
  <c r="A559" i="1"/>
  <c r="B559" i="1"/>
  <c r="K559" i="1"/>
  <c r="M559" i="1"/>
  <c r="N559" i="1"/>
  <c r="O559" i="1"/>
  <c r="P559" i="1"/>
  <c r="J559" i="1"/>
  <c r="R559" i="1"/>
  <c r="L559" i="1"/>
  <c r="Q559" i="1"/>
  <c r="A551" i="1"/>
  <c r="B551" i="1"/>
  <c r="K551" i="1"/>
  <c r="M551" i="1"/>
  <c r="N551" i="1"/>
  <c r="O551" i="1"/>
  <c r="P551" i="1"/>
  <c r="J551" i="1"/>
  <c r="R551" i="1"/>
  <c r="Q551" i="1"/>
  <c r="L551" i="1"/>
  <c r="A678" i="1"/>
  <c r="B678" i="1"/>
  <c r="J678" i="1"/>
  <c r="R678" i="1"/>
  <c r="K678" i="1"/>
  <c r="L678" i="1"/>
  <c r="M678" i="1"/>
  <c r="N678" i="1"/>
  <c r="O678" i="1"/>
  <c r="Q678" i="1"/>
  <c r="P678" i="1"/>
  <c r="A670" i="1"/>
  <c r="B670" i="1"/>
  <c r="J670" i="1"/>
  <c r="R670" i="1"/>
  <c r="K670" i="1"/>
  <c r="L670" i="1"/>
  <c r="M670" i="1"/>
  <c r="N670" i="1"/>
  <c r="O670" i="1"/>
  <c r="Q670" i="1"/>
  <c r="P670" i="1"/>
  <c r="A662" i="1"/>
  <c r="B662" i="1"/>
  <c r="J662" i="1"/>
  <c r="R662" i="1"/>
  <c r="K662" i="1"/>
  <c r="L662" i="1"/>
  <c r="M662" i="1"/>
  <c r="N662" i="1"/>
  <c r="O662" i="1"/>
  <c r="Q662" i="1"/>
  <c r="P662" i="1"/>
  <c r="A654" i="1"/>
  <c r="B654" i="1"/>
  <c r="J654" i="1"/>
  <c r="R654" i="1"/>
  <c r="K654" i="1"/>
  <c r="L654" i="1"/>
  <c r="M654" i="1"/>
  <c r="N654" i="1"/>
  <c r="O654" i="1"/>
  <c r="Q654" i="1"/>
  <c r="P654" i="1"/>
  <c r="A646" i="1"/>
  <c r="B646" i="1"/>
  <c r="J646" i="1"/>
  <c r="R646" i="1"/>
  <c r="K646" i="1"/>
  <c r="L646" i="1"/>
  <c r="M646" i="1"/>
  <c r="N646" i="1"/>
  <c r="O646" i="1"/>
  <c r="Q646" i="1"/>
  <c r="P646" i="1"/>
  <c r="A638" i="1"/>
  <c r="B638" i="1"/>
  <c r="J638" i="1"/>
  <c r="R638" i="1"/>
  <c r="K638" i="1"/>
  <c r="L638" i="1"/>
  <c r="M638" i="1"/>
  <c r="N638" i="1"/>
  <c r="O638" i="1"/>
  <c r="Q638" i="1"/>
  <c r="P638" i="1"/>
  <c r="A630" i="1"/>
  <c r="B630" i="1"/>
  <c r="J630" i="1"/>
  <c r="R630" i="1"/>
  <c r="K630" i="1"/>
  <c r="L630" i="1"/>
  <c r="M630" i="1"/>
  <c r="N630" i="1"/>
  <c r="O630" i="1"/>
  <c r="Q630" i="1"/>
  <c r="P630" i="1"/>
  <c r="A622" i="1"/>
  <c r="B622" i="1"/>
  <c r="L622" i="1"/>
  <c r="N622" i="1"/>
  <c r="O622" i="1"/>
  <c r="J622" i="1"/>
  <c r="K622" i="1"/>
  <c r="M622" i="1"/>
  <c r="P622" i="1"/>
  <c r="R622" i="1"/>
  <c r="Q622" i="1"/>
  <c r="A614" i="1"/>
  <c r="B614" i="1"/>
  <c r="L614" i="1"/>
  <c r="N614" i="1"/>
  <c r="O614" i="1"/>
  <c r="P614" i="1"/>
  <c r="Q614" i="1"/>
  <c r="R614" i="1"/>
  <c r="J614" i="1"/>
  <c r="M614" i="1"/>
  <c r="K614" i="1"/>
  <c r="A606" i="1"/>
  <c r="B606" i="1"/>
  <c r="L606" i="1"/>
  <c r="N606" i="1"/>
  <c r="O606" i="1"/>
  <c r="J606" i="1"/>
  <c r="K606" i="1"/>
  <c r="M606" i="1"/>
  <c r="P606" i="1"/>
  <c r="Q606" i="1"/>
  <c r="R606" i="1"/>
  <c r="A598" i="1"/>
  <c r="B598" i="1"/>
  <c r="L598" i="1"/>
  <c r="N598" i="1"/>
  <c r="O598" i="1"/>
  <c r="P598" i="1"/>
  <c r="K598" i="1"/>
  <c r="R598" i="1"/>
  <c r="J598" i="1"/>
  <c r="Q598" i="1"/>
  <c r="M598" i="1"/>
  <c r="A590" i="1"/>
  <c r="B590" i="1"/>
  <c r="L590" i="1"/>
  <c r="N590" i="1"/>
  <c r="O590" i="1"/>
  <c r="P590" i="1"/>
  <c r="K590" i="1"/>
  <c r="J590" i="1"/>
  <c r="M590" i="1"/>
  <c r="Q590" i="1"/>
  <c r="R590" i="1"/>
  <c r="A582" i="1"/>
  <c r="B582" i="1"/>
  <c r="L582" i="1"/>
  <c r="N582" i="1"/>
  <c r="O582" i="1"/>
  <c r="P582" i="1"/>
  <c r="K582" i="1"/>
  <c r="M582" i="1"/>
  <c r="Q582" i="1"/>
  <c r="R582" i="1"/>
  <c r="J582" i="1"/>
  <c r="A574" i="1"/>
  <c r="B574" i="1"/>
  <c r="L574" i="1"/>
  <c r="N574" i="1"/>
  <c r="O574" i="1"/>
  <c r="P574" i="1"/>
  <c r="K574" i="1"/>
  <c r="J574" i="1"/>
  <c r="M574" i="1"/>
  <c r="R574" i="1"/>
  <c r="Q574" i="1"/>
  <c r="A566" i="1"/>
  <c r="B566" i="1"/>
  <c r="L566" i="1"/>
  <c r="N566" i="1"/>
  <c r="O566" i="1"/>
  <c r="P566" i="1"/>
  <c r="K566" i="1"/>
  <c r="J566" i="1"/>
  <c r="M566" i="1"/>
  <c r="Q566" i="1"/>
  <c r="R566" i="1"/>
  <c r="A558" i="1"/>
  <c r="B558" i="1"/>
  <c r="L558" i="1"/>
  <c r="N558" i="1"/>
  <c r="O558" i="1"/>
  <c r="P558" i="1"/>
  <c r="Q558" i="1"/>
  <c r="K558" i="1"/>
  <c r="R558" i="1"/>
  <c r="M558" i="1"/>
  <c r="J558" i="1"/>
  <c r="A550" i="1"/>
  <c r="B550" i="1"/>
  <c r="L550" i="1"/>
  <c r="N550" i="1"/>
  <c r="O550" i="1"/>
  <c r="P550" i="1"/>
  <c r="Q550" i="1"/>
  <c r="K550" i="1"/>
  <c r="J550" i="1"/>
  <c r="M550" i="1"/>
  <c r="R550"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A924" i="1" l="1"/>
  <c r="B924" i="1"/>
  <c r="M924" i="1"/>
  <c r="N924" i="1"/>
  <c r="O924" i="1"/>
  <c r="P924" i="1"/>
  <c r="Q924" i="1"/>
  <c r="J924" i="1"/>
  <c r="R924" i="1"/>
  <c r="K924" i="1"/>
  <c r="L924" i="1"/>
  <c r="A876" i="1"/>
  <c r="B876" i="1"/>
  <c r="K876" i="1"/>
  <c r="M876" i="1"/>
  <c r="N876" i="1"/>
  <c r="Q876" i="1"/>
  <c r="P876" i="1"/>
  <c r="R876" i="1"/>
  <c r="J876" i="1"/>
  <c r="L876" i="1"/>
  <c r="O876" i="1"/>
  <c r="A963" i="1"/>
  <c r="B963" i="1"/>
  <c r="N963" i="1"/>
  <c r="O963" i="1"/>
  <c r="P963" i="1"/>
  <c r="Q963" i="1"/>
  <c r="J963" i="1"/>
  <c r="R963" i="1"/>
  <c r="K963" i="1"/>
  <c r="L963" i="1"/>
  <c r="M963" i="1"/>
  <c r="A883" i="1"/>
  <c r="B883" i="1"/>
  <c r="L883" i="1"/>
  <c r="N883" i="1"/>
  <c r="O883" i="1"/>
  <c r="J883" i="1"/>
  <c r="R883" i="1"/>
  <c r="Q883" i="1"/>
  <c r="K883" i="1"/>
  <c r="M883" i="1"/>
  <c r="P883" i="1"/>
  <c r="A956" i="1"/>
  <c r="B956" i="1"/>
  <c r="M956" i="1"/>
  <c r="N956" i="1"/>
  <c r="O956" i="1"/>
  <c r="P956" i="1"/>
  <c r="Q956" i="1"/>
  <c r="J956" i="1"/>
  <c r="R956" i="1"/>
  <c r="K956" i="1"/>
  <c r="L956" i="1"/>
  <c r="A884" i="1"/>
  <c r="B884" i="1"/>
  <c r="K884" i="1"/>
  <c r="M884" i="1"/>
  <c r="N884" i="1"/>
  <c r="Q884" i="1"/>
  <c r="J884" i="1"/>
  <c r="L884" i="1"/>
  <c r="O884" i="1"/>
  <c r="P884" i="1"/>
  <c r="R884" i="1"/>
  <c r="A836" i="1"/>
  <c r="B836" i="1"/>
  <c r="Q836" i="1"/>
  <c r="K836" i="1"/>
  <c r="R836" i="1"/>
  <c r="J836" i="1"/>
  <c r="L836" i="1"/>
  <c r="O836" i="1"/>
  <c r="N836" i="1"/>
  <c r="P836" i="1"/>
  <c r="M836" i="1"/>
  <c r="A955" i="1"/>
  <c r="B955" i="1"/>
  <c r="N955" i="1"/>
  <c r="O955" i="1"/>
  <c r="P955" i="1"/>
  <c r="Q955" i="1"/>
  <c r="J955" i="1"/>
  <c r="R955" i="1"/>
  <c r="K955" i="1"/>
  <c r="L955" i="1"/>
  <c r="M955" i="1"/>
  <c r="A931" i="1"/>
  <c r="B931" i="1"/>
  <c r="N931" i="1"/>
  <c r="O931" i="1"/>
  <c r="P931" i="1"/>
  <c r="Q931" i="1"/>
  <c r="J931" i="1"/>
  <c r="R931" i="1"/>
  <c r="K931" i="1"/>
  <c r="L931" i="1"/>
  <c r="M931" i="1"/>
  <c r="A915" i="1"/>
  <c r="B915" i="1"/>
  <c r="L915" i="1"/>
  <c r="O915" i="1"/>
  <c r="Q915" i="1"/>
  <c r="R915" i="1"/>
  <c r="J915" i="1"/>
  <c r="K915" i="1"/>
  <c r="M915" i="1"/>
  <c r="N915" i="1"/>
  <c r="P915" i="1"/>
  <c r="A899" i="1"/>
  <c r="B899" i="1"/>
  <c r="L899" i="1"/>
  <c r="N899" i="1"/>
  <c r="O899" i="1"/>
  <c r="J899" i="1"/>
  <c r="R899" i="1"/>
  <c r="Q899" i="1"/>
  <c r="K899" i="1"/>
  <c r="M899" i="1"/>
  <c r="P899" i="1"/>
  <c r="A867" i="1"/>
  <c r="B867" i="1"/>
  <c r="L867" i="1"/>
  <c r="N867" i="1"/>
  <c r="O867" i="1"/>
  <c r="J867" i="1"/>
  <c r="R867" i="1"/>
  <c r="Q867" i="1"/>
  <c r="K867" i="1"/>
  <c r="M867" i="1"/>
  <c r="P867" i="1"/>
  <c r="A843" i="1"/>
  <c r="B843" i="1"/>
  <c r="J843" i="1"/>
  <c r="R843" i="1"/>
  <c r="L843" i="1"/>
  <c r="K843" i="1"/>
  <c r="M843" i="1"/>
  <c r="P843" i="1"/>
  <c r="O843" i="1"/>
  <c r="Q843" i="1"/>
  <c r="N843" i="1"/>
  <c r="A827" i="1"/>
  <c r="B827" i="1"/>
  <c r="J827" i="1"/>
  <c r="R827" i="1"/>
  <c r="L827" i="1"/>
  <c r="N827" i="1"/>
  <c r="P827" i="1"/>
  <c r="Q827" i="1"/>
  <c r="K827" i="1"/>
  <c r="M827" i="1"/>
  <c r="O827" i="1"/>
  <c r="A819" i="1"/>
  <c r="B819" i="1"/>
  <c r="J819" i="1"/>
  <c r="R819" i="1"/>
  <c r="L819" i="1"/>
  <c r="K819" i="1"/>
  <c r="N819" i="1"/>
  <c r="O819" i="1"/>
  <c r="Q819" i="1"/>
  <c r="M819" i="1"/>
  <c r="P819" i="1"/>
  <c r="A970" i="1"/>
  <c r="B970" i="1"/>
  <c r="O970" i="1"/>
  <c r="P970" i="1"/>
  <c r="Q970" i="1"/>
  <c r="J970" i="1"/>
  <c r="R970" i="1"/>
  <c r="K970" i="1"/>
  <c r="L970" i="1"/>
  <c r="M970" i="1"/>
  <c r="N970" i="1"/>
  <c r="A962" i="1"/>
  <c r="B962" i="1"/>
  <c r="O962" i="1"/>
  <c r="P962" i="1"/>
  <c r="Q962" i="1"/>
  <c r="J962" i="1"/>
  <c r="R962" i="1"/>
  <c r="K962" i="1"/>
  <c r="L962" i="1"/>
  <c r="M962" i="1"/>
  <c r="N962" i="1"/>
  <c r="A954" i="1"/>
  <c r="B954" i="1"/>
  <c r="O954" i="1"/>
  <c r="P954" i="1"/>
  <c r="Q954" i="1"/>
  <c r="J954" i="1"/>
  <c r="R954" i="1"/>
  <c r="K954" i="1"/>
  <c r="L954" i="1"/>
  <c r="M954" i="1"/>
  <c r="N954" i="1"/>
  <c r="A946" i="1"/>
  <c r="B946" i="1"/>
  <c r="O946" i="1"/>
  <c r="P946" i="1"/>
  <c r="Q946" i="1"/>
  <c r="J946" i="1"/>
  <c r="R946" i="1"/>
  <c r="K946" i="1"/>
  <c r="L946" i="1"/>
  <c r="M946" i="1"/>
  <c r="N946" i="1"/>
  <c r="A938" i="1"/>
  <c r="B938" i="1"/>
  <c r="O938" i="1"/>
  <c r="P938" i="1"/>
  <c r="Q938" i="1"/>
  <c r="J938" i="1"/>
  <c r="R938" i="1"/>
  <c r="K938" i="1"/>
  <c r="L938" i="1"/>
  <c r="M938" i="1"/>
  <c r="N938" i="1"/>
  <c r="B930" i="1"/>
  <c r="A930" i="1"/>
  <c r="O930" i="1"/>
  <c r="P930" i="1"/>
  <c r="Q930" i="1"/>
  <c r="J930" i="1"/>
  <c r="R930" i="1"/>
  <c r="K930" i="1"/>
  <c r="L930" i="1"/>
  <c r="M930" i="1"/>
  <c r="N930" i="1"/>
  <c r="B922" i="1"/>
  <c r="A922" i="1"/>
  <c r="O922" i="1"/>
  <c r="P922" i="1"/>
  <c r="Q922" i="1"/>
  <c r="J922" i="1"/>
  <c r="R922" i="1"/>
  <c r="K922" i="1"/>
  <c r="L922" i="1"/>
  <c r="M922" i="1"/>
  <c r="N922" i="1"/>
  <c r="B914" i="1"/>
  <c r="A914" i="1"/>
  <c r="M914" i="1"/>
  <c r="P914" i="1"/>
  <c r="O914" i="1"/>
  <c r="Q914" i="1"/>
  <c r="R914" i="1"/>
  <c r="J914" i="1"/>
  <c r="K914" i="1"/>
  <c r="L914" i="1"/>
  <c r="N914" i="1"/>
  <c r="B906" i="1"/>
  <c r="A906" i="1"/>
  <c r="M906" i="1"/>
  <c r="O906" i="1"/>
  <c r="P906" i="1"/>
  <c r="K906" i="1"/>
  <c r="R906" i="1"/>
  <c r="J906" i="1"/>
  <c r="L906" i="1"/>
  <c r="N906" i="1"/>
  <c r="Q906" i="1"/>
  <c r="B898" i="1"/>
  <c r="A898" i="1"/>
  <c r="M898" i="1"/>
  <c r="O898" i="1"/>
  <c r="P898" i="1"/>
  <c r="K898" i="1"/>
  <c r="J898" i="1"/>
  <c r="L898" i="1"/>
  <c r="N898" i="1"/>
  <c r="Q898" i="1"/>
  <c r="R898" i="1"/>
  <c r="B890" i="1"/>
  <c r="A890" i="1"/>
  <c r="M890" i="1"/>
  <c r="O890" i="1"/>
  <c r="P890" i="1"/>
  <c r="K890" i="1"/>
  <c r="R890" i="1"/>
  <c r="J890" i="1"/>
  <c r="L890" i="1"/>
  <c r="N890" i="1"/>
  <c r="Q890" i="1"/>
  <c r="B882" i="1"/>
  <c r="A882" i="1"/>
  <c r="M882" i="1"/>
  <c r="O882" i="1"/>
  <c r="P882" i="1"/>
  <c r="K882" i="1"/>
  <c r="J882" i="1"/>
  <c r="L882" i="1"/>
  <c r="N882" i="1"/>
  <c r="Q882" i="1"/>
  <c r="R882" i="1"/>
  <c r="B874" i="1"/>
  <c r="A874" i="1"/>
  <c r="M874" i="1"/>
  <c r="O874" i="1"/>
  <c r="P874" i="1"/>
  <c r="K874" i="1"/>
  <c r="R874" i="1"/>
  <c r="J874" i="1"/>
  <c r="L874" i="1"/>
  <c r="N874" i="1"/>
  <c r="Q874" i="1"/>
  <c r="B866" i="1"/>
  <c r="A866" i="1"/>
  <c r="M866" i="1"/>
  <c r="O866" i="1"/>
  <c r="P866" i="1"/>
  <c r="K866" i="1"/>
  <c r="J866" i="1"/>
  <c r="L866" i="1"/>
  <c r="N866" i="1"/>
  <c r="Q866" i="1"/>
  <c r="R866" i="1"/>
  <c r="B858" i="1"/>
  <c r="A858" i="1"/>
  <c r="M858" i="1"/>
  <c r="O858" i="1"/>
  <c r="P858" i="1"/>
  <c r="K858" i="1"/>
  <c r="R858" i="1"/>
  <c r="J858" i="1"/>
  <c r="L858" i="1"/>
  <c r="N858" i="1"/>
  <c r="Q858" i="1"/>
  <c r="B850" i="1"/>
  <c r="A850" i="1"/>
  <c r="K850" i="1"/>
  <c r="M850" i="1"/>
  <c r="L850" i="1"/>
  <c r="N850" i="1"/>
  <c r="Q850" i="1"/>
  <c r="P850" i="1"/>
  <c r="R850" i="1"/>
  <c r="J850" i="1"/>
  <c r="O850" i="1"/>
  <c r="B842" i="1"/>
  <c r="A842" i="1"/>
  <c r="K842" i="1"/>
  <c r="M842" i="1"/>
  <c r="Q842" i="1"/>
  <c r="J842" i="1"/>
  <c r="O842" i="1"/>
  <c r="L842" i="1"/>
  <c r="N842" i="1"/>
  <c r="P842" i="1"/>
  <c r="R842" i="1"/>
  <c r="B834" i="1"/>
  <c r="A834" i="1"/>
  <c r="K834" i="1"/>
  <c r="M834" i="1"/>
  <c r="O834" i="1"/>
  <c r="Q834" i="1"/>
  <c r="R834" i="1"/>
  <c r="L834" i="1"/>
  <c r="J834" i="1"/>
  <c r="N834" i="1"/>
  <c r="P834" i="1"/>
  <c r="B826" i="1"/>
  <c r="A826" i="1"/>
  <c r="K826" i="1"/>
  <c r="M826" i="1"/>
  <c r="L826" i="1"/>
  <c r="O826" i="1"/>
  <c r="P826" i="1"/>
  <c r="R826" i="1"/>
  <c r="J826" i="1"/>
  <c r="N826" i="1"/>
  <c r="Q826" i="1"/>
  <c r="B818" i="1"/>
  <c r="A818" i="1"/>
  <c r="K818" i="1"/>
  <c r="M818" i="1"/>
  <c r="L818" i="1"/>
  <c r="N818" i="1"/>
  <c r="Q818" i="1"/>
  <c r="J818" i="1"/>
  <c r="O818" i="1"/>
  <c r="P818" i="1"/>
  <c r="R818" i="1"/>
  <c r="B810" i="1"/>
  <c r="A810" i="1"/>
  <c r="K810" i="1"/>
  <c r="M810" i="1"/>
  <c r="Q810" i="1"/>
  <c r="J810" i="1"/>
  <c r="O810" i="1"/>
  <c r="N810" i="1"/>
  <c r="P810" i="1"/>
  <c r="R810" i="1"/>
  <c r="L810" i="1"/>
  <c r="B802" i="1"/>
  <c r="A802" i="1"/>
  <c r="K802" i="1"/>
  <c r="M802" i="1"/>
  <c r="O802" i="1"/>
  <c r="Q802" i="1"/>
  <c r="R802" i="1"/>
  <c r="L802" i="1"/>
  <c r="J802" i="1"/>
  <c r="N802" i="1"/>
  <c r="P802" i="1"/>
  <c r="A908" i="1"/>
  <c r="B908" i="1"/>
  <c r="K908" i="1"/>
  <c r="M908" i="1"/>
  <c r="N908" i="1"/>
  <c r="Q908" i="1"/>
  <c r="P908" i="1"/>
  <c r="R908" i="1"/>
  <c r="J908" i="1"/>
  <c r="L908" i="1"/>
  <c r="O908" i="1"/>
  <c r="A860" i="1"/>
  <c r="B860" i="1"/>
  <c r="K860" i="1"/>
  <c r="M860" i="1"/>
  <c r="N860" i="1"/>
  <c r="Q860" i="1"/>
  <c r="P860" i="1"/>
  <c r="R860" i="1"/>
  <c r="J860" i="1"/>
  <c r="L860" i="1"/>
  <c r="O860" i="1"/>
  <c r="A923" i="1"/>
  <c r="B923" i="1"/>
  <c r="N923" i="1"/>
  <c r="O923" i="1"/>
  <c r="P923" i="1"/>
  <c r="Q923" i="1"/>
  <c r="J923" i="1"/>
  <c r="R923" i="1"/>
  <c r="K923" i="1"/>
  <c r="L923" i="1"/>
  <c r="M923" i="1"/>
  <c r="A875" i="1"/>
  <c r="B875" i="1"/>
  <c r="L875" i="1"/>
  <c r="N875" i="1"/>
  <c r="O875" i="1"/>
  <c r="J875" i="1"/>
  <c r="R875" i="1"/>
  <c r="K875" i="1"/>
  <c r="M875" i="1"/>
  <c r="P875" i="1"/>
  <c r="Q875" i="1"/>
  <c r="A803" i="1"/>
  <c r="B803" i="1"/>
  <c r="J803" i="1"/>
  <c r="R803" i="1"/>
  <c r="L803" i="1"/>
  <c r="P803" i="1"/>
  <c r="N803" i="1"/>
  <c r="M803" i="1"/>
  <c r="O803" i="1"/>
  <c r="Q803" i="1"/>
  <c r="K803" i="1"/>
  <c r="A969" i="1"/>
  <c r="B969" i="1"/>
  <c r="P969" i="1"/>
  <c r="Q969" i="1"/>
  <c r="J969" i="1"/>
  <c r="R969" i="1"/>
  <c r="K969" i="1"/>
  <c r="L969" i="1"/>
  <c r="M969" i="1"/>
  <c r="N969" i="1"/>
  <c r="O969" i="1"/>
  <c r="B929" i="1"/>
  <c r="A929" i="1"/>
  <c r="P929" i="1"/>
  <c r="Q929" i="1"/>
  <c r="J929" i="1"/>
  <c r="R929" i="1"/>
  <c r="K929" i="1"/>
  <c r="L929" i="1"/>
  <c r="M929" i="1"/>
  <c r="N929" i="1"/>
  <c r="O929" i="1"/>
  <c r="A889" i="1"/>
  <c r="B889" i="1"/>
  <c r="N889" i="1"/>
  <c r="P889" i="1"/>
  <c r="Q889" i="1"/>
  <c r="L889" i="1"/>
  <c r="K889" i="1"/>
  <c r="M889" i="1"/>
  <c r="O889" i="1"/>
  <c r="R889" i="1"/>
  <c r="J889" i="1"/>
  <c r="A849" i="1"/>
  <c r="B849" i="1"/>
  <c r="L849" i="1"/>
  <c r="N849" i="1"/>
  <c r="R849" i="1"/>
  <c r="J849" i="1"/>
  <c r="K849" i="1"/>
  <c r="P849" i="1"/>
  <c r="M849" i="1"/>
  <c r="O849" i="1"/>
  <c r="Q849" i="1"/>
  <c r="A825" i="1"/>
  <c r="B825" i="1"/>
  <c r="L825" i="1"/>
  <c r="N825" i="1"/>
  <c r="J825" i="1"/>
  <c r="M825" i="1"/>
  <c r="O825" i="1"/>
  <c r="R825" i="1"/>
  <c r="K825" i="1"/>
  <c r="P825" i="1"/>
  <c r="Q825" i="1"/>
  <c r="A809" i="1"/>
  <c r="B809" i="1"/>
  <c r="L809" i="1"/>
  <c r="N809" i="1"/>
  <c r="P809" i="1"/>
  <c r="R809" i="1"/>
  <c r="M809" i="1"/>
  <c r="J809" i="1"/>
  <c r="K809" i="1"/>
  <c r="O809" i="1"/>
  <c r="Q809" i="1"/>
  <c r="A940" i="1"/>
  <c r="B940" i="1"/>
  <c r="M940" i="1"/>
  <c r="N940" i="1"/>
  <c r="O940" i="1"/>
  <c r="P940" i="1"/>
  <c r="Q940" i="1"/>
  <c r="J940" i="1"/>
  <c r="R940" i="1"/>
  <c r="K940" i="1"/>
  <c r="L940" i="1"/>
  <c r="A961" i="1"/>
  <c r="B961" i="1"/>
  <c r="P961" i="1"/>
  <c r="Q961" i="1"/>
  <c r="J961" i="1"/>
  <c r="R961" i="1"/>
  <c r="K961" i="1"/>
  <c r="L961" i="1"/>
  <c r="M961" i="1"/>
  <c r="N961" i="1"/>
  <c r="O961" i="1"/>
  <c r="A945" i="1"/>
  <c r="B945" i="1"/>
  <c r="P945" i="1"/>
  <c r="Q945" i="1"/>
  <c r="J945" i="1"/>
  <c r="R945" i="1"/>
  <c r="K945" i="1"/>
  <c r="L945" i="1"/>
  <c r="M945" i="1"/>
  <c r="N945" i="1"/>
  <c r="O945" i="1"/>
  <c r="A921" i="1"/>
  <c r="B921" i="1"/>
  <c r="N921" i="1"/>
  <c r="P921" i="1"/>
  <c r="Q921" i="1"/>
  <c r="R921" i="1"/>
  <c r="J921" i="1"/>
  <c r="K921" i="1"/>
  <c r="L921" i="1"/>
  <c r="M921" i="1"/>
  <c r="O921" i="1"/>
  <c r="A905" i="1"/>
  <c r="B905" i="1"/>
  <c r="N905" i="1"/>
  <c r="P905" i="1"/>
  <c r="Q905" i="1"/>
  <c r="L905" i="1"/>
  <c r="K905" i="1"/>
  <c r="M905" i="1"/>
  <c r="O905" i="1"/>
  <c r="R905" i="1"/>
  <c r="J905" i="1"/>
  <c r="A881" i="1"/>
  <c r="B881" i="1"/>
  <c r="N881" i="1"/>
  <c r="P881" i="1"/>
  <c r="Q881" i="1"/>
  <c r="L881" i="1"/>
  <c r="J881" i="1"/>
  <c r="K881" i="1"/>
  <c r="M881" i="1"/>
  <c r="O881" i="1"/>
  <c r="R881" i="1"/>
  <c r="A865" i="1"/>
  <c r="B865" i="1"/>
  <c r="N865" i="1"/>
  <c r="P865" i="1"/>
  <c r="Q865" i="1"/>
  <c r="L865" i="1"/>
  <c r="J865" i="1"/>
  <c r="K865" i="1"/>
  <c r="M865" i="1"/>
  <c r="O865" i="1"/>
  <c r="R865" i="1"/>
  <c r="A833" i="1"/>
  <c r="B833" i="1"/>
  <c r="L833" i="1"/>
  <c r="N833" i="1"/>
  <c r="M833" i="1"/>
  <c r="P833" i="1"/>
  <c r="Q833" i="1"/>
  <c r="J833" i="1"/>
  <c r="K833" i="1"/>
  <c r="O833" i="1"/>
  <c r="R833" i="1"/>
  <c r="A968" i="1"/>
  <c r="B968" i="1"/>
  <c r="Q968" i="1"/>
  <c r="J968" i="1"/>
  <c r="R968" i="1"/>
  <c r="K968" i="1"/>
  <c r="L968" i="1"/>
  <c r="M968" i="1"/>
  <c r="N968" i="1"/>
  <c r="O968" i="1"/>
  <c r="P968" i="1"/>
  <c r="A960" i="1"/>
  <c r="B960" i="1"/>
  <c r="Q960" i="1"/>
  <c r="J960" i="1"/>
  <c r="R960" i="1"/>
  <c r="K960" i="1"/>
  <c r="L960" i="1"/>
  <c r="M960" i="1"/>
  <c r="N960" i="1"/>
  <c r="O960" i="1"/>
  <c r="P960" i="1"/>
  <c r="A952" i="1"/>
  <c r="B952" i="1"/>
  <c r="Q952" i="1"/>
  <c r="J952" i="1"/>
  <c r="R952" i="1"/>
  <c r="K952" i="1"/>
  <c r="L952" i="1"/>
  <c r="M952" i="1"/>
  <c r="N952" i="1"/>
  <c r="O952" i="1"/>
  <c r="P952" i="1"/>
  <c r="A944" i="1"/>
  <c r="B944" i="1"/>
  <c r="Q944" i="1"/>
  <c r="J944" i="1"/>
  <c r="R944" i="1"/>
  <c r="K944" i="1"/>
  <c r="L944" i="1"/>
  <c r="M944" i="1"/>
  <c r="N944" i="1"/>
  <c r="O944" i="1"/>
  <c r="P944" i="1"/>
  <c r="A936" i="1"/>
  <c r="B936" i="1"/>
  <c r="Q936" i="1"/>
  <c r="J936" i="1"/>
  <c r="R936" i="1"/>
  <c r="K936" i="1"/>
  <c r="L936" i="1"/>
  <c r="M936" i="1"/>
  <c r="N936" i="1"/>
  <c r="O936" i="1"/>
  <c r="P936" i="1"/>
  <c r="A928" i="1"/>
  <c r="B928" i="1"/>
  <c r="Q928" i="1"/>
  <c r="J928" i="1"/>
  <c r="R928" i="1"/>
  <c r="K928" i="1"/>
  <c r="L928" i="1"/>
  <c r="M928" i="1"/>
  <c r="N928" i="1"/>
  <c r="O928" i="1"/>
  <c r="P928" i="1"/>
  <c r="A920" i="1"/>
  <c r="B920" i="1"/>
  <c r="O920" i="1"/>
  <c r="J920" i="1"/>
  <c r="R920" i="1"/>
  <c r="N920" i="1"/>
  <c r="P920" i="1"/>
  <c r="Q920" i="1"/>
  <c r="K920" i="1"/>
  <c r="L920" i="1"/>
  <c r="M920" i="1"/>
  <c r="A912" i="1"/>
  <c r="B912" i="1"/>
  <c r="O912" i="1"/>
  <c r="J912" i="1"/>
  <c r="R912" i="1"/>
  <c r="L912" i="1"/>
  <c r="M912" i="1"/>
  <c r="N912" i="1"/>
  <c r="P912" i="1"/>
  <c r="Q912" i="1"/>
  <c r="K912" i="1"/>
  <c r="A904" i="1"/>
  <c r="B904" i="1"/>
  <c r="O904" i="1"/>
  <c r="Q904" i="1"/>
  <c r="J904" i="1"/>
  <c r="R904" i="1"/>
  <c r="M904" i="1"/>
  <c r="K904" i="1"/>
  <c r="L904" i="1"/>
  <c r="N904" i="1"/>
  <c r="P904" i="1"/>
  <c r="A896" i="1"/>
  <c r="B896" i="1"/>
  <c r="O896" i="1"/>
  <c r="Q896" i="1"/>
  <c r="J896" i="1"/>
  <c r="R896" i="1"/>
  <c r="M896" i="1"/>
  <c r="L896" i="1"/>
  <c r="N896" i="1"/>
  <c r="P896" i="1"/>
  <c r="K896" i="1"/>
  <c r="A888" i="1"/>
  <c r="B888" i="1"/>
  <c r="O888" i="1"/>
  <c r="Q888" i="1"/>
  <c r="J888" i="1"/>
  <c r="R888" i="1"/>
  <c r="M888" i="1"/>
  <c r="K888" i="1"/>
  <c r="L888" i="1"/>
  <c r="N888" i="1"/>
  <c r="P888" i="1"/>
  <c r="A880" i="1"/>
  <c r="B880" i="1"/>
  <c r="O880" i="1"/>
  <c r="Q880" i="1"/>
  <c r="J880" i="1"/>
  <c r="R880" i="1"/>
  <c r="M880" i="1"/>
  <c r="L880" i="1"/>
  <c r="N880" i="1"/>
  <c r="P880" i="1"/>
  <c r="K880" i="1"/>
  <c r="A872" i="1"/>
  <c r="B872" i="1"/>
  <c r="O872" i="1"/>
  <c r="Q872" i="1"/>
  <c r="J872" i="1"/>
  <c r="R872" i="1"/>
  <c r="M872" i="1"/>
  <c r="K872" i="1"/>
  <c r="L872" i="1"/>
  <c r="N872" i="1"/>
  <c r="P872" i="1"/>
  <c r="A864" i="1"/>
  <c r="B864" i="1"/>
  <c r="O864" i="1"/>
  <c r="Q864" i="1"/>
  <c r="J864" i="1"/>
  <c r="R864" i="1"/>
  <c r="M864" i="1"/>
  <c r="L864" i="1"/>
  <c r="N864" i="1"/>
  <c r="P864" i="1"/>
  <c r="K864" i="1"/>
  <c r="A856" i="1"/>
  <c r="B856" i="1"/>
  <c r="M856" i="1"/>
  <c r="N856" i="1"/>
  <c r="P856" i="1"/>
  <c r="Q856" i="1"/>
  <c r="K856" i="1"/>
  <c r="J856" i="1"/>
  <c r="L856" i="1"/>
  <c r="O856" i="1"/>
  <c r="R856" i="1"/>
  <c r="A848" i="1"/>
  <c r="B848" i="1"/>
  <c r="M848" i="1"/>
  <c r="O848" i="1"/>
  <c r="Q848" i="1"/>
  <c r="J848" i="1"/>
  <c r="N848" i="1"/>
  <c r="L848" i="1"/>
  <c r="P848" i="1"/>
  <c r="R848" i="1"/>
  <c r="K848" i="1"/>
  <c r="A840" i="1"/>
  <c r="B840" i="1"/>
  <c r="M840" i="1"/>
  <c r="O840" i="1"/>
  <c r="N840" i="1"/>
  <c r="Q840" i="1"/>
  <c r="R840" i="1"/>
  <c r="K840" i="1"/>
  <c r="J840" i="1"/>
  <c r="L840" i="1"/>
  <c r="P840" i="1"/>
  <c r="A832" i="1"/>
  <c r="B832" i="1"/>
  <c r="M832" i="1"/>
  <c r="O832" i="1"/>
  <c r="K832" i="1"/>
  <c r="N832" i="1"/>
  <c r="P832" i="1"/>
  <c r="J832" i="1"/>
  <c r="L832" i="1"/>
  <c r="Q832" i="1"/>
  <c r="R832" i="1"/>
  <c r="A824" i="1"/>
  <c r="B824" i="1"/>
  <c r="M824" i="1"/>
  <c r="O824" i="1"/>
  <c r="K824" i="1"/>
  <c r="L824" i="1"/>
  <c r="Q824" i="1"/>
  <c r="P824" i="1"/>
  <c r="R824" i="1"/>
  <c r="J824" i="1"/>
  <c r="N824" i="1"/>
  <c r="A816" i="1"/>
  <c r="B816" i="1"/>
  <c r="M816" i="1"/>
  <c r="O816" i="1"/>
  <c r="Q816" i="1"/>
  <c r="J816" i="1"/>
  <c r="N816" i="1"/>
  <c r="K816" i="1"/>
  <c r="L816" i="1"/>
  <c r="P816" i="1"/>
  <c r="R816" i="1"/>
  <c r="A808" i="1"/>
  <c r="B808" i="1"/>
  <c r="M808" i="1"/>
  <c r="O808" i="1"/>
  <c r="N808" i="1"/>
  <c r="Q808" i="1"/>
  <c r="R808" i="1"/>
  <c r="K808" i="1"/>
  <c r="J808" i="1"/>
  <c r="L808" i="1"/>
  <c r="P808" i="1"/>
  <c r="A916" i="1"/>
  <c r="B916" i="1"/>
  <c r="K916" i="1"/>
  <c r="N916" i="1"/>
  <c r="R916" i="1"/>
  <c r="J916" i="1"/>
  <c r="L916" i="1"/>
  <c r="M916" i="1"/>
  <c r="O916" i="1"/>
  <c r="P916" i="1"/>
  <c r="Q916" i="1"/>
  <c r="A868" i="1"/>
  <c r="B868" i="1"/>
  <c r="K868" i="1"/>
  <c r="M868" i="1"/>
  <c r="N868" i="1"/>
  <c r="Q868" i="1"/>
  <c r="J868" i="1"/>
  <c r="L868" i="1"/>
  <c r="O868" i="1"/>
  <c r="P868" i="1"/>
  <c r="R868" i="1"/>
  <c r="A947" i="1"/>
  <c r="B947" i="1"/>
  <c r="N947" i="1"/>
  <c r="O947" i="1"/>
  <c r="P947" i="1"/>
  <c r="Q947" i="1"/>
  <c r="J947" i="1"/>
  <c r="R947" i="1"/>
  <c r="K947" i="1"/>
  <c r="L947" i="1"/>
  <c r="M947" i="1"/>
  <c r="A859" i="1"/>
  <c r="B859" i="1"/>
  <c r="L859" i="1"/>
  <c r="N859" i="1"/>
  <c r="O859" i="1"/>
  <c r="J859" i="1"/>
  <c r="R859" i="1"/>
  <c r="K859" i="1"/>
  <c r="M859" i="1"/>
  <c r="P859" i="1"/>
  <c r="Q859" i="1"/>
  <c r="A951" i="1"/>
  <c r="B951" i="1"/>
  <c r="J951" i="1"/>
  <c r="R951" i="1"/>
  <c r="K951" i="1"/>
  <c r="L951" i="1"/>
  <c r="M951" i="1"/>
  <c r="N951" i="1"/>
  <c r="O951" i="1"/>
  <c r="P951" i="1"/>
  <c r="Q951" i="1"/>
  <c r="A919" i="1"/>
  <c r="B919" i="1"/>
  <c r="P919" i="1"/>
  <c r="K919" i="1"/>
  <c r="M919" i="1"/>
  <c r="N919" i="1"/>
  <c r="O919" i="1"/>
  <c r="Q919" i="1"/>
  <c r="R919" i="1"/>
  <c r="J919" i="1"/>
  <c r="L919" i="1"/>
  <c r="A863" i="1"/>
  <c r="B863" i="1"/>
  <c r="P863" i="1"/>
  <c r="J863" i="1"/>
  <c r="R863" i="1"/>
  <c r="K863" i="1"/>
  <c r="N863" i="1"/>
  <c r="L863" i="1"/>
  <c r="M863" i="1"/>
  <c r="O863" i="1"/>
  <c r="Q863" i="1"/>
  <c r="A948" i="1"/>
  <c r="B948" i="1"/>
  <c r="M948" i="1"/>
  <c r="N948" i="1"/>
  <c r="O948" i="1"/>
  <c r="P948" i="1"/>
  <c r="Q948" i="1"/>
  <c r="J948" i="1"/>
  <c r="R948" i="1"/>
  <c r="K948" i="1"/>
  <c r="L948" i="1"/>
  <c r="A892" i="1"/>
  <c r="B892" i="1"/>
  <c r="K892" i="1"/>
  <c r="M892" i="1"/>
  <c r="N892" i="1"/>
  <c r="Q892" i="1"/>
  <c r="P892" i="1"/>
  <c r="R892" i="1"/>
  <c r="J892" i="1"/>
  <c r="L892" i="1"/>
  <c r="O892" i="1"/>
  <c r="A844" i="1"/>
  <c r="B844" i="1"/>
  <c r="Q844" i="1"/>
  <c r="K844" i="1"/>
  <c r="J844" i="1"/>
  <c r="M844" i="1"/>
  <c r="N844" i="1"/>
  <c r="R844" i="1"/>
  <c r="L844" i="1"/>
  <c r="O844" i="1"/>
  <c r="P844" i="1"/>
  <c r="A971" i="1"/>
  <c r="B971" i="1"/>
  <c r="N971" i="1"/>
  <c r="O971" i="1"/>
  <c r="P971" i="1"/>
  <c r="Q971" i="1"/>
  <c r="J971" i="1"/>
  <c r="R971" i="1"/>
  <c r="K971" i="1"/>
  <c r="L971" i="1"/>
  <c r="M971" i="1"/>
  <c r="A939" i="1"/>
  <c r="B939" i="1"/>
  <c r="N939" i="1"/>
  <c r="O939" i="1"/>
  <c r="P939" i="1"/>
  <c r="Q939" i="1"/>
  <c r="J939" i="1"/>
  <c r="R939" i="1"/>
  <c r="K939" i="1"/>
  <c r="L939" i="1"/>
  <c r="M939" i="1"/>
  <c r="A907" i="1"/>
  <c r="B907" i="1"/>
  <c r="L907" i="1"/>
  <c r="N907" i="1"/>
  <c r="O907" i="1"/>
  <c r="J907" i="1"/>
  <c r="R907" i="1"/>
  <c r="K907" i="1"/>
  <c r="M907" i="1"/>
  <c r="P907" i="1"/>
  <c r="Q907" i="1"/>
  <c r="A891" i="1"/>
  <c r="B891" i="1"/>
  <c r="L891" i="1"/>
  <c r="N891" i="1"/>
  <c r="O891" i="1"/>
  <c r="J891" i="1"/>
  <c r="R891" i="1"/>
  <c r="K891" i="1"/>
  <c r="M891" i="1"/>
  <c r="P891" i="1"/>
  <c r="Q891" i="1"/>
  <c r="A851" i="1"/>
  <c r="B851" i="1"/>
  <c r="J851" i="1"/>
  <c r="R851" i="1"/>
  <c r="L851" i="1"/>
  <c r="K851" i="1"/>
  <c r="N851" i="1"/>
  <c r="O851" i="1"/>
  <c r="M851" i="1"/>
  <c r="P851" i="1"/>
  <c r="Q851" i="1"/>
  <c r="A835" i="1"/>
  <c r="B835" i="1"/>
  <c r="J835" i="1"/>
  <c r="R835" i="1"/>
  <c r="L835" i="1"/>
  <c r="P835" i="1"/>
  <c r="N835" i="1"/>
  <c r="K835" i="1"/>
  <c r="M835" i="1"/>
  <c r="O835" i="1"/>
  <c r="Q835" i="1"/>
  <c r="A811" i="1"/>
  <c r="B811" i="1"/>
  <c r="J811" i="1"/>
  <c r="R811" i="1"/>
  <c r="L811" i="1"/>
  <c r="K811" i="1"/>
  <c r="M811" i="1"/>
  <c r="P811" i="1"/>
  <c r="N811" i="1"/>
  <c r="O811" i="1"/>
  <c r="Q811" i="1"/>
  <c r="A959" i="1"/>
  <c r="B959" i="1"/>
  <c r="J959" i="1"/>
  <c r="R959" i="1"/>
  <c r="K959" i="1"/>
  <c r="L959" i="1"/>
  <c r="M959" i="1"/>
  <c r="N959" i="1"/>
  <c r="O959" i="1"/>
  <c r="P959" i="1"/>
  <c r="Q959" i="1"/>
  <c r="A943" i="1"/>
  <c r="B943" i="1"/>
  <c r="J943" i="1"/>
  <c r="R943" i="1"/>
  <c r="K943" i="1"/>
  <c r="L943" i="1"/>
  <c r="M943" i="1"/>
  <c r="N943" i="1"/>
  <c r="O943" i="1"/>
  <c r="P943" i="1"/>
  <c r="Q943" i="1"/>
  <c r="A935" i="1"/>
  <c r="B935" i="1"/>
  <c r="J935" i="1"/>
  <c r="R935" i="1"/>
  <c r="K935" i="1"/>
  <c r="L935" i="1"/>
  <c r="M935" i="1"/>
  <c r="N935" i="1"/>
  <c r="O935" i="1"/>
  <c r="P935" i="1"/>
  <c r="Q935" i="1"/>
  <c r="A927" i="1"/>
  <c r="B927" i="1"/>
  <c r="J927" i="1"/>
  <c r="R927" i="1"/>
  <c r="K927" i="1"/>
  <c r="L927" i="1"/>
  <c r="M927" i="1"/>
  <c r="N927" i="1"/>
  <c r="O927" i="1"/>
  <c r="P927" i="1"/>
  <c r="Q927" i="1"/>
  <c r="A911" i="1"/>
  <c r="B911" i="1"/>
  <c r="P911" i="1"/>
  <c r="J911" i="1"/>
  <c r="R911" i="1"/>
  <c r="K911" i="1"/>
  <c r="N911" i="1"/>
  <c r="L911" i="1"/>
  <c r="M911" i="1"/>
  <c r="O911" i="1"/>
  <c r="Q911" i="1"/>
  <c r="A903" i="1"/>
  <c r="B903" i="1"/>
  <c r="P903" i="1"/>
  <c r="J903" i="1"/>
  <c r="R903" i="1"/>
  <c r="K903" i="1"/>
  <c r="N903" i="1"/>
  <c r="M903" i="1"/>
  <c r="O903" i="1"/>
  <c r="Q903" i="1"/>
  <c r="L903" i="1"/>
  <c r="A895" i="1"/>
  <c r="B895" i="1"/>
  <c r="P895" i="1"/>
  <c r="J895" i="1"/>
  <c r="R895" i="1"/>
  <c r="K895" i="1"/>
  <c r="N895" i="1"/>
  <c r="L895" i="1"/>
  <c r="M895" i="1"/>
  <c r="O895" i="1"/>
  <c r="Q895" i="1"/>
  <c r="A887" i="1"/>
  <c r="B887" i="1"/>
  <c r="P887" i="1"/>
  <c r="J887" i="1"/>
  <c r="R887" i="1"/>
  <c r="K887" i="1"/>
  <c r="N887" i="1"/>
  <c r="M887" i="1"/>
  <c r="O887" i="1"/>
  <c r="Q887" i="1"/>
  <c r="L887" i="1"/>
  <c r="A879" i="1"/>
  <c r="B879" i="1"/>
  <c r="P879" i="1"/>
  <c r="J879" i="1"/>
  <c r="R879" i="1"/>
  <c r="K879" i="1"/>
  <c r="N879" i="1"/>
  <c r="L879" i="1"/>
  <c r="M879" i="1"/>
  <c r="O879" i="1"/>
  <c r="Q879" i="1"/>
  <c r="A871" i="1"/>
  <c r="B871" i="1"/>
  <c r="P871" i="1"/>
  <c r="J871" i="1"/>
  <c r="R871" i="1"/>
  <c r="K871" i="1"/>
  <c r="N871" i="1"/>
  <c r="M871" i="1"/>
  <c r="O871" i="1"/>
  <c r="Q871" i="1"/>
  <c r="L871" i="1"/>
  <c r="A855" i="1"/>
  <c r="B855" i="1"/>
  <c r="N855" i="1"/>
  <c r="M855" i="1"/>
  <c r="P855" i="1"/>
  <c r="Q855" i="1"/>
  <c r="K855" i="1"/>
  <c r="J855" i="1"/>
  <c r="L855" i="1"/>
  <c r="O855" i="1"/>
  <c r="R855" i="1"/>
  <c r="A847" i="1"/>
  <c r="B847" i="1"/>
  <c r="N847" i="1"/>
  <c r="P847" i="1"/>
  <c r="O847" i="1"/>
  <c r="R847" i="1"/>
  <c r="L847" i="1"/>
  <c r="J847" i="1"/>
  <c r="K847" i="1"/>
  <c r="M847" i="1"/>
  <c r="Q847" i="1"/>
  <c r="A839" i="1"/>
  <c r="B839" i="1"/>
  <c r="N839" i="1"/>
  <c r="P839" i="1"/>
  <c r="L839" i="1"/>
  <c r="O839" i="1"/>
  <c r="Q839" i="1"/>
  <c r="J839" i="1"/>
  <c r="K839" i="1"/>
  <c r="M839" i="1"/>
  <c r="R839" i="1"/>
  <c r="A831" i="1"/>
  <c r="B831" i="1"/>
  <c r="N831" i="1"/>
  <c r="P831" i="1"/>
  <c r="J831" i="1"/>
  <c r="L831" i="1"/>
  <c r="M831" i="1"/>
  <c r="R831" i="1"/>
  <c r="Q831" i="1"/>
  <c r="K831" i="1"/>
  <c r="O831" i="1"/>
  <c r="A823" i="1"/>
  <c r="B823" i="1"/>
  <c r="N823" i="1"/>
  <c r="P823" i="1"/>
  <c r="R823" i="1"/>
  <c r="J823" i="1"/>
  <c r="K823" i="1"/>
  <c r="O823" i="1"/>
  <c r="L823" i="1"/>
  <c r="M823" i="1"/>
  <c r="Q823" i="1"/>
  <c r="A815" i="1"/>
  <c r="B815" i="1"/>
  <c r="N815" i="1"/>
  <c r="P815" i="1"/>
  <c r="O815" i="1"/>
  <c r="R815" i="1"/>
  <c r="L815" i="1"/>
  <c r="K815" i="1"/>
  <c r="M815" i="1"/>
  <c r="Q815" i="1"/>
  <c r="J815" i="1"/>
  <c r="A807" i="1"/>
  <c r="B807" i="1"/>
  <c r="N807" i="1"/>
  <c r="P807" i="1"/>
  <c r="L807" i="1"/>
  <c r="O807" i="1"/>
  <c r="Q807" i="1"/>
  <c r="J807" i="1"/>
  <c r="K807" i="1"/>
  <c r="M807" i="1"/>
  <c r="R807" i="1"/>
  <c r="A966" i="1"/>
  <c r="B966" i="1"/>
  <c r="K966" i="1"/>
  <c r="L966" i="1"/>
  <c r="M966" i="1"/>
  <c r="N966" i="1"/>
  <c r="O966" i="1"/>
  <c r="P966" i="1"/>
  <c r="Q966" i="1"/>
  <c r="J966" i="1"/>
  <c r="R966" i="1"/>
  <c r="A934" i="1"/>
  <c r="B934" i="1"/>
  <c r="K934" i="1"/>
  <c r="L934" i="1"/>
  <c r="M934" i="1"/>
  <c r="N934" i="1"/>
  <c r="O934" i="1"/>
  <c r="P934" i="1"/>
  <c r="Q934" i="1"/>
  <c r="J934" i="1"/>
  <c r="R934" i="1"/>
  <c r="B910" i="1"/>
  <c r="A910" i="1"/>
  <c r="Q910" i="1"/>
  <c r="K910" i="1"/>
  <c r="L910" i="1"/>
  <c r="O910" i="1"/>
  <c r="N910" i="1"/>
  <c r="P910" i="1"/>
  <c r="R910" i="1"/>
  <c r="J910" i="1"/>
  <c r="M910" i="1"/>
  <c r="B894" i="1"/>
  <c r="A894" i="1"/>
  <c r="Q894" i="1"/>
  <c r="K894" i="1"/>
  <c r="L894" i="1"/>
  <c r="O894" i="1"/>
  <c r="N894" i="1"/>
  <c r="P894" i="1"/>
  <c r="R894" i="1"/>
  <c r="J894" i="1"/>
  <c r="M894" i="1"/>
  <c r="B878" i="1"/>
  <c r="A878" i="1"/>
  <c r="Q878" i="1"/>
  <c r="K878" i="1"/>
  <c r="L878" i="1"/>
  <c r="O878" i="1"/>
  <c r="N878" i="1"/>
  <c r="P878" i="1"/>
  <c r="R878" i="1"/>
  <c r="J878" i="1"/>
  <c r="M878" i="1"/>
  <c r="B870" i="1"/>
  <c r="A870" i="1"/>
  <c r="Q870" i="1"/>
  <c r="K870" i="1"/>
  <c r="L870" i="1"/>
  <c r="O870" i="1"/>
  <c r="J870" i="1"/>
  <c r="M870" i="1"/>
  <c r="N870" i="1"/>
  <c r="P870" i="1"/>
  <c r="R870" i="1"/>
  <c r="B854" i="1"/>
  <c r="A854" i="1"/>
  <c r="O854" i="1"/>
  <c r="M854" i="1"/>
  <c r="P854" i="1"/>
  <c r="Q854" i="1"/>
  <c r="K854" i="1"/>
  <c r="J854" i="1"/>
  <c r="L854" i="1"/>
  <c r="N854" i="1"/>
  <c r="R854" i="1"/>
  <c r="B846" i="1"/>
  <c r="A846" i="1"/>
  <c r="O846" i="1"/>
  <c r="Q846" i="1"/>
  <c r="M846" i="1"/>
  <c r="P846" i="1"/>
  <c r="R846" i="1"/>
  <c r="K846" i="1"/>
  <c r="J846" i="1"/>
  <c r="L846" i="1"/>
  <c r="N846" i="1"/>
  <c r="B838" i="1"/>
  <c r="A838" i="1"/>
  <c r="O838" i="1"/>
  <c r="Q838" i="1"/>
  <c r="K838" i="1"/>
  <c r="M838" i="1"/>
  <c r="N838" i="1"/>
  <c r="R838" i="1"/>
  <c r="J838" i="1"/>
  <c r="L838" i="1"/>
  <c r="P838" i="1"/>
  <c r="B830" i="1"/>
  <c r="A830" i="1"/>
  <c r="O830" i="1"/>
  <c r="Q830" i="1"/>
  <c r="K830" i="1"/>
  <c r="L830" i="1"/>
  <c r="P830" i="1"/>
  <c r="J830" i="1"/>
  <c r="M830" i="1"/>
  <c r="N830" i="1"/>
  <c r="R830" i="1"/>
  <c r="B822" i="1"/>
  <c r="A822" i="1"/>
  <c r="O822" i="1"/>
  <c r="Q822" i="1"/>
  <c r="P822" i="1"/>
  <c r="J822" i="1"/>
  <c r="M822" i="1"/>
  <c r="L822" i="1"/>
  <c r="N822" i="1"/>
  <c r="R822" i="1"/>
  <c r="K822" i="1"/>
  <c r="B814" i="1"/>
  <c r="A814" i="1"/>
  <c r="O814" i="1"/>
  <c r="Q814" i="1"/>
  <c r="M814" i="1"/>
  <c r="P814" i="1"/>
  <c r="R814" i="1"/>
  <c r="K814" i="1"/>
  <c r="J814" i="1"/>
  <c r="L814" i="1"/>
  <c r="N814" i="1"/>
  <c r="B806" i="1"/>
  <c r="A806" i="1"/>
  <c r="O806" i="1"/>
  <c r="Q806" i="1"/>
  <c r="K806" i="1"/>
  <c r="M806" i="1"/>
  <c r="N806" i="1"/>
  <c r="J806" i="1"/>
  <c r="L806" i="1"/>
  <c r="P806" i="1"/>
  <c r="R806" i="1"/>
  <c r="A932" i="1"/>
  <c r="B932" i="1"/>
  <c r="M932" i="1"/>
  <c r="N932" i="1"/>
  <c r="O932" i="1"/>
  <c r="P932" i="1"/>
  <c r="Q932" i="1"/>
  <c r="J932" i="1"/>
  <c r="R932" i="1"/>
  <c r="K932" i="1"/>
  <c r="L932" i="1"/>
  <c r="A953" i="1"/>
  <c r="B953" i="1"/>
  <c r="P953" i="1"/>
  <c r="Q953" i="1"/>
  <c r="J953" i="1"/>
  <c r="R953" i="1"/>
  <c r="K953" i="1"/>
  <c r="L953" i="1"/>
  <c r="M953" i="1"/>
  <c r="N953" i="1"/>
  <c r="O953" i="1"/>
  <c r="A937" i="1"/>
  <c r="B937" i="1"/>
  <c r="P937" i="1"/>
  <c r="Q937" i="1"/>
  <c r="J937" i="1"/>
  <c r="R937" i="1"/>
  <c r="K937" i="1"/>
  <c r="L937" i="1"/>
  <c r="M937" i="1"/>
  <c r="N937" i="1"/>
  <c r="O937" i="1"/>
  <c r="A913" i="1"/>
  <c r="B913" i="1"/>
  <c r="N913" i="1"/>
  <c r="Q913" i="1"/>
  <c r="M913" i="1"/>
  <c r="O913" i="1"/>
  <c r="P913" i="1"/>
  <c r="R913" i="1"/>
  <c r="J913" i="1"/>
  <c r="K913" i="1"/>
  <c r="L913" i="1"/>
  <c r="A897" i="1"/>
  <c r="B897" i="1"/>
  <c r="N897" i="1"/>
  <c r="P897" i="1"/>
  <c r="Q897" i="1"/>
  <c r="L897" i="1"/>
  <c r="J897" i="1"/>
  <c r="K897" i="1"/>
  <c r="M897" i="1"/>
  <c r="O897" i="1"/>
  <c r="R897" i="1"/>
  <c r="A873" i="1"/>
  <c r="B873" i="1"/>
  <c r="N873" i="1"/>
  <c r="P873" i="1"/>
  <c r="Q873" i="1"/>
  <c r="L873" i="1"/>
  <c r="K873" i="1"/>
  <c r="M873" i="1"/>
  <c r="O873" i="1"/>
  <c r="R873" i="1"/>
  <c r="J873" i="1"/>
  <c r="A857" i="1"/>
  <c r="B857" i="1"/>
  <c r="L857" i="1"/>
  <c r="N857" i="1"/>
  <c r="P857" i="1"/>
  <c r="Q857" i="1"/>
  <c r="K857" i="1"/>
  <c r="J857" i="1"/>
  <c r="M857" i="1"/>
  <c r="O857" i="1"/>
  <c r="R857" i="1"/>
  <c r="A841" i="1"/>
  <c r="B841" i="1"/>
  <c r="L841" i="1"/>
  <c r="N841" i="1"/>
  <c r="P841" i="1"/>
  <c r="R841" i="1"/>
  <c r="M841" i="1"/>
  <c r="K841" i="1"/>
  <c r="O841" i="1"/>
  <c r="Q841" i="1"/>
  <c r="J841" i="1"/>
  <c r="A817" i="1"/>
  <c r="B817" i="1"/>
  <c r="L817" i="1"/>
  <c r="N817" i="1"/>
  <c r="R817" i="1"/>
  <c r="J817" i="1"/>
  <c r="K817" i="1"/>
  <c r="P817" i="1"/>
  <c r="O817" i="1"/>
  <c r="Q817" i="1"/>
  <c r="M817" i="1"/>
  <c r="A967" i="1"/>
  <c r="B967" i="1"/>
  <c r="J967" i="1"/>
  <c r="R967" i="1"/>
  <c r="K967" i="1"/>
  <c r="L967" i="1"/>
  <c r="M967" i="1"/>
  <c r="N967" i="1"/>
  <c r="O967" i="1"/>
  <c r="P967" i="1"/>
  <c r="Q967" i="1"/>
  <c r="A958" i="1"/>
  <c r="B958" i="1"/>
  <c r="K958" i="1"/>
  <c r="L958" i="1"/>
  <c r="M958" i="1"/>
  <c r="N958" i="1"/>
  <c r="O958" i="1"/>
  <c r="P958" i="1"/>
  <c r="Q958" i="1"/>
  <c r="J958" i="1"/>
  <c r="R958" i="1"/>
  <c r="A950" i="1"/>
  <c r="B950" i="1"/>
  <c r="K950" i="1"/>
  <c r="L950" i="1"/>
  <c r="M950" i="1"/>
  <c r="N950" i="1"/>
  <c r="O950" i="1"/>
  <c r="P950" i="1"/>
  <c r="Q950" i="1"/>
  <c r="J950" i="1"/>
  <c r="R950" i="1"/>
  <c r="A942" i="1"/>
  <c r="B942" i="1"/>
  <c r="K942" i="1"/>
  <c r="L942" i="1"/>
  <c r="M942" i="1"/>
  <c r="N942" i="1"/>
  <c r="O942" i="1"/>
  <c r="P942" i="1"/>
  <c r="Q942" i="1"/>
  <c r="J942" i="1"/>
  <c r="R942" i="1"/>
  <c r="B926" i="1"/>
  <c r="A926" i="1"/>
  <c r="K926" i="1"/>
  <c r="L926" i="1"/>
  <c r="M926" i="1"/>
  <c r="N926" i="1"/>
  <c r="O926" i="1"/>
  <c r="P926" i="1"/>
  <c r="Q926" i="1"/>
  <c r="J926" i="1"/>
  <c r="R926" i="1"/>
  <c r="B918" i="1"/>
  <c r="A918" i="1"/>
  <c r="Q918" i="1"/>
  <c r="L918" i="1"/>
  <c r="K918" i="1"/>
  <c r="M918" i="1"/>
  <c r="N918" i="1"/>
  <c r="O918" i="1"/>
  <c r="P918" i="1"/>
  <c r="R918" i="1"/>
  <c r="J918" i="1"/>
  <c r="B902" i="1"/>
  <c r="A902" i="1"/>
  <c r="Q902" i="1"/>
  <c r="K902" i="1"/>
  <c r="L902" i="1"/>
  <c r="O902" i="1"/>
  <c r="J902" i="1"/>
  <c r="M902" i="1"/>
  <c r="N902" i="1"/>
  <c r="P902" i="1"/>
  <c r="R902" i="1"/>
  <c r="B886" i="1"/>
  <c r="A886" i="1"/>
  <c r="Q886" i="1"/>
  <c r="K886" i="1"/>
  <c r="L886" i="1"/>
  <c r="O886" i="1"/>
  <c r="J886" i="1"/>
  <c r="M886" i="1"/>
  <c r="N886" i="1"/>
  <c r="P886" i="1"/>
  <c r="R886" i="1"/>
  <c r="B862" i="1"/>
  <c r="A862" i="1"/>
  <c r="Q862" i="1"/>
  <c r="K862" i="1"/>
  <c r="L862" i="1"/>
  <c r="O862" i="1"/>
  <c r="N862" i="1"/>
  <c r="P862" i="1"/>
  <c r="R862" i="1"/>
  <c r="J862" i="1"/>
  <c r="M862" i="1"/>
  <c r="A965" i="1"/>
  <c r="B965" i="1"/>
  <c r="L965" i="1"/>
  <c r="M965" i="1"/>
  <c r="N965" i="1"/>
  <c r="O965" i="1"/>
  <c r="P965" i="1"/>
  <c r="Q965" i="1"/>
  <c r="J965" i="1"/>
  <c r="R965" i="1"/>
  <c r="K965" i="1"/>
  <c r="A957" i="1"/>
  <c r="B957" i="1"/>
  <c r="L957" i="1"/>
  <c r="M957" i="1"/>
  <c r="N957" i="1"/>
  <c r="O957" i="1"/>
  <c r="P957" i="1"/>
  <c r="Q957" i="1"/>
  <c r="J957" i="1"/>
  <c r="R957" i="1"/>
  <c r="K957" i="1"/>
  <c r="A949" i="1"/>
  <c r="B949" i="1"/>
  <c r="L949" i="1"/>
  <c r="M949" i="1"/>
  <c r="N949" i="1"/>
  <c r="O949" i="1"/>
  <c r="P949" i="1"/>
  <c r="Q949" i="1"/>
  <c r="J949" i="1"/>
  <c r="R949" i="1"/>
  <c r="K949" i="1"/>
  <c r="A941" i="1"/>
  <c r="B941" i="1"/>
  <c r="L941" i="1"/>
  <c r="M941" i="1"/>
  <c r="N941" i="1"/>
  <c r="O941" i="1"/>
  <c r="P941" i="1"/>
  <c r="Q941" i="1"/>
  <c r="J941" i="1"/>
  <c r="R941" i="1"/>
  <c r="K941" i="1"/>
  <c r="A933" i="1"/>
  <c r="B933" i="1"/>
  <c r="L933" i="1"/>
  <c r="M933" i="1"/>
  <c r="N933" i="1"/>
  <c r="O933" i="1"/>
  <c r="P933" i="1"/>
  <c r="Q933" i="1"/>
  <c r="J933" i="1"/>
  <c r="R933" i="1"/>
  <c r="K933" i="1"/>
  <c r="A925" i="1"/>
  <c r="B925" i="1"/>
  <c r="L925" i="1"/>
  <c r="M925" i="1"/>
  <c r="N925" i="1"/>
  <c r="O925" i="1"/>
  <c r="P925" i="1"/>
  <c r="Q925" i="1"/>
  <c r="J925" i="1"/>
  <c r="R925" i="1"/>
  <c r="K925" i="1"/>
  <c r="A917" i="1"/>
  <c r="B917" i="1"/>
  <c r="J917" i="1"/>
  <c r="R917" i="1"/>
  <c r="M917" i="1"/>
  <c r="K917" i="1"/>
  <c r="L917" i="1"/>
  <c r="N917" i="1"/>
  <c r="O917" i="1"/>
  <c r="P917" i="1"/>
  <c r="Q917" i="1"/>
  <c r="A909" i="1"/>
  <c r="B909" i="1"/>
  <c r="J909" i="1"/>
  <c r="R909" i="1"/>
  <c r="L909" i="1"/>
  <c r="M909" i="1"/>
  <c r="P909" i="1"/>
  <c r="K909" i="1"/>
  <c r="N909" i="1"/>
  <c r="O909" i="1"/>
  <c r="Q909" i="1"/>
  <c r="A901" i="1"/>
  <c r="B901" i="1"/>
  <c r="J901" i="1"/>
  <c r="R901" i="1"/>
  <c r="L901" i="1"/>
  <c r="M901" i="1"/>
  <c r="P901" i="1"/>
  <c r="O901" i="1"/>
  <c r="Q901" i="1"/>
  <c r="K901" i="1"/>
  <c r="N901" i="1"/>
  <c r="A893" i="1"/>
  <c r="B893" i="1"/>
  <c r="J893" i="1"/>
  <c r="R893" i="1"/>
  <c r="L893" i="1"/>
  <c r="M893" i="1"/>
  <c r="P893" i="1"/>
  <c r="K893" i="1"/>
  <c r="N893" i="1"/>
  <c r="O893" i="1"/>
  <c r="Q893" i="1"/>
  <c r="A885" i="1"/>
  <c r="B885" i="1"/>
  <c r="J885" i="1"/>
  <c r="R885" i="1"/>
  <c r="L885" i="1"/>
  <c r="M885" i="1"/>
  <c r="P885" i="1"/>
  <c r="O885" i="1"/>
  <c r="Q885" i="1"/>
  <c r="K885" i="1"/>
  <c r="N885" i="1"/>
  <c r="A877" i="1"/>
  <c r="B877" i="1"/>
  <c r="J877" i="1"/>
  <c r="R877" i="1"/>
  <c r="L877" i="1"/>
  <c r="M877" i="1"/>
  <c r="P877" i="1"/>
  <c r="K877" i="1"/>
  <c r="N877" i="1"/>
  <c r="O877" i="1"/>
  <c r="Q877" i="1"/>
  <c r="A869" i="1"/>
  <c r="B869" i="1"/>
  <c r="J869" i="1"/>
  <c r="R869" i="1"/>
  <c r="L869" i="1"/>
  <c r="M869" i="1"/>
  <c r="P869" i="1"/>
  <c r="O869" i="1"/>
  <c r="Q869" i="1"/>
  <c r="K869" i="1"/>
  <c r="N869" i="1"/>
  <c r="A861" i="1"/>
  <c r="B861" i="1"/>
  <c r="J861" i="1"/>
  <c r="R861" i="1"/>
  <c r="L861" i="1"/>
  <c r="M861" i="1"/>
  <c r="P861" i="1"/>
  <c r="K861" i="1"/>
  <c r="N861" i="1"/>
  <c r="O861" i="1"/>
  <c r="Q861" i="1"/>
  <c r="A853" i="1"/>
  <c r="B853" i="1"/>
  <c r="P853" i="1"/>
  <c r="M853" i="1"/>
  <c r="O853" i="1"/>
  <c r="Q853" i="1"/>
  <c r="K853" i="1"/>
  <c r="J853" i="1"/>
  <c r="L853" i="1"/>
  <c r="N853" i="1"/>
  <c r="R853" i="1"/>
  <c r="A845" i="1"/>
  <c r="B845" i="1"/>
  <c r="P845" i="1"/>
  <c r="J845" i="1"/>
  <c r="R845" i="1"/>
  <c r="L845" i="1"/>
  <c r="N845" i="1"/>
  <c r="O845" i="1"/>
  <c r="K845" i="1"/>
  <c r="M845" i="1"/>
  <c r="Q845" i="1"/>
  <c r="A837" i="1"/>
  <c r="B837" i="1"/>
  <c r="P837" i="1"/>
  <c r="J837" i="1"/>
  <c r="R837" i="1"/>
  <c r="L837" i="1"/>
  <c r="M837" i="1"/>
  <c r="Q837" i="1"/>
  <c r="K837" i="1"/>
  <c r="N837" i="1"/>
  <c r="O837" i="1"/>
  <c r="A829" i="1"/>
  <c r="B829" i="1"/>
  <c r="P829" i="1"/>
  <c r="J829" i="1"/>
  <c r="R829" i="1"/>
  <c r="Q829" i="1"/>
  <c r="K829" i="1"/>
  <c r="N829" i="1"/>
  <c r="M829" i="1"/>
  <c r="O829" i="1"/>
  <c r="L829" i="1"/>
  <c r="A821" i="1"/>
  <c r="B821" i="1"/>
  <c r="P821" i="1"/>
  <c r="J821" i="1"/>
  <c r="R821" i="1"/>
  <c r="N821" i="1"/>
  <c r="Q821" i="1"/>
  <c r="L821" i="1"/>
  <c r="K821" i="1"/>
  <c r="M821" i="1"/>
  <c r="O821" i="1"/>
  <c r="A813" i="1"/>
  <c r="B813" i="1"/>
  <c r="P813" i="1"/>
  <c r="J813" i="1"/>
  <c r="R813" i="1"/>
  <c r="L813" i="1"/>
  <c r="N813" i="1"/>
  <c r="O813" i="1"/>
  <c r="K813" i="1"/>
  <c r="M813" i="1"/>
  <c r="Q813" i="1"/>
  <c r="A805" i="1"/>
  <c r="B805" i="1"/>
  <c r="P805" i="1"/>
  <c r="J805" i="1"/>
  <c r="R805" i="1"/>
  <c r="L805" i="1"/>
  <c r="M805" i="1"/>
  <c r="Q805" i="1"/>
  <c r="O805" i="1"/>
  <c r="K805" i="1"/>
  <c r="N805" i="1"/>
  <c r="A964" i="1"/>
  <c r="B964" i="1"/>
  <c r="M964" i="1"/>
  <c r="N964" i="1"/>
  <c r="O964" i="1"/>
  <c r="P964" i="1"/>
  <c r="Q964" i="1"/>
  <c r="J964" i="1"/>
  <c r="R964" i="1"/>
  <c r="K964" i="1"/>
  <c r="L964" i="1"/>
  <c r="A900" i="1"/>
  <c r="B900" i="1"/>
  <c r="K900" i="1"/>
  <c r="M900" i="1"/>
  <c r="N900" i="1"/>
  <c r="Q900" i="1"/>
  <c r="J900" i="1"/>
  <c r="L900" i="1"/>
  <c r="O900" i="1"/>
  <c r="P900" i="1"/>
  <c r="R900" i="1"/>
  <c r="A852" i="1"/>
  <c r="B852" i="1"/>
  <c r="Q852" i="1"/>
  <c r="K852" i="1"/>
  <c r="M852" i="1"/>
  <c r="O852" i="1"/>
  <c r="P852" i="1"/>
  <c r="J852" i="1"/>
  <c r="L852" i="1"/>
  <c r="N852" i="1"/>
  <c r="R852" i="1"/>
  <c r="A828" i="1"/>
  <c r="B828" i="1"/>
  <c r="Q828" i="1"/>
  <c r="K828" i="1"/>
  <c r="O828" i="1"/>
  <c r="R828" i="1"/>
  <c r="M828" i="1"/>
  <c r="J828" i="1"/>
  <c r="L828" i="1"/>
  <c r="N828" i="1"/>
  <c r="P828" i="1"/>
  <c r="A820" i="1"/>
  <c r="B820" i="1"/>
  <c r="Q820" i="1"/>
  <c r="K820" i="1"/>
  <c r="M820" i="1"/>
  <c r="O820" i="1"/>
  <c r="P820" i="1"/>
  <c r="J820" i="1"/>
  <c r="L820" i="1"/>
  <c r="N820" i="1"/>
  <c r="R820" i="1"/>
  <c r="A812" i="1"/>
  <c r="B812" i="1"/>
  <c r="Q812" i="1"/>
  <c r="K812" i="1"/>
  <c r="J812" i="1"/>
  <c r="M812" i="1"/>
  <c r="N812" i="1"/>
  <c r="R812" i="1"/>
  <c r="P812" i="1"/>
  <c r="L812" i="1"/>
  <c r="O812" i="1"/>
  <c r="A804" i="1"/>
  <c r="B804" i="1"/>
  <c r="Q804" i="1"/>
  <c r="K804" i="1"/>
  <c r="R804" i="1"/>
  <c r="J804" i="1"/>
  <c r="L804" i="1"/>
  <c r="O804" i="1"/>
  <c r="M804" i="1"/>
  <c r="N804" i="1"/>
  <c r="P804" i="1"/>
  <c r="A454" i="1" l="1"/>
  <c r="B454" i="1"/>
  <c r="Q454" i="1"/>
  <c r="K454" i="1"/>
  <c r="L454" i="1"/>
  <c r="M454" i="1"/>
  <c r="N454" i="1"/>
  <c r="O454" i="1"/>
  <c r="R454" i="1"/>
  <c r="J454" i="1"/>
  <c r="P454" i="1"/>
  <c r="A438" i="1"/>
  <c r="B438" i="1"/>
  <c r="Q438" i="1"/>
  <c r="J438" i="1"/>
  <c r="R438" i="1"/>
  <c r="K438" i="1"/>
  <c r="L438" i="1"/>
  <c r="M438" i="1"/>
  <c r="N438" i="1"/>
  <c r="O438" i="1"/>
  <c r="P438" i="1"/>
  <c r="B463" i="1"/>
  <c r="A463" i="1"/>
  <c r="P463" i="1"/>
  <c r="K463" i="1"/>
  <c r="L463" i="1"/>
  <c r="M463" i="1"/>
  <c r="N463" i="1"/>
  <c r="J463" i="1"/>
  <c r="O463" i="1"/>
  <c r="Q463" i="1"/>
  <c r="R463" i="1"/>
  <c r="B455" i="1"/>
  <c r="A455" i="1"/>
  <c r="P455" i="1"/>
  <c r="J455" i="1"/>
  <c r="R455" i="1"/>
  <c r="K455" i="1"/>
  <c r="L455" i="1"/>
  <c r="M455" i="1"/>
  <c r="N455" i="1"/>
  <c r="O455" i="1"/>
  <c r="Q455" i="1"/>
  <c r="B447" i="1"/>
  <c r="A447" i="1"/>
  <c r="P447" i="1"/>
  <c r="Q447" i="1"/>
  <c r="J447" i="1"/>
  <c r="R447" i="1"/>
  <c r="K447" i="1"/>
  <c r="L447" i="1"/>
  <c r="M447" i="1"/>
  <c r="N447" i="1"/>
  <c r="O447" i="1"/>
  <c r="B439" i="1"/>
  <c r="A439" i="1"/>
  <c r="P439" i="1"/>
  <c r="Q439" i="1"/>
  <c r="J439" i="1"/>
  <c r="R439" i="1"/>
  <c r="K439" i="1"/>
  <c r="L439" i="1"/>
  <c r="M439" i="1"/>
  <c r="N439" i="1"/>
  <c r="O439" i="1"/>
  <c r="B431" i="1"/>
  <c r="A431" i="1"/>
  <c r="P431" i="1"/>
  <c r="Q431" i="1"/>
  <c r="J431" i="1"/>
  <c r="R431" i="1"/>
  <c r="K431" i="1"/>
  <c r="L431" i="1"/>
  <c r="M431" i="1"/>
  <c r="N431" i="1"/>
  <c r="O431" i="1"/>
  <c r="A461" i="1"/>
  <c r="B461" i="1"/>
  <c r="J461" i="1"/>
  <c r="R461" i="1"/>
  <c r="L461" i="1"/>
  <c r="M461" i="1"/>
  <c r="N461" i="1"/>
  <c r="O461" i="1"/>
  <c r="P461" i="1"/>
  <c r="K461" i="1"/>
  <c r="Q461" i="1"/>
  <c r="A453" i="1"/>
  <c r="B453" i="1"/>
  <c r="J453" i="1"/>
  <c r="R453" i="1"/>
  <c r="K453" i="1"/>
  <c r="L453" i="1"/>
  <c r="M453" i="1"/>
  <c r="N453" i="1"/>
  <c r="O453" i="1"/>
  <c r="P453" i="1"/>
  <c r="Q453" i="1"/>
  <c r="A445" i="1"/>
  <c r="B445" i="1"/>
  <c r="J445" i="1"/>
  <c r="R445" i="1"/>
  <c r="K445" i="1"/>
  <c r="L445" i="1"/>
  <c r="M445" i="1"/>
  <c r="N445" i="1"/>
  <c r="O445" i="1"/>
  <c r="P445" i="1"/>
  <c r="Q445" i="1"/>
  <c r="A437" i="1"/>
  <c r="B437" i="1"/>
  <c r="J437" i="1"/>
  <c r="R437" i="1"/>
  <c r="K437" i="1"/>
  <c r="L437" i="1"/>
  <c r="M437" i="1"/>
  <c r="N437" i="1"/>
  <c r="O437" i="1"/>
  <c r="P437" i="1"/>
  <c r="Q437" i="1"/>
  <c r="A462" i="1"/>
  <c r="B462" i="1"/>
  <c r="Q462" i="1"/>
  <c r="L462" i="1"/>
  <c r="M462" i="1"/>
  <c r="N462" i="1"/>
  <c r="O462" i="1"/>
  <c r="J462" i="1"/>
  <c r="K462" i="1"/>
  <c r="P462" i="1"/>
  <c r="R462" i="1"/>
  <c r="A430" i="1"/>
  <c r="B430" i="1"/>
  <c r="Q430" i="1"/>
  <c r="J430" i="1"/>
  <c r="R430" i="1"/>
  <c r="K430" i="1"/>
  <c r="L430" i="1"/>
  <c r="M430" i="1"/>
  <c r="N430" i="1"/>
  <c r="O430" i="1"/>
  <c r="P430" i="1"/>
  <c r="B459" i="1"/>
  <c r="A459" i="1"/>
  <c r="L459" i="1"/>
  <c r="N459" i="1"/>
  <c r="O459" i="1"/>
  <c r="P459" i="1"/>
  <c r="Q459" i="1"/>
  <c r="J459" i="1"/>
  <c r="R459" i="1"/>
  <c r="K459" i="1"/>
  <c r="M459" i="1"/>
  <c r="B451" i="1"/>
  <c r="A451" i="1"/>
  <c r="L451" i="1"/>
  <c r="M451" i="1"/>
  <c r="N451" i="1"/>
  <c r="O451" i="1"/>
  <c r="P451" i="1"/>
  <c r="Q451" i="1"/>
  <c r="J451" i="1"/>
  <c r="R451" i="1"/>
  <c r="K451" i="1"/>
  <c r="B443" i="1"/>
  <c r="A443" i="1"/>
  <c r="L443" i="1"/>
  <c r="M443" i="1"/>
  <c r="N443" i="1"/>
  <c r="O443" i="1"/>
  <c r="P443" i="1"/>
  <c r="Q443" i="1"/>
  <c r="J443" i="1"/>
  <c r="R443" i="1"/>
  <c r="K443" i="1"/>
  <c r="B435" i="1"/>
  <c r="A435" i="1"/>
  <c r="L435" i="1"/>
  <c r="M435" i="1"/>
  <c r="N435" i="1"/>
  <c r="O435" i="1"/>
  <c r="P435" i="1"/>
  <c r="Q435" i="1"/>
  <c r="J435" i="1"/>
  <c r="R435" i="1"/>
  <c r="K435" i="1"/>
  <c r="A460" i="1"/>
  <c r="B460" i="1"/>
  <c r="K460" i="1"/>
  <c r="M460" i="1"/>
  <c r="N460" i="1"/>
  <c r="O460" i="1"/>
  <c r="P460" i="1"/>
  <c r="Q460" i="1"/>
  <c r="J460" i="1"/>
  <c r="L460" i="1"/>
  <c r="R460" i="1"/>
  <c r="A452" i="1"/>
  <c r="B452" i="1"/>
  <c r="K452" i="1"/>
  <c r="L452" i="1"/>
  <c r="M452" i="1"/>
  <c r="N452" i="1"/>
  <c r="O452" i="1"/>
  <c r="P452" i="1"/>
  <c r="Q452" i="1"/>
  <c r="J452" i="1"/>
  <c r="R452" i="1"/>
  <c r="A444" i="1"/>
  <c r="B444" i="1"/>
  <c r="K444" i="1"/>
  <c r="L444" i="1"/>
  <c r="M444" i="1"/>
  <c r="N444" i="1"/>
  <c r="O444" i="1"/>
  <c r="P444" i="1"/>
  <c r="Q444" i="1"/>
  <c r="J444" i="1"/>
  <c r="R444" i="1"/>
  <c r="A436" i="1"/>
  <c r="B436" i="1"/>
  <c r="K436" i="1"/>
  <c r="L436" i="1"/>
  <c r="M436" i="1"/>
  <c r="N436" i="1"/>
  <c r="O436" i="1"/>
  <c r="P436" i="1"/>
  <c r="Q436" i="1"/>
  <c r="J436" i="1"/>
  <c r="R436" i="1"/>
  <c r="A458" i="1"/>
  <c r="B458" i="1"/>
  <c r="M458" i="1"/>
  <c r="O458" i="1"/>
  <c r="P458" i="1"/>
  <c r="Q458" i="1"/>
  <c r="J458" i="1"/>
  <c r="R458" i="1"/>
  <c r="K458" i="1"/>
  <c r="N458" i="1"/>
  <c r="L458" i="1"/>
  <c r="A450" i="1"/>
  <c r="B450" i="1"/>
  <c r="M450" i="1"/>
  <c r="N450" i="1"/>
  <c r="O450" i="1"/>
  <c r="P450" i="1"/>
  <c r="Q450" i="1"/>
  <c r="J450" i="1"/>
  <c r="R450" i="1"/>
  <c r="K450" i="1"/>
  <c r="L450" i="1"/>
  <c r="A442" i="1"/>
  <c r="B442" i="1"/>
  <c r="M442" i="1"/>
  <c r="N442" i="1"/>
  <c r="O442" i="1"/>
  <c r="P442" i="1"/>
  <c r="Q442" i="1"/>
  <c r="J442" i="1"/>
  <c r="R442" i="1"/>
  <c r="K442" i="1"/>
  <c r="L442" i="1"/>
  <c r="A434" i="1"/>
  <c r="B434" i="1"/>
  <c r="M434" i="1"/>
  <c r="N434" i="1"/>
  <c r="O434" i="1"/>
  <c r="P434" i="1"/>
  <c r="Q434" i="1"/>
  <c r="J434" i="1"/>
  <c r="R434" i="1"/>
  <c r="K434" i="1"/>
  <c r="L434" i="1"/>
  <c r="A446" i="1"/>
  <c r="B446" i="1"/>
  <c r="Q446" i="1"/>
  <c r="J446" i="1"/>
  <c r="R446" i="1"/>
  <c r="K446" i="1"/>
  <c r="L446" i="1"/>
  <c r="M446" i="1"/>
  <c r="N446" i="1"/>
  <c r="O446" i="1"/>
  <c r="P446" i="1"/>
  <c r="A457" i="1"/>
  <c r="B457" i="1"/>
  <c r="N457" i="1"/>
  <c r="P457" i="1"/>
  <c r="Q457" i="1"/>
  <c r="J457" i="1"/>
  <c r="R457" i="1"/>
  <c r="K457" i="1"/>
  <c r="L457" i="1"/>
  <c r="M457" i="1"/>
  <c r="O457" i="1"/>
  <c r="A449" i="1"/>
  <c r="B449" i="1"/>
  <c r="N449" i="1"/>
  <c r="O449" i="1"/>
  <c r="P449" i="1"/>
  <c r="Q449" i="1"/>
  <c r="J449" i="1"/>
  <c r="R449" i="1"/>
  <c r="K449" i="1"/>
  <c r="L449" i="1"/>
  <c r="M449" i="1"/>
  <c r="A441" i="1"/>
  <c r="B441" i="1"/>
  <c r="N441" i="1"/>
  <c r="O441" i="1"/>
  <c r="P441" i="1"/>
  <c r="Q441" i="1"/>
  <c r="J441" i="1"/>
  <c r="R441" i="1"/>
  <c r="K441" i="1"/>
  <c r="L441" i="1"/>
  <c r="M441" i="1"/>
  <c r="A433" i="1"/>
  <c r="B433" i="1"/>
  <c r="N433" i="1"/>
  <c r="O433" i="1"/>
  <c r="P433" i="1"/>
  <c r="Q433" i="1"/>
  <c r="J433" i="1"/>
  <c r="R433" i="1"/>
  <c r="K433" i="1"/>
  <c r="L433" i="1"/>
  <c r="M433" i="1"/>
  <c r="A456" i="1"/>
  <c r="B456" i="1"/>
  <c r="O456" i="1"/>
  <c r="Q456" i="1"/>
  <c r="J456" i="1"/>
  <c r="R456" i="1"/>
  <c r="K456" i="1"/>
  <c r="L456" i="1"/>
  <c r="M456" i="1"/>
  <c r="N456" i="1"/>
  <c r="P456" i="1"/>
  <c r="A448" i="1"/>
  <c r="B448" i="1"/>
  <c r="O448" i="1"/>
  <c r="P448" i="1"/>
  <c r="Q448" i="1"/>
  <c r="J448" i="1"/>
  <c r="R448" i="1"/>
  <c r="K448" i="1"/>
  <c r="L448" i="1"/>
  <c r="M448" i="1"/>
  <c r="N448" i="1"/>
  <c r="A440" i="1"/>
  <c r="B440" i="1"/>
  <c r="O440" i="1"/>
  <c r="P440" i="1"/>
  <c r="Q440" i="1"/>
  <c r="J440" i="1"/>
  <c r="R440" i="1"/>
  <c r="K440" i="1"/>
  <c r="L440" i="1"/>
  <c r="M440" i="1"/>
  <c r="N440" i="1"/>
  <c r="A432" i="1"/>
  <c r="B432" i="1"/>
  <c r="O432" i="1"/>
  <c r="P432" i="1"/>
  <c r="Q432" i="1"/>
  <c r="J432" i="1"/>
  <c r="R432" i="1"/>
  <c r="K432" i="1"/>
  <c r="L432" i="1"/>
  <c r="M432" i="1"/>
  <c r="N432" i="1"/>
  <c r="G152" i="13"/>
  <c r="G139" i="13"/>
  <c r="C415" i="1" l="1"/>
  <c r="A416" i="1" l="1"/>
  <c r="B416" i="1"/>
  <c r="O416" i="1"/>
  <c r="P416" i="1"/>
  <c r="Q416" i="1"/>
  <c r="J416" i="1"/>
  <c r="R416" i="1"/>
  <c r="K416" i="1"/>
  <c r="L416" i="1"/>
  <c r="M416" i="1"/>
  <c r="N416" i="1"/>
  <c r="B423" i="1"/>
  <c r="A423" i="1"/>
  <c r="P423" i="1"/>
  <c r="Q423" i="1"/>
  <c r="J423" i="1"/>
  <c r="R423" i="1"/>
  <c r="K423" i="1"/>
  <c r="L423" i="1"/>
  <c r="M423" i="1"/>
  <c r="N423" i="1"/>
  <c r="O423" i="1"/>
  <c r="B415" i="1"/>
  <c r="A415" i="1"/>
  <c r="P415" i="1"/>
  <c r="Q415" i="1"/>
  <c r="J415" i="1"/>
  <c r="R415" i="1"/>
  <c r="K415" i="1"/>
  <c r="L415" i="1"/>
  <c r="M415" i="1"/>
  <c r="N415" i="1"/>
  <c r="O415" i="1"/>
  <c r="A422" i="1"/>
  <c r="B422" i="1"/>
  <c r="Q422" i="1"/>
  <c r="J422" i="1"/>
  <c r="R422" i="1"/>
  <c r="K422" i="1"/>
  <c r="L422" i="1"/>
  <c r="M422" i="1"/>
  <c r="N422" i="1"/>
  <c r="O422" i="1"/>
  <c r="P422" i="1"/>
  <c r="A429" i="1"/>
  <c r="B429" i="1"/>
  <c r="J429" i="1"/>
  <c r="R429" i="1"/>
  <c r="K429" i="1"/>
  <c r="L429" i="1"/>
  <c r="M429" i="1"/>
  <c r="N429" i="1"/>
  <c r="O429" i="1"/>
  <c r="P429" i="1"/>
  <c r="Q429" i="1"/>
  <c r="A421" i="1"/>
  <c r="B421" i="1"/>
  <c r="J421" i="1"/>
  <c r="R421" i="1"/>
  <c r="K421" i="1"/>
  <c r="L421" i="1"/>
  <c r="M421" i="1"/>
  <c r="N421" i="1"/>
  <c r="O421" i="1"/>
  <c r="P421" i="1"/>
  <c r="Q421" i="1"/>
  <c r="B419" i="1"/>
  <c r="A419" i="1"/>
  <c r="L419" i="1"/>
  <c r="M419" i="1"/>
  <c r="N419" i="1"/>
  <c r="O419" i="1"/>
  <c r="P419" i="1"/>
  <c r="Q419" i="1"/>
  <c r="J419" i="1"/>
  <c r="R419" i="1"/>
  <c r="K419" i="1"/>
  <c r="A418" i="1"/>
  <c r="B418" i="1"/>
  <c r="M418" i="1"/>
  <c r="N418" i="1"/>
  <c r="O418" i="1"/>
  <c r="P418" i="1"/>
  <c r="Q418" i="1"/>
  <c r="J418" i="1"/>
  <c r="R418" i="1"/>
  <c r="K418" i="1"/>
  <c r="L418" i="1"/>
  <c r="A424" i="1"/>
  <c r="B424" i="1"/>
  <c r="O424" i="1"/>
  <c r="P424" i="1"/>
  <c r="Q424" i="1"/>
  <c r="J424" i="1"/>
  <c r="R424" i="1"/>
  <c r="K424" i="1"/>
  <c r="L424" i="1"/>
  <c r="M424" i="1"/>
  <c r="N424" i="1"/>
  <c r="A428" i="1"/>
  <c r="B428" i="1"/>
  <c r="K428" i="1"/>
  <c r="L428" i="1"/>
  <c r="M428" i="1"/>
  <c r="N428" i="1"/>
  <c r="O428" i="1"/>
  <c r="P428" i="1"/>
  <c r="Q428" i="1"/>
  <c r="J428" i="1"/>
  <c r="R428" i="1"/>
  <c r="A420" i="1"/>
  <c r="B420" i="1"/>
  <c r="K420" i="1"/>
  <c r="L420" i="1"/>
  <c r="M420" i="1"/>
  <c r="N420" i="1"/>
  <c r="O420" i="1"/>
  <c r="P420" i="1"/>
  <c r="Q420" i="1"/>
  <c r="R420" i="1"/>
  <c r="J420" i="1"/>
  <c r="B427" i="1"/>
  <c r="A427" i="1"/>
  <c r="L427" i="1"/>
  <c r="M427" i="1"/>
  <c r="N427" i="1"/>
  <c r="O427" i="1"/>
  <c r="P427" i="1"/>
  <c r="Q427" i="1"/>
  <c r="J427" i="1"/>
  <c r="R427" i="1"/>
  <c r="K427" i="1"/>
  <c r="A426" i="1"/>
  <c r="B426" i="1"/>
  <c r="M426" i="1"/>
  <c r="N426" i="1"/>
  <c r="O426" i="1"/>
  <c r="P426" i="1"/>
  <c r="Q426" i="1"/>
  <c r="J426" i="1"/>
  <c r="R426" i="1"/>
  <c r="K426" i="1"/>
  <c r="L426" i="1"/>
  <c r="A425" i="1"/>
  <c r="B425" i="1"/>
  <c r="N425" i="1"/>
  <c r="O425" i="1"/>
  <c r="P425" i="1"/>
  <c r="Q425" i="1"/>
  <c r="J425" i="1"/>
  <c r="R425" i="1"/>
  <c r="K425" i="1"/>
  <c r="L425" i="1"/>
  <c r="M425" i="1"/>
  <c r="A417" i="1"/>
  <c r="B417" i="1"/>
  <c r="N417" i="1"/>
  <c r="O417" i="1"/>
  <c r="P417" i="1"/>
  <c r="Q417" i="1"/>
  <c r="J417" i="1"/>
  <c r="R417" i="1"/>
  <c r="K417" i="1"/>
  <c r="L417" i="1"/>
  <c r="M417" i="1"/>
  <c r="C203" i="1"/>
  <c r="C202" i="1"/>
  <c r="C201" i="1"/>
  <c r="C200" i="1"/>
  <c r="C199" i="1"/>
  <c r="C198" i="1"/>
  <c r="C197" i="1"/>
  <c r="C196" i="1"/>
  <c r="C195" i="1"/>
  <c r="C194" i="1"/>
  <c r="C193" i="1"/>
  <c r="C192" i="1"/>
  <c r="C191" i="1"/>
  <c r="C190" i="1"/>
  <c r="C189" i="1"/>
  <c r="A193" i="1" l="1"/>
  <c r="B193" i="1"/>
  <c r="J193" i="1"/>
  <c r="R193" i="1"/>
  <c r="L193" i="1"/>
  <c r="N193" i="1"/>
  <c r="K193" i="1"/>
  <c r="M193" i="1"/>
  <c r="O193" i="1"/>
  <c r="P193" i="1"/>
  <c r="Q193" i="1"/>
  <c r="A201" i="1"/>
  <c r="B201" i="1"/>
  <c r="O201" i="1"/>
  <c r="P201" i="1"/>
  <c r="Q201" i="1"/>
  <c r="J201" i="1"/>
  <c r="R201" i="1"/>
  <c r="K201" i="1"/>
  <c r="L201" i="1"/>
  <c r="M201" i="1"/>
  <c r="N201" i="1"/>
  <c r="A189" i="1"/>
  <c r="B189" i="1"/>
  <c r="N189" i="1"/>
  <c r="P189" i="1"/>
  <c r="J189" i="1"/>
  <c r="R189" i="1"/>
  <c r="Q189" i="1"/>
  <c r="K189" i="1"/>
  <c r="L189" i="1"/>
  <c r="M189" i="1"/>
  <c r="O189" i="1"/>
  <c r="A197" i="1"/>
  <c r="B197" i="1"/>
  <c r="K197" i="1"/>
  <c r="L197" i="1"/>
  <c r="M197" i="1"/>
  <c r="N197" i="1"/>
  <c r="O197" i="1"/>
  <c r="P197" i="1"/>
  <c r="Q197" i="1"/>
  <c r="J197" i="1"/>
  <c r="R197" i="1"/>
  <c r="B194" i="1"/>
  <c r="A194" i="1"/>
  <c r="Q194" i="1"/>
  <c r="K194" i="1"/>
  <c r="M194" i="1"/>
  <c r="J194" i="1"/>
  <c r="L194" i="1"/>
  <c r="N194" i="1"/>
  <c r="O194" i="1"/>
  <c r="P194" i="1"/>
  <c r="R194" i="1"/>
  <c r="B202" i="1"/>
  <c r="A202" i="1"/>
  <c r="N202" i="1"/>
  <c r="O202" i="1"/>
  <c r="P202" i="1"/>
  <c r="Q202" i="1"/>
  <c r="J202" i="1"/>
  <c r="R202" i="1"/>
  <c r="K202" i="1"/>
  <c r="L202" i="1"/>
  <c r="M202" i="1"/>
  <c r="A195" i="1"/>
  <c r="B195" i="1"/>
  <c r="L195" i="1"/>
  <c r="M195" i="1"/>
  <c r="N195" i="1"/>
  <c r="O195" i="1"/>
  <c r="P195" i="1"/>
  <c r="Q195" i="1"/>
  <c r="R195" i="1"/>
  <c r="J195" i="1"/>
  <c r="K195" i="1"/>
  <c r="A203" i="1"/>
  <c r="B203" i="1"/>
  <c r="M203" i="1"/>
  <c r="N203" i="1"/>
  <c r="O203" i="1"/>
  <c r="P203" i="1"/>
  <c r="Q203" i="1"/>
  <c r="J203" i="1"/>
  <c r="R203" i="1"/>
  <c r="K203" i="1"/>
  <c r="L203" i="1"/>
  <c r="A192" i="1"/>
  <c r="B192" i="1"/>
  <c r="K192" i="1"/>
  <c r="M192" i="1"/>
  <c r="O192" i="1"/>
  <c r="P192" i="1"/>
  <c r="Q192" i="1"/>
  <c r="R192" i="1"/>
  <c r="J192" i="1"/>
  <c r="L192" i="1"/>
  <c r="N192" i="1"/>
  <c r="A200" i="1"/>
  <c r="B200" i="1"/>
  <c r="P200" i="1"/>
  <c r="Q200" i="1"/>
  <c r="J200" i="1"/>
  <c r="R200" i="1"/>
  <c r="K200" i="1"/>
  <c r="L200" i="1"/>
  <c r="M200" i="1"/>
  <c r="N200" i="1"/>
  <c r="O200" i="1"/>
  <c r="A196" i="1"/>
  <c r="B196" i="1"/>
  <c r="L196" i="1"/>
  <c r="M196" i="1"/>
  <c r="N196" i="1"/>
  <c r="O196" i="1"/>
  <c r="P196" i="1"/>
  <c r="Q196" i="1"/>
  <c r="J196" i="1"/>
  <c r="R196" i="1"/>
  <c r="K196" i="1"/>
  <c r="B190" i="1"/>
  <c r="A190" i="1"/>
  <c r="M190" i="1"/>
  <c r="O190" i="1"/>
  <c r="Q190" i="1"/>
  <c r="J190" i="1"/>
  <c r="K190" i="1"/>
  <c r="L190" i="1"/>
  <c r="N190" i="1"/>
  <c r="P190" i="1"/>
  <c r="R190" i="1"/>
  <c r="B198" i="1"/>
  <c r="A198" i="1"/>
  <c r="J198" i="1"/>
  <c r="R198" i="1"/>
  <c r="K198" i="1"/>
  <c r="L198" i="1"/>
  <c r="M198" i="1"/>
  <c r="N198" i="1"/>
  <c r="O198" i="1"/>
  <c r="P198" i="1"/>
  <c r="Q198" i="1"/>
  <c r="A191" i="1"/>
  <c r="B191" i="1"/>
  <c r="L191" i="1"/>
  <c r="N191" i="1"/>
  <c r="P191" i="1"/>
  <c r="K191" i="1"/>
  <c r="M191" i="1"/>
  <c r="O191" i="1"/>
  <c r="Q191" i="1"/>
  <c r="R191" i="1"/>
  <c r="J191" i="1"/>
  <c r="A199" i="1"/>
  <c r="B199" i="1"/>
  <c r="Q199" i="1"/>
  <c r="J199" i="1"/>
  <c r="R199" i="1"/>
  <c r="K199" i="1"/>
  <c r="L199" i="1"/>
  <c r="M199" i="1"/>
  <c r="N199" i="1"/>
  <c r="O199" i="1"/>
  <c r="P199" i="1"/>
  <c r="C244" i="1"/>
  <c r="C245" i="1"/>
  <c r="C246" i="1"/>
  <c r="C247" i="1"/>
  <c r="C248" i="1"/>
  <c r="C249" i="1"/>
  <c r="C250" i="1"/>
  <c r="C251" i="1"/>
  <c r="C252" i="1"/>
  <c r="C253" i="1"/>
  <c r="C254" i="1"/>
  <c r="C255" i="1"/>
  <c r="C256" i="1"/>
  <c r="C257" i="1"/>
  <c r="C243" i="1"/>
  <c r="B248" i="1" l="1"/>
  <c r="A248" i="1"/>
  <c r="P248" i="1"/>
  <c r="Q248" i="1"/>
  <c r="J248" i="1"/>
  <c r="R248" i="1"/>
  <c r="K248" i="1"/>
  <c r="L248" i="1"/>
  <c r="M248" i="1"/>
  <c r="N248" i="1"/>
  <c r="O248" i="1"/>
  <c r="A247" i="1"/>
  <c r="B247" i="1"/>
  <c r="Q247" i="1"/>
  <c r="J247" i="1"/>
  <c r="R247" i="1"/>
  <c r="K247" i="1"/>
  <c r="L247" i="1"/>
  <c r="M247" i="1"/>
  <c r="N247" i="1"/>
  <c r="O247" i="1"/>
  <c r="P247" i="1"/>
  <c r="B254" i="1"/>
  <c r="A254" i="1"/>
  <c r="J254" i="1"/>
  <c r="R254" i="1"/>
  <c r="K254" i="1"/>
  <c r="L254" i="1"/>
  <c r="M254" i="1"/>
  <c r="N254" i="1"/>
  <c r="O254" i="1"/>
  <c r="P254" i="1"/>
  <c r="Q254" i="1"/>
  <c r="B246" i="1"/>
  <c r="A246" i="1"/>
  <c r="J246" i="1"/>
  <c r="R246" i="1"/>
  <c r="K246" i="1"/>
  <c r="L246" i="1"/>
  <c r="M246" i="1"/>
  <c r="N246" i="1"/>
  <c r="O246" i="1"/>
  <c r="P246" i="1"/>
  <c r="Q246" i="1"/>
  <c r="B256" i="1"/>
  <c r="A256" i="1"/>
  <c r="P256" i="1"/>
  <c r="Q256" i="1"/>
  <c r="J256" i="1"/>
  <c r="R256" i="1"/>
  <c r="K256" i="1"/>
  <c r="L256" i="1"/>
  <c r="M256" i="1"/>
  <c r="N256" i="1"/>
  <c r="O256" i="1"/>
  <c r="B252" i="1"/>
  <c r="A252" i="1"/>
  <c r="L252" i="1"/>
  <c r="M252" i="1"/>
  <c r="N252" i="1"/>
  <c r="O252" i="1"/>
  <c r="P252" i="1"/>
  <c r="Q252" i="1"/>
  <c r="J252" i="1"/>
  <c r="R252" i="1"/>
  <c r="K252" i="1"/>
  <c r="B244" i="1"/>
  <c r="A244" i="1"/>
  <c r="L244" i="1"/>
  <c r="M244" i="1"/>
  <c r="N244" i="1"/>
  <c r="O244" i="1"/>
  <c r="P244" i="1"/>
  <c r="Q244" i="1"/>
  <c r="J244" i="1"/>
  <c r="R244" i="1"/>
  <c r="K244" i="1"/>
  <c r="A253" i="1"/>
  <c r="B253" i="1"/>
  <c r="K253" i="1"/>
  <c r="L253" i="1"/>
  <c r="M253" i="1"/>
  <c r="N253" i="1"/>
  <c r="O253" i="1"/>
  <c r="P253" i="1"/>
  <c r="Q253" i="1"/>
  <c r="J253" i="1"/>
  <c r="R253" i="1"/>
  <c r="A243" i="1"/>
  <c r="B243" i="1"/>
  <c r="M243" i="1"/>
  <c r="N243" i="1"/>
  <c r="O243" i="1"/>
  <c r="P243" i="1"/>
  <c r="Q243" i="1"/>
  <c r="J243" i="1"/>
  <c r="R243" i="1"/>
  <c r="K243" i="1"/>
  <c r="L243" i="1"/>
  <c r="B250" i="1"/>
  <c r="A250" i="1"/>
  <c r="N250" i="1"/>
  <c r="O250" i="1"/>
  <c r="P250" i="1"/>
  <c r="Q250" i="1"/>
  <c r="J250" i="1"/>
  <c r="R250" i="1"/>
  <c r="K250" i="1"/>
  <c r="L250" i="1"/>
  <c r="M250" i="1"/>
  <c r="A245" i="1"/>
  <c r="B245" i="1"/>
  <c r="K245" i="1"/>
  <c r="L245" i="1"/>
  <c r="M245" i="1"/>
  <c r="N245" i="1"/>
  <c r="O245" i="1"/>
  <c r="P245" i="1"/>
  <c r="Q245" i="1"/>
  <c r="J245" i="1"/>
  <c r="R245" i="1"/>
  <c r="A251" i="1"/>
  <c r="B251" i="1"/>
  <c r="M251" i="1"/>
  <c r="N251" i="1"/>
  <c r="O251" i="1"/>
  <c r="P251" i="1"/>
  <c r="Q251" i="1"/>
  <c r="J251" i="1"/>
  <c r="R251" i="1"/>
  <c r="K251" i="1"/>
  <c r="L251" i="1"/>
  <c r="A257" i="1"/>
  <c r="B257" i="1"/>
  <c r="O257" i="1"/>
  <c r="P257" i="1"/>
  <c r="Q257" i="1"/>
  <c r="J257" i="1"/>
  <c r="R257" i="1"/>
  <c r="K257" i="1"/>
  <c r="L257" i="1"/>
  <c r="M257" i="1"/>
  <c r="N257" i="1"/>
  <c r="A249" i="1"/>
  <c r="B249" i="1"/>
  <c r="O249" i="1"/>
  <c r="P249" i="1"/>
  <c r="Q249" i="1"/>
  <c r="J249" i="1"/>
  <c r="R249" i="1"/>
  <c r="K249" i="1"/>
  <c r="L249" i="1"/>
  <c r="M249" i="1"/>
  <c r="N249" i="1"/>
  <c r="A255" i="1"/>
  <c r="B255" i="1"/>
  <c r="Q255" i="1"/>
  <c r="J255" i="1"/>
  <c r="R255" i="1"/>
  <c r="K255" i="1"/>
  <c r="L255" i="1"/>
  <c r="M255" i="1"/>
  <c r="N255" i="1"/>
  <c r="O255" i="1"/>
  <c r="P255" i="1"/>
  <c r="I213" i="13"/>
  <c r="B215" i="13" s="1"/>
  <c r="H213" i="13"/>
  <c r="G213" i="13"/>
  <c r="B214" i="13" s="1"/>
  <c r="F213" i="13"/>
  <c r="E213" i="13"/>
  <c r="D213" i="13"/>
  <c r="C213" i="13"/>
  <c r="B213" i="13"/>
  <c r="C221" i="13" l="1"/>
  <c r="D221" i="13"/>
  <c r="E221" i="13"/>
  <c r="B221" i="13"/>
  <c r="B222" i="13" s="1"/>
  <c r="C205" i="13"/>
  <c r="D205" i="13"/>
  <c r="E205" i="13"/>
  <c r="F205" i="13"/>
  <c r="G205" i="13"/>
  <c r="H205" i="13"/>
  <c r="I205" i="13"/>
  <c r="B207" i="13" s="1"/>
  <c r="B205" i="13"/>
  <c r="B206" i="13" l="1"/>
  <c r="C125" i="1" l="1"/>
  <c r="C124" i="1"/>
  <c r="C123" i="1"/>
  <c r="C122" i="1"/>
  <c r="C121" i="1"/>
  <c r="C120" i="1"/>
  <c r="C119" i="1"/>
  <c r="C118" i="1"/>
  <c r="C117" i="1"/>
  <c r="C116" i="1"/>
  <c r="A120" i="1" l="1"/>
  <c r="B120" i="1"/>
  <c r="Q120" i="1"/>
  <c r="N120" i="1"/>
  <c r="O120" i="1"/>
  <c r="P120" i="1"/>
  <c r="R120" i="1"/>
  <c r="J120" i="1"/>
  <c r="K120" i="1"/>
  <c r="L120" i="1"/>
  <c r="M120" i="1"/>
  <c r="B122" i="1"/>
  <c r="A122" i="1"/>
  <c r="O122" i="1"/>
  <c r="L122" i="1"/>
  <c r="R122" i="1"/>
  <c r="J122" i="1"/>
  <c r="K122" i="1"/>
  <c r="M122" i="1"/>
  <c r="N122" i="1"/>
  <c r="P122" i="1"/>
  <c r="Q122" i="1"/>
  <c r="A117" i="1"/>
  <c r="B117" i="1"/>
  <c r="L117" i="1"/>
  <c r="Q117" i="1"/>
  <c r="J117" i="1"/>
  <c r="K117" i="1"/>
  <c r="M117" i="1"/>
  <c r="N117" i="1"/>
  <c r="O117" i="1"/>
  <c r="P117" i="1"/>
  <c r="R117" i="1"/>
  <c r="A119" i="1"/>
  <c r="B119" i="1"/>
  <c r="J119" i="1"/>
  <c r="R119" i="1"/>
  <c r="O119" i="1"/>
  <c r="M119" i="1"/>
  <c r="N119" i="1"/>
  <c r="P119" i="1"/>
  <c r="Q119" i="1"/>
  <c r="K119" i="1"/>
  <c r="L119" i="1"/>
  <c r="A121" i="1"/>
  <c r="B121" i="1"/>
  <c r="P121" i="1"/>
  <c r="M121" i="1"/>
  <c r="Q121" i="1"/>
  <c r="R121" i="1"/>
  <c r="J121" i="1"/>
  <c r="K121" i="1"/>
  <c r="L121" i="1"/>
  <c r="N121" i="1"/>
  <c r="O121" i="1"/>
  <c r="A123" i="1"/>
  <c r="B123" i="1"/>
  <c r="N123" i="1"/>
  <c r="K123" i="1"/>
  <c r="J123" i="1"/>
  <c r="L123" i="1"/>
  <c r="M123" i="1"/>
  <c r="O123" i="1"/>
  <c r="P123" i="1"/>
  <c r="Q123" i="1"/>
  <c r="R123" i="1"/>
  <c r="B118" i="1"/>
  <c r="A118" i="1"/>
  <c r="K118" i="1"/>
  <c r="P118" i="1"/>
  <c r="L118" i="1"/>
  <c r="M118" i="1"/>
  <c r="N118" i="1"/>
  <c r="O118" i="1"/>
  <c r="Q118" i="1"/>
  <c r="R118" i="1"/>
  <c r="J118" i="1"/>
  <c r="A116" i="1"/>
  <c r="B116" i="1"/>
  <c r="M116" i="1"/>
  <c r="J116" i="1"/>
  <c r="R116" i="1"/>
  <c r="K116" i="1"/>
  <c r="L116" i="1"/>
  <c r="N116" i="1"/>
  <c r="O116" i="1"/>
  <c r="P116" i="1"/>
  <c r="Q116" i="1"/>
  <c r="A124" i="1"/>
  <c r="B124" i="1"/>
  <c r="J124" i="1"/>
  <c r="R124" i="1"/>
  <c r="K124" i="1"/>
  <c r="L124" i="1"/>
  <c r="M124" i="1"/>
  <c r="N124" i="1"/>
  <c r="O124" i="1"/>
  <c r="P124" i="1"/>
  <c r="Q124" i="1"/>
  <c r="A125" i="1"/>
  <c r="B125" i="1"/>
  <c r="Q125" i="1"/>
  <c r="K125" i="1"/>
  <c r="L125" i="1"/>
  <c r="M125" i="1"/>
  <c r="N125" i="1"/>
  <c r="O125" i="1"/>
  <c r="P125" i="1"/>
  <c r="R125" i="1"/>
  <c r="J125" i="1"/>
  <c r="C1039" i="1"/>
  <c r="C1040" i="1"/>
  <c r="C1041" i="1"/>
  <c r="C1042" i="1"/>
  <c r="C1043" i="1"/>
  <c r="C1044" i="1"/>
  <c r="C1045" i="1"/>
  <c r="C1046" i="1"/>
  <c r="C1047" i="1"/>
  <c r="C1048" i="1"/>
  <c r="C1038" i="1"/>
  <c r="A1047" i="1" l="1"/>
  <c r="B1047" i="1"/>
  <c r="K1047" i="1"/>
  <c r="L1047" i="1"/>
  <c r="M1047" i="1"/>
  <c r="N1047" i="1"/>
  <c r="O1047" i="1"/>
  <c r="P1047" i="1"/>
  <c r="Q1047" i="1"/>
  <c r="J1047" i="1"/>
  <c r="R1047" i="1"/>
  <c r="A1046" i="1"/>
  <c r="B1046" i="1"/>
  <c r="L1046" i="1"/>
  <c r="M1046" i="1"/>
  <c r="N1046" i="1"/>
  <c r="O1046" i="1"/>
  <c r="P1046" i="1"/>
  <c r="Q1046" i="1"/>
  <c r="J1046" i="1"/>
  <c r="R1046" i="1"/>
  <c r="K1046" i="1"/>
  <c r="A1040" i="1"/>
  <c r="B1040" i="1"/>
  <c r="J1040" i="1"/>
  <c r="R1040" i="1"/>
  <c r="K1040" i="1"/>
  <c r="L1040" i="1"/>
  <c r="M1040" i="1"/>
  <c r="N1040" i="1"/>
  <c r="O1040" i="1"/>
  <c r="P1040" i="1"/>
  <c r="Q1040" i="1"/>
  <c r="A1039" i="1"/>
  <c r="B1039" i="1"/>
  <c r="K1039" i="1"/>
  <c r="L1039" i="1"/>
  <c r="M1039" i="1"/>
  <c r="N1039" i="1"/>
  <c r="O1039" i="1"/>
  <c r="P1039" i="1"/>
  <c r="Q1039" i="1"/>
  <c r="J1039" i="1"/>
  <c r="R1039" i="1"/>
  <c r="A1045" i="1"/>
  <c r="B1045" i="1"/>
  <c r="M1045" i="1"/>
  <c r="N1045" i="1"/>
  <c r="O1045" i="1"/>
  <c r="P1045" i="1"/>
  <c r="Q1045" i="1"/>
  <c r="J1045" i="1"/>
  <c r="R1045" i="1"/>
  <c r="K1045" i="1"/>
  <c r="L1045" i="1"/>
  <c r="A1044" i="1"/>
  <c r="B1044" i="1"/>
  <c r="N1044" i="1"/>
  <c r="O1044" i="1"/>
  <c r="P1044" i="1"/>
  <c r="Q1044" i="1"/>
  <c r="J1044" i="1"/>
  <c r="R1044" i="1"/>
  <c r="K1044" i="1"/>
  <c r="L1044" i="1"/>
  <c r="M1044" i="1"/>
  <c r="A1048" i="1"/>
  <c r="B1048" i="1"/>
  <c r="J1048" i="1"/>
  <c r="R1048" i="1"/>
  <c r="K1048" i="1"/>
  <c r="L1048" i="1"/>
  <c r="M1048" i="1"/>
  <c r="N1048" i="1"/>
  <c r="O1048" i="1"/>
  <c r="P1048" i="1"/>
  <c r="Q1048" i="1"/>
  <c r="A1043" i="1"/>
  <c r="B1043" i="1"/>
  <c r="O1043" i="1"/>
  <c r="P1043" i="1"/>
  <c r="Q1043" i="1"/>
  <c r="J1043" i="1"/>
  <c r="R1043" i="1"/>
  <c r="K1043" i="1"/>
  <c r="L1043" i="1"/>
  <c r="M1043" i="1"/>
  <c r="N1043" i="1"/>
  <c r="A1042" i="1"/>
  <c r="B1042" i="1"/>
  <c r="P1042" i="1"/>
  <c r="Q1042" i="1"/>
  <c r="J1042" i="1"/>
  <c r="R1042" i="1"/>
  <c r="K1042" i="1"/>
  <c r="L1042" i="1"/>
  <c r="M1042" i="1"/>
  <c r="N1042" i="1"/>
  <c r="O1042" i="1"/>
  <c r="A1038" i="1"/>
  <c r="B1038" i="1"/>
  <c r="L1038" i="1"/>
  <c r="M1038" i="1"/>
  <c r="N1038" i="1"/>
  <c r="O1038" i="1"/>
  <c r="P1038" i="1"/>
  <c r="Q1038" i="1"/>
  <c r="J1038" i="1"/>
  <c r="R1038" i="1"/>
  <c r="K1038" i="1"/>
  <c r="A1041" i="1"/>
  <c r="B1041" i="1"/>
  <c r="Q1041" i="1"/>
  <c r="J1041" i="1"/>
  <c r="R1041" i="1"/>
  <c r="K1041" i="1"/>
  <c r="L1041" i="1"/>
  <c r="M1041" i="1"/>
  <c r="N1041" i="1"/>
  <c r="O1041" i="1"/>
  <c r="P1041"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B794" i="1" l="1"/>
  <c r="A794" i="1"/>
  <c r="K794" i="1"/>
  <c r="L794" i="1"/>
  <c r="M794" i="1"/>
  <c r="N794" i="1"/>
  <c r="P794" i="1"/>
  <c r="Q794" i="1"/>
  <c r="R794" i="1"/>
  <c r="J794" i="1"/>
  <c r="O794" i="1"/>
  <c r="B786" i="1"/>
  <c r="A786" i="1"/>
  <c r="K786" i="1"/>
  <c r="L786" i="1"/>
  <c r="M786" i="1"/>
  <c r="J786" i="1"/>
  <c r="N786" i="1"/>
  <c r="O786" i="1"/>
  <c r="Q786" i="1"/>
  <c r="P786" i="1"/>
  <c r="R786" i="1"/>
  <c r="B770" i="1"/>
  <c r="A770" i="1"/>
  <c r="K770" i="1"/>
  <c r="L770" i="1"/>
  <c r="M770" i="1"/>
  <c r="J770" i="1"/>
  <c r="N770" i="1"/>
  <c r="O770" i="1"/>
  <c r="P770" i="1"/>
  <c r="Q770" i="1"/>
  <c r="R770" i="1"/>
  <c r="B762" i="1"/>
  <c r="A762" i="1"/>
  <c r="K762" i="1"/>
  <c r="L762" i="1"/>
  <c r="M762" i="1"/>
  <c r="R762" i="1"/>
  <c r="J762" i="1"/>
  <c r="N762" i="1"/>
  <c r="P762" i="1"/>
  <c r="O762" i="1"/>
  <c r="Q762" i="1"/>
  <c r="B754" i="1"/>
  <c r="A754" i="1"/>
  <c r="K754" i="1"/>
  <c r="L754" i="1"/>
  <c r="M754" i="1"/>
  <c r="O754" i="1"/>
  <c r="P754" i="1"/>
  <c r="Q754" i="1"/>
  <c r="R754" i="1"/>
  <c r="J754" i="1"/>
  <c r="N754" i="1"/>
  <c r="B738" i="1"/>
  <c r="A738" i="1"/>
  <c r="K738" i="1"/>
  <c r="L738" i="1"/>
  <c r="M738" i="1"/>
  <c r="O738" i="1"/>
  <c r="J738" i="1"/>
  <c r="N738" i="1"/>
  <c r="P738" i="1"/>
  <c r="Q738" i="1"/>
  <c r="R738" i="1"/>
  <c r="B730" i="1"/>
  <c r="A730" i="1"/>
  <c r="Q730" i="1"/>
  <c r="J730" i="1"/>
  <c r="R730" i="1"/>
  <c r="P730" i="1"/>
  <c r="K730" i="1"/>
  <c r="L730" i="1"/>
  <c r="M730" i="1"/>
  <c r="N730" i="1"/>
  <c r="O730" i="1"/>
  <c r="A751" i="1"/>
  <c r="B751" i="1"/>
  <c r="N751" i="1"/>
  <c r="O751" i="1"/>
  <c r="P751" i="1"/>
  <c r="Q751" i="1"/>
  <c r="R751" i="1"/>
  <c r="J751" i="1"/>
  <c r="L751" i="1"/>
  <c r="K751" i="1"/>
  <c r="M751" i="1"/>
  <c r="A800" i="1"/>
  <c r="B800" i="1"/>
  <c r="M800" i="1"/>
  <c r="N800" i="1"/>
  <c r="O800" i="1"/>
  <c r="J800" i="1"/>
  <c r="L800" i="1"/>
  <c r="P800" i="1"/>
  <c r="Q800" i="1"/>
  <c r="R800" i="1"/>
  <c r="K800" i="1"/>
  <c r="A792" i="1"/>
  <c r="B792" i="1"/>
  <c r="M792" i="1"/>
  <c r="N792" i="1"/>
  <c r="O792" i="1"/>
  <c r="R792" i="1"/>
  <c r="J792" i="1"/>
  <c r="K792" i="1"/>
  <c r="P792" i="1"/>
  <c r="L792" i="1"/>
  <c r="Q792" i="1"/>
  <c r="A784" i="1"/>
  <c r="B784" i="1"/>
  <c r="M784" i="1"/>
  <c r="N784" i="1"/>
  <c r="O784" i="1"/>
  <c r="L784" i="1"/>
  <c r="Q784" i="1"/>
  <c r="R784" i="1"/>
  <c r="J784" i="1"/>
  <c r="K784" i="1"/>
  <c r="P784" i="1"/>
  <c r="A776" i="1"/>
  <c r="B776" i="1"/>
  <c r="M776" i="1"/>
  <c r="N776" i="1"/>
  <c r="O776" i="1"/>
  <c r="J776" i="1"/>
  <c r="K776" i="1"/>
  <c r="L776" i="1"/>
  <c r="P776" i="1"/>
  <c r="R776" i="1"/>
  <c r="Q776" i="1"/>
  <c r="A768" i="1"/>
  <c r="B768" i="1"/>
  <c r="M768" i="1"/>
  <c r="N768" i="1"/>
  <c r="O768" i="1"/>
  <c r="Q768" i="1"/>
  <c r="R768" i="1"/>
  <c r="J768" i="1"/>
  <c r="L768" i="1"/>
  <c r="K768" i="1"/>
  <c r="P768" i="1"/>
  <c r="A752" i="1"/>
  <c r="B752" i="1"/>
  <c r="M752" i="1"/>
  <c r="N752" i="1"/>
  <c r="O752" i="1"/>
  <c r="J752" i="1"/>
  <c r="K752" i="1"/>
  <c r="L752" i="1"/>
  <c r="Q752" i="1"/>
  <c r="P752" i="1"/>
  <c r="R752" i="1"/>
  <c r="A744" i="1"/>
  <c r="B744" i="1"/>
  <c r="M744" i="1"/>
  <c r="N744" i="1"/>
  <c r="O744" i="1"/>
  <c r="Q744" i="1"/>
  <c r="J744" i="1"/>
  <c r="K744" i="1"/>
  <c r="L744" i="1"/>
  <c r="P744" i="1"/>
  <c r="R744" i="1"/>
  <c r="A736" i="1"/>
  <c r="B736" i="1"/>
  <c r="M736" i="1"/>
  <c r="N736" i="1"/>
  <c r="O736" i="1"/>
  <c r="Q736" i="1"/>
  <c r="L736" i="1"/>
  <c r="P736" i="1"/>
  <c r="R736" i="1"/>
  <c r="J736" i="1"/>
  <c r="K736" i="1"/>
  <c r="A799" i="1"/>
  <c r="B799" i="1"/>
  <c r="N799" i="1"/>
  <c r="O799" i="1"/>
  <c r="P799" i="1"/>
  <c r="J799" i="1"/>
  <c r="K799" i="1"/>
  <c r="L799" i="1"/>
  <c r="Q799" i="1"/>
  <c r="M799" i="1"/>
  <c r="R799" i="1"/>
  <c r="A775" i="1"/>
  <c r="B775" i="1"/>
  <c r="N775" i="1"/>
  <c r="O775" i="1"/>
  <c r="P775" i="1"/>
  <c r="R775" i="1"/>
  <c r="J775" i="1"/>
  <c r="K775" i="1"/>
  <c r="M775" i="1"/>
  <c r="L775" i="1"/>
  <c r="Q775" i="1"/>
  <c r="A759" i="1"/>
  <c r="B759" i="1"/>
  <c r="N759" i="1"/>
  <c r="O759" i="1"/>
  <c r="P759" i="1"/>
  <c r="J759" i="1"/>
  <c r="K759" i="1"/>
  <c r="L759" i="1"/>
  <c r="M759" i="1"/>
  <c r="R759" i="1"/>
  <c r="Q759" i="1"/>
  <c r="A797" i="1"/>
  <c r="B797" i="1"/>
  <c r="P797" i="1"/>
  <c r="Q797" i="1"/>
  <c r="J797" i="1"/>
  <c r="R797" i="1"/>
  <c r="L797" i="1"/>
  <c r="N797" i="1"/>
  <c r="O797" i="1"/>
  <c r="K797" i="1"/>
  <c r="M797" i="1"/>
  <c r="A789" i="1"/>
  <c r="B789" i="1"/>
  <c r="P789" i="1"/>
  <c r="Q789" i="1"/>
  <c r="J789" i="1"/>
  <c r="R789" i="1"/>
  <c r="K789" i="1"/>
  <c r="L789" i="1"/>
  <c r="M789" i="1"/>
  <c r="O789" i="1"/>
  <c r="N789" i="1"/>
  <c r="A781" i="1"/>
  <c r="B781" i="1"/>
  <c r="P781" i="1"/>
  <c r="Q781" i="1"/>
  <c r="J781" i="1"/>
  <c r="R781" i="1"/>
  <c r="N781" i="1"/>
  <c r="L781" i="1"/>
  <c r="O781" i="1"/>
  <c r="K781" i="1"/>
  <c r="M781" i="1"/>
  <c r="A773" i="1"/>
  <c r="B773" i="1"/>
  <c r="P773" i="1"/>
  <c r="Q773" i="1"/>
  <c r="J773" i="1"/>
  <c r="R773" i="1"/>
  <c r="K773" i="1"/>
  <c r="L773" i="1"/>
  <c r="M773" i="1"/>
  <c r="N773" i="1"/>
  <c r="O773" i="1"/>
  <c r="A765" i="1"/>
  <c r="B765" i="1"/>
  <c r="P765" i="1"/>
  <c r="Q765" i="1"/>
  <c r="J765" i="1"/>
  <c r="R765" i="1"/>
  <c r="K765" i="1"/>
  <c r="L765" i="1"/>
  <c r="N765" i="1"/>
  <c r="O765" i="1"/>
  <c r="M765" i="1"/>
  <c r="A757" i="1"/>
  <c r="B757" i="1"/>
  <c r="P757" i="1"/>
  <c r="Q757" i="1"/>
  <c r="J757" i="1"/>
  <c r="R757" i="1"/>
  <c r="M757" i="1"/>
  <c r="N757" i="1"/>
  <c r="O757" i="1"/>
  <c r="K757" i="1"/>
  <c r="L757" i="1"/>
  <c r="A749" i="1"/>
  <c r="B749" i="1"/>
  <c r="P749" i="1"/>
  <c r="Q749" i="1"/>
  <c r="J749" i="1"/>
  <c r="R749" i="1"/>
  <c r="K749" i="1"/>
  <c r="L749" i="1"/>
  <c r="M749" i="1"/>
  <c r="N749" i="1"/>
  <c r="O749" i="1"/>
  <c r="A741" i="1"/>
  <c r="B741" i="1"/>
  <c r="P741" i="1"/>
  <c r="Q741" i="1"/>
  <c r="J741" i="1"/>
  <c r="R741" i="1"/>
  <c r="L741" i="1"/>
  <c r="O741" i="1"/>
  <c r="K741" i="1"/>
  <c r="M741" i="1"/>
  <c r="N741" i="1"/>
  <c r="A733" i="1"/>
  <c r="B733" i="1"/>
  <c r="P733" i="1"/>
  <c r="Q733" i="1"/>
  <c r="J733" i="1"/>
  <c r="R733" i="1"/>
  <c r="K733" i="1"/>
  <c r="L733" i="1"/>
  <c r="M733" i="1"/>
  <c r="N733" i="1"/>
  <c r="O733" i="1"/>
  <c r="A783" i="1"/>
  <c r="B783" i="1"/>
  <c r="N783" i="1"/>
  <c r="O783" i="1"/>
  <c r="P783" i="1"/>
  <c r="J783" i="1"/>
  <c r="L783" i="1"/>
  <c r="M783" i="1"/>
  <c r="Q783" i="1"/>
  <c r="K783" i="1"/>
  <c r="R783" i="1"/>
  <c r="A767" i="1"/>
  <c r="B767" i="1"/>
  <c r="N767" i="1"/>
  <c r="O767" i="1"/>
  <c r="P767" i="1"/>
  <c r="L767" i="1"/>
  <c r="M767" i="1"/>
  <c r="Q767" i="1"/>
  <c r="R767" i="1"/>
  <c r="J767" i="1"/>
  <c r="K767" i="1"/>
  <c r="A735" i="1"/>
  <c r="B735" i="1"/>
  <c r="N735" i="1"/>
  <c r="O735" i="1"/>
  <c r="P735" i="1"/>
  <c r="Q735" i="1"/>
  <c r="J735" i="1"/>
  <c r="R735" i="1"/>
  <c r="K735" i="1"/>
  <c r="L735" i="1"/>
  <c r="M735" i="1"/>
  <c r="B798" i="1"/>
  <c r="A798" i="1"/>
  <c r="O798" i="1"/>
  <c r="P798" i="1"/>
  <c r="Q798" i="1"/>
  <c r="N798" i="1"/>
  <c r="J798" i="1"/>
  <c r="L798" i="1"/>
  <c r="K798" i="1"/>
  <c r="M798" i="1"/>
  <c r="R798" i="1"/>
  <c r="B742" i="1"/>
  <c r="A742" i="1"/>
  <c r="O742" i="1"/>
  <c r="P742" i="1"/>
  <c r="Q742" i="1"/>
  <c r="K742" i="1"/>
  <c r="J742" i="1"/>
  <c r="L742" i="1"/>
  <c r="M742" i="1"/>
  <c r="N742" i="1"/>
  <c r="R742" i="1"/>
  <c r="B734" i="1"/>
  <c r="A734" i="1"/>
  <c r="O734" i="1"/>
  <c r="P734" i="1"/>
  <c r="Q734" i="1"/>
  <c r="J734" i="1"/>
  <c r="R734" i="1"/>
  <c r="K734" i="1"/>
  <c r="L734" i="1"/>
  <c r="M734" i="1"/>
  <c r="N734" i="1"/>
  <c r="A796" i="1"/>
  <c r="B796" i="1"/>
  <c r="Q796" i="1"/>
  <c r="J796" i="1"/>
  <c r="R796" i="1"/>
  <c r="K796" i="1"/>
  <c r="L796" i="1"/>
  <c r="M796" i="1"/>
  <c r="N796" i="1"/>
  <c r="P796" i="1"/>
  <c r="O796" i="1"/>
  <c r="A788" i="1"/>
  <c r="B788" i="1"/>
  <c r="Q788" i="1"/>
  <c r="J788" i="1"/>
  <c r="R788" i="1"/>
  <c r="K788" i="1"/>
  <c r="O788" i="1"/>
  <c r="M788" i="1"/>
  <c r="L788" i="1"/>
  <c r="N788" i="1"/>
  <c r="P788" i="1"/>
  <c r="A780" i="1"/>
  <c r="B780" i="1"/>
  <c r="Q780" i="1"/>
  <c r="J780" i="1"/>
  <c r="R780" i="1"/>
  <c r="K780" i="1"/>
  <c r="L780" i="1"/>
  <c r="N780" i="1"/>
  <c r="O780" i="1"/>
  <c r="P780" i="1"/>
  <c r="M780" i="1"/>
  <c r="A772" i="1"/>
  <c r="B772" i="1"/>
  <c r="Q772" i="1"/>
  <c r="J772" i="1"/>
  <c r="R772" i="1"/>
  <c r="K772" i="1"/>
  <c r="L772" i="1"/>
  <c r="M772" i="1"/>
  <c r="O772" i="1"/>
  <c r="N772" i="1"/>
  <c r="P772" i="1"/>
  <c r="A764" i="1"/>
  <c r="B764" i="1"/>
  <c r="Q764" i="1"/>
  <c r="J764" i="1"/>
  <c r="R764" i="1"/>
  <c r="K764" i="1"/>
  <c r="N764" i="1"/>
  <c r="O764" i="1"/>
  <c r="P764" i="1"/>
  <c r="L764" i="1"/>
  <c r="M764" i="1"/>
  <c r="A756" i="1"/>
  <c r="B756" i="1"/>
  <c r="Q756" i="1"/>
  <c r="J756" i="1"/>
  <c r="R756" i="1"/>
  <c r="K756" i="1"/>
  <c r="L756" i="1"/>
  <c r="M756" i="1"/>
  <c r="N756" i="1"/>
  <c r="O756" i="1"/>
  <c r="P756" i="1"/>
  <c r="A748" i="1"/>
  <c r="B748" i="1"/>
  <c r="Q748" i="1"/>
  <c r="J748" i="1"/>
  <c r="R748" i="1"/>
  <c r="K748" i="1"/>
  <c r="M748" i="1"/>
  <c r="P748" i="1"/>
  <c r="L748" i="1"/>
  <c r="N748" i="1"/>
  <c r="O748" i="1"/>
  <c r="A740" i="1"/>
  <c r="B740" i="1"/>
  <c r="Q740" i="1"/>
  <c r="J740" i="1"/>
  <c r="R740" i="1"/>
  <c r="K740" i="1"/>
  <c r="M740" i="1"/>
  <c r="L740" i="1"/>
  <c r="N740" i="1"/>
  <c r="O740" i="1"/>
  <c r="P740" i="1"/>
  <c r="A732" i="1"/>
  <c r="B732" i="1"/>
  <c r="Q732" i="1"/>
  <c r="J732" i="1"/>
  <c r="R732" i="1"/>
  <c r="K732" i="1"/>
  <c r="L732" i="1"/>
  <c r="M732" i="1"/>
  <c r="N732" i="1"/>
  <c r="O732" i="1"/>
  <c r="P732" i="1"/>
  <c r="A760" i="1"/>
  <c r="B760" i="1"/>
  <c r="M760" i="1"/>
  <c r="N760" i="1"/>
  <c r="O760" i="1"/>
  <c r="K760" i="1"/>
  <c r="L760" i="1"/>
  <c r="P760" i="1"/>
  <c r="Q760" i="1"/>
  <c r="R760" i="1"/>
  <c r="J760" i="1"/>
  <c r="A791" i="1"/>
  <c r="B791" i="1"/>
  <c r="N791" i="1"/>
  <c r="O791" i="1"/>
  <c r="P791" i="1"/>
  <c r="M791" i="1"/>
  <c r="R791" i="1"/>
  <c r="K791" i="1"/>
  <c r="J791" i="1"/>
  <c r="L791" i="1"/>
  <c r="Q791" i="1"/>
  <c r="A743" i="1"/>
  <c r="B743" i="1"/>
  <c r="N743" i="1"/>
  <c r="O743" i="1"/>
  <c r="P743" i="1"/>
  <c r="J743" i="1"/>
  <c r="R743" i="1"/>
  <c r="M743" i="1"/>
  <c r="Q743" i="1"/>
  <c r="K743" i="1"/>
  <c r="L743" i="1"/>
  <c r="B790" i="1"/>
  <c r="A790" i="1"/>
  <c r="O790" i="1"/>
  <c r="P790" i="1"/>
  <c r="Q790" i="1"/>
  <c r="K790" i="1"/>
  <c r="M790" i="1"/>
  <c r="N790" i="1"/>
  <c r="R790" i="1"/>
  <c r="J790" i="1"/>
  <c r="L790" i="1"/>
  <c r="B782" i="1"/>
  <c r="A782" i="1"/>
  <c r="O782" i="1"/>
  <c r="P782" i="1"/>
  <c r="Q782" i="1"/>
  <c r="J782" i="1"/>
  <c r="K782" i="1"/>
  <c r="L782" i="1"/>
  <c r="N782" i="1"/>
  <c r="M782" i="1"/>
  <c r="R782" i="1"/>
  <c r="B774" i="1"/>
  <c r="A774" i="1"/>
  <c r="O774" i="1"/>
  <c r="P774" i="1"/>
  <c r="Q774" i="1"/>
  <c r="M774" i="1"/>
  <c r="N774" i="1"/>
  <c r="R774" i="1"/>
  <c r="K774" i="1"/>
  <c r="J774" i="1"/>
  <c r="L774" i="1"/>
  <c r="B766" i="1"/>
  <c r="A766" i="1"/>
  <c r="O766" i="1"/>
  <c r="P766" i="1"/>
  <c r="Q766" i="1"/>
  <c r="J766" i="1"/>
  <c r="K766" i="1"/>
  <c r="L766" i="1"/>
  <c r="M766" i="1"/>
  <c r="N766" i="1"/>
  <c r="R766" i="1"/>
  <c r="B758" i="1"/>
  <c r="A758" i="1"/>
  <c r="O758" i="1"/>
  <c r="P758" i="1"/>
  <c r="Q758" i="1"/>
  <c r="R758" i="1"/>
  <c r="J758" i="1"/>
  <c r="K758" i="1"/>
  <c r="M758" i="1"/>
  <c r="L758" i="1"/>
  <c r="N758" i="1"/>
  <c r="B750" i="1"/>
  <c r="A750" i="1"/>
  <c r="O750" i="1"/>
  <c r="P750" i="1"/>
  <c r="Q750" i="1"/>
  <c r="L750" i="1"/>
  <c r="M750" i="1"/>
  <c r="N750" i="1"/>
  <c r="R750" i="1"/>
  <c r="J750" i="1"/>
  <c r="K750" i="1"/>
  <c r="A795" i="1"/>
  <c r="B795" i="1"/>
  <c r="J795" i="1"/>
  <c r="R795" i="1"/>
  <c r="K795" i="1"/>
  <c r="L795" i="1"/>
  <c r="P795" i="1"/>
  <c r="N795" i="1"/>
  <c r="M795" i="1"/>
  <c r="O795" i="1"/>
  <c r="Q795" i="1"/>
  <c r="A787" i="1"/>
  <c r="B787" i="1"/>
  <c r="J787" i="1"/>
  <c r="R787" i="1"/>
  <c r="K787" i="1"/>
  <c r="L787" i="1"/>
  <c r="M787" i="1"/>
  <c r="O787" i="1"/>
  <c r="P787" i="1"/>
  <c r="Q787" i="1"/>
  <c r="N787" i="1"/>
  <c r="A779" i="1"/>
  <c r="B779" i="1"/>
  <c r="J779" i="1"/>
  <c r="R779" i="1"/>
  <c r="K779" i="1"/>
  <c r="L779" i="1"/>
  <c r="M779" i="1"/>
  <c r="N779" i="1"/>
  <c r="P779" i="1"/>
  <c r="O779" i="1"/>
  <c r="Q779" i="1"/>
  <c r="A771" i="1"/>
  <c r="B771" i="1"/>
  <c r="J771" i="1"/>
  <c r="R771" i="1"/>
  <c r="K771" i="1"/>
  <c r="L771" i="1"/>
  <c r="O771" i="1"/>
  <c r="P771" i="1"/>
  <c r="Q771" i="1"/>
  <c r="M771" i="1"/>
  <c r="N771" i="1"/>
  <c r="A763" i="1"/>
  <c r="B763" i="1"/>
  <c r="J763" i="1"/>
  <c r="R763" i="1"/>
  <c r="K763" i="1"/>
  <c r="L763" i="1"/>
  <c r="M763" i="1"/>
  <c r="N763" i="1"/>
  <c r="O763" i="1"/>
  <c r="P763" i="1"/>
  <c r="Q763" i="1"/>
  <c r="A755" i="1"/>
  <c r="B755" i="1"/>
  <c r="J755" i="1"/>
  <c r="R755" i="1"/>
  <c r="K755" i="1"/>
  <c r="L755" i="1"/>
  <c r="Q755" i="1"/>
  <c r="M755" i="1"/>
  <c r="O755" i="1"/>
  <c r="N755" i="1"/>
  <c r="P755" i="1"/>
  <c r="A747" i="1"/>
  <c r="B747" i="1"/>
  <c r="J747" i="1"/>
  <c r="R747" i="1"/>
  <c r="K747" i="1"/>
  <c r="L747" i="1"/>
  <c r="N747" i="1"/>
  <c r="M747" i="1"/>
  <c r="O747" i="1"/>
  <c r="P747" i="1"/>
  <c r="Q747" i="1"/>
  <c r="A739" i="1"/>
  <c r="B739" i="1"/>
  <c r="J739" i="1"/>
  <c r="R739" i="1"/>
  <c r="K739" i="1"/>
  <c r="L739" i="1"/>
  <c r="N739" i="1"/>
  <c r="Q739" i="1"/>
  <c r="M739" i="1"/>
  <c r="O739" i="1"/>
  <c r="P739" i="1"/>
  <c r="A731" i="1"/>
  <c r="B731" i="1"/>
  <c r="Q731" i="1"/>
  <c r="R731" i="1"/>
  <c r="J731" i="1"/>
  <c r="K731" i="1"/>
  <c r="L731" i="1"/>
  <c r="M731" i="1"/>
  <c r="O731" i="1"/>
  <c r="P731" i="1"/>
  <c r="N731" i="1"/>
  <c r="B778" i="1"/>
  <c r="A778" i="1"/>
  <c r="K778" i="1"/>
  <c r="L778" i="1"/>
  <c r="M778" i="1"/>
  <c r="P778" i="1"/>
  <c r="Q778" i="1"/>
  <c r="R778" i="1"/>
  <c r="N778" i="1"/>
  <c r="J778" i="1"/>
  <c r="O778" i="1"/>
  <c r="B746" i="1"/>
  <c r="A746" i="1"/>
  <c r="K746" i="1"/>
  <c r="L746" i="1"/>
  <c r="M746" i="1"/>
  <c r="O746" i="1"/>
  <c r="R746" i="1"/>
  <c r="J746" i="1"/>
  <c r="N746" i="1"/>
  <c r="P746" i="1"/>
  <c r="Q746" i="1"/>
  <c r="A801" i="1"/>
  <c r="B801" i="1"/>
  <c r="L801" i="1"/>
  <c r="N801" i="1"/>
  <c r="M801" i="1"/>
  <c r="P801" i="1"/>
  <c r="Q801" i="1"/>
  <c r="J801" i="1"/>
  <c r="K801" i="1"/>
  <c r="O801" i="1"/>
  <c r="R801" i="1"/>
  <c r="A793" i="1"/>
  <c r="B793" i="1"/>
  <c r="L793" i="1"/>
  <c r="M793" i="1"/>
  <c r="N793" i="1"/>
  <c r="K793" i="1"/>
  <c r="O793" i="1"/>
  <c r="P793" i="1"/>
  <c r="R793" i="1"/>
  <c r="J793" i="1"/>
  <c r="Q793" i="1"/>
  <c r="A785" i="1"/>
  <c r="B785" i="1"/>
  <c r="L785" i="1"/>
  <c r="M785" i="1"/>
  <c r="N785" i="1"/>
  <c r="Q785" i="1"/>
  <c r="J785" i="1"/>
  <c r="O785" i="1"/>
  <c r="P785" i="1"/>
  <c r="R785" i="1"/>
  <c r="K785" i="1"/>
  <c r="A777" i="1"/>
  <c r="B777" i="1"/>
  <c r="L777" i="1"/>
  <c r="M777" i="1"/>
  <c r="N777" i="1"/>
  <c r="K777" i="1"/>
  <c r="O777" i="1"/>
  <c r="P777" i="1"/>
  <c r="Q777" i="1"/>
  <c r="R777" i="1"/>
  <c r="J777" i="1"/>
  <c r="A769" i="1"/>
  <c r="B769" i="1"/>
  <c r="L769" i="1"/>
  <c r="M769" i="1"/>
  <c r="N769" i="1"/>
  <c r="J769" i="1"/>
  <c r="K769" i="1"/>
  <c r="O769" i="1"/>
  <c r="Q769" i="1"/>
  <c r="P769" i="1"/>
  <c r="R769" i="1"/>
  <c r="A761" i="1"/>
  <c r="B761" i="1"/>
  <c r="L761" i="1"/>
  <c r="M761" i="1"/>
  <c r="N761" i="1"/>
  <c r="P761" i="1"/>
  <c r="Q761" i="1"/>
  <c r="R761" i="1"/>
  <c r="K761" i="1"/>
  <c r="J761" i="1"/>
  <c r="O761" i="1"/>
  <c r="A753" i="1"/>
  <c r="B753" i="1"/>
  <c r="L753" i="1"/>
  <c r="M753" i="1"/>
  <c r="N753" i="1"/>
  <c r="J753" i="1"/>
  <c r="K753" i="1"/>
  <c r="O753" i="1"/>
  <c r="P753" i="1"/>
  <c r="Q753" i="1"/>
  <c r="R753" i="1"/>
  <c r="A745" i="1"/>
  <c r="B745" i="1"/>
  <c r="L745" i="1"/>
  <c r="M745" i="1"/>
  <c r="N745" i="1"/>
  <c r="P745" i="1"/>
  <c r="K745" i="1"/>
  <c r="O745" i="1"/>
  <c r="Q745" i="1"/>
  <c r="R745" i="1"/>
  <c r="J745" i="1"/>
  <c r="A737" i="1"/>
  <c r="B737" i="1"/>
  <c r="L737" i="1"/>
  <c r="M737" i="1"/>
  <c r="N737" i="1"/>
  <c r="P737" i="1"/>
  <c r="J737" i="1"/>
  <c r="K737" i="1"/>
  <c r="O737" i="1"/>
  <c r="Q737" i="1"/>
  <c r="R737" i="1"/>
  <c r="B664" i="15"/>
  <c r="G407" i="15"/>
  <c r="B671" i="15" s="1"/>
  <c r="B672" i="15"/>
  <c r="B673" i="15"/>
  <c r="B674" i="15"/>
  <c r="B660" i="15"/>
  <c r="B675" i="15" s="1"/>
  <c r="C59" i="15"/>
  <c r="C664" i="15" s="1"/>
  <c r="H407" i="15"/>
  <c r="C671" i="15" s="1"/>
  <c r="C464" i="15"/>
  <c r="C672" i="15" s="1"/>
  <c r="C689" i="15" s="1"/>
  <c r="C597" i="15"/>
  <c r="C673" i="15" s="1"/>
  <c r="C690" i="15" s="1"/>
  <c r="C629" i="15"/>
  <c r="C674" i="15" s="1"/>
  <c r="C692" i="15" s="1"/>
  <c r="C660" i="15"/>
  <c r="C675" i="15" s="1"/>
  <c r="D59" i="15"/>
  <c r="D664" i="15" s="1"/>
  <c r="I407" i="15"/>
  <c r="D671" i="15" s="1"/>
  <c r="D464" i="15"/>
  <c r="D672" i="15" s="1"/>
  <c r="D689" i="15" s="1"/>
  <c r="D597" i="15"/>
  <c r="D673" i="15" s="1"/>
  <c r="D690" i="15" s="1"/>
  <c r="D629" i="15"/>
  <c r="D674" i="15" s="1"/>
  <c r="D692" i="15" s="1"/>
  <c r="D660" i="15"/>
  <c r="D675" i="15" s="1"/>
  <c r="E59" i="15"/>
  <c r="E664" i="15" s="1"/>
  <c r="J464" i="15"/>
  <c r="E672" i="15" s="1"/>
  <c r="E689" i="15" s="1"/>
  <c r="E597" i="15"/>
  <c r="E673" i="15" s="1"/>
  <c r="E690" i="15" s="1"/>
  <c r="E629" i="15"/>
  <c r="E674" i="15" s="1"/>
  <c r="E692" i="15" s="1"/>
  <c r="E660" i="15"/>
  <c r="E675" i="15" s="1"/>
  <c r="F59" i="15"/>
  <c r="F664" i="15" s="1"/>
  <c r="K464" i="15"/>
  <c r="F672" i="15" s="1"/>
  <c r="F689" i="15" s="1"/>
  <c r="F597" i="15"/>
  <c r="F673" i="15" s="1"/>
  <c r="F690" i="15" s="1"/>
  <c r="F629" i="15"/>
  <c r="F674" i="15" s="1"/>
  <c r="F692" i="15" s="1"/>
  <c r="F660" i="15"/>
  <c r="F675" i="15" s="1"/>
  <c r="F691" i="15" s="1"/>
  <c r="G59" i="15"/>
  <c r="G664" i="15" s="1"/>
  <c r="L464" i="15"/>
  <c r="G672" i="15" s="1"/>
  <c r="G689" i="15" s="1"/>
  <c r="G597" i="15"/>
  <c r="G673" i="15" s="1"/>
  <c r="G629" i="15"/>
  <c r="G674" i="15" s="1"/>
  <c r="G660" i="15"/>
  <c r="G675" i="15" s="1"/>
  <c r="G691" i="15" s="1"/>
  <c r="B679" i="15"/>
  <c r="B680" i="15" s="1"/>
  <c r="C679" i="15"/>
  <c r="C680" i="15" s="1"/>
  <c r="D680" i="15"/>
  <c r="E680" i="15"/>
  <c r="F679" i="15"/>
  <c r="F680" i="15" s="1"/>
  <c r="G680" i="15"/>
  <c r="H679" i="15"/>
  <c r="H680" i="15" s="1"/>
  <c r="I680" i="15"/>
  <c r="J679" i="15"/>
  <c r="J680" i="15" s="1"/>
  <c r="K680" i="15"/>
  <c r="L680" i="15"/>
  <c r="M680" i="15"/>
  <c r="N680" i="15"/>
  <c r="O680" i="15"/>
  <c r="P680" i="15"/>
  <c r="Q679" i="15"/>
  <c r="Q680" i="15" s="1"/>
  <c r="R680" i="15"/>
  <c r="S680" i="15"/>
  <c r="T680" i="15"/>
  <c r="W679" i="15"/>
  <c r="W680" i="15" s="1"/>
  <c r="X679" i="15"/>
  <c r="X680" i="15" s="1"/>
  <c r="Y679" i="15"/>
  <c r="Y680" i="15" s="1"/>
  <c r="Z680" i="15"/>
  <c r="AA679" i="15"/>
  <c r="AA680" i="15" s="1"/>
  <c r="AD680" i="15"/>
  <c r="AE680" i="15"/>
  <c r="AH679" i="15"/>
  <c r="AH680" i="15" s="1"/>
  <c r="AI679" i="15"/>
  <c r="AI680" i="15" s="1"/>
  <c r="AJ679" i="15"/>
  <c r="AJ680" i="15" s="1"/>
  <c r="I1227" i="1"/>
  <c r="I1226" i="1"/>
  <c r="I1225" i="1"/>
  <c r="I1224" i="1"/>
  <c r="I1222" i="1"/>
  <c r="I1221" i="1"/>
  <c r="I1220" i="1"/>
  <c r="I1219" i="1"/>
  <c r="I1217" i="1"/>
  <c r="I1216" i="1"/>
  <c r="I1215" i="1"/>
  <c r="I1214" i="1"/>
  <c r="I1212" i="1"/>
  <c r="I1211" i="1"/>
  <c r="I1210" i="1"/>
  <c r="I1209" i="1"/>
  <c r="I1207" i="1"/>
  <c r="I1206" i="1"/>
  <c r="I1205" i="1"/>
  <c r="I1204" i="1"/>
  <c r="I1202" i="1"/>
  <c r="I1201" i="1"/>
  <c r="I1200" i="1"/>
  <c r="I1199" i="1"/>
  <c r="I1197" i="1"/>
  <c r="I1196" i="1"/>
  <c r="I1195" i="1"/>
  <c r="I1194" i="1"/>
  <c r="I1192" i="1"/>
  <c r="I1191" i="1"/>
  <c r="I1190" i="1"/>
  <c r="I1189" i="1"/>
  <c r="C1190" i="1"/>
  <c r="C1191" i="1"/>
  <c r="C1192" i="1"/>
  <c r="C1189" i="1"/>
  <c r="C1195" i="1"/>
  <c r="C1196" i="1"/>
  <c r="C1197" i="1"/>
  <c r="C1194" i="1"/>
  <c r="C1200" i="1"/>
  <c r="C1201" i="1"/>
  <c r="C1202" i="1"/>
  <c r="C1199" i="1"/>
  <c r="C1205" i="1"/>
  <c r="C1206" i="1"/>
  <c r="C1207" i="1"/>
  <c r="C1204" i="1"/>
  <c r="C1210" i="1"/>
  <c r="C1211" i="1"/>
  <c r="C1212" i="1"/>
  <c r="C1209" i="1"/>
  <c r="C1215" i="1"/>
  <c r="C1216" i="1"/>
  <c r="C1217" i="1"/>
  <c r="C1214" i="1"/>
  <c r="C1220" i="1"/>
  <c r="C1221" i="1"/>
  <c r="C1222" i="1"/>
  <c r="C1219" i="1"/>
  <c r="C1224" i="1"/>
  <c r="C1225" i="1"/>
  <c r="C1226" i="1"/>
  <c r="C1227" i="1"/>
  <c r="I1187" i="1"/>
  <c r="I1186" i="1"/>
  <c r="I1185" i="1"/>
  <c r="I1184" i="1"/>
  <c r="C1184" i="1"/>
  <c r="C1185" i="1"/>
  <c r="C1186" i="1"/>
  <c r="C1187" i="1"/>
  <c r="B9" i="18"/>
  <c r="F44" i="8" s="1"/>
  <c r="B11" i="18"/>
  <c r="F76" i="8" s="1"/>
  <c r="B12" i="18"/>
  <c r="F61" i="8" s="1"/>
  <c r="B13" i="18"/>
  <c r="F64" i="8" s="1"/>
  <c r="B10" i="18"/>
  <c r="F59" i="8" s="1"/>
  <c r="B18" i="10" a="1"/>
  <c r="B18" i="10" s="1"/>
  <c r="B26" i="18"/>
  <c r="F133" i="8" s="1"/>
  <c r="B6" i="18"/>
  <c r="F31" i="8" s="1"/>
  <c r="B4" i="18"/>
  <c r="F7" i="8" s="1"/>
  <c r="B45" i="18"/>
  <c r="B44" i="18"/>
  <c r="B40" i="18"/>
  <c r="F171" i="8" s="1"/>
  <c r="B39" i="18"/>
  <c r="F168" i="8" s="1"/>
  <c r="B38" i="18"/>
  <c r="F167" i="8" s="1"/>
  <c r="B37" i="18"/>
  <c r="F166" i="8" s="1"/>
  <c r="B36" i="18"/>
  <c r="F165" i="8" s="1"/>
  <c r="B35" i="18"/>
  <c r="F163" i="8" s="1"/>
  <c r="B34" i="18"/>
  <c r="F161" i="8" s="1"/>
  <c r="B33" i="18"/>
  <c r="F159" i="8" s="1"/>
  <c r="B32" i="18"/>
  <c r="F162" i="8" s="1"/>
  <c r="B31" i="18"/>
  <c r="F150" i="8" s="1"/>
  <c r="B30" i="18"/>
  <c r="F141" i="8" s="1"/>
  <c r="B29" i="18"/>
  <c r="F138" i="8" s="1"/>
  <c r="B28" i="18"/>
  <c r="F137" i="8" s="1"/>
  <c r="B27" i="18"/>
  <c r="F140" i="8" s="1"/>
  <c r="B25" i="18"/>
  <c r="F128" i="8" s="1"/>
  <c r="B24" i="18"/>
  <c r="F109" i="8" s="1"/>
  <c r="B23" i="18"/>
  <c r="F108" i="8" s="1"/>
  <c r="B22" i="18"/>
  <c r="F104" i="8" s="1"/>
  <c r="B21" i="18"/>
  <c r="F103" i="8" s="1"/>
  <c r="B20" i="18"/>
  <c r="F117" i="8" s="1"/>
  <c r="B19" i="18"/>
  <c r="F116" i="8" s="1"/>
  <c r="B18" i="18"/>
  <c r="F102" i="8" s="1"/>
  <c r="B17" i="18"/>
  <c r="F98" i="8" s="1"/>
  <c r="B16" i="18"/>
  <c r="F96" i="8" s="1"/>
  <c r="B15" i="18"/>
  <c r="F134" i="8" s="1"/>
  <c r="B14" i="18"/>
  <c r="B8" i="18"/>
  <c r="F73" i="8" s="1"/>
  <c r="B7" i="18"/>
  <c r="B5" i="18"/>
  <c r="F143" i="8" s="1"/>
  <c r="B3" i="18"/>
  <c r="C180" i="1"/>
  <c r="C221" i="1"/>
  <c r="C220" i="1"/>
  <c r="C219" i="1"/>
  <c r="C218" i="1"/>
  <c r="C217" i="1"/>
  <c r="C216" i="1"/>
  <c r="C215" i="1"/>
  <c r="C214" i="1"/>
  <c r="C213" i="1"/>
  <c r="C212" i="1"/>
  <c r="C211" i="1"/>
  <c r="C210" i="1"/>
  <c r="C209" i="1"/>
  <c r="C208" i="1"/>
  <c r="C207" i="1"/>
  <c r="C1181" i="1"/>
  <c r="C1130" i="1"/>
  <c r="C982" i="1"/>
  <c r="C981" i="1"/>
  <c r="C977" i="1"/>
  <c r="C978" i="1"/>
  <c r="C1063" i="1"/>
  <c r="C1062" i="1"/>
  <c r="C1061" i="1"/>
  <c r="C1060" i="1"/>
  <c r="C1059" i="1"/>
  <c r="C1058" i="1"/>
  <c r="C1057" i="1"/>
  <c r="C1056" i="1"/>
  <c r="C1055" i="1"/>
  <c r="C1054" i="1"/>
  <c r="C1053" i="1"/>
  <c r="C1052" i="1"/>
  <c r="C1051" i="1"/>
  <c r="C1050" i="1"/>
  <c r="C320" i="1"/>
  <c r="C319" i="1"/>
  <c r="C318" i="1"/>
  <c r="C317" i="1"/>
  <c r="C316" i="1"/>
  <c r="C315" i="1"/>
  <c r="C314" i="1"/>
  <c r="C313" i="1"/>
  <c r="C312" i="1"/>
  <c r="C273" i="1"/>
  <c r="C272" i="1"/>
  <c r="C271" i="1"/>
  <c r="C239" i="1"/>
  <c r="C238" i="1"/>
  <c r="C237" i="1"/>
  <c r="C187" i="1"/>
  <c r="C186" i="1"/>
  <c r="C185" i="1"/>
  <c r="C1036" i="1"/>
  <c r="C103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112" i="1"/>
  <c r="C111" i="1"/>
  <c r="C110" i="1"/>
  <c r="C109" i="1"/>
  <c r="C108" i="1"/>
  <c r="C107" i="1"/>
  <c r="C106" i="1"/>
  <c r="C105" i="1"/>
  <c r="C104" i="1"/>
  <c r="C103" i="1"/>
  <c r="C102" i="1"/>
  <c r="C992" i="1"/>
  <c r="C991" i="1"/>
  <c r="C990" i="1"/>
  <c r="C989" i="1"/>
  <c r="C988" i="1"/>
  <c r="C987" i="1"/>
  <c r="C986" i="1"/>
  <c r="C985" i="1"/>
  <c r="C1027" i="1"/>
  <c r="C1028" i="1"/>
  <c r="C1029" i="1"/>
  <c r="C1030" i="1"/>
  <c r="C1031" i="1"/>
  <c r="C1076" i="1"/>
  <c r="C1077" i="1"/>
  <c r="C1078" i="1"/>
  <c r="C1079" i="1"/>
  <c r="C1080" i="1"/>
  <c r="C130" i="1"/>
  <c r="C135" i="1"/>
  <c r="C140" i="1"/>
  <c r="C128" i="1"/>
  <c r="C129" i="1"/>
  <c r="C131" i="1"/>
  <c r="C132" i="1"/>
  <c r="C133" i="1"/>
  <c r="C134" i="1"/>
  <c r="C136" i="1"/>
  <c r="C137" i="1"/>
  <c r="C138" i="1"/>
  <c r="C139" i="1"/>
  <c r="B17" i="10"/>
  <c r="C974" i="1"/>
  <c r="C973"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70" i="1"/>
  <c r="C269" i="1"/>
  <c r="C268" i="1"/>
  <c r="C267" i="1"/>
  <c r="C266" i="1"/>
  <c r="C265" i="1"/>
  <c r="C264" i="1"/>
  <c r="C263" i="1"/>
  <c r="C262" i="1"/>
  <c r="C261" i="1"/>
  <c r="C260" i="1"/>
  <c r="C259" i="1"/>
  <c r="C232" i="1"/>
  <c r="C323" i="1"/>
  <c r="C322" i="1"/>
  <c r="C1147" i="1"/>
  <c r="C1096" i="1"/>
  <c r="B186" i="13"/>
  <c r="B187" i="13" s="1"/>
  <c r="C92" i="1"/>
  <c r="C93" i="1"/>
  <c r="C94" i="1"/>
  <c r="C95" i="1"/>
  <c r="C96" i="1"/>
  <c r="C97" i="1"/>
  <c r="C98" i="1"/>
  <c r="C99" i="1"/>
  <c r="C100" i="1"/>
  <c r="C90" i="1"/>
  <c r="AG679" i="15"/>
  <c r="V679" i="15"/>
  <c r="H674" i="15"/>
  <c r="H673" i="15"/>
  <c r="H660" i="15"/>
  <c r="H675" i="15" s="1"/>
  <c r="AJ510" i="15"/>
  <c r="AI510" i="15"/>
  <c r="AH510" i="15"/>
  <c r="AG510" i="15"/>
  <c r="AF510" i="15"/>
  <c r="AE510" i="15"/>
  <c r="AD510" i="15"/>
  <c r="AC510" i="15"/>
  <c r="AB510" i="15"/>
  <c r="AA510" i="15"/>
  <c r="Z510" i="15"/>
  <c r="Y510" i="15"/>
  <c r="X510" i="15"/>
  <c r="W510" i="15"/>
  <c r="V510" i="15"/>
  <c r="U510" i="15"/>
  <c r="T510" i="15"/>
  <c r="S510" i="15"/>
  <c r="R510" i="15"/>
  <c r="Q510" i="15"/>
  <c r="P510" i="15"/>
  <c r="O510" i="15"/>
  <c r="N510" i="15"/>
  <c r="M510" i="15"/>
  <c r="L510" i="15"/>
  <c r="K510" i="15"/>
  <c r="J510" i="15"/>
  <c r="I510" i="15"/>
  <c r="H510" i="15"/>
  <c r="G510" i="15"/>
  <c r="F510" i="15"/>
  <c r="E510" i="15"/>
  <c r="D510" i="15"/>
  <c r="C510" i="15"/>
  <c r="M464" i="15"/>
  <c r="H672" i="15" s="1"/>
  <c r="I464" i="15"/>
  <c r="H464" i="15"/>
  <c r="G464" i="15"/>
  <c r="F464" i="15"/>
  <c r="E464" i="15"/>
  <c r="J407" i="15"/>
  <c r="F407" i="15"/>
  <c r="E407" i="15"/>
  <c r="D407" i="15"/>
  <c r="C407" i="15"/>
  <c r="B407" i="15"/>
  <c r="H664" i="15"/>
  <c r="C66" i="1"/>
  <c r="C67" i="1"/>
  <c r="C68" i="1"/>
  <c r="C69" i="1"/>
  <c r="C70" i="1"/>
  <c r="C71" i="1"/>
  <c r="C72" i="1"/>
  <c r="C73" i="1"/>
  <c r="C74" i="1"/>
  <c r="C75" i="1"/>
  <c r="C65" i="1"/>
  <c r="C87" i="1"/>
  <c r="C86" i="1"/>
  <c r="C85" i="1"/>
  <c r="C84" i="1"/>
  <c r="C83" i="1"/>
  <c r="C82" i="1"/>
  <c r="C81" i="1"/>
  <c r="C80" i="1"/>
  <c r="C79" i="1"/>
  <c r="C78" i="1"/>
  <c r="C77" i="1"/>
  <c r="C1149" i="1"/>
  <c r="C1098" i="1"/>
  <c r="C311" i="1"/>
  <c r="C310" i="1"/>
  <c r="C309" i="1"/>
  <c r="C184" i="1"/>
  <c r="C236" i="1"/>
  <c r="C1148" i="1"/>
  <c r="C1097" i="1"/>
  <c r="C308" i="1"/>
  <c r="C307" i="1"/>
  <c r="C306" i="1"/>
  <c r="C183" i="1"/>
  <c r="C235" i="1"/>
  <c r="C1026" i="1"/>
  <c r="C1075" i="1"/>
  <c r="C115" i="1"/>
  <c r="C1025" i="1"/>
  <c r="B161" i="13"/>
  <c r="G140" i="13"/>
  <c r="G141" i="13"/>
  <c r="G142" i="13"/>
  <c r="G143" i="13"/>
  <c r="G144" i="13"/>
  <c r="G145" i="13"/>
  <c r="G146" i="13"/>
  <c r="G147" i="13"/>
  <c r="G148" i="13"/>
  <c r="G149" i="13"/>
  <c r="G150" i="13"/>
  <c r="G151" i="13"/>
  <c r="G153" i="13"/>
  <c r="B162" i="13" s="1"/>
  <c r="G154" i="13"/>
  <c r="G155" i="13"/>
  <c r="G156" i="13"/>
  <c r="B167" i="13"/>
  <c r="B181" i="13"/>
  <c r="B176" i="13"/>
  <c r="B171" i="13"/>
  <c r="B172" i="13" s="1"/>
  <c r="A127" i="13"/>
  <c r="A128" i="13" s="1"/>
  <c r="A130" i="13"/>
  <c r="A116" i="13"/>
  <c r="A117" i="13" s="1"/>
  <c r="A101" i="13"/>
  <c r="A102" i="13" s="1"/>
  <c r="B88" i="13"/>
  <c r="A91" i="13"/>
  <c r="A93" i="13" s="1"/>
  <c r="A94" i="13" s="1"/>
  <c r="A96" i="13" s="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1006" i="1"/>
  <c r="C1007" i="1"/>
  <c r="C1008" i="1"/>
  <c r="C1009" i="1"/>
  <c r="C1010" i="1"/>
  <c r="C174" i="1"/>
  <c r="C175" i="1"/>
  <c r="C176" i="1"/>
  <c r="C177" i="1"/>
  <c r="C178" i="1"/>
  <c r="C179" i="1"/>
  <c r="C181" i="1"/>
  <c r="C182" i="1"/>
  <c r="C173" i="1"/>
  <c r="C233" i="1"/>
  <c r="C234" i="1"/>
  <c r="C127" i="1"/>
  <c r="C147" i="1"/>
  <c r="C148" i="1"/>
  <c r="C149" i="1"/>
  <c r="C150" i="1"/>
  <c r="C151" i="1"/>
  <c r="C152" i="1"/>
  <c r="C153" i="1"/>
  <c r="C154" i="1"/>
  <c r="C155" i="1"/>
  <c r="C156" i="1"/>
  <c r="C157" i="1"/>
  <c r="C158" i="1"/>
  <c r="B194" i="13"/>
  <c r="B196" i="13" s="1"/>
  <c r="B197" i="13" s="1"/>
  <c r="C1180" i="1"/>
  <c r="C1179" i="1"/>
  <c r="C1178" i="1"/>
  <c r="C1177" i="1"/>
  <c r="C1176" i="1"/>
  <c r="C1157" i="1"/>
  <c r="C1156" i="1"/>
  <c r="C1155" i="1"/>
  <c r="C1154" i="1"/>
  <c r="C1153" i="1"/>
  <c r="C1152" i="1"/>
  <c r="C1151" i="1"/>
  <c r="C1146" i="1"/>
  <c r="C1145" i="1"/>
  <c r="C1144" i="1"/>
  <c r="C1143" i="1"/>
  <c r="C1142" i="1"/>
  <c r="C1141" i="1"/>
  <c r="C1140" i="1"/>
  <c r="C1129" i="1"/>
  <c r="C1128" i="1"/>
  <c r="C1127" i="1"/>
  <c r="C1126" i="1"/>
  <c r="C1125" i="1"/>
  <c r="C1137" i="1"/>
  <c r="C1136" i="1"/>
  <c r="C1135" i="1"/>
  <c r="C1134" i="1"/>
  <c r="C1133" i="1"/>
  <c r="C1106" i="1"/>
  <c r="C1105" i="1"/>
  <c r="C1104" i="1"/>
  <c r="C1103" i="1"/>
  <c r="C1102" i="1"/>
  <c r="C1101" i="1"/>
  <c r="C1100" i="1"/>
  <c r="C1090" i="1"/>
  <c r="C1091" i="1"/>
  <c r="C1092" i="1"/>
  <c r="C1093" i="1"/>
  <c r="C1094" i="1"/>
  <c r="C1095" i="1"/>
  <c r="C1089" i="1"/>
  <c r="C1083" i="1"/>
  <c r="C1084" i="1"/>
  <c r="C1085" i="1"/>
  <c r="C1086" i="1"/>
  <c r="C1082" i="1"/>
  <c r="C1024" i="1"/>
  <c r="C1013" i="1"/>
  <c r="C1014" i="1"/>
  <c r="C1015" i="1"/>
  <c r="C1016" i="1"/>
  <c r="C1017" i="1"/>
  <c r="C1018" i="1"/>
  <c r="C1019" i="1"/>
  <c r="C1020" i="1"/>
  <c r="C1021" i="1"/>
  <c r="C1022" i="1"/>
  <c r="C1023" i="1"/>
  <c r="C1012" i="1"/>
  <c r="C728" i="1"/>
  <c r="C729" i="1"/>
  <c r="C727" i="1"/>
  <c r="C726" i="1"/>
  <c r="C725" i="1"/>
  <c r="C724" i="1"/>
  <c r="C723" i="1"/>
  <c r="C226" i="1"/>
  <c r="C227" i="1"/>
  <c r="C228" i="1"/>
  <c r="C229" i="1"/>
  <c r="C230" i="1"/>
  <c r="C231" i="1"/>
  <c r="C225" i="1"/>
  <c r="C168" i="1"/>
  <c r="C169" i="1"/>
  <c r="C170" i="1"/>
  <c r="C171" i="1"/>
  <c r="C167" i="1"/>
  <c r="C165" i="1"/>
  <c r="C164" i="1"/>
  <c r="C143" i="1"/>
  <c r="C144" i="1"/>
  <c r="C145" i="1"/>
  <c r="C146" i="1"/>
  <c r="C142" i="1"/>
  <c r="C91" i="1"/>
  <c r="C1074" i="1"/>
  <c r="C1073" i="1"/>
  <c r="C1072" i="1"/>
  <c r="C1071" i="1"/>
  <c r="C1070" i="1"/>
  <c r="C1069" i="1"/>
  <c r="C1068" i="1"/>
  <c r="C1067" i="1"/>
  <c r="C1066" i="1"/>
  <c r="C1065" i="1"/>
  <c r="F39" i="8"/>
  <c r="F38" i="8"/>
  <c r="F89" i="8"/>
  <c r="F40" i="8"/>
  <c r="F685" i="15" l="1"/>
  <c r="A1017" i="1"/>
  <c r="B1017" i="1"/>
  <c r="Q1017" i="1"/>
  <c r="J1017" i="1"/>
  <c r="R1017" i="1"/>
  <c r="K1017" i="1"/>
  <c r="L1017" i="1"/>
  <c r="M1017" i="1"/>
  <c r="N1017" i="1"/>
  <c r="O1017" i="1"/>
  <c r="P1017" i="1"/>
  <c r="A157" i="1"/>
  <c r="B157" i="1"/>
  <c r="L157" i="1"/>
  <c r="M157" i="1"/>
  <c r="N157" i="1"/>
  <c r="O157" i="1"/>
  <c r="P157" i="1"/>
  <c r="Q157" i="1"/>
  <c r="J157" i="1"/>
  <c r="R157" i="1"/>
  <c r="K157" i="1"/>
  <c r="A235" i="1"/>
  <c r="B235" i="1"/>
  <c r="M235" i="1"/>
  <c r="N235" i="1"/>
  <c r="O235" i="1"/>
  <c r="P235" i="1"/>
  <c r="Q235" i="1"/>
  <c r="J235" i="1"/>
  <c r="R235" i="1"/>
  <c r="K235" i="1"/>
  <c r="L235" i="1"/>
  <c r="A96" i="1"/>
  <c r="B96" i="1"/>
  <c r="P96" i="1"/>
  <c r="Q96" i="1"/>
  <c r="J96" i="1"/>
  <c r="R96" i="1"/>
  <c r="L96" i="1"/>
  <c r="N96" i="1"/>
  <c r="O96" i="1"/>
  <c r="K96" i="1"/>
  <c r="M96" i="1"/>
  <c r="A47" i="1"/>
  <c r="B47" i="1"/>
  <c r="M47" i="1"/>
  <c r="N47" i="1"/>
  <c r="O47" i="1"/>
  <c r="L47" i="1"/>
  <c r="J47" i="1"/>
  <c r="K47" i="1"/>
  <c r="Q47" i="1"/>
  <c r="R47" i="1"/>
  <c r="P47" i="1"/>
  <c r="A538" i="1"/>
  <c r="B538" i="1"/>
  <c r="P538" i="1"/>
  <c r="J538" i="1"/>
  <c r="R538" i="1"/>
  <c r="K538" i="1"/>
  <c r="L538" i="1"/>
  <c r="M538" i="1"/>
  <c r="O538" i="1"/>
  <c r="N538" i="1"/>
  <c r="Q538" i="1"/>
  <c r="A723" i="1"/>
  <c r="B723" i="1"/>
  <c r="P723" i="1"/>
  <c r="Q723" i="1"/>
  <c r="O723" i="1"/>
  <c r="R723" i="1"/>
  <c r="J723" i="1"/>
  <c r="K723" i="1"/>
  <c r="L723" i="1"/>
  <c r="M723" i="1"/>
  <c r="N723" i="1"/>
  <c r="A1129" i="1"/>
  <c r="B1129" i="1"/>
  <c r="J1129" i="1"/>
  <c r="R1129" i="1"/>
  <c r="K1129" i="1"/>
  <c r="L1129" i="1"/>
  <c r="M1129" i="1"/>
  <c r="N1129" i="1"/>
  <c r="O1129" i="1"/>
  <c r="Q1129" i="1"/>
  <c r="P1129" i="1"/>
  <c r="A1007" i="1"/>
  <c r="B1007" i="1"/>
  <c r="K1007" i="1"/>
  <c r="L1007" i="1"/>
  <c r="M1007" i="1"/>
  <c r="N1007" i="1"/>
  <c r="O1007" i="1"/>
  <c r="P1007" i="1"/>
  <c r="Q1007" i="1"/>
  <c r="J1007" i="1"/>
  <c r="R1007" i="1"/>
  <c r="A309" i="1"/>
  <c r="B309" i="1"/>
  <c r="L309" i="1"/>
  <c r="M309" i="1"/>
  <c r="N309" i="1"/>
  <c r="O309" i="1"/>
  <c r="P309" i="1"/>
  <c r="Q309" i="1"/>
  <c r="J309" i="1"/>
  <c r="R309" i="1"/>
  <c r="K309" i="1"/>
  <c r="A49" i="1"/>
  <c r="B49" i="1"/>
  <c r="K49" i="1"/>
  <c r="L49" i="1"/>
  <c r="M49" i="1"/>
  <c r="J49" i="1"/>
  <c r="R49" i="1"/>
  <c r="Q49" i="1"/>
  <c r="O49" i="1"/>
  <c r="N49" i="1"/>
  <c r="P49" i="1"/>
  <c r="A227" i="1"/>
  <c r="B227" i="1"/>
  <c r="M227" i="1"/>
  <c r="N227" i="1"/>
  <c r="O227" i="1"/>
  <c r="P227" i="1"/>
  <c r="Q227" i="1"/>
  <c r="J227" i="1"/>
  <c r="R227" i="1"/>
  <c r="K227" i="1"/>
  <c r="L227" i="1"/>
  <c r="A1145" i="1"/>
  <c r="B1145" i="1"/>
  <c r="K1145" i="1"/>
  <c r="L1145" i="1"/>
  <c r="M1145" i="1"/>
  <c r="N1145" i="1"/>
  <c r="O1145" i="1"/>
  <c r="P1145" i="1"/>
  <c r="Q1145" i="1"/>
  <c r="J1145" i="1"/>
  <c r="R1145" i="1"/>
  <c r="A281" i="1"/>
  <c r="B281" i="1"/>
  <c r="Q281" i="1"/>
  <c r="J281" i="1"/>
  <c r="R281" i="1"/>
  <c r="L281" i="1"/>
  <c r="M281" i="1"/>
  <c r="K281" i="1"/>
  <c r="N281" i="1"/>
  <c r="O281" i="1"/>
  <c r="P281" i="1"/>
  <c r="B236" i="1"/>
  <c r="A236" i="1"/>
  <c r="L236" i="1"/>
  <c r="M236" i="1"/>
  <c r="N236" i="1"/>
  <c r="O236" i="1"/>
  <c r="P236" i="1"/>
  <c r="Q236" i="1"/>
  <c r="J236" i="1"/>
  <c r="R236" i="1"/>
  <c r="K236" i="1"/>
  <c r="B322" i="1"/>
  <c r="A322" i="1"/>
  <c r="O322" i="1"/>
  <c r="P322" i="1"/>
  <c r="Q322" i="1"/>
  <c r="J322" i="1"/>
  <c r="R322" i="1"/>
  <c r="K322" i="1"/>
  <c r="L322" i="1"/>
  <c r="M322" i="1"/>
  <c r="N322" i="1"/>
  <c r="A15" i="1"/>
  <c r="B15" i="1"/>
  <c r="K15" i="1"/>
  <c r="L15" i="1"/>
  <c r="J15" i="1"/>
  <c r="M15" i="1"/>
  <c r="O15" i="1"/>
  <c r="P15" i="1"/>
  <c r="R15" i="1"/>
  <c r="Q15" i="1"/>
  <c r="N15" i="1"/>
  <c r="A31" i="1"/>
  <c r="B31" i="1"/>
  <c r="K31" i="1"/>
  <c r="L31" i="1"/>
  <c r="M31" i="1"/>
  <c r="N31" i="1"/>
  <c r="P31" i="1"/>
  <c r="J31" i="1"/>
  <c r="Q31" i="1"/>
  <c r="R31" i="1"/>
  <c r="O31" i="1"/>
  <c r="A132" i="1"/>
  <c r="B132" i="1"/>
  <c r="M132" i="1"/>
  <c r="N132" i="1"/>
  <c r="O132" i="1"/>
  <c r="P132" i="1"/>
  <c r="Q132" i="1"/>
  <c r="J132" i="1"/>
  <c r="R132" i="1"/>
  <c r="K132" i="1"/>
  <c r="L132" i="1"/>
  <c r="A530" i="1"/>
  <c r="B530" i="1"/>
  <c r="P530" i="1"/>
  <c r="J530" i="1"/>
  <c r="R530" i="1"/>
  <c r="K530" i="1"/>
  <c r="L530" i="1"/>
  <c r="M530" i="1"/>
  <c r="O530" i="1"/>
  <c r="N530" i="1"/>
  <c r="Q530" i="1"/>
  <c r="A168" i="1"/>
  <c r="B168" i="1"/>
  <c r="Q168" i="1"/>
  <c r="K168" i="1"/>
  <c r="M168" i="1"/>
  <c r="N168" i="1"/>
  <c r="O168" i="1"/>
  <c r="P168" i="1"/>
  <c r="L168" i="1"/>
  <c r="R168" i="1"/>
  <c r="J168" i="1"/>
  <c r="A1015" i="1"/>
  <c r="B1015" i="1"/>
  <c r="K1015" i="1"/>
  <c r="L1015" i="1"/>
  <c r="M1015" i="1"/>
  <c r="N1015" i="1"/>
  <c r="O1015" i="1"/>
  <c r="P1015" i="1"/>
  <c r="Q1015" i="1"/>
  <c r="J1015" i="1"/>
  <c r="R1015" i="1"/>
  <c r="B1100" i="1"/>
  <c r="A1100" i="1"/>
  <c r="N1100" i="1"/>
  <c r="O1100" i="1"/>
  <c r="P1100" i="1"/>
  <c r="Q1100" i="1"/>
  <c r="J1100" i="1"/>
  <c r="R1100" i="1"/>
  <c r="K1100" i="1"/>
  <c r="L1100" i="1"/>
  <c r="M1100" i="1"/>
  <c r="A1177" i="1"/>
  <c r="B1177" i="1"/>
  <c r="K1177" i="1"/>
  <c r="L1177" i="1"/>
  <c r="M1177" i="1"/>
  <c r="N1177" i="1"/>
  <c r="O1177" i="1"/>
  <c r="P1177" i="1"/>
  <c r="Q1177" i="1"/>
  <c r="J1177" i="1"/>
  <c r="R1177" i="1"/>
  <c r="B178" i="1"/>
  <c r="A178" i="1"/>
  <c r="O178" i="1"/>
  <c r="Q178" i="1"/>
  <c r="K178" i="1"/>
  <c r="L178" i="1"/>
  <c r="M178" i="1"/>
  <c r="N178" i="1"/>
  <c r="J178" i="1"/>
  <c r="P178" i="1"/>
  <c r="R178" i="1"/>
  <c r="A299" i="1"/>
  <c r="B299" i="1"/>
  <c r="K299" i="1"/>
  <c r="M299" i="1"/>
  <c r="N299" i="1"/>
  <c r="O299" i="1"/>
  <c r="P299" i="1"/>
  <c r="Q299" i="1"/>
  <c r="R299" i="1"/>
  <c r="J299" i="1"/>
  <c r="L299" i="1"/>
  <c r="A69" i="1"/>
  <c r="B69" i="1"/>
  <c r="N69" i="1"/>
  <c r="L69" i="1"/>
  <c r="M69" i="1"/>
  <c r="O69" i="1"/>
  <c r="P69" i="1"/>
  <c r="Q69" i="1"/>
  <c r="J69" i="1"/>
  <c r="K69" i="1"/>
  <c r="R69" i="1"/>
  <c r="B94" i="1"/>
  <c r="A94" i="1"/>
  <c r="J94" i="1"/>
  <c r="R94" i="1"/>
  <c r="K94" i="1"/>
  <c r="L94" i="1"/>
  <c r="N94" i="1"/>
  <c r="P94" i="1"/>
  <c r="M94" i="1"/>
  <c r="O94" i="1"/>
  <c r="Q94" i="1"/>
  <c r="A261" i="1"/>
  <c r="B261" i="1"/>
  <c r="K261" i="1"/>
  <c r="L261" i="1"/>
  <c r="M261" i="1"/>
  <c r="N261" i="1"/>
  <c r="O261" i="1"/>
  <c r="P261" i="1"/>
  <c r="Q261" i="1"/>
  <c r="J261" i="1"/>
  <c r="R261" i="1"/>
  <c r="A9" i="1"/>
  <c r="B9" i="1"/>
  <c r="A33" i="1"/>
  <c r="B33" i="1"/>
  <c r="K33" i="1"/>
  <c r="L33" i="1"/>
  <c r="M33" i="1"/>
  <c r="O33" i="1"/>
  <c r="J33" i="1"/>
  <c r="R33" i="1"/>
  <c r="N33" i="1"/>
  <c r="P33" i="1"/>
  <c r="Q33" i="1"/>
  <c r="A57" i="1"/>
  <c r="B57" i="1"/>
  <c r="K57" i="1"/>
  <c r="L57" i="1"/>
  <c r="J57" i="1"/>
  <c r="R57" i="1"/>
  <c r="M57" i="1"/>
  <c r="N57" i="1"/>
  <c r="O57" i="1"/>
  <c r="Q57" i="1"/>
  <c r="P57" i="1"/>
  <c r="A1077" i="1"/>
  <c r="B1077" i="1"/>
  <c r="M1077" i="1"/>
  <c r="N1077" i="1"/>
  <c r="O1077" i="1"/>
  <c r="P1077" i="1"/>
  <c r="Q1077" i="1"/>
  <c r="J1077" i="1"/>
  <c r="R1077" i="1"/>
  <c r="K1077" i="1"/>
  <c r="L1077" i="1"/>
  <c r="A103" i="1"/>
  <c r="B103" i="1"/>
  <c r="J103" i="1"/>
  <c r="R103" i="1"/>
  <c r="K103" i="1"/>
  <c r="M103" i="1"/>
  <c r="O103" i="1"/>
  <c r="Q103" i="1"/>
  <c r="L103" i="1"/>
  <c r="N103" i="1"/>
  <c r="P103" i="1"/>
  <c r="A536" i="1"/>
  <c r="B536" i="1"/>
  <c r="J536" i="1"/>
  <c r="R536" i="1"/>
  <c r="L536" i="1"/>
  <c r="M536" i="1"/>
  <c r="N536" i="1"/>
  <c r="O536" i="1"/>
  <c r="Q536" i="1"/>
  <c r="K536" i="1"/>
  <c r="P536" i="1"/>
  <c r="A520" i="1"/>
  <c r="B520" i="1"/>
  <c r="J520" i="1"/>
  <c r="R520" i="1"/>
  <c r="L520" i="1"/>
  <c r="M520" i="1"/>
  <c r="N520" i="1"/>
  <c r="O520" i="1"/>
  <c r="Q520" i="1"/>
  <c r="K520" i="1"/>
  <c r="P520" i="1"/>
  <c r="A496" i="1"/>
  <c r="B496" i="1"/>
  <c r="Q496" i="1"/>
  <c r="N496" i="1"/>
  <c r="R496" i="1"/>
  <c r="J496" i="1"/>
  <c r="K496" i="1"/>
  <c r="L496" i="1"/>
  <c r="M496" i="1"/>
  <c r="P496" i="1"/>
  <c r="O496" i="1"/>
  <c r="A187" i="1"/>
  <c r="B187" i="1"/>
  <c r="N187" i="1"/>
  <c r="P187" i="1"/>
  <c r="J187" i="1"/>
  <c r="R187" i="1"/>
  <c r="L187" i="1"/>
  <c r="M187" i="1"/>
  <c r="K187" i="1"/>
  <c r="O187" i="1"/>
  <c r="Q187" i="1"/>
  <c r="A1063" i="1"/>
  <c r="B1063" i="1"/>
  <c r="K1063" i="1"/>
  <c r="L1063" i="1"/>
  <c r="M1063" i="1"/>
  <c r="N1063" i="1"/>
  <c r="O1063" i="1"/>
  <c r="P1063" i="1"/>
  <c r="Q1063" i="1"/>
  <c r="J1063" i="1"/>
  <c r="R1063" i="1"/>
  <c r="A1189" i="1"/>
  <c r="B1189" i="1"/>
  <c r="O1189" i="1"/>
  <c r="P1189" i="1"/>
  <c r="Q1189" i="1"/>
  <c r="J1189" i="1"/>
  <c r="R1189" i="1"/>
  <c r="K1189" i="1"/>
  <c r="L1189" i="1"/>
  <c r="M1189" i="1"/>
  <c r="N1189" i="1"/>
  <c r="A1073" i="1"/>
  <c r="B1073" i="1"/>
  <c r="Q1073" i="1"/>
  <c r="J1073" i="1"/>
  <c r="R1073" i="1"/>
  <c r="K1073" i="1"/>
  <c r="L1073" i="1"/>
  <c r="M1073" i="1"/>
  <c r="N1073" i="1"/>
  <c r="O1073" i="1"/>
  <c r="P1073" i="1"/>
  <c r="A725" i="1"/>
  <c r="B725" i="1"/>
  <c r="N725" i="1"/>
  <c r="O725" i="1"/>
  <c r="J725" i="1"/>
  <c r="K725" i="1"/>
  <c r="L725" i="1"/>
  <c r="M725" i="1"/>
  <c r="P725" i="1"/>
  <c r="Q725" i="1"/>
  <c r="R725" i="1"/>
  <c r="A1095" i="1"/>
  <c r="B1095" i="1"/>
  <c r="K1095" i="1"/>
  <c r="L1095" i="1"/>
  <c r="M1095" i="1"/>
  <c r="N1095" i="1"/>
  <c r="O1095" i="1"/>
  <c r="P1095" i="1"/>
  <c r="Q1095" i="1"/>
  <c r="J1095" i="1"/>
  <c r="R1095" i="1"/>
  <c r="B1136" i="1"/>
  <c r="A1136" i="1"/>
  <c r="K1136" i="1"/>
  <c r="L1136" i="1"/>
  <c r="N1136" i="1"/>
  <c r="P1136" i="1"/>
  <c r="J1136" i="1"/>
  <c r="M1136" i="1"/>
  <c r="O1136" i="1"/>
  <c r="Q1136" i="1"/>
  <c r="R1136" i="1"/>
  <c r="A1179" i="1"/>
  <c r="B1179" i="1"/>
  <c r="Q1179" i="1"/>
  <c r="J1179" i="1"/>
  <c r="R1179" i="1"/>
  <c r="K1179" i="1"/>
  <c r="L1179" i="1"/>
  <c r="M1179" i="1"/>
  <c r="N1179" i="1"/>
  <c r="O1179" i="1"/>
  <c r="P1179" i="1"/>
  <c r="B234" i="1"/>
  <c r="A234" i="1"/>
  <c r="N234" i="1"/>
  <c r="O234" i="1"/>
  <c r="P234" i="1"/>
  <c r="Q234" i="1"/>
  <c r="J234" i="1"/>
  <c r="R234" i="1"/>
  <c r="K234" i="1"/>
  <c r="L234" i="1"/>
  <c r="M234" i="1"/>
  <c r="A277" i="1"/>
  <c r="B277" i="1"/>
  <c r="M277" i="1"/>
  <c r="N277" i="1"/>
  <c r="P277" i="1"/>
  <c r="Q277" i="1"/>
  <c r="J277" i="1"/>
  <c r="K277" i="1"/>
  <c r="L277" i="1"/>
  <c r="O277" i="1"/>
  <c r="R277" i="1"/>
  <c r="A301" i="1"/>
  <c r="B301" i="1"/>
  <c r="L301" i="1"/>
  <c r="M301" i="1"/>
  <c r="N301" i="1"/>
  <c r="O301" i="1"/>
  <c r="P301" i="1"/>
  <c r="Q301" i="1"/>
  <c r="J301" i="1"/>
  <c r="R301" i="1"/>
  <c r="K301" i="1"/>
  <c r="B308" i="1"/>
  <c r="A308" i="1"/>
  <c r="M308" i="1"/>
  <c r="N308" i="1"/>
  <c r="O308" i="1"/>
  <c r="P308" i="1"/>
  <c r="Q308" i="1"/>
  <c r="J308" i="1"/>
  <c r="R308" i="1"/>
  <c r="K308" i="1"/>
  <c r="L308" i="1"/>
  <c r="A75" i="1"/>
  <c r="B75" i="1"/>
  <c r="P75" i="1"/>
  <c r="M75" i="1"/>
  <c r="N75" i="1"/>
  <c r="O75" i="1"/>
  <c r="Q75" i="1"/>
  <c r="R75" i="1"/>
  <c r="K75" i="1"/>
  <c r="J75" i="1"/>
  <c r="L75" i="1"/>
  <c r="A100" i="1"/>
  <c r="B100" i="1"/>
  <c r="L100" i="1"/>
  <c r="M100" i="1"/>
  <c r="N100" i="1"/>
  <c r="P100" i="1"/>
  <c r="J100" i="1"/>
  <c r="R100" i="1"/>
  <c r="K100" i="1"/>
  <c r="O100" i="1"/>
  <c r="Q100" i="1"/>
  <c r="A470" i="1"/>
  <c r="B470" i="1"/>
  <c r="K470" i="1"/>
  <c r="P470" i="1"/>
  <c r="Q470" i="1"/>
  <c r="R470" i="1"/>
  <c r="J470" i="1"/>
  <c r="L470" i="1"/>
  <c r="M470" i="1"/>
  <c r="O470" i="1"/>
  <c r="N470" i="1"/>
  <c r="A11" i="1"/>
  <c r="B11" i="1"/>
  <c r="A27" i="1"/>
  <c r="B27" i="1"/>
  <c r="O27" i="1"/>
  <c r="K27" i="1"/>
  <c r="L27" i="1"/>
  <c r="M27" i="1"/>
  <c r="P27" i="1"/>
  <c r="J27" i="1"/>
  <c r="N27" i="1"/>
  <c r="Q27" i="1"/>
  <c r="R27" i="1"/>
  <c r="A43" i="1"/>
  <c r="B43" i="1"/>
  <c r="Q43" i="1"/>
  <c r="J43" i="1"/>
  <c r="R43" i="1"/>
  <c r="K43" i="1"/>
  <c r="P43" i="1"/>
  <c r="L43" i="1"/>
  <c r="M43" i="1"/>
  <c r="N43" i="1"/>
  <c r="O43" i="1"/>
  <c r="A59" i="1"/>
  <c r="B59" i="1"/>
  <c r="Q59" i="1"/>
  <c r="J59" i="1"/>
  <c r="R59" i="1"/>
  <c r="P59" i="1"/>
  <c r="O59" i="1"/>
  <c r="K59" i="1"/>
  <c r="M59" i="1"/>
  <c r="L59" i="1"/>
  <c r="N59" i="1"/>
  <c r="A140" i="1"/>
  <c r="B140" i="1"/>
  <c r="M140" i="1"/>
  <c r="N140" i="1"/>
  <c r="O140" i="1"/>
  <c r="P140" i="1"/>
  <c r="Q140" i="1"/>
  <c r="J140" i="1"/>
  <c r="R140" i="1"/>
  <c r="K140" i="1"/>
  <c r="L140" i="1"/>
  <c r="A988" i="1"/>
  <c r="B988" i="1"/>
  <c r="K988" i="1"/>
  <c r="O988" i="1"/>
  <c r="P988" i="1"/>
  <c r="Q988" i="1"/>
  <c r="R988" i="1"/>
  <c r="J988" i="1"/>
  <c r="L988" i="1"/>
  <c r="M988" i="1"/>
  <c r="N988" i="1"/>
  <c r="A473" i="1"/>
  <c r="B473" i="1"/>
  <c r="P473" i="1"/>
  <c r="M473" i="1"/>
  <c r="K473" i="1"/>
  <c r="L473" i="1"/>
  <c r="N473" i="1"/>
  <c r="O473" i="1"/>
  <c r="Q473" i="1"/>
  <c r="R473" i="1"/>
  <c r="J473" i="1"/>
  <c r="A534" i="1"/>
  <c r="B534" i="1"/>
  <c r="L534" i="1"/>
  <c r="N534" i="1"/>
  <c r="O534" i="1"/>
  <c r="P534" i="1"/>
  <c r="Q534" i="1"/>
  <c r="K534" i="1"/>
  <c r="J534" i="1"/>
  <c r="M534" i="1"/>
  <c r="R534" i="1"/>
  <c r="A518" i="1"/>
  <c r="B518" i="1"/>
  <c r="L518" i="1"/>
  <c r="M518" i="1"/>
  <c r="N518" i="1"/>
  <c r="O518" i="1"/>
  <c r="P518" i="1"/>
  <c r="Q518" i="1"/>
  <c r="K518" i="1"/>
  <c r="J518" i="1"/>
  <c r="R518" i="1"/>
  <c r="A494" i="1"/>
  <c r="B494" i="1"/>
  <c r="K494" i="1"/>
  <c r="P494" i="1"/>
  <c r="N494" i="1"/>
  <c r="O494" i="1"/>
  <c r="Q494" i="1"/>
  <c r="R494" i="1"/>
  <c r="J494" i="1"/>
  <c r="M494" i="1"/>
  <c r="L494" i="1"/>
  <c r="A478" i="1"/>
  <c r="B478" i="1"/>
  <c r="K478" i="1"/>
  <c r="P478" i="1"/>
  <c r="J478" i="1"/>
  <c r="L478" i="1"/>
  <c r="M478" i="1"/>
  <c r="N478" i="1"/>
  <c r="O478" i="1"/>
  <c r="R478" i="1"/>
  <c r="Q478" i="1"/>
  <c r="A315" i="1"/>
  <c r="B315" i="1"/>
  <c r="N315" i="1"/>
  <c r="O315" i="1"/>
  <c r="P315" i="1"/>
  <c r="Q315" i="1"/>
  <c r="J315" i="1"/>
  <c r="R315" i="1"/>
  <c r="K315" i="1"/>
  <c r="L315" i="1"/>
  <c r="M315" i="1"/>
  <c r="A1057" i="1"/>
  <c r="B1057" i="1"/>
  <c r="Q1057" i="1"/>
  <c r="J1057" i="1"/>
  <c r="R1057" i="1"/>
  <c r="K1057" i="1"/>
  <c r="L1057" i="1"/>
  <c r="M1057" i="1"/>
  <c r="N1057" i="1"/>
  <c r="O1057" i="1"/>
  <c r="P1057" i="1"/>
  <c r="B214" i="1"/>
  <c r="A214" i="1"/>
  <c r="J214" i="1"/>
  <c r="R214" i="1"/>
  <c r="K214" i="1"/>
  <c r="L214" i="1"/>
  <c r="M214" i="1"/>
  <c r="N214" i="1"/>
  <c r="O214" i="1"/>
  <c r="P214" i="1"/>
  <c r="Q214" i="1"/>
  <c r="A1066" i="1"/>
  <c r="B1066" i="1"/>
  <c r="P1066" i="1"/>
  <c r="Q1066" i="1"/>
  <c r="J1066" i="1"/>
  <c r="R1066" i="1"/>
  <c r="K1066" i="1"/>
  <c r="L1066" i="1"/>
  <c r="M1066" i="1"/>
  <c r="N1066" i="1"/>
  <c r="O1066" i="1"/>
  <c r="A1074" i="1"/>
  <c r="B1074" i="1"/>
  <c r="P1074" i="1"/>
  <c r="Q1074" i="1"/>
  <c r="J1074" i="1"/>
  <c r="R1074" i="1"/>
  <c r="K1074" i="1"/>
  <c r="L1074" i="1"/>
  <c r="M1074" i="1"/>
  <c r="N1074" i="1"/>
  <c r="O1074" i="1"/>
  <c r="A165" i="1"/>
  <c r="B165" i="1"/>
  <c r="L165" i="1"/>
  <c r="M165" i="1"/>
  <c r="N165" i="1"/>
  <c r="P165" i="1"/>
  <c r="Q165" i="1"/>
  <c r="J165" i="1"/>
  <c r="R165" i="1"/>
  <c r="K165" i="1"/>
  <c r="O165" i="1"/>
  <c r="B230" i="1"/>
  <c r="A230" i="1"/>
  <c r="J230" i="1"/>
  <c r="R230" i="1"/>
  <c r="K230" i="1"/>
  <c r="L230" i="1"/>
  <c r="M230" i="1"/>
  <c r="N230" i="1"/>
  <c r="O230" i="1"/>
  <c r="P230" i="1"/>
  <c r="Q230" i="1"/>
  <c r="B726" i="1"/>
  <c r="A726" i="1"/>
  <c r="M726" i="1"/>
  <c r="N726" i="1"/>
  <c r="J726" i="1"/>
  <c r="K726" i="1"/>
  <c r="L726" i="1"/>
  <c r="O726" i="1"/>
  <c r="P726" i="1"/>
  <c r="Q726" i="1"/>
  <c r="R726" i="1"/>
  <c r="A1020" i="1"/>
  <c r="B1020" i="1"/>
  <c r="N1020" i="1"/>
  <c r="O1020" i="1"/>
  <c r="P1020" i="1"/>
  <c r="Q1020" i="1"/>
  <c r="J1020" i="1"/>
  <c r="R1020" i="1"/>
  <c r="K1020" i="1"/>
  <c r="L1020" i="1"/>
  <c r="M1020" i="1"/>
  <c r="A1024" i="1"/>
  <c r="B1024" i="1"/>
  <c r="J1024" i="1"/>
  <c r="R1024" i="1"/>
  <c r="K1024" i="1"/>
  <c r="L1024" i="1"/>
  <c r="M1024" i="1"/>
  <c r="N1024" i="1"/>
  <c r="O1024" i="1"/>
  <c r="P1024" i="1"/>
  <c r="Q1024" i="1"/>
  <c r="A1094" i="1"/>
  <c r="B1094" i="1"/>
  <c r="L1094" i="1"/>
  <c r="M1094" i="1"/>
  <c r="N1094" i="1"/>
  <c r="O1094" i="1"/>
  <c r="P1094" i="1"/>
  <c r="Q1094" i="1"/>
  <c r="J1094" i="1"/>
  <c r="R1094" i="1"/>
  <c r="K1094" i="1"/>
  <c r="A1103" i="1"/>
  <c r="B1103" i="1"/>
  <c r="K1103" i="1"/>
  <c r="L1103" i="1"/>
  <c r="M1103" i="1"/>
  <c r="N1103" i="1"/>
  <c r="O1103" i="1"/>
  <c r="P1103" i="1"/>
  <c r="Q1103" i="1"/>
  <c r="J1103" i="1"/>
  <c r="R1103" i="1"/>
  <c r="A1137" i="1"/>
  <c r="B1137" i="1"/>
  <c r="J1137" i="1"/>
  <c r="R1137" i="1"/>
  <c r="K1137" i="1"/>
  <c r="M1137" i="1"/>
  <c r="O1137" i="1"/>
  <c r="L1137" i="1"/>
  <c r="N1137" i="1"/>
  <c r="P1137" i="1"/>
  <c r="Q1137" i="1"/>
  <c r="A1142" i="1"/>
  <c r="B1142" i="1"/>
  <c r="J1142" i="1"/>
  <c r="R1142" i="1"/>
  <c r="M1142" i="1"/>
  <c r="N1142" i="1"/>
  <c r="O1142" i="1"/>
  <c r="P1142" i="1"/>
  <c r="Q1142" i="1"/>
  <c r="K1142" i="1"/>
  <c r="L1142" i="1"/>
  <c r="A1154" i="1"/>
  <c r="B1154" i="1"/>
  <c r="J1154" i="1"/>
  <c r="R1154" i="1"/>
  <c r="K1154" i="1"/>
  <c r="L1154" i="1"/>
  <c r="M1154" i="1"/>
  <c r="N1154" i="1"/>
  <c r="O1154" i="1"/>
  <c r="P1154" i="1"/>
  <c r="Q1154" i="1"/>
  <c r="B1180" i="1"/>
  <c r="A1180" i="1"/>
  <c r="P1180" i="1"/>
  <c r="Q1180" i="1"/>
  <c r="J1180" i="1"/>
  <c r="R1180" i="1"/>
  <c r="K1180" i="1"/>
  <c r="L1180" i="1"/>
  <c r="M1180" i="1"/>
  <c r="N1180" i="1"/>
  <c r="O1180" i="1"/>
  <c r="A152" i="1"/>
  <c r="B152" i="1"/>
  <c r="Q152" i="1"/>
  <c r="J152" i="1"/>
  <c r="R152" i="1"/>
  <c r="K152" i="1"/>
  <c r="L152" i="1"/>
  <c r="M152" i="1"/>
  <c r="N152" i="1"/>
  <c r="O152" i="1"/>
  <c r="P152" i="1"/>
  <c r="A233" i="1"/>
  <c r="B233" i="1"/>
  <c r="O233" i="1"/>
  <c r="P233" i="1"/>
  <c r="Q233" i="1"/>
  <c r="J233" i="1"/>
  <c r="R233" i="1"/>
  <c r="K233" i="1"/>
  <c r="L233" i="1"/>
  <c r="M233" i="1"/>
  <c r="N233" i="1"/>
  <c r="A175" i="1"/>
  <c r="B175" i="1"/>
  <c r="J175" i="1"/>
  <c r="R175" i="1"/>
  <c r="L175" i="1"/>
  <c r="N175" i="1"/>
  <c r="O175" i="1"/>
  <c r="P175" i="1"/>
  <c r="Q175" i="1"/>
  <c r="K175" i="1"/>
  <c r="M175" i="1"/>
  <c r="B278" i="1"/>
  <c r="A278" i="1"/>
  <c r="L278" i="1"/>
  <c r="M278" i="1"/>
  <c r="O278" i="1"/>
  <c r="P278" i="1"/>
  <c r="N278" i="1"/>
  <c r="Q278" i="1"/>
  <c r="R278" i="1"/>
  <c r="J278" i="1"/>
  <c r="K278" i="1"/>
  <c r="B286" i="1"/>
  <c r="A286" i="1"/>
  <c r="M286" i="1"/>
  <c r="O286" i="1"/>
  <c r="P286" i="1"/>
  <c r="R286" i="1"/>
  <c r="J286" i="1"/>
  <c r="K286" i="1"/>
  <c r="L286" i="1"/>
  <c r="N286" i="1"/>
  <c r="Q286" i="1"/>
  <c r="B294" i="1"/>
  <c r="A294" i="1"/>
  <c r="O294" i="1"/>
  <c r="P294" i="1"/>
  <c r="K294" i="1"/>
  <c r="L294" i="1"/>
  <c r="M294" i="1"/>
  <c r="N294" i="1"/>
  <c r="Q294" i="1"/>
  <c r="R294" i="1"/>
  <c r="J294" i="1"/>
  <c r="B302" i="1"/>
  <c r="A302" i="1"/>
  <c r="K302" i="1"/>
  <c r="L302" i="1"/>
  <c r="M302" i="1"/>
  <c r="N302" i="1"/>
  <c r="O302" i="1"/>
  <c r="P302" i="1"/>
  <c r="Q302" i="1"/>
  <c r="J302" i="1"/>
  <c r="R302" i="1"/>
  <c r="A115" i="1"/>
  <c r="B115" i="1"/>
  <c r="N115" i="1"/>
  <c r="K115" i="1"/>
  <c r="Q115" i="1"/>
  <c r="R115" i="1"/>
  <c r="J115" i="1"/>
  <c r="L115" i="1"/>
  <c r="M115" i="1"/>
  <c r="O115" i="1"/>
  <c r="P115" i="1"/>
  <c r="A1097" i="1"/>
  <c r="B1097" i="1"/>
  <c r="Q1097" i="1"/>
  <c r="J1097" i="1"/>
  <c r="R1097" i="1"/>
  <c r="K1097" i="1"/>
  <c r="L1097" i="1"/>
  <c r="M1097" i="1"/>
  <c r="N1097" i="1"/>
  <c r="O1097" i="1"/>
  <c r="P1097" i="1"/>
  <c r="A1098" i="1"/>
  <c r="B1098" i="1"/>
  <c r="P1098" i="1"/>
  <c r="Q1098" i="1"/>
  <c r="J1098" i="1"/>
  <c r="R1098" i="1"/>
  <c r="K1098" i="1"/>
  <c r="L1098" i="1"/>
  <c r="M1098" i="1"/>
  <c r="N1098" i="1"/>
  <c r="O1098" i="1"/>
  <c r="B82" i="1"/>
  <c r="A82" i="1"/>
  <c r="Q82" i="1"/>
  <c r="M82" i="1"/>
  <c r="N82" i="1"/>
  <c r="O82" i="1"/>
  <c r="P82" i="1"/>
  <c r="R82" i="1"/>
  <c r="K82" i="1"/>
  <c r="J82" i="1"/>
  <c r="L82" i="1"/>
  <c r="B74" i="1"/>
  <c r="A74" i="1"/>
  <c r="Q74" i="1"/>
  <c r="M74" i="1"/>
  <c r="N74" i="1"/>
  <c r="O74" i="1"/>
  <c r="P74" i="1"/>
  <c r="R74" i="1"/>
  <c r="K74" i="1"/>
  <c r="J74" i="1"/>
  <c r="L74" i="1"/>
  <c r="B66" i="1"/>
  <c r="A66" i="1"/>
  <c r="Q66" i="1"/>
  <c r="L66" i="1"/>
  <c r="M66" i="1"/>
  <c r="N66" i="1"/>
  <c r="O66" i="1"/>
  <c r="P66" i="1"/>
  <c r="J66" i="1"/>
  <c r="K66" i="1"/>
  <c r="R66" i="1"/>
  <c r="A99" i="1"/>
  <c r="B99" i="1"/>
  <c r="M99" i="1"/>
  <c r="N99" i="1"/>
  <c r="O99" i="1"/>
  <c r="Q99" i="1"/>
  <c r="K99" i="1"/>
  <c r="J99" i="1"/>
  <c r="L99" i="1"/>
  <c r="P99" i="1"/>
  <c r="R99" i="1"/>
  <c r="A471" i="1"/>
  <c r="B471" i="1"/>
  <c r="J471" i="1"/>
  <c r="R471" i="1"/>
  <c r="O471" i="1"/>
  <c r="K471" i="1"/>
  <c r="L471" i="1"/>
  <c r="M471" i="1"/>
  <c r="N471" i="1"/>
  <c r="Q471" i="1"/>
  <c r="P471" i="1"/>
  <c r="B264" i="1"/>
  <c r="A264" i="1"/>
  <c r="P264" i="1"/>
  <c r="Q264" i="1"/>
  <c r="J264" i="1"/>
  <c r="R264" i="1"/>
  <c r="K264" i="1"/>
  <c r="L264" i="1"/>
  <c r="M264" i="1"/>
  <c r="N264" i="1"/>
  <c r="O264" i="1"/>
  <c r="A12" i="1"/>
  <c r="B12" i="1"/>
  <c r="A20" i="1"/>
  <c r="B20" i="1"/>
  <c r="N20" i="1"/>
  <c r="O20" i="1"/>
  <c r="R20" i="1"/>
  <c r="J20" i="1"/>
  <c r="L20" i="1"/>
  <c r="M20" i="1"/>
  <c r="Q20" i="1"/>
  <c r="P20" i="1"/>
  <c r="K20" i="1"/>
  <c r="A28" i="1"/>
  <c r="B28" i="1"/>
  <c r="N28" i="1"/>
  <c r="K28" i="1"/>
  <c r="L28" i="1"/>
  <c r="M28" i="1"/>
  <c r="P28" i="1"/>
  <c r="J28" i="1"/>
  <c r="O28" i="1"/>
  <c r="R28" i="1"/>
  <c r="Q28" i="1"/>
  <c r="A36" i="1"/>
  <c r="B36" i="1"/>
  <c r="P36" i="1"/>
  <c r="Q36" i="1"/>
  <c r="J36" i="1"/>
  <c r="R36" i="1"/>
  <c r="L36" i="1"/>
  <c r="O36" i="1"/>
  <c r="K36" i="1"/>
  <c r="N36" i="1"/>
  <c r="M36" i="1"/>
  <c r="A44" i="1"/>
  <c r="B44" i="1"/>
  <c r="P44" i="1"/>
  <c r="Q44" i="1"/>
  <c r="J44" i="1"/>
  <c r="R44" i="1"/>
  <c r="O44" i="1"/>
  <c r="N44" i="1"/>
  <c r="L44" i="1"/>
  <c r="K44" i="1"/>
  <c r="M44" i="1"/>
  <c r="A52" i="1"/>
  <c r="B52" i="1"/>
  <c r="P52" i="1"/>
  <c r="Q52" i="1"/>
  <c r="J52" i="1"/>
  <c r="R52" i="1"/>
  <c r="O52" i="1"/>
  <c r="K52" i="1"/>
  <c r="L52" i="1"/>
  <c r="M52" i="1"/>
  <c r="N52" i="1"/>
  <c r="A60" i="1"/>
  <c r="B60" i="1"/>
  <c r="P60" i="1"/>
  <c r="Q60" i="1"/>
  <c r="O60" i="1"/>
  <c r="J60" i="1"/>
  <c r="K60" i="1"/>
  <c r="L60" i="1"/>
  <c r="M60" i="1"/>
  <c r="R60" i="1"/>
  <c r="N60" i="1"/>
  <c r="A136" i="1"/>
  <c r="B136" i="1"/>
  <c r="Q136" i="1"/>
  <c r="J136" i="1"/>
  <c r="R136" i="1"/>
  <c r="K136" i="1"/>
  <c r="L136" i="1"/>
  <c r="M136" i="1"/>
  <c r="N136" i="1"/>
  <c r="O136" i="1"/>
  <c r="P136" i="1"/>
  <c r="A135" i="1"/>
  <c r="B135" i="1"/>
  <c r="J135" i="1"/>
  <c r="R135" i="1"/>
  <c r="K135" i="1"/>
  <c r="L135" i="1"/>
  <c r="M135" i="1"/>
  <c r="N135" i="1"/>
  <c r="O135" i="1"/>
  <c r="P135" i="1"/>
  <c r="Q135" i="1"/>
  <c r="A1030" i="1"/>
  <c r="B1030" i="1"/>
  <c r="L1030" i="1"/>
  <c r="M1030" i="1"/>
  <c r="N1030" i="1"/>
  <c r="O1030" i="1"/>
  <c r="P1030" i="1"/>
  <c r="Q1030" i="1"/>
  <c r="J1030" i="1"/>
  <c r="R1030" i="1"/>
  <c r="K1030" i="1"/>
  <c r="A989" i="1"/>
  <c r="B989" i="1"/>
  <c r="J989" i="1"/>
  <c r="R989" i="1"/>
  <c r="N989" i="1"/>
  <c r="Q989" i="1"/>
  <c r="K989" i="1"/>
  <c r="L989" i="1"/>
  <c r="M989" i="1"/>
  <c r="O989" i="1"/>
  <c r="P989" i="1"/>
  <c r="B106" i="1"/>
  <c r="A106" i="1"/>
  <c r="O106" i="1"/>
  <c r="P106" i="1"/>
  <c r="J106" i="1"/>
  <c r="R106" i="1"/>
  <c r="L106" i="1"/>
  <c r="K106" i="1"/>
  <c r="M106" i="1"/>
  <c r="N106" i="1"/>
  <c r="Q106" i="1"/>
  <c r="A474" i="1"/>
  <c r="B474" i="1"/>
  <c r="O474" i="1"/>
  <c r="L474" i="1"/>
  <c r="M474" i="1"/>
  <c r="N474" i="1"/>
  <c r="P474" i="1"/>
  <c r="Q474" i="1"/>
  <c r="R474" i="1"/>
  <c r="K474" i="1"/>
  <c r="J474" i="1"/>
  <c r="A541" i="1"/>
  <c r="B541" i="1"/>
  <c r="M541" i="1"/>
  <c r="O541" i="1"/>
  <c r="P541" i="1"/>
  <c r="Q541" i="1"/>
  <c r="J541" i="1"/>
  <c r="R541" i="1"/>
  <c r="L541" i="1"/>
  <c r="K541" i="1"/>
  <c r="N541" i="1"/>
  <c r="A533" i="1"/>
  <c r="B533" i="1"/>
  <c r="M533" i="1"/>
  <c r="O533" i="1"/>
  <c r="P533" i="1"/>
  <c r="Q533" i="1"/>
  <c r="J533" i="1"/>
  <c r="R533" i="1"/>
  <c r="L533" i="1"/>
  <c r="N533" i="1"/>
  <c r="K533" i="1"/>
  <c r="A525" i="1"/>
  <c r="B525" i="1"/>
  <c r="M525" i="1"/>
  <c r="O525" i="1"/>
  <c r="P525" i="1"/>
  <c r="Q525" i="1"/>
  <c r="J525" i="1"/>
  <c r="R525" i="1"/>
  <c r="L525" i="1"/>
  <c r="K525" i="1"/>
  <c r="N525" i="1"/>
  <c r="A517" i="1"/>
  <c r="B517" i="1"/>
  <c r="M517" i="1"/>
  <c r="N517" i="1"/>
  <c r="O517" i="1"/>
  <c r="P517" i="1"/>
  <c r="Q517" i="1"/>
  <c r="J517" i="1"/>
  <c r="R517" i="1"/>
  <c r="L517" i="1"/>
  <c r="K517" i="1"/>
  <c r="A509" i="1"/>
  <c r="B509" i="1"/>
  <c r="M509" i="1"/>
  <c r="N509" i="1"/>
  <c r="O509" i="1"/>
  <c r="P509" i="1"/>
  <c r="Q509" i="1"/>
  <c r="J509" i="1"/>
  <c r="R509" i="1"/>
  <c r="L509" i="1"/>
  <c r="K509" i="1"/>
  <c r="A501" i="1"/>
  <c r="B501" i="1"/>
  <c r="M501" i="1"/>
  <c r="N501" i="1"/>
  <c r="O501" i="1"/>
  <c r="P501" i="1"/>
  <c r="Q501" i="1"/>
  <c r="J501" i="1"/>
  <c r="R501" i="1"/>
  <c r="L501" i="1"/>
  <c r="K501" i="1"/>
  <c r="A493" i="1"/>
  <c r="B493" i="1"/>
  <c r="L493" i="1"/>
  <c r="Q493" i="1"/>
  <c r="M493" i="1"/>
  <c r="N493" i="1"/>
  <c r="O493" i="1"/>
  <c r="P493" i="1"/>
  <c r="R493" i="1"/>
  <c r="K493" i="1"/>
  <c r="J493" i="1"/>
  <c r="A485" i="1"/>
  <c r="B485" i="1"/>
  <c r="L485" i="1"/>
  <c r="Q485" i="1"/>
  <c r="J485" i="1"/>
  <c r="K485" i="1"/>
  <c r="M485" i="1"/>
  <c r="N485" i="1"/>
  <c r="O485" i="1"/>
  <c r="P485" i="1"/>
  <c r="R485" i="1"/>
  <c r="A477" i="1"/>
  <c r="B477" i="1"/>
  <c r="L477" i="1"/>
  <c r="Q477" i="1"/>
  <c r="R477" i="1"/>
  <c r="J477" i="1"/>
  <c r="K477" i="1"/>
  <c r="M477" i="1"/>
  <c r="N477" i="1"/>
  <c r="P477" i="1"/>
  <c r="O477" i="1"/>
  <c r="A239" i="1"/>
  <c r="B239" i="1"/>
  <c r="Q239" i="1"/>
  <c r="J239" i="1"/>
  <c r="R239" i="1"/>
  <c r="K239" i="1"/>
  <c r="L239" i="1"/>
  <c r="M239" i="1"/>
  <c r="N239" i="1"/>
  <c r="O239" i="1"/>
  <c r="P239" i="1"/>
  <c r="B316" i="1"/>
  <c r="A316" i="1"/>
  <c r="M316" i="1"/>
  <c r="N316" i="1"/>
  <c r="O316" i="1"/>
  <c r="P316" i="1"/>
  <c r="Q316" i="1"/>
  <c r="J316" i="1"/>
  <c r="R316" i="1"/>
  <c r="K316" i="1"/>
  <c r="L316" i="1"/>
  <c r="A1050" i="1"/>
  <c r="B1050" i="1"/>
  <c r="P1050" i="1"/>
  <c r="Q1050" i="1"/>
  <c r="J1050" i="1"/>
  <c r="R1050" i="1"/>
  <c r="K1050" i="1"/>
  <c r="L1050" i="1"/>
  <c r="M1050" i="1"/>
  <c r="N1050" i="1"/>
  <c r="O1050" i="1"/>
  <c r="A1058" i="1"/>
  <c r="B1058" i="1"/>
  <c r="P1058" i="1"/>
  <c r="Q1058" i="1"/>
  <c r="J1058" i="1"/>
  <c r="R1058" i="1"/>
  <c r="K1058" i="1"/>
  <c r="L1058" i="1"/>
  <c r="M1058" i="1"/>
  <c r="N1058" i="1"/>
  <c r="O1058" i="1"/>
  <c r="A981" i="1"/>
  <c r="B981" i="1"/>
  <c r="Q981" i="1"/>
  <c r="J981" i="1"/>
  <c r="R981" i="1"/>
  <c r="K981" i="1"/>
  <c r="M981" i="1"/>
  <c r="L981" i="1"/>
  <c r="N981" i="1"/>
  <c r="O981" i="1"/>
  <c r="P981" i="1"/>
  <c r="A207" i="1"/>
  <c r="B207" i="1"/>
  <c r="Q207" i="1"/>
  <c r="J207" i="1"/>
  <c r="R207" i="1"/>
  <c r="K207" i="1"/>
  <c r="L207" i="1"/>
  <c r="M207" i="1"/>
  <c r="N207" i="1"/>
  <c r="O207" i="1"/>
  <c r="P207" i="1"/>
  <c r="A215" i="1"/>
  <c r="B215" i="1"/>
  <c r="Q215" i="1"/>
  <c r="J215" i="1"/>
  <c r="R215" i="1"/>
  <c r="K215" i="1"/>
  <c r="L215" i="1"/>
  <c r="M215" i="1"/>
  <c r="N215" i="1"/>
  <c r="O215" i="1"/>
  <c r="P215" i="1"/>
  <c r="B1220" i="1"/>
  <c r="A1220" i="1"/>
  <c r="P1220" i="1"/>
  <c r="K1220" i="1"/>
  <c r="Q1220" i="1"/>
  <c r="J1220" i="1"/>
  <c r="R1220" i="1"/>
  <c r="L1220" i="1"/>
  <c r="M1220" i="1"/>
  <c r="N1220" i="1"/>
  <c r="O1220" i="1"/>
  <c r="A1210" i="1"/>
  <c r="B1210" i="1"/>
  <c r="J1210" i="1"/>
  <c r="R1210" i="1"/>
  <c r="K1210" i="1"/>
  <c r="L1210" i="1"/>
  <c r="M1210" i="1"/>
  <c r="N1210" i="1"/>
  <c r="O1210" i="1"/>
  <c r="P1210" i="1"/>
  <c r="Q1210" i="1"/>
  <c r="A1200" i="1"/>
  <c r="B1200" i="1"/>
  <c r="L1200" i="1"/>
  <c r="O1200" i="1"/>
  <c r="M1200" i="1"/>
  <c r="N1200" i="1"/>
  <c r="P1200" i="1"/>
  <c r="Q1200" i="1"/>
  <c r="J1200" i="1"/>
  <c r="R1200" i="1"/>
  <c r="K1200" i="1"/>
  <c r="A1190" i="1"/>
  <c r="B1190" i="1"/>
  <c r="N1190" i="1"/>
  <c r="O1190" i="1"/>
  <c r="P1190" i="1"/>
  <c r="Q1190" i="1"/>
  <c r="J1190" i="1"/>
  <c r="R1190" i="1"/>
  <c r="K1190" i="1"/>
  <c r="L1190" i="1"/>
  <c r="M1190" i="1"/>
  <c r="B170" i="1"/>
  <c r="A170" i="1"/>
  <c r="O170" i="1"/>
  <c r="Q170" i="1"/>
  <c r="K170" i="1"/>
  <c r="L170" i="1"/>
  <c r="M170" i="1"/>
  <c r="N170" i="1"/>
  <c r="J170" i="1"/>
  <c r="P170" i="1"/>
  <c r="R170" i="1"/>
  <c r="A1127" i="1"/>
  <c r="B1127" i="1"/>
  <c r="L1127" i="1"/>
  <c r="M1127" i="1"/>
  <c r="N1127" i="1"/>
  <c r="O1127" i="1"/>
  <c r="P1127" i="1"/>
  <c r="Q1127" i="1"/>
  <c r="J1127" i="1"/>
  <c r="K1127" i="1"/>
  <c r="R1127" i="1"/>
  <c r="A149" i="1"/>
  <c r="B149" i="1"/>
  <c r="L149" i="1"/>
  <c r="M149" i="1"/>
  <c r="N149" i="1"/>
  <c r="O149" i="1"/>
  <c r="P149" i="1"/>
  <c r="Q149" i="1"/>
  <c r="J149" i="1"/>
  <c r="R149" i="1"/>
  <c r="K149" i="1"/>
  <c r="A305" i="1"/>
  <c r="B305" i="1"/>
  <c r="P305" i="1"/>
  <c r="Q305" i="1"/>
  <c r="J305" i="1"/>
  <c r="R305" i="1"/>
  <c r="K305" i="1"/>
  <c r="L305" i="1"/>
  <c r="M305" i="1"/>
  <c r="N305" i="1"/>
  <c r="O305" i="1"/>
  <c r="A259" i="1"/>
  <c r="B259" i="1"/>
  <c r="M259" i="1"/>
  <c r="N259" i="1"/>
  <c r="O259" i="1"/>
  <c r="P259" i="1"/>
  <c r="Q259" i="1"/>
  <c r="J259" i="1"/>
  <c r="R259" i="1"/>
  <c r="K259" i="1"/>
  <c r="L259" i="1"/>
  <c r="A974" i="1"/>
  <c r="B974" i="1"/>
  <c r="M974" i="1"/>
  <c r="N974" i="1"/>
  <c r="O974" i="1"/>
  <c r="P974" i="1"/>
  <c r="Q974" i="1"/>
  <c r="J974" i="1"/>
  <c r="R974" i="1"/>
  <c r="L974" i="1"/>
  <c r="K974" i="1"/>
  <c r="A522" i="1"/>
  <c r="B522" i="1"/>
  <c r="P522" i="1"/>
  <c r="J522" i="1"/>
  <c r="R522" i="1"/>
  <c r="K522" i="1"/>
  <c r="L522" i="1"/>
  <c r="M522" i="1"/>
  <c r="O522" i="1"/>
  <c r="Q522" i="1"/>
  <c r="N522" i="1"/>
  <c r="A144" i="1"/>
  <c r="B144" i="1"/>
  <c r="Q144" i="1"/>
  <c r="J144" i="1"/>
  <c r="R144" i="1"/>
  <c r="K144" i="1"/>
  <c r="L144" i="1"/>
  <c r="M144" i="1"/>
  <c r="N144" i="1"/>
  <c r="O144" i="1"/>
  <c r="P144" i="1"/>
  <c r="A1023" i="1"/>
  <c r="B1023" i="1"/>
  <c r="K1023" i="1"/>
  <c r="L1023" i="1"/>
  <c r="M1023" i="1"/>
  <c r="N1023" i="1"/>
  <c r="O1023" i="1"/>
  <c r="P1023" i="1"/>
  <c r="Q1023" i="1"/>
  <c r="J1023" i="1"/>
  <c r="R1023" i="1"/>
  <c r="A1083" i="1"/>
  <c r="B1083" i="1"/>
  <c r="O1083" i="1"/>
  <c r="P1083" i="1"/>
  <c r="Q1083" i="1"/>
  <c r="J1083" i="1"/>
  <c r="R1083" i="1"/>
  <c r="K1083" i="1"/>
  <c r="L1083" i="1"/>
  <c r="M1083" i="1"/>
  <c r="N1083" i="1"/>
  <c r="A1151" i="1"/>
  <c r="B1151" i="1"/>
  <c r="M1151" i="1"/>
  <c r="N1151" i="1"/>
  <c r="O1151" i="1"/>
  <c r="P1151" i="1"/>
  <c r="Q1151" i="1"/>
  <c r="J1151" i="1"/>
  <c r="R1151" i="1"/>
  <c r="K1151" i="1"/>
  <c r="L1151" i="1"/>
  <c r="A155" i="1"/>
  <c r="B155" i="1"/>
  <c r="N155" i="1"/>
  <c r="O155" i="1"/>
  <c r="P155" i="1"/>
  <c r="Q155" i="1"/>
  <c r="J155" i="1"/>
  <c r="R155" i="1"/>
  <c r="K155" i="1"/>
  <c r="L155" i="1"/>
  <c r="M155" i="1"/>
  <c r="A291" i="1"/>
  <c r="B291" i="1"/>
  <c r="J291" i="1"/>
  <c r="R291" i="1"/>
  <c r="K291" i="1"/>
  <c r="P291" i="1"/>
  <c r="Q291" i="1"/>
  <c r="L291" i="1"/>
  <c r="M291" i="1"/>
  <c r="N291" i="1"/>
  <c r="O291" i="1"/>
  <c r="B306" i="1"/>
  <c r="A306" i="1"/>
  <c r="O306" i="1"/>
  <c r="P306" i="1"/>
  <c r="Q306" i="1"/>
  <c r="J306" i="1"/>
  <c r="R306" i="1"/>
  <c r="K306" i="1"/>
  <c r="L306" i="1"/>
  <c r="M306" i="1"/>
  <c r="N306" i="1"/>
  <c r="A87" i="1"/>
  <c r="B87" i="1"/>
  <c r="Q87" i="1"/>
  <c r="J87" i="1"/>
  <c r="R87" i="1"/>
  <c r="K87" i="1"/>
  <c r="L87" i="1"/>
  <c r="M87" i="1"/>
  <c r="O87" i="1"/>
  <c r="N87" i="1"/>
  <c r="P87" i="1"/>
  <c r="A468" i="1"/>
  <c r="B468" i="1"/>
  <c r="M468" i="1"/>
  <c r="J468" i="1"/>
  <c r="R468" i="1"/>
  <c r="N468" i="1"/>
  <c r="O468" i="1"/>
  <c r="P468" i="1"/>
  <c r="Q468" i="1"/>
  <c r="L468" i="1"/>
  <c r="K468" i="1"/>
  <c r="A269" i="1"/>
  <c r="B269" i="1"/>
  <c r="K269" i="1"/>
  <c r="L269" i="1"/>
  <c r="M269" i="1"/>
  <c r="N269" i="1"/>
  <c r="O269" i="1"/>
  <c r="P269" i="1"/>
  <c r="Q269" i="1"/>
  <c r="J269" i="1"/>
  <c r="R269" i="1"/>
  <c r="A25" i="1"/>
  <c r="B25" i="1"/>
  <c r="Q25" i="1"/>
  <c r="K25" i="1"/>
  <c r="L25" i="1"/>
  <c r="M25" i="1"/>
  <c r="O25" i="1"/>
  <c r="J25" i="1"/>
  <c r="N25" i="1"/>
  <c r="P25" i="1"/>
  <c r="R25" i="1"/>
  <c r="A41" i="1"/>
  <c r="B41" i="1"/>
  <c r="K41" i="1"/>
  <c r="L41" i="1"/>
  <c r="M41" i="1"/>
  <c r="J41" i="1"/>
  <c r="R41" i="1"/>
  <c r="N41" i="1"/>
  <c r="O41" i="1"/>
  <c r="P41" i="1"/>
  <c r="Q41" i="1"/>
  <c r="A129" i="1"/>
  <c r="B129" i="1"/>
  <c r="P129" i="1"/>
  <c r="Q129" i="1"/>
  <c r="J129" i="1"/>
  <c r="R129" i="1"/>
  <c r="K129" i="1"/>
  <c r="L129" i="1"/>
  <c r="M129" i="1"/>
  <c r="N129" i="1"/>
  <c r="O129" i="1"/>
  <c r="A986" i="1"/>
  <c r="B986" i="1"/>
  <c r="M986" i="1"/>
  <c r="Q986" i="1"/>
  <c r="L986" i="1"/>
  <c r="N986" i="1"/>
  <c r="O986" i="1"/>
  <c r="P986" i="1"/>
  <c r="R986" i="1"/>
  <c r="J986" i="1"/>
  <c r="K986" i="1"/>
  <c r="A111" i="1"/>
  <c r="B111" i="1"/>
  <c r="J111" i="1"/>
  <c r="R111" i="1"/>
  <c r="K111" i="1"/>
  <c r="M111" i="1"/>
  <c r="O111" i="1"/>
  <c r="L111" i="1"/>
  <c r="N111" i="1"/>
  <c r="P111" i="1"/>
  <c r="Q111" i="1"/>
  <c r="A528" i="1"/>
  <c r="B528" i="1"/>
  <c r="J528" i="1"/>
  <c r="R528" i="1"/>
  <c r="L528" i="1"/>
  <c r="M528" i="1"/>
  <c r="N528" i="1"/>
  <c r="O528" i="1"/>
  <c r="Q528" i="1"/>
  <c r="K528" i="1"/>
  <c r="P528" i="1"/>
  <c r="A512" i="1"/>
  <c r="B512" i="1"/>
  <c r="J512" i="1"/>
  <c r="R512" i="1"/>
  <c r="K512" i="1"/>
  <c r="L512" i="1"/>
  <c r="M512" i="1"/>
  <c r="N512" i="1"/>
  <c r="O512" i="1"/>
  <c r="Q512" i="1"/>
  <c r="P512" i="1"/>
  <c r="A480" i="1"/>
  <c r="B480" i="1"/>
  <c r="Q480" i="1"/>
  <c r="N480" i="1"/>
  <c r="L480" i="1"/>
  <c r="M480" i="1"/>
  <c r="O480" i="1"/>
  <c r="P480" i="1"/>
  <c r="R480" i="1"/>
  <c r="K480" i="1"/>
  <c r="J480" i="1"/>
  <c r="A313" i="1"/>
  <c r="B313" i="1"/>
  <c r="P313" i="1"/>
  <c r="Q313" i="1"/>
  <c r="J313" i="1"/>
  <c r="R313" i="1"/>
  <c r="K313" i="1"/>
  <c r="L313" i="1"/>
  <c r="M313" i="1"/>
  <c r="N313" i="1"/>
  <c r="O313" i="1"/>
  <c r="A1199" i="1"/>
  <c r="B1199" i="1"/>
  <c r="M1199" i="1"/>
  <c r="P1199" i="1"/>
  <c r="N1199" i="1"/>
  <c r="O1199" i="1"/>
  <c r="Q1199" i="1"/>
  <c r="J1199" i="1"/>
  <c r="R1199" i="1"/>
  <c r="K1199" i="1"/>
  <c r="L1199" i="1"/>
  <c r="A1065" i="1"/>
  <c r="B1065" i="1"/>
  <c r="Q1065" i="1"/>
  <c r="J1065" i="1"/>
  <c r="R1065" i="1"/>
  <c r="K1065" i="1"/>
  <c r="L1065" i="1"/>
  <c r="M1065" i="1"/>
  <c r="N1065" i="1"/>
  <c r="O1065" i="1"/>
  <c r="P1065" i="1"/>
  <c r="A164" i="1"/>
  <c r="B164" i="1"/>
  <c r="M164" i="1"/>
  <c r="N164" i="1"/>
  <c r="O164" i="1"/>
  <c r="Q164" i="1"/>
  <c r="J164" i="1"/>
  <c r="R164" i="1"/>
  <c r="K164" i="1"/>
  <c r="L164" i="1"/>
  <c r="P164" i="1"/>
  <c r="A1021" i="1"/>
  <c r="B1021" i="1"/>
  <c r="M1021" i="1"/>
  <c r="N1021" i="1"/>
  <c r="O1021" i="1"/>
  <c r="P1021" i="1"/>
  <c r="Q1021" i="1"/>
  <c r="J1021" i="1"/>
  <c r="R1021" i="1"/>
  <c r="K1021" i="1"/>
  <c r="L1021" i="1"/>
  <c r="A1102" i="1"/>
  <c r="B1102" i="1"/>
  <c r="L1102" i="1"/>
  <c r="M1102" i="1"/>
  <c r="N1102" i="1"/>
  <c r="O1102" i="1"/>
  <c r="P1102" i="1"/>
  <c r="Q1102" i="1"/>
  <c r="J1102" i="1"/>
  <c r="R1102" i="1"/>
  <c r="K1102" i="1"/>
  <c r="A1141" i="1"/>
  <c r="B1141" i="1"/>
  <c r="K1141" i="1"/>
  <c r="M1141" i="1"/>
  <c r="N1141" i="1"/>
  <c r="O1141" i="1"/>
  <c r="P1141" i="1"/>
  <c r="Q1141" i="1"/>
  <c r="R1141" i="1"/>
  <c r="J1141" i="1"/>
  <c r="L1141" i="1"/>
  <c r="A153" i="1"/>
  <c r="B153" i="1"/>
  <c r="P153" i="1"/>
  <c r="Q153" i="1"/>
  <c r="J153" i="1"/>
  <c r="R153" i="1"/>
  <c r="K153" i="1"/>
  <c r="L153" i="1"/>
  <c r="M153" i="1"/>
  <c r="N153" i="1"/>
  <c r="O153" i="1"/>
  <c r="A176" i="1"/>
  <c r="B176" i="1"/>
  <c r="Q176" i="1"/>
  <c r="K176" i="1"/>
  <c r="M176" i="1"/>
  <c r="N176" i="1"/>
  <c r="O176" i="1"/>
  <c r="P176" i="1"/>
  <c r="J176" i="1"/>
  <c r="L176" i="1"/>
  <c r="R176" i="1"/>
  <c r="A293" i="1"/>
  <c r="B293" i="1"/>
  <c r="P293" i="1"/>
  <c r="Q293" i="1"/>
  <c r="J293" i="1"/>
  <c r="K293" i="1"/>
  <c r="L293" i="1"/>
  <c r="M293" i="1"/>
  <c r="N293" i="1"/>
  <c r="O293" i="1"/>
  <c r="R293" i="1"/>
  <c r="A1025" i="1"/>
  <c r="B1025" i="1"/>
  <c r="Q1025" i="1"/>
  <c r="J1025" i="1"/>
  <c r="R1025" i="1"/>
  <c r="K1025" i="1"/>
  <c r="L1025" i="1"/>
  <c r="M1025" i="1"/>
  <c r="N1025" i="1"/>
  <c r="O1025" i="1"/>
  <c r="P1025" i="1"/>
  <c r="A311" i="1"/>
  <c r="B311" i="1"/>
  <c r="J311" i="1"/>
  <c r="R311" i="1"/>
  <c r="K311" i="1"/>
  <c r="L311" i="1"/>
  <c r="M311" i="1"/>
  <c r="N311" i="1"/>
  <c r="O311" i="1"/>
  <c r="P311" i="1"/>
  <c r="Q311" i="1"/>
  <c r="A67" i="1"/>
  <c r="B67" i="1"/>
  <c r="P67" i="1"/>
  <c r="L67" i="1"/>
  <c r="M67" i="1"/>
  <c r="N67" i="1"/>
  <c r="O67" i="1"/>
  <c r="Q67" i="1"/>
  <c r="J67" i="1"/>
  <c r="R67" i="1"/>
  <c r="K67" i="1"/>
  <c r="A92" i="1"/>
  <c r="B92" i="1"/>
  <c r="L92" i="1"/>
  <c r="M92" i="1"/>
  <c r="N92" i="1"/>
  <c r="P92" i="1"/>
  <c r="J92" i="1"/>
  <c r="R92" i="1"/>
  <c r="K92" i="1"/>
  <c r="O92" i="1"/>
  <c r="Q92" i="1"/>
  <c r="A263" i="1"/>
  <c r="B263" i="1"/>
  <c r="Q263" i="1"/>
  <c r="J263" i="1"/>
  <c r="R263" i="1"/>
  <c r="K263" i="1"/>
  <c r="L263" i="1"/>
  <c r="M263" i="1"/>
  <c r="N263" i="1"/>
  <c r="O263" i="1"/>
  <c r="P263" i="1"/>
  <c r="A19" i="1"/>
  <c r="B19" i="1"/>
  <c r="O19" i="1"/>
  <c r="P19" i="1"/>
  <c r="Q19" i="1"/>
  <c r="R19" i="1"/>
  <c r="K19" i="1"/>
  <c r="L19" i="1"/>
  <c r="N19" i="1"/>
  <c r="M19" i="1"/>
  <c r="J19" i="1"/>
  <c r="A35" i="1"/>
  <c r="B35" i="1"/>
  <c r="Q35" i="1"/>
  <c r="J35" i="1"/>
  <c r="R35" i="1"/>
  <c r="K35" i="1"/>
  <c r="M35" i="1"/>
  <c r="P35" i="1"/>
  <c r="L35" i="1"/>
  <c r="N35" i="1"/>
  <c r="O35" i="1"/>
  <c r="A51" i="1"/>
  <c r="B51" i="1"/>
  <c r="Q51" i="1"/>
  <c r="J51" i="1"/>
  <c r="R51" i="1"/>
  <c r="K51" i="1"/>
  <c r="P51" i="1"/>
  <c r="O51" i="1"/>
  <c r="M51" i="1"/>
  <c r="L51" i="1"/>
  <c r="N51" i="1"/>
  <c r="A137" i="1"/>
  <c r="B137" i="1"/>
  <c r="P137" i="1"/>
  <c r="Q137" i="1"/>
  <c r="J137" i="1"/>
  <c r="R137" i="1"/>
  <c r="K137" i="1"/>
  <c r="L137" i="1"/>
  <c r="M137" i="1"/>
  <c r="N137" i="1"/>
  <c r="O137" i="1"/>
  <c r="A1031" i="1"/>
  <c r="B1031" i="1"/>
  <c r="K1031" i="1"/>
  <c r="L1031" i="1"/>
  <c r="M1031" i="1"/>
  <c r="N1031" i="1"/>
  <c r="O1031" i="1"/>
  <c r="P1031" i="1"/>
  <c r="Q1031" i="1"/>
  <c r="J1031" i="1"/>
  <c r="R1031" i="1"/>
  <c r="A105" i="1"/>
  <c r="B105" i="1"/>
  <c r="P105" i="1"/>
  <c r="Q105" i="1"/>
  <c r="K105" i="1"/>
  <c r="M105" i="1"/>
  <c r="O105" i="1"/>
  <c r="R105" i="1"/>
  <c r="J105" i="1"/>
  <c r="L105" i="1"/>
  <c r="N105" i="1"/>
  <c r="A542" i="1"/>
  <c r="B542" i="1"/>
  <c r="L542" i="1"/>
  <c r="N542" i="1"/>
  <c r="O542" i="1"/>
  <c r="P542" i="1"/>
  <c r="Q542" i="1"/>
  <c r="K542" i="1"/>
  <c r="J542" i="1"/>
  <c r="M542" i="1"/>
  <c r="R542" i="1"/>
  <c r="A526" i="1"/>
  <c r="B526" i="1"/>
  <c r="L526" i="1"/>
  <c r="N526" i="1"/>
  <c r="O526" i="1"/>
  <c r="P526" i="1"/>
  <c r="Q526" i="1"/>
  <c r="K526" i="1"/>
  <c r="R526" i="1"/>
  <c r="M526" i="1"/>
  <c r="J526" i="1"/>
  <c r="A502" i="1"/>
  <c r="B502" i="1"/>
  <c r="L502" i="1"/>
  <c r="M502" i="1"/>
  <c r="N502" i="1"/>
  <c r="O502" i="1"/>
  <c r="P502" i="1"/>
  <c r="Q502" i="1"/>
  <c r="K502" i="1"/>
  <c r="J502" i="1"/>
  <c r="R502" i="1"/>
  <c r="A486" i="1"/>
  <c r="B486" i="1"/>
  <c r="K486" i="1"/>
  <c r="P486" i="1"/>
  <c r="L486" i="1"/>
  <c r="M486" i="1"/>
  <c r="N486" i="1"/>
  <c r="O486" i="1"/>
  <c r="Q486" i="1"/>
  <c r="R486" i="1"/>
  <c r="J486" i="1"/>
  <c r="B238" i="1"/>
  <c r="A238" i="1"/>
  <c r="J238" i="1"/>
  <c r="R238" i="1"/>
  <c r="K238" i="1"/>
  <c r="L238" i="1"/>
  <c r="M238" i="1"/>
  <c r="N238" i="1"/>
  <c r="O238" i="1"/>
  <c r="P238" i="1"/>
  <c r="Q238" i="1"/>
  <c r="A977" i="1"/>
  <c r="B977" i="1"/>
  <c r="K977" i="1"/>
  <c r="M977" i="1"/>
  <c r="N977" i="1"/>
  <c r="O977" i="1"/>
  <c r="Q977" i="1"/>
  <c r="J977" i="1"/>
  <c r="L977" i="1"/>
  <c r="P977" i="1"/>
  <c r="R977" i="1"/>
  <c r="A1181" i="1"/>
  <c r="B1181" i="1"/>
  <c r="O1181" i="1"/>
  <c r="P1181" i="1"/>
  <c r="Q1181" i="1"/>
  <c r="J1181" i="1"/>
  <c r="R1181" i="1"/>
  <c r="K1181" i="1"/>
  <c r="L1181" i="1"/>
  <c r="M1181" i="1"/>
  <c r="N1181" i="1"/>
  <c r="A180" i="1"/>
  <c r="B180" i="1"/>
  <c r="M180" i="1"/>
  <c r="O180" i="1"/>
  <c r="Q180" i="1"/>
  <c r="J180" i="1"/>
  <c r="R180" i="1"/>
  <c r="K180" i="1"/>
  <c r="L180" i="1"/>
  <c r="N180" i="1"/>
  <c r="P180" i="1"/>
  <c r="A1221" i="1"/>
  <c r="B1221" i="1"/>
  <c r="O1221" i="1"/>
  <c r="P1221" i="1"/>
  <c r="Q1221" i="1"/>
  <c r="J1221" i="1"/>
  <c r="R1221" i="1"/>
  <c r="K1221" i="1"/>
  <c r="L1221" i="1"/>
  <c r="M1221" i="1"/>
  <c r="N1221" i="1"/>
  <c r="B1211" i="1"/>
  <c r="A1211" i="1"/>
  <c r="Q1211" i="1"/>
  <c r="J1211" i="1"/>
  <c r="R1211" i="1"/>
  <c r="K1211" i="1"/>
  <c r="L1211" i="1"/>
  <c r="M1211" i="1"/>
  <c r="N1211" i="1"/>
  <c r="O1211" i="1"/>
  <c r="P1211" i="1"/>
  <c r="A1201" i="1"/>
  <c r="B1201" i="1"/>
  <c r="K1201" i="1"/>
  <c r="N1201" i="1"/>
  <c r="L1201" i="1"/>
  <c r="M1201" i="1"/>
  <c r="O1201" i="1"/>
  <c r="P1201" i="1"/>
  <c r="Q1201" i="1"/>
  <c r="J1201" i="1"/>
  <c r="R1201" i="1"/>
  <c r="A1191" i="1"/>
  <c r="B1191" i="1"/>
  <c r="M1191" i="1"/>
  <c r="N1191" i="1"/>
  <c r="O1191" i="1"/>
  <c r="P1191" i="1"/>
  <c r="Q1191" i="1"/>
  <c r="J1191" i="1"/>
  <c r="R1191" i="1"/>
  <c r="K1191" i="1"/>
  <c r="L1191" i="1"/>
  <c r="A1067" i="1"/>
  <c r="B1067" i="1"/>
  <c r="O1067" i="1"/>
  <c r="P1067" i="1"/>
  <c r="Q1067" i="1"/>
  <c r="J1067" i="1"/>
  <c r="R1067" i="1"/>
  <c r="K1067" i="1"/>
  <c r="L1067" i="1"/>
  <c r="M1067" i="1"/>
  <c r="N1067" i="1"/>
  <c r="A91" i="1"/>
  <c r="B91" i="1"/>
  <c r="M91" i="1"/>
  <c r="N91" i="1"/>
  <c r="O91" i="1"/>
  <c r="Q91" i="1"/>
  <c r="K91" i="1"/>
  <c r="R91" i="1"/>
  <c r="J91" i="1"/>
  <c r="L91" i="1"/>
  <c r="P91" i="1"/>
  <c r="A167" i="1"/>
  <c r="B167" i="1"/>
  <c r="J167" i="1"/>
  <c r="R167" i="1"/>
  <c r="L167" i="1"/>
  <c r="N167" i="1"/>
  <c r="O167" i="1"/>
  <c r="P167" i="1"/>
  <c r="Q167" i="1"/>
  <c r="K167" i="1"/>
  <c r="M167" i="1"/>
  <c r="A229" i="1"/>
  <c r="B229" i="1"/>
  <c r="K229" i="1"/>
  <c r="L229" i="1"/>
  <c r="M229" i="1"/>
  <c r="N229" i="1"/>
  <c r="O229" i="1"/>
  <c r="P229" i="1"/>
  <c r="Q229" i="1"/>
  <c r="J229" i="1"/>
  <c r="R229" i="1"/>
  <c r="A727" i="1"/>
  <c r="B727" i="1"/>
  <c r="L727" i="1"/>
  <c r="M727" i="1"/>
  <c r="K727" i="1"/>
  <c r="N727" i="1"/>
  <c r="O727" i="1"/>
  <c r="P727" i="1"/>
  <c r="Q727" i="1"/>
  <c r="R727" i="1"/>
  <c r="J727" i="1"/>
  <c r="A1019" i="1"/>
  <c r="B1019" i="1"/>
  <c r="O1019" i="1"/>
  <c r="P1019" i="1"/>
  <c r="Q1019" i="1"/>
  <c r="J1019" i="1"/>
  <c r="R1019" i="1"/>
  <c r="K1019" i="1"/>
  <c r="L1019" i="1"/>
  <c r="M1019" i="1"/>
  <c r="N1019" i="1"/>
  <c r="A1082" i="1"/>
  <c r="B1082" i="1"/>
  <c r="P1082" i="1"/>
  <c r="Q1082" i="1"/>
  <c r="J1082" i="1"/>
  <c r="R1082" i="1"/>
  <c r="K1082" i="1"/>
  <c r="L1082" i="1"/>
  <c r="M1082" i="1"/>
  <c r="N1082" i="1"/>
  <c r="O1082" i="1"/>
  <c r="A1093" i="1"/>
  <c r="B1093" i="1"/>
  <c r="M1093" i="1"/>
  <c r="N1093" i="1"/>
  <c r="O1093" i="1"/>
  <c r="P1093" i="1"/>
  <c r="Q1093" i="1"/>
  <c r="J1093" i="1"/>
  <c r="R1093" i="1"/>
  <c r="K1093" i="1"/>
  <c r="L1093" i="1"/>
  <c r="B1104" i="1"/>
  <c r="A1104" i="1"/>
  <c r="J1104" i="1"/>
  <c r="R1104" i="1"/>
  <c r="K1104" i="1"/>
  <c r="L1104" i="1"/>
  <c r="M1104" i="1"/>
  <c r="N1104" i="1"/>
  <c r="O1104" i="1"/>
  <c r="P1104" i="1"/>
  <c r="Q1104" i="1"/>
  <c r="A1125" i="1"/>
  <c r="B1125" i="1"/>
  <c r="N1125" i="1"/>
  <c r="O1125" i="1"/>
  <c r="P1125" i="1"/>
  <c r="Q1125" i="1"/>
  <c r="J1125" i="1"/>
  <c r="R1125" i="1"/>
  <c r="K1125" i="1"/>
  <c r="L1125" i="1"/>
  <c r="M1125" i="1"/>
  <c r="A1143" i="1"/>
  <c r="B1143" i="1"/>
  <c r="M1143" i="1"/>
  <c r="N1143" i="1"/>
  <c r="O1143" i="1"/>
  <c r="P1143" i="1"/>
  <c r="Q1143" i="1"/>
  <c r="J1143" i="1"/>
  <c r="R1143" i="1"/>
  <c r="K1143" i="1"/>
  <c r="L1143" i="1"/>
  <c r="A1155" i="1"/>
  <c r="B1155" i="1"/>
  <c r="Q1155" i="1"/>
  <c r="J1155" i="1"/>
  <c r="R1155" i="1"/>
  <c r="K1155" i="1"/>
  <c r="L1155" i="1"/>
  <c r="M1155" i="1"/>
  <c r="N1155" i="1"/>
  <c r="O1155" i="1"/>
  <c r="P1155" i="1"/>
  <c r="A151" i="1"/>
  <c r="B151" i="1"/>
  <c r="J151" i="1"/>
  <c r="R151" i="1"/>
  <c r="K151" i="1"/>
  <c r="L151" i="1"/>
  <c r="M151" i="1"/>
  <c r="N151" i="1"/>
  <c r="O151" i="1"/>
  <c r="P151" i="1"/>
  <c r="Q151" i="1"/>
  <c r="A173" i="1"/>
  <c r="B173" i="1"/>
  <c r="L173" i="1"/>
  <c r="N173" i="1"/>
  <c r="P173" i="1"/>
  <c r="Q173" i="1"/>
  <c r="J173" i="1"/>
  <c r="R173" i="1"/>
  <c r="K173" i="1"/>
  <c r="M173" i="1"/>
  <c r="O173" i="1"/>
  <c r="B174" i="1"/>
  <c r="A174" i="1"/>
  <c r="K174" i="1"/>
  <c r="M174" i="1"/>
  <c r="O174" i="1"/>
  <c r="P174" i="1"/>
  <c r="Q174" i="1"/>
  <c r="J174" i="1"/>
  <c r="R174" i="1"/>
  <c r="L174" i="1"/>
  <c r="N174" i="1"/>
  <c r="A279" i="1"/>
  <c r="B279" i="1"/>
  <c r="K279" i="1"/>
  <c r="L279" i="1"/>
  <c r="N279" i="1"/>
  <c r="O279" i="1"/>
  <c r="J279" i="1"/>
  <c r="M279" i="1"/>
  <c r="P279" i="1"/>
  <c r="Q279" i="1"/>
  <c r="R279" i="1"/>
  <c r="A287" i="1"/>
  <c r="B287" i="1"/>
  <c r="L287" i="1"/>
  <c r="N287" i="1"/>
  <c r="O287" i="1"/>
  <c r="J287" i="1"/>
  <c r="K287" i="1"/>
  <c r="M287" i="1"/>
  <c r="P287" i="1"/>
  <c r="Q287" i="1"/>
  <c r="R287" i="1"/>
  <c r="A295" i="1"/>
  <c r="B295" i="1"/>
  <c r="O295" i="1"/>
  <c r="L295" i="1"/>
  <c r="M295" i="1"/>
  <c r="N295" i="1"/>
  <c r="P295" i="1"/>
  <c r="Q295" i="1"/>
  <c r="R295" i="1"/>
  <c r="J295" i="1"/>
  <c r="K295" i="1"/>
  <c r="A303" i="1"/>
  <c r="B303" i="1"/>
  <c r="J303" i="1"/>
  <c r="R303" i="1"/>
  <c r="K303" i="1"/>
  <c r="L303" i="1"/>
  <c r="M303" i="1"/>
  <c r="N303" i="1"/>
  <c r="O303" i="1"/>
  <c r="P303" i="1"/>
  <c r="Q303" i="1"/>
  <c r="A1075" i="1"/>
  <c r="B1075" i="1"/>
  <c r="O1075" i="1"/>
  <c r="P1075" i="1"/>
  <c r="Q1075" i="1"/>
  <c r="J1075" i="1"/>
  <c r="R1075" i="1"/>
  <c r="K1075" i="1"/>
  <c r="L1075" i="1"/>
  <c r="M1075" i="1"/>
  <c r="N1075" i="1"/>
  <c r="B1148" i="1"/>
  <c r="A1148" i="1"/>
  <c r="P1148" i="1"/>
  <c r="Q1148" i="1"/>
  <c r="J1148" i="1"/>
  <c r="R1148" i="1"/>
  <c r="K1148" i="1"/>
  <c r="L1148" i="1"/>
  <c r="M1148" i="1"/>
  <c r="N1148" i="1"/>
  <c r="O1148" i="1"/>
  <c r="A1149" i="1"/>
  <c r="B1149" i="1"/>
  <c r="O1149" i="1"/>
  <c r="P1149" i="1"/>
  <c r="Q1149" i="1"/>
  <c r="J1149" i="1"/>
  <c r="R1149" i="1"/>
  <c r="K1149" i="1"/>
  <c r="L1149" i="1"/>
  <c r="M1149" i="1"/>
  <c r="N1149" i="1"/>
  <c r="A83" i="1"/>
  <c r="B83" i="1"/>
  <c r="M83" i="1"/>
  <c r="N83" i="1"/>
  <c r="O83" i="1"/>
  <c r="P83" i="1"/>
  <c r="Q83" i="1"/>
  <c r="K83" i="1"/>
  <c r="J83" i="1"/>
  <c r="L83" i="1"/>
  <c r="R83" i="1"/>
  <c r="A73" i="1"/>
  <c r="B73" i="1"/>
  <c r="J73" i="1"/>
  <c r="R73" i="1"/>
  <c r="M73" i="1"/>
  <c r="N73" i="1"/>
  <c r="O73" i="1"/>
  <c r="P73" i="1"/>
  <c r="Q73" i="1"/>
  <c r="K73" i="1"/>
  <c r="L73" i="1"/>
  <c r="B98" i="1"/>
  <c r="A98" i="1"/>
  <c r="N98" i="1"/>
  <c r="O98" i="1"/>
  <c r="P98" i="1"/>
  <c r="J98" i="1"/>
  <c r="R98" i="1"/>
  <c r="L98" i="1"/>
  <c r="K98" i="1"/>
  <c r="M98" i="1"/>
  <c r="Q98" i="1"/>
  <c r="B1096" i="1"/>
  <c r="A1096" i="1"/>
  <c r="J1096" i="1"/>
  <c r="R1096" i="1"/>
  <c r="K1096" i="1"/>
  <c r="L1096" i="1"/>
  <c r="M1096" i="1"/>
  <c r="N1096" i="1"/>
  <c r="O1096" i="1"/>
  <c r="P1096" i="1"/>
  <c r="Q1096" i="1"/>
  <c r="A472" i="1"/>
  <c r="B472" i="1"/>
  <c r="Q472" i="1"/>
  <c r="N472" i="1"/>
  <c r="J472" i="1"/>
  <c r="K472" i="1"/>
  <c r="L472" i="1"/>
  <c r="M472" i="1"/>
  <c r="O472" i="1"/>
  <c r="P472" i="1"/>
  <c r="R472" i="1"/>
  <c r="A265" i="1"/>
  <c r="B265" i="1"/>
  <c r="O265" i="1"/>
  <c r="P265" i="1"/>
  <c r="Q265" i="1"/>
  <c r="J265" i="1"/>
  <c r="R265" i="1"/>
  <c r="K265" i="1"/>
  <c r="L265" i="1"/>
  <c r="M265" i="1"/>
  <c r="N265" i="1"/>
  <c r="A13" i="1"/>
  <c r="B13" i="1"/>
  <c r="A21" i="1"/>
  <c r="B21" i="1"/>
  <c r="M21" i="1"/>
  <c r="N21" i="1"/>
  <c r="J21" i="1"/>
  <c r="K21" i="1"/>
  <c r="O21" i="1"/>
  <c r="P21" i="1"/>
  <c r="R21" i="1"/>
  <c r="L21" i="1"/>
  <c r="Q21" i="1"/>
  <c r="A29" i="1"/>
  <c r="B29" i="1"/>
  <c r="M29" i="1"/>
  <c r="K29" i="1"/>
  <c r="L29" i="1"/>
  <c r="N29" i="1"/>
  <c r="P29" i="1"/>
  <c r="J29" i="1"/>
  <c r="Q29" i="1"/>
  <c r="R29" i="1"/>
  <c r="O29" i="1"/>
  <c r="A37" i="1"/>
  <c r="B37" i="1"/>
  <c r="O37" i="1"/>
  <c r="P37" i="1"/>
  <c r="Q37" i="1"/>
  <c r="K37" i="1"/>
  <c r="N37" i="1"/>
  <c r="L37" i="1"/>
  <c r="M37" i="1"/>
  <c r="R37" i="1"/>
  <c r="J37" i="1"/>
  <c r="A45" i="1"/>
  <c r="B45" i="1"/>
  <c r="O45" i="1"/>
  <c r="P45" i="1"/>
  <c r="Q45" i="1"/>
  <c r="N45" i="1"/>
  <c r="J45" i="1"/>
  <c r="K45" i="1"/>
  <c r="L45" i="1"/>
  <c r="M45" i="1"/>
  <c r="R45" i="1"/>
  <c r="A53" i="1"/>
  <c r="B53" i="1"/>
  <c r="O53" i="1"/>
  <c r="P53" i="1"/>
  <c r="Q53" i="1"/>
  <c r="N53" i="1"/>
  <c r="M53" i="1"/>
  <c r="R53" i="1"/>
  <c r="K53" i="1"/>
  <c r="J53" i="1"/>
  <c r="L53" i="1"/>
  <c r="A61" i="1"/>
  <c r="B61" i="1"/>
  <c r="O61" i="1"/>
  <c r="P61" i="1"/>
  <c r="N61" i="1"/>
  <c r="K61" i="1"/>
  <c r="L61" i="1"/>
  <c r="M61" i="1"/>
  <c r="Q61" i="1"/>
  <c r="R61" i="1"/>
  <c r="J61" i="1"/>
  <c r="B134" i="1"/>
  <c r="A134" i="1"/>
  <c r="K134" i="1"/>
  <c r="L134" i="1"/>
  <c r="M134" i="1"/>
  <c r="N134" i="1"/>
  <c r="O134" i="1"/>
  <c r="P134" i="1"/>
  <c r="Q134" i="1"/>
  <c r="J134" i="1"/>
  <c r="R134" i="1"/>
  <c r="B130" i="1"/>
  <c r="A130" i="1"/>
  <c r="O130" i="1"/>
  <c r="P130" i="1"/>
  <c r="Q130" i="1"/>
  <c r="J130" i="1"/>
  <c r="R130" i="1"/>
  <c r="K130" i="1"/>
  <c r="L130" i="1"/>
  <c r="M130" i="1"/>
  <c r="N130" i="1"/>
  <c r="A1029" i="1"/>
  <c r="B1029" i="1"/>
  <c r="M1029" i="1"/>
  <c r="N1029" i="1"/>
  <c r="O1029" i="1"/>
  <c r="P1029" i="1"/>
  <c r="Q1029" i="1"/>
  <c r="J1029" i="1"/>
  <c r="R1029" i="1"/>
  <c r="K1029" i="1"/>
  <c r="L1029" i="1"/>
  <c r="A990" i="1"/>
  <c r="B990" i="1"/>
  <c r="Q990" i="1"/>
  <c r="M990" i="1"/>
  <c r="J990" i="1"/>
  <c r="K990" i="1"/>
  <c r="L990" i="1"/>
  <c r="N990" i="1"/>
  <c r="O990" i="1"/>
  <c r="P990" i="1"/>
  <c r="R990" i="1"/>
  <c r="A107" i="1"/>
  <c r="B107" i="1"/>
  <c r="N107" i="1"/>
  <c r="O107" i="1"/>
  <c r="Q107" i="1"/>
  <c r="K107" i="1"/>
  <c r="M107" i="1"/>
  <c r="P107" i="1"/>
  <c r="R107" i="1"/>
  <c r="J107" i="1"/>
  <c r="L107" i="1"/>
  <c r="A475" i="1"/>
  <c r="B475" i="1"/>
  <c r="N475" i="1"/>
  <c r="K475" i="1"/>
  <c r="O475" i="1"/>
  <c r="P475" i="1"/>
  <c r="Q475" i="1"/>
  <c r="R475" i="1"/>
  <c r="J475" i="1"/>
  <c r="M475" i="1"/>
  <c r="L475" i="1"/>
  <c r="A540" i="1"/>
  <c r="B540" i="1"/>
  <c r="N540" i="1"/>
  <c r="P540" i="1"/>
  <c r="Q540" i="1"/>
  <c r="J540" i="1"/>
  <c r="R540" i="1"/>
  <c r="K540" i="1"/>
  <c r="M540" i="1"/>
  <c r="O540" i="1"/>
  <c r="L540" i="1"/>
  <c r="A532" i="1"/>
  <c r="B532" i="1"/>
  <c r="N532" i="1"/>
  <c r="P532" i="1"/>
  <c r="Q532" i="1"/>
  <c r="J532" i="1"/>
  <c r="R532" i="1"/>
  <c r="K532" i="1"/>
  <c r="M532" i="1"/>
  <c r="L532" i="1"/>
  <c r="O532" i="1"/>
  <c r="A524" i="1"/>
  <c r="B524" i="1"/>
  <c r="N524" i="1"/>
  <c r="P524" i="1"/>
  <c r="Q524" i="1"/>
  <c r="J524" i="1"/>
  <c r="R524" i="1"/>
  <c r="K524" i="1"/>
  <c r="M524" i="1"/>
  <c r="L524" i="1"/>
  <c r="O524" i="1"/>
  <c r="A516" i="1"/>
  <c r="B516" i="1"/>
  <c r="N516" i="1"/>
  <c r="O516" i="1"/>
  <c r="P516" i="1"/>
  <c r="Q516" i="1"/>
  <c r="J516" i="1"/>
  <c r="R516" i="1"/>
  <c r="K516" i="1"/>
  <c r="M516" i="1"/>
  <c r="L516" i="1"/>
  <c r="A508" i="1"/>
  <c r="B508" i="1"/>
  <c r="N508" i="1"/>
  <c r="O508" i="1"/>
  <c r="P508" i="1"/>
  <c r="Q508" i="1"/>
  <c r="J508" i="1"/>
  <c r="R508" i="1"/>
  <c r="K508" i="1"/>
  <c r="M508" i="1"/>
  <c r="L508" i="1"/>
  <c r="A500" i="1"/>
  <c r="B500" i="1"/>
  <c r="M500" i="1"/>
  <c r="J500" i="1"/>
  <c r="N500" i="1"/>
  <c r="O500" i="1"/>
  <c r="P500" i="1"/>
  <c r="Q500" i="1"/>
  <c r="R500" i="1"/>
  <c r="L500" i="1"/>
  <c r="K500" i="1"/>
  <c r="A492" i="1"/>
  <c r="B492" i="1"/>
  <c r="M492" i="1"/>
  <c r="J492" i="1"/>
  <c r="R492" i="1"/>
  <c r="K492" i="1"/>
  <c r="L492" i="1"/>
  <c r="N492" i="1"/>
  <c r="O492" i="1"/>
  <c r="P492" i="1"/>
  <c r="Q492" i="1"/>
  <c r="A484" i="1"/>
  <c r="B484" i="1"/>
  <c r="M484" i="1"/>
  <c r="J484" i="1"/>
  <c r="R484" i="1"/>
  <c r="K484" i="1"/>
  <c r="L484" i="1"/>
  <c r="N484" i="1"/>
  <c r="O484" i="1"/>
  <c r="Q484" i="1"/>
  <c r="P484" i="1"/>
  <c r="A1035" i="1"/>
  <c r="B1035" i="1"/>
  <c r="O1035" i="1"/>
  <c r="P1035" i="1"/>
  <c r="Q1035" i="1"/>
  <c r="J1035" i="1"/>
  <c r="R1035" i="1"/>
  <c r="K1035" i="1"/>
  <c r="L1035" i="1"/>
  <c r="M1035" i="1"/>
  <c r="N1035" i="1"/>
  <c r="A271" i="1"/>
  <c r="B271" i="1"/>
  <c r="Q271" i="1"/>
  <c r="J271" i="1"/>
  <c r="K271" i="1"/>
  <c r="L271" i="1"/>
  <c r="M271" i="1"/>
  <c r="N271" i="1"/>
  <c r="O271" i="1"/>
  <c r="P271" i="1"/>
  <c r="R271" i="1"/>
  <c r="A317" i="1"/>
  <c r="B317" i="1"/>
  <c r="L317" i="1"/>
  <c r="M317" i="1"/>
  <c r="N317" i="1"/>
  <c r="O317" i="1"/>
  <c r="P317" i="1"/>
  <c r="Q317" i="1"/>
  <c r="J317" i="1"/>
  <c r="R317" i="1"/>
  <c r="K317" i="1"/>
  <c r="A1051" i="1"/>
  <c r="B1051" i="1"/>
  <c r="O1051" i="1"/>
  <c r="P1051" i="1"/>
  <c r="Q1051" i="1"/>
  <c r="J1051" i="1"/>
  <c r="R1051" i="1"/>
  <c r="K1051" i="1"/>
  <c r="L1051" i="1"/>
  <c r="M1051" i="1"/>
  <c r="N1051" i="1"/>
  <c r="A1059" i="1"/>
  <c r="B1059" i="1"/>
  <c r="O1059" i="1"/>
  <c r="P1059" i="1"/>
  <c r="Q1059" i="1"/>
  <c r="J1059" i="1"/>
  <c r="R1059" i="1"/>
  <c r="K1059" i="1"/>
  <c r="L1059" i="1"/>
  <c r="M1059" i="1"/>
  <c r="N1059" i="1"/>
  <c r="A982" i="1"/>
  <c r="B982" i="1"/>
  <c r="P982" i="1"/>
  <c r="Q982" i="1"/>
  <c r="J982" i="1"/>
  <c r="R982" i="1"/>
  <c r="L982" i="1"/>
  <c r="K982" i="1"/>
  <c r="M982" i="1"/>
  <c r="N982" i="1"/>
  <c r="O982" i="1"/>
  <c r="B208" i="1"/>
  <c r="A208" i="1"/>
  <c r="P208" i="1"/>
  <c r="Q208" i="1"/>
  <c r="J208" i="1"/>
  <c r="R208" i="1"/>
  <c r="K208" i="1"/>
  <c r="L208" i="1"/>
  <c r="M208" i="1"/>
  <c r="N208" i="1"/>
  <c r="O208" i="1"/>
  <c r="B216" i="1"/>
  <c r="A216" i="1"/>
  <c r="P216" i="1"/>
  <c r="Q216" i="1"/>
  <c r="J216" i="1"/>
  <c r="R216" i="1"/>
  <c r="K216" i="1"/>
  <c r="L216" i="1"/>
  <c r="M216" i="1"/>
  <c r="N216" i="1"/>
  <c r="O216" i="1"/>
  <c r="A1187" i="1"/>
  <c r="B1187" i="1"/>
  <c r="Q1187" i="1"/>
  <c r="J1187" i="1"/>
  <c r="R1187" i="1"/>
  <c r="K1187" i="1"/>
  <c r="L1187" i="1"/>
  <c r="M1187" i="1"/>
  <c r="N1187" i="1"/>
  <c r="O1187" i="1"/>
  <c r="P1187" i="1"/>
  <c r="A1227" i="1"/>
  <c r="B1227" i="1"/>
  <c r="Q1227" i="1"/>
  <c r="J1227" i="1"/>
  <c r="R1227" i="1"/>
  <c r="K1227" i="1"/>
  <c r="L1227" i="1"/>
  <c r="M1227" i="1"/>
  <c r="N1227" i="1"/>
  <c r="O1227" i="1"/>
  <c r="P1227" i="1"/>
  <c r="A1214" i="1"/>
  <c r="B1214" i="1"/>
  <c r="N1214" i="1"/>
  <c r="O1214" i="1"/>
  <c r="P1214" i="1"/>
  <c r="Q1214" i="1"/>
  <c r="J1214" i="1"/>
  <c r="R1214" i="1"/>
  <c r="K1214" i="1"/>
  <c r="L1214" i="1"/>
  <c r="M1214" i="1"/>
  <c r="B1204" i="1"/>
  <c r="A1204" i="1"/>
  <c r="P1204" i="1"/>
  <c r="K1204" i="1"/>
  <c r="Q1204" i="1"/>
  <c r="J1204" i="1"/>
  <c r="R1204" i="1"/>
  <c r="L1204" i="1"/>
  <c r="M1204" i="1"/>
  <c r="N1204" i="1"/>
  <c r="O1204" i="1"/>
  <c r="A1194" i="1"/>
  <c r="B1194" i="1"/>
  <c r="J1194" i="1"/>
  <c r="R1194" i="1"/>
  <c r="K1194" i="1"/>
  <c r="M1194" i="1"/>
  <c r="L1194" i="1"/>
  <c r="N1194" i="1"/>
  <c r="O1194" i="1"/>
  <c r="P1194" i="1"/>
  <c r="Q1194" i="1"/>
  <c r="A1069" i="1"/>
  <c r="B1069" i="1"/>
  <c r="M1069" i="1"/>
  <c r="N1069" i="1"/>
  <c r="O1069" i="1"/>
  <c r="P1069" i="1"/>
  <c r="Q1069" i="1"/>
  <c r="J1069" i="1"/>
  <c r="R1069" i="1"/>
  <c r="K1069" i="1"/>
  <c r="L1069" i="1"/>
  <c r="A1091" i="1"/>
  <c r="B1091" i="1"/>
  <c r="O1091" i="1"/>
  <c r="P1091" i="1"/>
  <c r="Q1091" i="1"/>
  <c r="J1091" i="1"/>
  <c r="R1091" i="1"/>
  <c r="K1091" i="1"/>
  <c r="L1091" i="1"/>
  <c r="M1091" i="1"/>
  <c r="N1091" i="1"/>
  <c r="A181" i="1"/>
  <c r="B181" i="1"/>
  <c r="L181" i="1"/>
  <c r="N181" i="1"/>
  <c r="P181" i="1"/>
  <c r="J181" i="1"/>
  <c r="R181" i="1"/>
  <c r="K181" i="1"/>
  <c r="M181" i="1"/>
  <c r="O181" i="1"/>
  <c r="Q181" i="1"/>
  <c r="A71" i="1"/>
  <c r="B71" i="1"/>
  <c r="L71" i="1"/>
  <c r="M71" i="1"/>
  <c r="N71" i="1"/>
  <c r="O71" i="1"/>
  <c r="P71" i="1"/>
  <c r="Q71" i="1"/>
  <c r="J71" i="1"/>
  <c r="R71" i="1"/>
  <c r="K71" i="1"/>
  <c r="A267" i="1"/>
  <c r="B267" i="1"/>
  <c r="M267" i="1"/>
  <c r="N267" i="1"/>
  <c r="O267" i="1"/>
  <c r="P267" i="1"/>
  <c r="Q267" i="1"/>
  <c r="J267" i="1"/>
  <c r="R267" i="1"/>
  <c r="K267" i="1"/>
  <c r="L267" i="1"/>
  <c r="A23" i="1"/>
  <c r="B23" i="1"/>
  <c r="K23" i="1"/>
  <c r="J23" i="1"/>
  <c r="L23" i="1"/>
  <c r="M23" i="1"/>
  <c r="O23" i="1"/>
  <c r="R23" i="1"/>
  <c r="P23" i="1"/>
  <c r="N23" i="1"/>
  <c r="Q23" i="1"/>
  <c r="A39" i="1"/>
  <c r="B39" i="1"/>
  <c r="M39" i="1"/>
  <c r="N39" i="1"/>
  <c r="O39" i="1"/>
  <c r="L39" i="1"/>
  <c r="K39" i="1"/>
  <c r="P39" i="1"/>
  <c r="Q39" i="1"/>
  <c r="R39" i="1"/>
  <c r="J39" i="1"/>
  <c r="A546" i="1"/>
  <c r="B546" i="1"/>
  <c r="P546" i="1"/>
  <c r="J546" i="1"/>
  <c r="R546" i="1"/>
  <c r="K546" i="1"/>
  <c r="L546" i="1"/>
  <c r="M546" i="1"/>
  <c r="O546" i="1"/>
  <c r="N546" i="1"/>
  <c r="Q546" i="1"/>
  <c r="A147" i="1"/>
  <c r="B147" i="1"/>
  <c r="N147" i="1"/>
  <c r="O147" i="1"/>
  <c r="P147" i="1"/>
  <c r="Q147" i="1"/>
  <c r="J147" i="1"/>
  <c r="R147" i="1"/>
  <c r="K147" i="1"/>
  <c r="L147" i="1"/>
  <c r="M147" i="1"/>
  <c r="A504" i="1"/>
  <c r="B504" i="1"/>
  <c r="J504" i="1"/>
  <c r="R504" i="1"/>
  <c r="K504" i="1"/>
  <c r="L504" i="1"/>
  <c r="M504" i="1"/>
  <c r="N504" i="1"/>
  <c r="O504" i="1"/>
  <c r="Q504" i="1"/>
  <c r="P504" i="1"/>
  <c r="A231" i="1"/>
  <c r="B231" i="1"/>
  <c r="Q231" i="1"/>
  <c r="J231" i="1"/>
  <c r="R231" i="1"/>
  <c r="K231" i="1"/>
  <c r="L231" i="1"/>
  <c r="M231" i="1"/>
  <c r="N231" i="1"/>
  <c r="O231" i="1"/>
  <c r="P231" i="1"/>
  <c r="A1013" i="1"/>
  <c r="B1013" i="1"/>
  <c r="M1013" i="1"/>
  <c r="N1013" i="1"/>
  <c r="O1013" i="1"/>
  <c r="P1013" i="1"/>
  <c r="Q1013" i="1"/>
  <c r="J1013" i="1"/>
  <c r="R1013" i="1"/>
  <c r="K1013" i="1"/>
  <c r="L1013" i="1"/>
  <c r="A1153" i="1"/>
  <c r="B1153" i="1"/>
  <c r="K1153" i="1"/>
  <c r="L1153" i="1"/>
  <c r="M1153" i="1"/>
  <c r="N1153" i="1"/>
  <c r="O1153" i="1"/>
  <c r="P1153" i="1"/>
  <c r="Q1153" i="1"/>
  <c r="J1153" i="1"/>
  <c r="R1153" i="1"/>
  <c r="A285" i="1"/>
  <c r="B285" i="1"/>
  <c r="N285" i="1"/>
  <c r="P285" i="1"/>
  <c r="Q285" i="1"/>
  <c r="M285" i="1"/>
  <c r="O285" i="1"/>
  <c r="R285" i="1"/>
  <c r="J285" i="1"/>
  <c r="K285" i="1"/>
  <c r="L285" i="1"/>
  <c r="A81" i="1"/>
  <c r="B81" i="1"/>
  <c r="J81" i="1"/>
  <c r="R81" i="1"/>
  <c r="M81" i="1"/>
  <c r="N81" i="1"/>
  <c r="O81" i="1"/>
  <c r="P81" i="1"/>
  <c r="Q81" i="1"/>
  <c r="K81" i="1"/>
  <c r="L81" i="1"/>
  <c r="A510" i="1"/>
  <c r="B510" i="1"/>
  <c r="L510" i="1"/>
  <c r="M510" i="1"/>
  <c r="N510" i="1"/>
  <c r="O510" i="1"/>
  <c r="P510" i="1"/>
  <c r="Q510" i="1"/>
  <c r="K510" i="1"/>
  <c r="J510" i="1"/>
  <c r="R510" i="1"/>
  <c r="A1068" i="1"/>
  <c r="B1068" i="1"/>
  <c r="N1068" i="1"/>
  <c r="O1068" i="1"/>
  <c r="P1068" i="1"/>
  <c r="Q1068" i="1"/>
  <c r="J1068" i="1"/>
  <c r="R1068" i="1"/>
  <c r="K1068" i="1"/>
  <c r="L1068" i="1"/>
  <c r="M1068" i="1"/>
  <c r="B142" i="1"/>
  <c r="A142" i="1"/>
  <c r="K142" i="1"/>
  <c r="L142" i="1"/>
  <c r="M142" i="1"/>
  <c r="N142" i="1"/>
  <c r="O142" i="1"/>
  <c r="P142" i="1"/>
  <c r="Q142" i="1"/>
  <c r="J142" i="1"/>
  <c r="R142" i="1"/>
  <c r="A171" i="1"/>
  <c r="B171" i="1"/>
  <c r="N171" i="1"/>
  <c r="P171" i="1"/>
  <c r="J171" i="1"/>
  <c r="R171" i="1"/>
  <c r="K171" i="1"/>
  <c r="L171" i="1"/>
  <c r="M171" i="1"/>
  <c r="Q171" i="1"/>
  <c r="O171" i="1"/>
  <c r="B228" i="1"/>
  <c r="A228" i="1"/>
  <c r="L228" i="1"/>
  <c r="M228" i="1"/>
  <c r="N228" i="1"/>
  <c r="O228" i="1"/>
  <c r="P228" i="1"/>
  <c r="Q228" i="1"/>
  <c r="J228" i="1"/>
  <c r="R228" i="1"/>
  <c r="K228" i="1"/>
  <c r="A729" i="1"/>
  <c r="B729" i="1"/>
  <c r="J729" i="1"/>
  <c r="R729" i="1"/>
  <c r="K729" i="1"/>
  <c r="O729" i="1"/>
  <c r="P729" i="1"/>
  <c r="Q729" i="1"/>
  <c r="L729" i="1"/>
  <c r="M729" i="1"/>
  <c r="N729" i="1"/>
  <c r="A1018" i="1"/>
  <c r="B1018" i="1"/>
  <c r="P1018" i="1"/>
  <c r="Q1018" i="1"/>
  <c r="J1018" i="1"/>
  <c r="R1018" i="1"/>
  <c r="K1018" i="1"/>
  <c r="L1018" i="1"/>
  <c r="M1018" i="1"/>
  <c r="N1018" i="1"/>
  <c r="O1018" i="1"/>
  <c r="A1086" i="1"/>
  <c r="B1086" i="1"/>
  <c r="L1086" i="1"/>
  <c r="M1086" i="1"/>
  <c r="N1086" i="1"/>
  <c r="O1086" i="1"/>
  <c r="P1086" i="1"/>
  <c r="Q1086" i="1"/>
  <c r="J1086" i="1"/>
  <c r="R1086" i="1"/>
  <c r="K1086" i="1"/>
  <c r="B1092" i="1"/>
  <c r="A1092" i="1"/>
  <c r="N1092" i="1"/>
  <c r="O1092" i="1"/>
  <c r="P1092" i="1"/>
  <c r="Q1092" i="1"/>
  <c r="J1092" i="1"/>
  <c r="R1092" i="1"/>
  <c r="K1092" i="1"/>
  <c r="L1092" i="1"/>
  <c r="M1092" i="1"/>
  <c r="A1105" i="1"/>
  <c r="B1105" i="1"/>
  <c r="Q1105" i="1"/>
  <c r="J1105" i="1"/>
  <c r="R1105" i="1"/>
  <c r="K1105" i="1"/>
  <c r="L1105" i="1"/>
  <c r="M1105" i="1"/>
  <c r="N1105" i="1"/>
  <c r="O1105" i="1"/>
  <c r="P1105" i="1"/>
  <c r="A1126" i="1"/>
  <c r="B1126" i="1"/>
  <c r="M1126" i="1"/>
  <c r="N1126" i="1"/>
  <c r="O1126" i="1"/>
  <c r="P1126" i="1"/>
  <c r="Q1126" i="1"/>
  <c r="J1126" i="1"/>
  <c r="R1126" i="1"/>
  <c r="L1126" i="1"/>
  <c r="K1126" i="1"/>
  <c r="B1144" i="1"/>
  <c r="A1144" i="1"/>
  <c r="L1144" i="1"/>
  <c r="M1144" i="1"/>
  <c r="N1144" i="1"/>
  <c r="O1144" i="1"/>
  <c r="P1144" i="1"/>
  <c r="Q1144" i="1"/>
  <c r="J1144" i="1"/>
  <c r="R1144" i="1"/>
  <c r="K1144" i="1"/>
  <c r="B1156" i="1"/>
  <c r="A1156" i="1"/>
  <c r="P1156" i="1"/>
  <c r="Q1156" i="1"/>
  <c r="J1156" i="1"/>
  <c r="R1156" i="1"/>
  <c r="K1156" i="1"/>
  <c r="L1156" i="1"/>
  <c r="M1156" i="1"/>
  <c r="N1156" i="1"/>
  <c r="O1156" i="1"/>
  <c r="B158" i="1"/>
  <c r="A158" i="1"/>
  <c r="K158" i="1"/>
  <c r="L158" i="1"/>
  <c r="M158" i="1"/>
  <c r="N158" i="1"/>
  <c r="O158" i="1"/>
  <c r="P158" i="1"/>
  <c r="Q158" i="1"/>
  <c r="J158" i="1"/>
  <c r="R158" i="1"/>
  <c r="B150" i="1"/>
  <c r="A150" i="1"/>
  <c r="K150" i="1"/>
  <c r="L150" i="1"/>
  <c r="M150" i="1"/>
  <c r="N150" i="1"/>
  <c r="O150" i="1"/>
  <c r="P150" i="1"/>
  <c r="Q150" i="1"/>
  <c r="J150" i="1"/>
  <c r="R150" i="1"/>
  <c r="B182" i="1"/>
  <c r="A182" i="1"/>
  <c r="K182" i="1"/>
  <c r="M182" i="1"/>
  <c r="O182" i="1"/>
  <c r="Q182" i="1"/>
  <c r="J182" i="1"/>
  <c r="R182" i="1"/>
  <c r="N182" i="1"/>
  <c r="P182" i="1"/>
  <c r="L182" i="1"/>
  <c r="A1010" i="1"/>
  <c r="B1010" i="1"/>
  <c r="P1010" i="1"/>
  <c r="Q1010" i="1"/>
  <c r="J1010" i="1"/>
  <c r="R1010" i="1"/>
  <c r="K1010" i="1"/>
  <c r="L1010" i="1"/>
  <c r="M1010" i="1"/>
  <c r="N1010" i="1"/>
  <c r="O1010" i="1"/>
  <c r="B280" i="1"/>
  <c r="A280" i="1"/>
  <c r="J280" i="1"/>
  <c r="R280" i="1"/>
  <c r="K280" i="1"/>
  <c r="M280" i="1"/>
  <c r="N280" i="1"/>
  <c r="L280" i="1"/>
  <c r="O280" i="1"/>
  <c r="P280" i="1"/>
  <c r="Q280" i="1"/>
  <c r="B288" i="1"/>
  <c r="A288" i="1"/>
  <c r="M288" i="1"/>
  <c r="N288" i="1"/>
  <c r="K288" i="1"/>
  <c r="L288" i="1"/>
  <c r="O288" i="1"/>
  <c r="P288" i="1"/>
  <c r="Q288" i="1"/>
  <c r="R288" i="1"/>
  <c r="J288" i="1"/>
  <c r="B296" i="1"/>
  <c r="A296" i="1"/>
  <c r="N296" i="1"/>
  <c r="L296" i="1"/>
  <c r="M296" i="1"/>
  <c r="O296" i="1"/>
  <c r="P296" i="1"/>
  <c r="Q296" i="1"/>
  <c r="R296" i="1"/>
  <c r="J296" i="1"/>
  <c r="K296" i="1"/>
  <c r="B304" i="1"/>
  <c r="A304" i="1"/>
  <c r="Q304" i="1"/>
  <c r="J304" i="1"/>
  <c r="R304" i="1"/>
  <c r="K304" i="1"/>
  <c r="L304" i="1"/>
  <c r="M304" i="1"/>
  <c r="N304" i="1"/>
  <c r="O304" i="1"/>
  <c r="P304" i="1"/>
  <c r="A1026" i="1"/>
  <c r="B1026" i="1"/>
  <c r="P1026" i="1"/>
  <c r="Q1026" i="1"/>
  <c r="J1026" i="1"/>
  <c r="R1026" i="1"/>
  <c r="K1026" i="1"/>
  <c r="L1026" i="1"/>
  <c r="M1026" i="1"/>
  <c r="N1026" i="1"/>
  <c r="O1026" i="1"/>
  <c r="A84" i="1"/>
  <c r="B84" i="1"/>
  <c r="L84" i="1"/>
  <c r="M84" i="1"/>
  <c r="N84" i="1"/>
  <c r="O84" i="1"/>
  <c r="P84" i="1"/>
  <c r="J84" i="1"/>
  <c r="R84" i="1"/>
  <c r="Q84" i="1"/>
  <c r="K84" i="1"/>
  <c r="A72" i="1"/>
  <c r="B72" i="1"/>
  <c r="K72" i="1"/>
  <c r="M72" i="1"/>
  <c r="N72" i="1"/>
  <c r="O72" i="1"/>
  <c r="P72" i="1"/>
  <c r="Q72" i="1"/>
  <c r="J72" i="1"/>
  <c r="L72" i="1"/>
  <c r="R72" i="1"/>
  <c r="A97" i="1"/>
  <c r="B97" i="1"/>
  <c r="O97" i="1"/>
  <c r="P97" i="1"/>
  <c r="Q97" i="1"/>
  <c r="K97" i="1"/>
  <c r="M97" i="1"/>
  <c r="J97" i="1"/>
  <c r="L97" i="1"/>
  <c r="N97" i="1"/>
  <c r="R97" i="1"/>
  <c r="A1147" i="1"/>
  <c r="B1147" i="1"/>
  <c r="Q1147" i="1"/>
  <c r="J1147" i="1"/>
  <c r="R1147" i="1"/>
  <c r="K1147" i="1"/>
  <c r="L1147" i="1"/>
  <c r="M1147" i="1"/>
  <c r="N1147" i="1"/>
  <c r="O1147" i="1"/>
  <c r="P1147" i="1"/>
  <c r="B232" i="1"/>
  <c r="A232" i="1"/>
  <c r="P232" i="1"/>
  <c r="Q232" i="1"/>
  <c r="J232" i="1"/>
  <c r="R232" i="1"/>
  <c r="K232" i="1"/>
  <c r="L232" i="1"/>
  <c r="M232" i="1"/>
  <c r="N232" i="1"/>
  <c r="O232" i="1"/>
  <c r="B266" i="1"/>
  <c r="A266" i="1"/>
  <c r="N266" i="1"/>
  <c r="O266" i="1"/>
  <c r="P266" i="1"/>
  <c r="Q266" i="1"/>
  <c r="J266" i="1"/>
  <c r="R266" i="1"/>
  <c r="K266" i="1"/>
  <c r="L266" i="1"/>
  <c r="M266" i="1"/>
  <c r="A14" i="1"/>
  <c r="B14" i="1"/>
  <c r="L14" i="1"/>
  <c r="M14" i="1"/>
  <c r="R14" i="1"/>
  <c r="J14" i="1"/>
  <c r="N14" i="1"/>
  <c r="O14" i="1"/>
  <c r="Q14" i="1"/>
  <c r="P14" i="1"/>
  <c r="K14" i="1"/>
  <c r="A22" i="1"/>
  <c r="B22" i="1"/>
  <c r="L22" i="1"/>
  <c r="J22" i="1"/>
  <c r="K22" i="1"/>
  <c r="M22" i="1"/>
  <c r="O22" i="1"/>
  <c r="P22" i="1"/>
  <c r="R22" i="1"/>
  <c r="N22" i="1"/>
  <c r="Q22" i="1"/>
  <c r="A30" i="1"/>
  <c r="B30" i="1"/>
  <c r="L30" i="1"/>
  <c r="K30" i="1"/>
  <c r="M30" i="1"/>
  <c r="N30" i="1"/>
  <c r="P30" i="1"/>
  <c r="J30" i="1"/>
  <c r="O30" i="1"/>
  <c r="Q30" i="1"/>
  <c r="R30" i="1"/>
  <c r="A38" i="1"/>
  <c r="B38" i="1"/>
  <c r="N38" i="1"/>
  <c r="O38" i="1"/>
  <c r="P38" i="1"/>
  <c r="J38" i="1"/>
  <c r="M38" i="1"/>
  <c r="K38" i="1"/>
  <c r="L38" i="1"/>
  <c r="R38" i="1"/>
  <c r="Q38" i="1"/>
  <c r="A46" i="1"/>
  <c r="B46" i="1"/>
  <c r="N46" i="1"/>
  <c r="O46" i="1"/>
  <c r="P46" i="1"/>
  <c r="M46" i="1"/>
  <c r="L46" i="1"/>
  <c r="Q46" i="1"/>
  <c r="R46" i="1"/>
  <c r="J46" i="1"/>
  <c r="K46" i="1"/>
  <c r="A54" i="1"/>
  <c r="B54" i="1"/>
  <c r="N54" i="1"/>
  <c r="O54" i="1"/>
  <c r="P54" i="1"/>
  <c r="M54" i="1"/>
  <c r="J54" i="1"/>
  <c r="K54" i="1"/>
  <c r="L54" i="1"/>
  <c r="R54" i="1"/>
  <c r="Q54" i="1"/>
  <c r="A973" i="1"/>
  <c r="B973" i="1"/>
  <c r="N973" i="1"/>
  <c r="O973" i="1"/>
  <c r="P973" i="1"/>
  <c r="Q973" i="1"/>
  <c r="J973" i="1"/>
  <c r="R973" i="1"/>
  <c r="K973" i="1"/>
  <c r="M973" i="1"/>
  <c r="L973" i="1"/>
  <c r="A133" i="1"/>
  <c r="B133" i="1"/>
  <c r="L133" i="1"/>
  <c r="M133" i="1"/>
  <c r="N133" i="1"/>
  <c r="O133" i="1"/>
  <c r="P133" i="1"/>
  <c r="Q133" i="1"/>
  <c r="J133" i="1"/>
  <c r="R133" i="1"/>
  <c r="K133" i="1"/>
  <c r="A1080" i="1"/>
  <c r="B1080" i="1"/>
  <c r="J1080" i="1"/>
  <c r="R1080" i="1"/>
  <c r="K1080" i="1"/>
  <c r="L1080" i="1"/>
  <c r="M1080" i="1"/>
  <c r="N1080" i="1"/>
  <c r="O1080" i="1"/>
  <c r="P1080" i="1"/>
  <c r="Q1080" i="1"/>
  <c r="A1028" i="1"/>
  <c r="B1028" i="1"/>
  <c r="N1028" i="1"/>
  <c r="O1028" i="1"/>
  <c r="P1028" i="1"/>
  <c r="Q1028" i="1"/>
  <c r="J1028" i="1"/>
  <c r="R1028" i="1"/>
  <c r="K1028" i="1"/>
  <c r="L1028" i="1"/>
  <c r="M1028" i="1"/>
  <c r="A991" i="1"/>
  <c r="B991" i="1"/>
  <c r="L991" i="1"/>
  <c r="J991" i="1"/>
  <c r="K991" i="1"/>
  <c r="M991" i="1"/>
  <c r="N991" i="1"/>
  <c r="O991" i="1"/>
  <c r="P991" i="1"/>
  <c r="Q991" i="1"/>
  <c r="R991" i="1"/>
  <c r="A108" i="1"/>
  <c r="B108" i="1"/>
  <c r="M108" i="1"/>
  <c r="N108" i="1"/>
  <c r="P108" i="1"/>
  <c r="J108" i="1"/>
  <c r="R108" i="1"/>
  <c r="K108" i="1"/>
  <c r="L108" i="1"/>
  <c r="O108" i="1"/>
  <c r="Q108" i="1"/>
  <c r="A476" i="1"/>
  <c r="B476" i="1"/>
  <c r="M476" i="1"/>
  <c r="J476" i="1"/>
  <c r="R476" i="1"/>
  <c r="P476" i="1"/>
  <c r="Q476" i="1"/>
  <c r="K476" i="1"/>
  <c r="L476" i="1"/>
  <c r="O476" i="1"/>
  <c r="N476" i="1"/>
  <c r="A539" i="1"/>
  <c r="B539" i="1"/>
  <c r="O539" i="1"/>
  <c r="Q539" i="1"/>
  <c r="J539" i="1"/>
  <c r="R539" i="1"/>
  <c r="K539" i="1"/>
  <c r="L539" i="1"/>
  <c r="N539" i="1"/>
  <c r="M539" i="1"/>
  <c r="P539" i="1"/>
  <c r="A531" i="1"/>
  <c r="B531" i="1"/>
  <c r="O531" i="1"/>
  <c r="Q531" i="1"/>
  <c r="J531" i="1"/>
  <c r="R531" i="1"/>
  <c r="K531" i="1"/>
  <c r="L531" i="1"/>
  <c r="N531" i="1"/>
  <c r="M531" i="1"/>
  <c r="P531" i="1"/>
  <c r="A523" i="1"/>
  <c r="B523" i="1"/>
  <c r="O523" i="1"/>
  <c r="Q523" i="1"/>
  <c r="J523" i="1"/>
  <c r="R523" i="1"/>
  <c r="K523" i="1"/>
  <c r="L523" i="1"/>
  <c r="N523" i="1"/>
  <c r="M523" i="1"/>
  <c r="P523" i="1"/>
  <c r="A515" i="1"/>
  <c r="B515" i="1"/>
  <c r="O515" i="1"/>
  <c r="P515" i="1"/>
  <c r="Q515" i="1"/>
  <c r="J515" i="1"/>
  <c r="R515" i="1"/>
  <c r="K515" i="1"/>
  <c r="L515" i="1"/>
  <c r="N515" i="1"/>
  <c r="M515" i="1"/>
  <c r="A507" i="1"/>
  <c r="B507" i="1"/>
  <c r="O507" i="1"/>
  <c r="P507" i="1"/>
  <c r="Q507" i="1"/>
  <c r="J507" i="1"/>
  <c r="R507" i="1"/>
  <c r="K507" i="1"/>
  <c r="L507" i="1"/>
  <c r="N507" i="1"/>
  <c r="M507" i="1"/>
  <c r="A499" i="1"/>
  <c r="B499" i="1"/>
  <c r="N499" i="1"/>
  <c r="K499" i="1"/>
  <c r="L499" i="1"/>
  <c r="M499" i="1"/>
  <c r="O499" i="1"/>
  <c r="P499" i="1"/>
  <c r="Q499" i="1"/>
  <c r="R499" i="1"/>
  <c r="J499" i="1"/>
  <c r="A491" i="1"/>
  <c r="B491" i="1"/>
  <c r="N491" i="1"/>
  <c r="K491" i="1"/>
  <c r="J491" i="1"/>
  <c r="L491" i="1"/>
  <c r="M491" i="1"/>
  <c r="O491" i="1"/>
  <c r="P491" i="1"/>
  <c r="R491" i="1"/>
  <c r="Q491" i="1"/>
  <c r="A483" i="1"/>
  <c r="B483" i="1"/>
  <c r="N483" i="1"/>
  <c r="K483" i="1"/>
  <c r="Q483" i="1"/>
  <c r="R483" i="1"/>
  <c r="J483" i="1"/>
  <c r="L483" i="1"/>
  <c r="M483" i="1"/>
  <c r="P483" i="1"/>
  <c r="O483" i="1"/>
  <c r="A1036" i="1"/>
  <c r="B1036" i="1"/>
  <c r="N1036" i="1"/>
  <c r="O1036" i="1"/>
  <c r="P1036" i="1"/>
  <c r="Q1036" i="1"/>
  <c r="J1036" i="1"/>
  <c r="R1036" i="1"/>
  <c r="K1036" i="1"/>
  <c r="L1036" i="1"/>
  <c r="M1036" i="1"/>
  <c r="B272" i="1"/>
  <c r="A272" i="1"/>
  <c r="P272" i="1"/>
  <c r="J272" i="1"/>
  <c r="R272" i="1"/>
  <c r="K272" i="1"/>
  <c r="L272" i="1"/>
  <c r="M272" i="1"/>
  <c r="N272" i="1"/>
  <c r="O272" i="1"/>
  <c r="Q272" i="1"/>
  <c r="B318" i="1"/>
  <c r="A318" i="1"/>
  <c r="K318" i="1"/>
  <c r="L318" i="1"/>
  <c r="M318" i="1"/>
  <c r="N318" i="1"/>
  <c r="O318" i="1"/>
  <c r="P318" i="1"/>
  <c r="Q318" i="1"/>
  <c r="R318" i="1"/>
  <c r="J318" i="1"/>
  <c r="A1052" i="1"/>
  <c r="B1052" i="1"/>
  <c r="N1052" i="1"/>
  <c r="O1052" i="1"/>
  <c r="P1052" i="1"/>
  <c r="Q1052" i="1"/>
  <c r="J1052" i="1"/>
  <c r="R1052" i="1"/>
  <c r="K1052" i="1"/>
  <c r="L1052" i="1"/>
  <c r="M1052" i="1"/>
  <c r="A1060" i="1"/>
  <c r="B1060" i="1"/>
  <c r="N1060" i="1"/>
  <c r="O1060" i="1"/>
  <c r="P1060" i="1"/>
  <c r="Q1060" i="1"/>
  <c r="J1060" i="1"/>
  <c r="R1060" i="1"/>
  <c r="K1060" i="1"/>
  <c r="L1060" i="1"/>
  <c r="M1060" i="1"/>
  <c r="A209" i="1"/>
  <c r="B209" i="1"/>
  <c r="O209" i="1"/>
  <c r="P209" i="1"/>
  <c r="Q209" i="1"/>
  <c r="J209" i="1"/>
  <c r="R209" i="1"/>
  <c r="K209" i="1"/>
  <c r="L209" i="1"/>
  <c r="M209" i="1"/>
  <c r="N209" i="1"/>
  <c r="A217" i="1"/>
  <c r="B217" i="1"/>
  <c r="O217" i="1"/>
  <c r="P217" i="1"/>
  <c r="Q217" i="1"/>
  <c r="J217" i="1"/>
  <c r="R217" i="1"/>
  <c r="K217" i="1"/>
  <c r="L217" i="1"/>
  <c r="M217" i="1"/>
  <c r="N217" i="1"/>
  <c r="A1186" i="1"/>
  <c r="B1186" i="1"/>
  <c r="J1186" i="1"/>
  <c r="R1186" i="1"/>
  <c r="K1186" i="1"/>
  <c r="L1186" i="1"/>
  <c r="M1186" i="1"/>
  <c r="N1186" i="1"/>
  <c r="O1186" i="1"/>
  <c r="P1186" i="1"/>
  <c r="Q1186" i="1"/>
  <c r="B1226" i="1"/>
  <c r="A1226" i="1"/>
  <c r="J1226" i="1"/>
  <c r="R1226" i="1"/>
  <c r="K1226" i="1"/>
  <c r="L1226" i="1"/>
  <c r="M1226" i="1"/>
  <c r="N1226" i="1"/>
  <c r="O1226" i="1"/>
  <c r="P1226" i="1"/>
  <c r="Q1226" i="1"/>
  <c r="A1217" i="1"/>
  <c r="B1217" i="1"/>
  <c r="K1217" i="1"/>
  <c r="L1217" i="1"/>
  <c r="M1217" i="1"/>
  <c r="N1217" i="1"/>
  <c r="O1217" i="1"/>
  <c r="P1217" i="1"/>
  <c r="Q1217" i="1"/>
  <c r="J1217" i="1"/>
  <c r="R1217" i="1"/>
  <c r="A1207" i="1"/>
  <c r="B1207" i="1"/>
  <c r="M1207" i="1"/>
  <c r="P1207" i="1"/>
  <c r="N1207" i="1"/>
  <c r="O1207" i="1"/>
  <c r="Q1207" i="1"/>
  <c r="J1207" i="1"/>
  <c r="R1207" i="1"/>
  <c r="K1207" i="1"/>
  <c r="L1207" i="1"/>
  <c r="A1197" i="1"/>
  <c r="B1197" i="1"/>
  <c r="O1197" i="1"/>
  <c r="P1197" i="1"/>
  <c r="J1197" i="1"/>
  <c r="Q1197" i="1"/>
  <c r="R1197" i="1"/>
  <c r="K1197" i="1"/>
  <c r="L1197" i="1"/>
  <c r="M1197" i="1"/>
  <c r="N1197" i="1"/>
  <c r="A1185" i="1"/>
  <c r="B1185" i="1"/>
  <c r="K1185" i="1"/>
  <c r="L1185" i="1"/>
  <c r="M1185" i="1"/>
  <c r="N1185" i="1"/>
  <c r="O1185" i="1"/>
  <c r="P1185" i="1"/>
  <c r="Q1185" i="1"/>
  <c r="J1185" i="1"/>
  <c r="R1185" i="1"/>
  <c r="A1225" i="1"/>
  <c r="B1225" i="1"/>
  <c r="K1225" i="1"/>
  <c r="L1225" i="1"/>
  <c r="M1225" i="1"/>
  <c r="N1225" i="1"/>
  <c r="O1225" i="1"/>
  <c r="Q1225" i="1"/>
  <c r="P1225" i="1"/>
  <c r="J1225" i="1"/>
  <c r="R1225" i="1"/>
  <c r="A1216" i="1"/>
  <c r="B1216" i="1"/>
  <c r="L1216" i="1"/>
  <c r="M1216" i="1"/>
  <c r="N1216" i="1"/>
  <c r="O1216" i="1"/>
  <c r="P1216" i="1"/>
  <c r="Q1216" i="1"/>
  <c r="J1216" i="1"/>
  <c r="R1216" i="1"/>
  <c r="K1216" i="1"/>
  <c r="A1206" i="1"/>
  <c r="B1206" i="1"/>
  <c r="N1206" i="1"/>
  <c r="Q1206" i="1"/>
  <c r="O1206" i="1"/>
  <c r="P1206" i="1"/>
  <c r="J1206" i="1"/>
  <c r="R1206" i="1"/>
  <c r="K1206" i="1"/>
  <c r="L1206" i="1"/>
  <c r="M1206" i="1"/>
  <c r="A1196" i="1"/>
  <c r="B1196" i="1"/>
  <c r="P1196" i="1"/>
  <c r="Q1196" i="1"/>
  <c r="K1196" i="1"/>
  <c r="J1196" i="1"/>
  <c r="R1196" i="1"/>
  <c r="L1196" i="1"/>
  <c r="M1196" i="1"/>
  <c r="N1196" i="1"/>
  <c r="O1196" i="1"/>
  <c r="B146" i="1"/>
  <c r="A146" i="1"/>
  <c r="O146" i="1"/>
  <c r="P146" i="1"/>
  <c r="Q146" i="1"/>
  <c r="J146" i="1"/>
  <c r="R146" i="1"/>
  <c r="K146" i="1"/>
  <c r="L146" i="1"/>
  <c r="M146" i="1"/>
  <c r="N146" i="1"/>
  <c r="A1106" i="1"/>
  <c r="B1106" i="1"/>
  <c r="P1106" i="1"/>
  <c r="Q1106" i="1"/>
  <c r="J1106" i="1"/>
  <c r="R1106" i="1"/>
  <c r="K1106" i="1"/>
  <c r="L1106" i="1"/>
  <c r="M1106" i="1"/>
  <c r="N1106" i="1"/>
  <c r="O1106" i="1"/>
  <c r="A1009" i="1"/>
  <c r="B1009" i="1"/>
  <c r="Q1009" i="1"/>
  <c r="J1009" i="1"/>
  <c r="R1009" i="1"/>
  <c r="K1009" i="1"/>
  <c r="L1009" i="1"/>
  <c r="M1009" i="1"/>
  <c r="N1009" i="1"/>
  <c r="O1009" i="1"/>
  <c r="P1009" i="1"/>
  <c r="A77" i="1"/>
  <c r="B77" i="1"/>
  <c r="N77" i="1"/>
  <c r="L77" i="1"/>
  <c r="M77" i="1"/>
  <c r="O77" i="1"/>
  <c r="P77" i="1"/>
  <c r="Q77" i="1"/>
  <c r="J77" i="1"/>
  <c r="K77" i="1"/>
  <c r="R77" i="1"/>
  <c r="A55" i="1"/>
  <c r="B55" i="1"/>
  <c r="M55" i="1"/>
  <c r="N55" i="1"/>
  <c r="O55" i="1"/>
  <c r="L55" i="1"/>
  <c r="K55" i="1"/>
  <c r="P55" i="1"/>
  <c r="Q55" i="1"/>
  <c r="R55" i="1"/>
  <c r="J55" i="1"/>
  <c r="A1079" i="1"/>
  <c r="B1079" i="1"/>
  <c r="K1079" i="1"/>
  <c r="L1079" i="1"/>
  <c r="M1079" i="1"/>
  <c r="N1079" i="1"/>
  <c r="O1079" i="1"/>
  <c r="P1079" i="1"/>
  <c r="Q1079" i="1"/>
  <c r="J1079" i="1"/>
  <c r="R1079" i="1"/>
  <c r="A1027" i="1"/>
  <c r="B1027" i="1"/>
  <c r="O1027" i="1"/>
  <c r="P1027" i="1"/>
  <c r="Q1027" i="1"/>
  <c r="J1027" i="1"/>
  <c r="R1027" i="1"/>
  <c r="K1027" i="1"/>
  <c r="L1027" i="1"/>
  <c r="M1027" i="1"/>
  <c r="N1027" i="1"/>
  <c r="A109" i="1"/>
  <c r="B109" i="1"/>
  <c r="L109" i="1"/>
  <c r="M109" i="1"/>
  <c r="O109" i="1"/>
  <c r="Q109" i="1"/>
  <c r="K109" i="1"/>
  <c r="N109" i="1"/>
  <c r="P109" i="1"/>
  <c r="R109" i="1"/>
  <c r="J109" i="1"/>
  <c r="A514" i="1"/>
  <c r="B514" i="1"/>
  <c r="P514" i="1"/>
  <c r="Q514" i="1"/>
  <c r="J514" i="1"/>
  <c r="R514" i="1"/>
  <c r="K514" i="1"/>
  <c r="L514" i="1"/>
  <c r="M514" i="1"/>
  <c r="O514" i="1"/>
  <c r="N514" i="1"/>
  <c r="A506" i="1"/>
  <c r="B506" i="1"/>
  <c r="P506" i="1"/>
  <c r="Q506" i="1"/>
  <c r="J506" i="1"/>
  <c r="R506" i="1"/>
  <c r="K506" i="1"/>
  <c r="L506" i="1"/>
  <c r="M506" i="1"/>
  <c r="O506" i="1"/>
  <c r="N506" i="1"/>
  <c r="A498" i="1"/>
  <c r="B498" i="1"/>
  <c r="O498" i="1"/>
  <c r="L498" i="1"/>
  <c r="J498" i="1"/>
  <c r="K498" i="1"/>
  <c r="M498" i="1"/>
  <c r="N498" i="1"/>
  <c r="P498" i="1"/>
  <c r="Q498" i="1"/>
  <c r="R498" i="1"/>
  <c r="A490" i="1"/>
  <c r="B490" i="1"/>
  <c r="O490" i="1"/>
  <c r="L490" i="1"/>
  <c r="R490" i="1"/>
  <c r="J490" i="1"/>
  <c r="K490" i="1"/>
  <c r="M490" i="1"/>
  <c r="N490" i="1"/>
  <c r="Q490" i="1"/>
  <c r="P490" i="1"/>
  <c r="A482" i="1"/>
  <c r="B482" i="1"/>
  <c r="O482" i="1"/>
  <c r="L482" i="1"/>
  <c r="P482" i="1"/>
  <c r="Q482" i="1"/>
  <c r="R482" i="1"/>
  <c r="J482" i="1"/>
  <c r="K482" i="1"/>
  <c r="N482" i="1"/>
  <c r="M482" i="1"/>
  <c r="A185" i="1"/>
  <c r="B185" i="1"/>
  <c r="P185" i="1"/>
  <c r="J185" i="1"/>
  <c r="R185" i="1"/>
  <c r="L185" i="1"/>
  <c r="N185" i="1"/>
  <c r="O185" i="1"/>
  <c r="K185" i="1"/>
  <c r="M185" i="1"/>
  <c r="Q185" i="1"/>
  <c r="A273" i="1"/>
  <c r="B273" i="1"/>
  <c r="O273" i="1"/>
  <c r="Q273" i="1"/>
  <c r="J273" i="1"/>
  <c r="R273" i="1"/>
  <c r="K273" i="1"/>
  <c r="L273" i="1"/>
  <c r="M273" i="1"/>
  <c r="N273" i="1"/>
  <c r="P273" i="1"/>
  <c r="A319" i="1"/>
  <c r="B319" i="1"/>
  <c r="J319" i="1"/>
  <c r="R319" i="1"/>
  <c r="K319" i="1"/>
  <c r="L319" i="1"/>
  <c r="M319" i="1"/>
  <c r="N319" i="1"/>
  <c r="O319" i="1"/>
  <c r="P319" i="1"/>
  <c r="Q319" i="1"/>
  <c r="A1053" i="1"/>
  <c r="B1053" i="1"/>
  <c r="M1053" i="1"/>
  <c r="N1053" i="1"/>
  <c r="O1053" i="1"/>
  <c r="P1053" i="1"/>
  <c r="Q1053" i="1"/>
  <c r="J1053" i="1"/>
  <c r="R1053" i="1"/>
  <c r="K1053" i="1"/>
  <c r="L1053" i="1"/>
  <c r="A1061" i="1"/>
  <c r="B1061" i="1"/>
  <c r="M1061" i="1"/>
  <c r="N1061" i="1"/>
  <c r="O1061" i="1"/>
  <c r="P1061" i="1"/>
  <c r="Q1061" i="1"/>
  <c r="J1061" i="1"/>
  <c r="R1061" i="1"/>
  <c r="K1061" i="1"/>
  <c r="L1061" i="1"/>
  <c r="B210" i="1"/>
  <c r="A210" i="1"/>
  <c r="N210" i="1"/>
  <c r="O210" i="1"/>
  <c r="P210" i="1"/>
  <c r="Q210" i="1"/>
  <c r="J210" i="1"/>
  <c r="R210" i="1"/>
  <c r="K210" i="1"/>
  <c r="L210" i="1"/>
  <c r="M210" i="1"/>
  <c r="B218" i="1"/>
  <c r="A218" i="1"/>
  <c r="N218" i="1"/>
  <c r="O218" i="1"/>
  <c r="P218" i="1"/>
  <c r="Q218" i="1"/>
  <c r="J218" i="1"/>
  <c r="R218" i="1"/>
  <c r="K218" i="1"/>
  <c r="L218" i="1"/>
  <c r="M218" i="1"/>
  <c r="A1070" i="1"/>
  <c r="B1070" i="1"/>
  <c r="L1070" i="1"/>
  <c r="M1070" i="1"/>
  <c r="N1070" i="1"/>
  <c r="O1070" i="1"/>
  <c r="P1070" i="1"/>
  <c r="Q1070" i="1"/>
  <c r="J1070" i="1"/>
  <c r="R1070" i="1"/>
  <c r="K1070" i="1"/>
  <c r="A145" i="1"/>
  <c r="B145" i="1"/>
  <c r="P145" i="1"/>
  <c r="Q145" i="1"/>
  <c r="J145" i="1"/>
  <c r="R145" i="1"/>
  <c r="K145" i="1"/>
  <c r="L145" i="1"/>
  <c r="M145" i="1"/>
  <c r="N145" i="1"/>
  <c r="O145" i="1"/>
  <c r="A169" i="1"/>
  <c r="B169" i="1"/>
  <c r="P169" i="1"/>
  <c r="J169" i="1"/>
  <c r="R169" i="1"/>
  <c r="L169" i="1"/>
  <c r="M169" i="1"/>
  <c r="N169" i="1"/>
  <c r="O169" i="1"/>
  <c r="K169" i="1"/>
  <c r="Q169" i="1"/>
  <c r="B226" i="1"/>
  <c r="A226" i="1"/>
  <c r="N226" i="1"/>
  <c r="O226" i="1"/>
  <c r="P226" i="1"/>
  <c r="Q226" i="1"/>
  <c r="J226" i="1"/>
  <c r="R226" i="1"/>
  <c r="K226" i="1"/>
  <c r="L226" i="1"/>
  <c r="M226" i="1"/>
  <c r="A1012" i="1"/>
  <c r="B1012" i="1"/>
  <c r="N1012" i="1"/>
  <c r="O1012" i="1"/>
  <c r="P1012" i="1"/>
  <c r="Q1012" i="1"/>
  <c r="J1012" i="1"/>
  <c r="R1012" i="1"/>
  <c r="K1012" i="1"/>
  <c r="L1012" i="1"/>
  <c r="M1012" i="1"/>
  <c r="A1016" i="1"/>
  <c r="B1016" i="1"/>
  <c r="J1016" i="1"/>
  <c r="R1016" i="1"/>
  <c r="K1016" i="1"/>
  <c r="L1016" i="1"/>
  <c r="M1016" i="1"/>
  <c r="N1016" i="1"/>
  <c r="O1016" i="1"/>
  <c r="P1016" i="1"/>
  <c r="Q1016" i="1"/>
  <c r="A1084" i="1"/>
  <c r="B1084" i="1"/>
  <c r="N1084" i="1"/>
  <c r="O1084" i="1"/>
  <c r="P1084" i="1"/>
  <c r="Q1084" i="1"/>
  <c r="J1084" i="1"/>
  <c r="R1084" i="1"/>
  <c r="K1084" i="1"/>
  <c r="L1084" i="1"/>
  <c r="M1084" i="1"/>
  <c r="A1090" i="1"/>
  <c r="B1090" i="1"/>
  <c r="P1090" i="1"/>
  <c r="Q1090" i="1"/>
  <c r="J1090" i="1"/>
  <c r="R1090" i="1"/>
  <c r="K1090" i="1"/>
  <c r="L1090" i="1"/>
  <c r="M1090" i="1"/>
  <c r="N1090" i="1"/>
  <c r="O1090" i="1"/>
  <c r="A1133" i="1"/>
  <c r="B1133" i="1"/>
  <c r="N1133" i="1"/>
  <c r="O1133" i="1"/>
  <c r="Q1133" i="1"/>
  <c r="K1133" i="1"/>
  <c r="P1133" i="1"/>
  <c r="R1133" i="1"/>
  <c r="J1133" i="1"/>
  <c r="L1133" i="1"/>
  <c r="M1133" i="1"/>
  <c r="B1128" i="1"/>
  <c r="A1128" i="1"/>
  <c r="K1128" i="1"/>
  <c r="L1128" i="1"/>
  <c r="M1128" i="1"/>
  <c r="N1128" i="1"/>
  <c r="O1128" i="1"/>
  <c r="P1128" i="1"/>
  <c r="J1128" i="1"/>
  <c r="Q1128" i="1"/>
  <c r="R1128" i="1"/>
  <c r="A1146" i="1"/>
  <c r="B1146" i="1"/>
  <c r="J1146" i="1"/>
  <c r="R1146" i="1"/>
  <c r="K1146" i="1"/>
  <c r="L1146" i="1"/>
  <c r="M1146" i="1"/>
  <c r="N1146" i="1"/>
  <c r="O1146" i="1"/>
  <c r="P1146" i="1"/>
  <c r="Q1146" i="1"/>
  <c r="B1176" i="1"/>
  <c r="A1176" i="1"/>
  <c r="L1176" i="1"/>
  <c r="M1176" i="1"/>
  <c r="N1176" i="1"/>
  <c r="O1176" i="1"/>
  <c r="P1176" i="1"/>
  <c r="Q1176" i="1"/>
  <c r="J1176" i="1"/>
  <c r="R1176" i="1"/>
  <c r="K1176" i="1"/>
  <c r="A156" i="1"/>
  <c r="B156" i="1"/>
  <c r="M156" i="1"/>
  <c r="N156" i="1"/>
  <c r="O156" i="1"/>
  <c r="P156" i="1"/>
  <c r="Q156" i="1"/>
  <c r="J156" i="1"/>
  <c r="R156" i="1"/>
  <c r="K156" i="1"/>
  <c r="L156" i="1"/>
  <c r="A148" i="1"/>
  <c r="B148" i="1"/>
  <c r="M148" i="1"/>
  <c r="N148" i="1"/>
  <c r="O148" i="1"/>
  <c r="P148" i="1"/>
  <c r="Q148" i="1"/>
  <c r="J148" i="1"/>
  <c r="R148" i="1"/>
  <c r="K148" i="1"/>
  <c r="L148" i="1"/>
  <c r="A179" i="1"/>
  <c r="B179" i="1"/>
  <c r="N179" i="1"/>
  <c r="P179" i="1"/>
  <c r="J179" i="1"/>
  <c r="R179" i="1"/>
  <c r="K179" i="1"/>
  <c r="L179" i="1"/>
  <c r="M179" i="1"/>
  <c r="O179" i="1"/>
  <c r="Q179" i="1"/>
  <c r="A1008" i="1"/>
  <c r="B1008" i="1"/>
  <c r="J1008" i="1"/>
  <c r="R1008" i="1"/>
  <c r="K1008" i="1"/>
  <c r="L1008" i="1"/>
  <c r="M1008" i="1"/>
  <c r="N1008" i="1"/>
  <c r="O1008" i="1"/>
  <c r="P1008" i="1"/>
  <c r="Q1008" i="1"/>
  <c r="B282" i="1"/>
  <c r="A282" i="1"/>
  <c r="P282" i="1"/>
  <c r="Q282" i="1"/>
  <c r="K282" i="1"/>
  <c r="L282" i="1"/>
  <c r="J282" i="1"/>
  <c r="M282" i="1"/>
  <c r="N282" i="1"/>
  <c r="O282" i="1"/>
  <c r="R282" i="1"/>
  <c r="B290" i="1"/>
  <c r="A290" i="1"/>
  <c r="K290" i="1"/>
  <c r="L290" i="1"/>
  <c r="O290" i="1"/>
  <c r="P290" i="1"/>
  <c r="Q290" i="1"/>
  <c r="R290" i="1"/>
  <c r="J290" i="1"/>
  <c r="M290" i="1"/>
  <c r="N290" i="1"/>
  <c r="B298" i="1"/>
  <c r="A298" i="1"/>
  <c r="L298" i="1"/>
  <c r="M298" i="1"/>
  <c r="N298" i="1"/>
  <c r="O298" i="1"/>
  <c r="P298" i="1"/>
  <c r="Q298" i="1"/>
  <c r="R298" i="1"/>
  <c r="J298" i="1"/>
  <c r="K298" i="1"/>
  <c r="A183" i="1"/>
  <c r="B183" i="1"/>
  <c r="J183" i="1"/>
  <c r="R183" i="1"/>
  <c r="L183" i="1"/>
  <c r="N183" i="1"/>
  <c r="P183" i="1"/>
  <c r="Q183" i="1"/>
  <c r="K183" i="1"/>
  <c r="M183" i="1"/>
  <c r="O183" i="1"/>
  <c r="A184" i="1"/>
  <c r="B184" i="1"/>
  <c r="Q184" i="1"/>
  <c r="K184" i="1"/>
  <c r="M184" i="1"/>
  <c r="O184" i="1"/>
  <c r="P184" i="1"/>
  <c r="R184" i="1"/>
  <c r="J184" i="1"/>
  <c r="L184" i="1"/>
  <c r="N184" i="1"/>
  <c r="B78" i="1"/>
  <c r="A78" i="1"/>
  <c r="M78" i="1"/>
  <c r="L78" i="1"/>
  <c r="N78" i="1"/>
  <c r="O78" i="1"/>
  <c r="P78" i="1"/>
  <c r="Q78" i="1"/>
  <c r="J78" i="1"/>
  <c r="K78" i="1"/>
  <c r="R78" i="1"/>
  <c r="B86" i="1"/>
  <c r="A86" i="1"/>
  <c r="J86" i="1"/>
  <c r="R86" i="1"/>
  <c r="K86" i="1"/>
  <c r="L86" i="1"/>
  <c r="M86" i="1"/>
  <c r="N86" i="1"/>
  <c r="P86" i="1"/>
  <c r="O86" i="1"/>
  <c r="Q86" i="1"/>
  <c r="B70" i="1"/>
  <c r="A70" i="1"/>
  <c r="M70" i="1"/>
  <c r="L70" i="1"/>
  <c r="N70" i="1"/>
  <c r="O70" i="1"/>
  <c r="P70" i="1"/>
  <c r="Q70" i="1"/>
  <c r="J70" i="1"/>
  <c r="K70" i="1"/>
  <c r="R70" i="1"/>
  <c r="A95" i="1"/>
  <c r="B95" i="1"/>
  <c r="Q95" i="1"/>
  <c r="J95" i="1"/>
  <c r="R95" i="1"/>
  <c r="K95" i="1"/>
  <c r="M95" i="1"/>
  <c r="O95" i="1"/>
  <c r="L95" i="1"/>
  <c r="N95" i="1"/>
  <c r="P95" i="1"/>
  <c r="A323" i="1"/>
  <c r="B323" i="1"/>
  <c r="N323" i="1"/>
  <c r="O323" i="1"/>
  <c r="P323" i="1"/>
  <c r="Q323" i="1"/>
  <c r="J323" i="1"/>
  <c r="R323" i="1"/>
  <c r="K323" i="1"/>
  <c r="L323" i="1"/>
  <c r="M323" i="1"/>
  <c r="B260" i="1"/>
  <c r="A260" i="1"/>
  <c r="L260" i="1"/>
  <c r="M260" i="1"/>
  <c r="N260" i="1"/>
  <c r="O260" i="1"/>
  <c r="P260" i="1"/>
  <c r="Q260" i="1"/>
  <c r="J260" i="1"/>
  <c r="R260" i="1"/>
  <c r="K260" i="1"/>
  <c r="B268" i="1"/>
  <c r="A268" i="1"/>
  <c r="L268" i="1"/>
  <c r="M268" i="1"/>
  <c r="N268" i="1"/>
  <c r="O268" i="1"/>
  <c r="P268" i="1"/>
  <c r="Q268" i="1"/>
  <c r="J268" i="1"/>
  <c r="R268" i="1"/>
  <c r="K268" i="1"/>
  <c r="A8" i="1"/>
  <c r="B8" i="1"/>
  <c r="A16" i="1"/>
  <c r="B16" i="1"/>
  <c r="J16" i="1"/>
  <c r="R16" i="1"/>
  <c r="K16" i="1"/>
  <c r="L16" i="1"/>
  <c r="M16" i="1"/>
  <c r="N16" i="1"/>
  <c r="P16" i="1"/>
  <c r="Q16" i="1"/>
  <c r="O16" i="1"/>
  <c r="A24" i="1"/>
  <c r="B24" i="1"/>
  <c r="J24" i="1"/>
  <c r="R24" i="1"/>
  <c r="K24" i="1"/>
  <c r="L24" i="1"/>
  <c r="M24" i="1"/>
  <c r="O24" i="1"/>
  <c r="N24" i="1"/>
  <c r="P24" i="1"/>
  <c r="Q24" i="1"/>
  <c r="A32" i="1"/>
  <c r="B32" i="1"/>
  <c r="J32" i="1"/>
  <c r="L32" i="1"/>
  <c r="M32" i="1"/>
  <c r="N32" i="1"/>
  <c r="P32" i="1"/>
  <c r="K32" i="1"/>
  <c r="O32" i="1"/>
  <c r="Q32" i="1"/>
  <c r="R32" i="1"/>
  <c r="A40" i="1"/>
  <c r="B40" i="1"/>
  <c r="L40" i="1"/>
  <c r="M40" i="1"/>
  <c r="N40" i="1"/>
  <c r="K40" i="1"/>
  <c r="R40" i="1"/>
  <c r="J40" i="1"/>
  <c r="P40" i="1"/>
  <c r="Q40" i="1"/>
  <c r="O40" i="1"/>
  <c r="A48" i="1"/>
  <c r="B48" i="1"/>
  <c r="L48" i="1"/>
  <c r="M48" i="1"/>
  <c r="N48" i="1"/>
  <c r="K48" i="1"/>
  <c r="J48" i="1"/>
  <c r="O48" i="1"/>
  <c r="P48" i="1"/>
  <c r="Q48" i="1"/>
  <c r="R48" i="1"/>
  <c r="A56" i="1"/>
  <c r="B56" i="1"/>
  <c r="L56" i="1"/>
  <c r="M56" i="1"/>
  <c r="K56" i="1"/>
  <c r="Q56" i="1"/>
  <c r="R56" i="1"/>
  <c r="J56" i="1"/>
  <c r="O56" i="1"/>
  <c r="N56" i="1"/>
  <c r="P56" i="1"/>
  <c r="A131" i="1"/>
  <c r="B131" i="1"/>
  <c r="N131" i="1"/>
  <c r="O131" i="1"/>
  <c r="P131" i="1"/>
  <c r="Q131" i="1"/>
  <c r="J131" i="1"/>
  <c r="R131" i="1"/>
  <c r="K131" i="1"/>
  <c r="L131" i="1"/>
  <c r="M131" i="1"/>
  <c r="A1078" i="1"/>
  <c r="B1078" i="1"/>
  <c r="L1078" i="1"/>
  <c r="M1078" i="1"/>
  <c r="N1078" i="1"/>
  <c r="O1078" i="1"/>
  <c r="P1078" i="1"/>
  <c r="Q1078" i="1"/>
  <c r="J1078" i="1"/>
  <c r="R1078" i="1"/>
  <c r="K1078" i="1"/>
  <c r="A985" i="1"/>
  <c r="B985" i="1"/>
  <c r="N985" i="1"/>
  <c r="P985" i="1"/>
  <c r="J985" i="1"/>
  <c r="R985" i="1"/>
  <c r="K985" i="1"/>
  <c r="L985" i="1"/>
  <c r="M985" i="1"/>
  <c r="O985" i="1"/>
  <c r="Q985" i="1"/>
  <c r="B102" i="1"/>
  <c r="A102" i="1"/>
  <c r="K102" i="1"/>
  <c r="L102" i="1"/>
  <c r="N102" i="1"/>
  <c r="P102" i="1"/>
  <c r="J102" i="1"/>
  <c r="M102" i="1"/>
  <c r="O102" i="1"/>
  <c r="Q102" i="1"/>
  <c r="R102" i="1"/>
  <c r="B110" i="1"/>
  <c r="A110" i="1"/>
  <c r="K110" i="1"/>
  <c r="L110" i="1"/>
  <c r="N110" i="1"/>
  <c r="P110" i="1"/>
  <c r="R110" i="1"/>
  <c r="J110" i="1"/>
  <c r="M110" i="1"/>
  <c r="O110" i="1"/>
  <c r="Q110" i="1"/>
  <c r="A545" i="1"/>
  <c r="B545" i="1"/>
  <c r="Q545" i="1"/>
  <c r="K545" i="1"/>
  <c r="L545" i="1"/>
  <c r="M545" i="1"/>
  <c r="N545" i="1"/>
  <c r="P545" i="1"/>
  <c r="J545" i="1"/>
  <c r="O545" i="1"/>
  <c r="R545" i="1"/>
  <c r="A537" i="1"/>
  <c r="B537" i="1"/>
  <c r="Q537" i="1"/>
  <c r="K537" i="1"/>
  <c r="L537" i="1"/>
  <c r="M537" i="1"/>
  <c r="N537" i="1"/>
  <c r="P537" i="1"/>
  <c r="O537" i="1"/>
  <c r="R537" i="1"/>
  <c r="J537" i="1"/>
  <c r="A529" i="1"/>
  <c r="B529" i="1"/>
  <c r="Q529" i="1"/>
  <c r="K529" i="1"/>
  <c r="L529" i="1"/>
  <c r="M529" i="1"/>
  <c r="N529" i="1"/>
  <c r="P529" i="1"/>
  <c r="J529" i="1"/>
  <c r="R529" i="1"/>
  <c r="O529" i="1"/>
  <c r="A521" i="1"/>
  <c r="B521" i="1"/>
  <c r="Q521" i="1"/>
  <c r="K521" i="1"/>
  <c r="L521" i="1"/>
  <c r="M521" i="1"/>
  <c r="N521" i="1"/>
  <c r="P521" i="1"/>
  <c r="J521" i="1"/>
  <c r="O521" i="1"/>
  <c r="R521" i="1"/>
  <c r="A513" i="1"/>
  <c r="B513" i="1"/>
  <c r="Q513" i="1"/>
  <c r="J513" i="1"/>
  <c r="R513" i="1"/>
  <c r="K513" i="1"/>
  <c r="L513" i="1"/>
  <c r="M513" i="1"/>
  <c r="N513" i="1"/>
  <c r="P513" i="1"/>
  <c r="O513" i="1"/>
  <c r="A505" i="1"/>
  <c r="B505" i="1"/>
  <c r="Q505" i="1"/>
  <c r="J505" i="1"/>
  <c r="R505" i="1"/>
  <c r="K505" i="1"/>
  <c r="L505" i="1"/>
  <c r="M505" i="1"/>
  <c r="N505" i="1"/>
  <c r="P505" i="1"/>
  <c r="O505" i="1"/>
  <c r="A497" i="1"/>
  <c r="B497" i="1"/>
  <c r="P497" i="1"/>
  <c r="M497" i="1"/>
  <c r="J497" i="1"/>
  <c r="K497" i="1"/>
  <c r="L497" i="1"/>
  <c r="N497" i="1"/>
  <c r="O497" i="1"/>
  <c r="R497" i="1"/>
  <c r="Q497" i="1"/>
  <c r="A489" i="1"/>
  <c r="B489" i="1"/>
  <c r="P489" i="1"/>
  <c r="M489" i="1"/>
  <c r="Q489" i="1"/>
  <c r="R489" i="1"/>
  <c r="J489" i="1"/>
  <c r="K489" i="1"/>
  <c r="L489" i="1"/>
  <c r="O489" i="1"/>
  <c r="N489" i="1"/>
  <c r="A481" i="1"/>
  <c r="B481" i="1"/>
  <c r="P481" i="1"/>
  <c r="M481" i="1"/>
  <c r="N481" i="1"/>
  <c r="O481" i="1"/>
  <c r="Q481" i="1"/>
  <c r="R481" i="1"/>
  <c r="J481" i="1"/>
  <c r="L481" i="1"/>
  <c r="K481" i="1"/>
  <c r="B186" i="1"/>
  <c r="A186" i="1"/>
  <c r="O186" i="1"/>
  <c r="Q186" i="1"/>
  <c r="K186" i="1"/>
  <c r="M186" i="1"/>
  <c r="N186" i="1"/>
  <c r="J186" i="1"/>
  <c r="L186" i="1"/>
  <c r="P186" i="1"/>
  <c r="R186" i="1"/>
  <c r="B312" i="1"/>
  <c r="A312" i="1"/>
  <c r="Q312" i="1"/>
  <c r="J312" i="1"/>
  <c r="R312" i="1"/>
  <c r="K312" i="1"/>
  <c r="L312" i="1"/>
  <c r="M312" i="1"/>
  <c r="N312" i="1"/>
  <c r="O312" i="1"/>
  <c r="P312" i="1"/>
  <c r="B320" i="1"/>
  <c r="A320" i="1"/>
  <c r="Q320" i="1"/>
  <c r="J320" i="1"/>
  <c r="R320" i="1"/>
  <c r="K320" i="1"/>
  <c r="L320" i="1"/>
  <c r="M320" i="1"/>
  <c r="N320" i="1"/>
  <c r="O320" i="1"/>
  <c r="P320" i="1"/>
  <c r="A1054" i="1"/>
  <c r="B1054" i="1"/>
  <c r="L1054" i="1"/>
  <c r="M1054" i="1"/>
  <c r="N1054" i="1"/>
  <c r="O1054" i="1"/>
  <c r="P1054" i="1"/>
  <c r="Q1054" i="1"/>
  <c r="J1054" i="1"/>
  <c r="R1054" i="1"/>
  <c r="K1054" i="1"/>
  <c r="A1062" i="1"/>
  <c r="B1062" i="1"/>
  <c r="L1062" i="1"/>
  <c r="M1062" i="1"/>
  <c r="N1062" i="1"/>
  <c r="O1062" i="1"/>
  <c r="P1062" i="1"/>
  <c r="Q1062" i="1"/>
  <c r="J1062" i="1"/>
  <c r="R1062" i="1"/>
  <c r="K1062" i="1"/>
  <c r="A211" i="1"/>
  <c r="B211" i="1"/>
  <c r="M211" i="1"/>
  <c r="N211" i="1"/>
  <c r="O211" i="1"/>
  <c r="P211" i="1"/>
  <c r="Q211" i="1"/>
  <c r="J211" i="1"/>
  <c r="R211" i="1"/>
  <c r="K211" i="1"/>
  <c r="L211" i="1"/>
  <c r="A219" i="1"/>
  <c r="B219" i="1"/>
  <c r="M219" i="1"/>
  <c r="N219" i="1"/>
  <c r="O219" i="1"/>
  <c r="P219" i="1"/>
  <c r="Q219" i="1"/>
  <c r="J219" i="1"/>
  <c r="R219" i="1"/>
  <c r="K219" i="1"/>
  <c r="L219" i="1"/>
  <c r="B1184" i="1"/>
  <c r="A1184" i="1"/>
  <c r="L1184" i="1"/>
  <c r="M1184" i="1"/>
  <c r="N1184" i="1"/>
  <c r="O1184" i="1"/>
  <c r="P1184" i="1"/>
  <c r="Q1184" i="1"/>
  <c r="J1184" i="1"/>
  <c r="R1184" i="1"/>
  <c r="K1184" i="1"/>
  <c r="A1224" i="1"/>
  <c r="B1224" i="1"/>
  <c r="L1224" i="1"/>
  <c r="M1224" i="1"/>
  <c r="N1224" i="1"/>
  <c r="O1224" i="1"/>
  <c r="P1224" i="1"/>
  <c r="K1224" i="1"/>
  <c r="Q1224" i="1"/>
  <c r="J1224" i="1"/>
  <c r="R1224" i="1"/>
  <c r="B1215" i="1"/>
  <c r="A1215" i="1"/>
  <c r="M1215" i="1"/>
  <c r="N1215" i="1"/>
  <c r="O1215" i="1"/>
  <c r="P1215" i="1"/>
  <c r="Q1215" i="1"/>
  <c r="J1215" i="1"/>
  <c r="R1215" i="1"/>
  <c r="K1215" i="1"/>
  <c r="L1215" i="1"/>
  <c r="A1205" i="1"/>
  <c r="B1205" i="1"/>
  <c r="O1205" i="1"/>
  <c r="J1205" i="1"/>
  <c r="R1205" i="1"/>
  <c r="P1205" i="1"/>
  <c r="Q1205" i="1"/>
  <c r="K1205" i="1"/>
  <c r="L1205" i="1"/>
  <c r="M1205" i="1"/>
  <c r="N1205" i="1"/>
  <c r="A1195" i="1"/>
  <c r="B1195" i="1"/>
  <c r="Q1195" i="1"/>
  <c r="L1195" i="1"/>
  <c r="J1195" i="1"/>
  <c r="R1195" i="1"/>
  <c r="K1195" i="1"/>
  <c r="M1195" i="1"/>
  <c r="N1195" i="1"/>
  <c r="O1195" i="1"/>
  <c r="P1195" i="1"/>
  <c r="A1085" i="1"/>
  <c r="B1085" i="1"/>
  <c r="M1085" i="1"/>
  <c r="N1085" i="1"/>
  <c r="O1085" i="1"/>
  <c r="P1085" i="1"/>
  <c r="Q1085" i="1"/>
  <c r="J1085" i="1"/>
  <c r="R1085" i="1"/>
  <c r="K1085" i="1"/>
  <c r="L1085" i="1"/>
  <c r="A297" i="1"/>
  <c r="B297" i="1"/>
  <c r="M297" i="1"/>
  <c r="L297" i="1"/>
  <c r="N297" i="1"/>
  <c r="O297" i="1"/>
  <c r="P297" i="1"/>
  <c r="Q297" i="1"/>
  <c r="R297" i="1"/>
  <c r="J297" i="1"/>
  <c r="K297" i="1"/>
  <c r="A728" i="1"/>
  <c r="B728" i="1"/>
  <c r="K728" i="1"/>
  <c r="L728" i="1"/>
  <c r="N728" i="1"/>
  <c r="O728" i="1"/>
  <c r="P728" i="1"/>
  <c r="Q728" i="1"/>
  <c r="R728" i="1"/>
  <c r="J728" i="1"/>
  <c r="M728" i="1"/>
  <c r="A1157" i="1"/>
  <c r="B1157" i="1"/>
  <c r="O1157" i="1"/>
  <c r="P1157" i="1"/>
  <c r="Q1157" i="1"/>
  <c r="J1157" i="1"/>
  <c r="R1157" i="1"/>
  <c r="K1157" i="1"/>
  <c r="L1157" i="1"/>
  <c r="M1157" i="1"/>
  <c r="N1157" i="1"/>
  <c r="A289" i="1"/>
  <c r="B289" i="1"/>
  <c r="L289" i="1"/>
  <c r="M289" i="1"/>
  <c r="N289" i="1"/>
  <c r="O289" i="1"/>
  <c r="P289" i="1"/>
  <c r="Q289" i="1"/>
  <c r="R289" i="1"/>
  <c r="J289" i="1"/>
  <c r="K289" i="1"/>
  <c r="A85" i="1"/>
  <c r="B85" i="1"/>
  <c r="K85" i="1"/>
  <c r="L85" i="1"/>
  <c r="M85" i="1"/>
  <c r="N85" i="1"/>
  <c r="O85" i="1"/>
  <c r="Q85" i="1"/>
  <c r="J85" i="1"/>
  <c r="P85" i="1"/>
  <c r="R85" i="1"/>
  <c r="A992" i="1"/>
  <c r="B992" i="1"/>
  <c r="J992" i="1"/>
  <c r="R992" i="1"/>
  <c r="K992" i="1"/>
  <c r="L992" i="1"/>
  <c r="M992" i="1"/>
  <c r="N992" i="1"/>
  <c r="O992" i="1"/>
  <c r="P992" i="1"/>
  <c r="Q992" i="1"/>
  <c r="A1071" i="1"/>
  <c r="B1071" i="1"/>
  <c r="K1071" i="1"/>
  <c r="L1071" i="1"/>
  <c r="M1071" i="1"/>
  <c r="N1071" i="1"/>
  <c r="O1071" i="1"/>
  <c r="P1071" i="1"/>
  <c r="Q1071" i="1"/>
  <c r="J1071" i="1"/>
  <c r="R1071" i="1"/>
  <c r="A1134" i="1"/>
  <c r="B1134" i="1"/>
  <c r="M1134" i="1"/>
  <c r="N1134" i="1"/>
  <c r="P1134" i="1"/>
  <c r="J1134" i="1"/>
  <c r="R1134" i="1"/>
  <c r="K1134" i="1"/>
  <c r="L1134" i="1"/>
  <c r="O1134" i="1"/>
  <c r="Q1134" i="1"/>
  <c r="A283" i="1"/>
  <c r="B283" i="1"/>
  <c r="O283" i="1"/>
  <c r="P283" i="1"/>
  <c r="J283" i="1"/>
  <c r="R283" i="1"/>
  <c r="K283" i="1"/>
  <c r="Q283" i="1"/>
  <c r="L283" i="1"/>
  <c r="M283" i="1"/>
  <c r="N283" i="1"/>
  <c r="A79" i="1"/>
  <c r="B79" i="1"/>
  <c r="L79" i="1"/>
  <c r="M79" i="1"/>
  <c r="N79" i="1"/>
  <c r="O79" i="1"/>
  <c r="P79" i="1"/>
  <c r="Q79" i="1"/>
  <c r="J79" i="1"/>
  <c r="K79" i="1"/>
  <c r="R79" i="1"/>
  <c r="A17" i="1"/>
  <c r="B17" i="1"/>
  <c r="Q17" i="1"/>
  <c r="J17" i="1"/>
  <c r="R17" i="1"/>
  <c r="M17" i="1"/>
  <c r="N17" i="1"/>
  <c r="O17" i="1"/>
  <c r="L17" i="1"/>
  <c r="K17" i="1"/>
  <c r="P17" i="1"/>
  <c r="A139" i="1"/>
  <c r="B139" i="1"/>
  <c r="N139" i="1"/>
  <c r="O139" i="1"/>
  <c r="P139" i="1"/>
  <c r="Q139" i="1"/>
  <c r="J139" i="1"/>
  <c r="R139" i="1"/>
  <c r="K139" i="1"/>
  <c r="L139" i="1"/>
  <c r="M139" i="1"/>
  <c r="A544" i="1"/>
  <c r="B544" i="1"/>
  <c r="J544" i="1"/>
  <c r="R544" i="1"/>
  <c r="L544" i="1"/>
  <c r="M544" i="1"/>
  <c r="N544" i="1"/>
  <c r="O544" i="1"/>
  <c r="Q544" i="1"/>
  <c r="P544" i="1"/>
  <c r="K544" i="1"/>
  <c r="A488" i="1"/>
  <c r="B488" i="1"/>
  <c r="Q488" i="1"/>
  <c r="N488" i="1"/>
  <c r="O488" i="1"/>
  <c r="P488" i="1"/>
  <c r="R488" i="1"/>
  <c r="J488" i="1"/>
  <c r="K488" i="1"/>
  <c r="M488" i="1"/>
  <c r="L488" i="1"/>
  <c r="A1055" i="1"/>
  <c r="B1055" i="1"/>
  <c r="K1055" i="1"/>
  <c r="L1055" i="1"/>
  <c r="M1055" i="1"/>
  <c r="N1055" i="1"/>
  <c r="O1055" i="1"/>
  <c r="P1055" i="1"/>
  <c r="Q1055" i="1"/>
  <c r="J1055" i="1"/>
  <c r="R1055" i="1"/>
  <c r="B212" i="1"/>
  <c r="A212" i="1"/>
  <c r="L212" i="1"/>
  <c r="M212" i="1"/>
  <c r="N212" i="1"/>
  <c r="O212" i="1"/>
  <c r="P212" i="1"/>
  <c r="Q212" i="1"/>
  <c r="J212" i="1"/>
  <c r="R212" i="1"/>
  <c r="K212" i="1"/>
  <c r="B220" i="1"/>
  <c r="A220" i="1"/>
  <c r="L220" i="1"/>
  <c r="M220" i="1"/>
  <c r="N220" i="1"/>
  <c r="O220" i="1"/>
  <c r="P220" i="1"/>
  <c r="Q220" i="1"/>
  <c r="J220" i="1"/>
  <c r="R220" i="1"/>
  <c r="K220" i="1"/>
  <c r="A1219" i="1"/>
  <c r="B1219" i="1"/>
  <c r="Q1219" i="1"/>
  <c r="J1219" i="1"/>
  <c r="R1219" i="1"/>
  <c r="K1219" i="1"/>
  <c r="L1219" i="1"/>
  <c r="M1219" i="1"/>
  <c r="N1219" i="1"/>
  <c r="O1219" i="1"/>
  <c r="P1219" i="1"/>
  <c r="A1209" i="1"/>
  <c r="B1209" i="1"/>
  <c r="K1209" i="1"/>
  <c r="L1209" i="1"/>
  <c r="M1209" i="1"/>
  <c r="N1209" i="1"/>
  <c r="O1209" i="1"/>
  <c r="P1209" i="1"/>
  <c r="Q1209" i="1"/>
  <c r="J1209" i="1"/>
  <c r="R1209" i="1"/>
  <c r="A1072" i="1"/>
  <c r="B1072" i="1"/>
  <c r="J1072" i="1"/>
  <c r="R1072" i="1"/>
  <c r="K1072" i="1"/>
  <c r="L1072" i="1"/>
  <c r="M1072" i="1"/>
  <c r="N1072" i="1"/>
  <c r="O1072" i="1"/>
  <c r="P1072" i="1"/>
  <c r="Q1072" i="1"/>
  <c r="A143" i="1"/>
  <c r="B143" i="1"/>
  <c r="J143" i="1"/>
  <c r="R143" i="1"/>
  <c r="K143" i="1"/>
  <c r="L143" i="1"/>
  <c r="M143" i="1"/>
  <c r="N143" i="1"/>
  <c r="O143" i="1"/>
  <c r="P143" i="1"/>
  <c r="Q143" i="1"/>
  <c r="A225" i="1"/>
  <c r="B225" i="1"/>
  <c r="O225" i="1"/>
  <c r="P225" i="1"/>
  <c r="Q225" i="1"/>
  <c r="J225" i="1"/>
  <c r="R225" i="1"/>
  <c r="K225" i="1"/>
  <c r="L225" i="1"/>
  <c r="M225" i="1"/>
  <c r="N225" i="1"/>
  <c r="A724" i="1"/>
  <c r="B724" i="1"/>
  <c r="O724" i="1"/>
  <c r="P724" i="1"/>
  <c r="R724" i="1"/>
  <c r="J724" i="1"/>
  <c r="K724" i="1"/>
  <c r="L724" i="1"/>
  <c r="M724" i="1"/>
  <c r="N724" i="1"/>
  <c r="Q724" i="1"/>
  <c r="A1022" i="1"/>
  <c r="B1022" i="1"/>
  <c r="L1022" i="1"/>
  <c r="M1022" i="1"/>
  <c r="N1022" i="1"/>
  <c r="O1022" i="1"/>
  <c r="P1022" i="1"/>
  <c r="Q1022" i="1"/>
  <c r="J1022" i="1"/>
  <c r="R1022" i="1"/>
  <c r="K1022" i="1"/>
  <c r="A1014" i="1"/>
  <c r="B1014" i="1"/>
  <c r="L1014" i="1"/>
  <c r="M1014" i="1"/>
  <c r="N1014" i="1"/>
  <c r="O1014" i="1"/>
  <c r="P1014" i="1"/>
  <c r="Q1014" i="1"/>
  <c r="J1014" i="1"/>
  <c r="R1014" i="1"/>
  <c r="K1014" i="1"/>
  <c r="A1089" i="1"/>
  <c r="B1089" i="1"/>
  <c r="Q1089" i="1"/>
  <c r="J1089" i="1"/>
  <c r="R1089" i="1"/>
  <c r="K1089" i="1"/>
  <c r="L1089" i="1"/>
  <c r="M1089" i="1"/>
  <c r="N1089" i="1"/>
  <c r="O1089" i="1"/>
  <c r="P1089" i="1"/>
  <c r="A1101" i="1"/>
  <c r="B1101" i="1"/>
  <c r="M1101" i="1"/>
  <c r="N1101" i="1"/>
  <c r="O1101" i="1"/>
  <c r="P1101" i="1"/>
  <c r="Q1101" i="1"/>
  <c r="J1101" i="1"/>
  <c r="R1101" i="1"/>
  <c r="K1101" i="1"/>
  <c r="L1101" i="1"/>
  <c r="A1135" i="1"/>
  <c r="B1135" i="1"/>
  <c r="L1135" i="1"/>
  <c r="M1135" i="1"/>
  <c r="O1135" i="1"/>
  <c r="Q1135" i="1"/>
  <c r="N1135" i="1"/>
  <c r="P1135" i="1"/>
  <c r="R1135" i="1"/>
  <c r="J1135" i="1"/>
  <c r="K1135" i="1"/>
  <c r="B1140" i="1"/>
  <c r="A1140" i="1"/>
  <c r="L1140" i="1"/>
  <c r="M1140" i="1"/>
  <c r="N1140" i="1"/>
  <c r="O1140" i="1"/>
  <c r="P1140" i="1"/>
  <c r="Q1140" i="1"/>
  <c r="R1140" i="1"/>
  <c r="J1140" i="1"/>
  <c r="K1140" i="1"/>
  <c r="B1152" i="1"/>
  <c r="A1152" i="1"/>
  <c r="L1152" i="1"/>
  <c r="M1152" i="1"/>
  <c r="N1152" i="1"/>
  <c r="O1152" i="1"/>
  <c r="P1152" i="1"/>
  <c r="Q1152" i="1"/>
  <c r="J1152" i="1"/>
  <c r="R1152" i="1"/>
  <c r="K1152" i="1"/>
  <c r="A1178" i="1"/>
  <c r="B1178" i="1"/>
  <c r="J1178" i="1"/>
  <c r="R1178" i="1"/>
  <c r="K1178" i="1"/>
  <c r="L1178" i="1"/>
  <c r="M1178" i="1"/>
  <c r="N1178" i="1"/>
  <c r="O1178" i="1"/>
  <c r="P1178" i="1"/>
  <c r="Q1178" i="1"/>
  <c r="B154" i="1"/>
  <c r="A154" i="1"/>
  <c r="O154" i="1"/>
  <c r="P154" i="1"/>
  <c r="Q154" i="1"/>
  <c r="J154" i="1"/>
  <c r="R154" i="1"/>
  <c r="K154" i="1"/>
  <c r="L154" i="1"/>
  <c r="M154" i="1"/>
  <c r="N154" i="1"/>
  <c r="A127" i="1"/>
  <c r="B127" i="1"/>
  <c r="J127" i="1"/>
  <c r="R127" i="1"/>
  <c r="K127" i="1"/>
  <c r="L127" i="1"/>
  <c r="M127" i="1"/>
  <c r="N127" i="1"/>
  <c r="O127" i="1"/>
  <c r="P127" i="1"/>
  <c r="Q127" i="1"/>
  <c r="A177" i="1"/>
  <c r="B177" i="1"/>
  <c r="P177" i="1"/>
  <c r="J177" i="1"/>
  <c r="R177" i="1"/>
  <c r="L177" i="1"/>
  <c r="M177" i="1"/>
  <c r="N177" i="1"/>
  <c r="O177" i="1"/>
  <c r="K177" i="1"/>
  <c r="Q177" i="1"/>
  <c r="A1006" i="1"/>
  <c r="B1006" i="1"/>
  <c r="L1006" i="1"/>
  <c r="M1006" i="1"/>
  <c r="N1006" i="1"/>
  <c r="O1006" i="1"/>
  <c r="P1006" i="1"/>
  <c r="Q1006" i="1"/>
  <c r="J1006" i="1"/>
  <c r="R1006" i="1"/>
  <c r="K1006" i="1"/>
  <c r="B284" i="1"/>
  <c r="A284" i="1"/>
  <c r="N284" i="1"/>
  <c r="O284" i="1"/>
  <c r="Q284" i="1"/>
  <c r="J284" i="1"/>
  <c r="R284" i="1"/>
  <c r="K284" i="1"/>
  <c r="L284" i="1"/>
  <c r="M284" i="1"/>
  <c r="P284" i="1"/>
  <c r="B292" i="1"/>
  <c r="A292" i="1"/>
  <c r="Q292" i="1"/>
  <c r="J292" i="1"/>
  <c r="R292" i="1"/>
  <c r="K292" i="1"/>
  <c r="L292" i="1"/>
  <c r="M292" i="1"/>
  <c r="N292" i="1"/>
  <c r="O292" i="1"/>
  <c r="P292" i="1"/>
  <c r="B300" i="1"/>
  <c r="A300" i="1"/>
  <c r="J300" i="1"/>
  <c r="M300" i="1"/>
  <c r="N300" i="1"/>
  <c r="O300" i="1"/>
  <c r="P300" i="1"/>
  <c r="Q300" i="1"/>
  <c r="R300" i="1"/>
  <c r="K300" i="1"/>
  <c r="L300" i="1"/>
  <c r="A307" i="1"/>
  <c r="B307" i="1"/>
  <c r="N307" i="1"/>
  <c r="O307" i="1"/>
  <c r="P307" i="1"/>
  <c r="Q307" i="1"/>
  <c r="J307" i="1"/>
  <c r="R307" i="1"/>
  <c r="K307" i="1"/>
  <c r="L307" i="1"/>
  <c r="M307" i="1"/>
  <c r="B310" i="1"/>
  <c r="A310" i="1"/>
  <c r="K310" i="1"/>
  <c r="L310" i="1"/>
  <c r="M310" i="1"/>
  <c r="N310" i="1"/>
  <c r="O310" i="1"/>
  <c r="P310" i="1"/>
  <c r="Q310" i="1"/>
  <c r="J310" i="1"/>
  <c r="R310" i="1"/>
  <c r="A80" i="1"/>
  <c r="B80" i="1"/>
  <c r="K80" i="1"/>
  <c r="M80" i="1"/>
  <c r="N80" i="1"/>
  <c r="O80" i="1"/>
  <c r="P80" i="1"/>
  <c r="Q80" i="1"/>
  <c r="J80" i="1"/>
  <c r="R80" i="1"/>
  <c r="L80" i="1"/>
  <c r="A65" i="1"/>
  <c r="B65" i="1"/>
  <c r="L65" i="1"/>
  <c r="J65" i="1"/>
  <c r="R65" i="1"/>
  <c r="K65" i="1"/>
  <c r="M65" i="1"/>
  <c r="N65" i="1"/>
  <c r="O65" i="1"/>
  <c r="P65" i="1"/>
  <c r="Q65" i="1"/>
  <c r="A68" i="1"/>
  <c r="B68" i="1"/>
  <c r="O68" i="1"/>
  <c r="L68" i="1"/>
  <c r="M68" i="1"/>
  <c r="N68" i="1"/>
  <c r="P68" i="1"/>
  <c r="Q68" i="1"/>
  <c r="J68" i="1"/>
  <c r="K68" i="1"/>
  <c r="R68" i="1"/>
  <c r="B90" i="1"/>
  <c r="A90" i="1"/>
  <c r="N90" i="1"/>
  <c r="O90" i="1"/>
  <c r="P90" i="1"/>
  <c r="J90" i="1"/>
  <c r="R90" i="1"/>
  <c r="L90" i="1"/>
  <c r="K90" i="1"/>
  <c r="M90" i="1"/>
  <c r="Q90" i="1"/>
  <c r="A93" i="1"/>
  <c r="B93" i="1"/>
  <c r="K93" i="1"/>
  <c r="L93" i="1"/>
  <c r="M93" i="1"/>
  <c r="O93" i="1"/>
  <c r="Q93" i="1"/>
  <c r="J93" i="1"/>
  <c r="N93" i="1"/>
  <c r="P93" i="1"/>
  <c r="R93" i="1"/>
  <c r="A469" i="1"/>
  <c r="B469" i="1"/>
  <c r="L469" i="1"/>
  <c r="Q469" i="1"/>
  <c r="O469" i="1"/>
  <c r="P469" i="1"/>
  <c r="R469" i="1"/>
  <c r="J469" i="1"/>
  <c r="K469" i="1"/>
  <c r="N469" i="1"/>
  <c r="M469" i="1"/>
  <c r="B262" i="1"/>
  <c r="A262" i="1"/>
  <c r="J262" i="1"/>
  <c r="R262" i="1"/>
  <c r="K262" i="1"/>
  <c r="L262" i="1"/>
  <c r="M262" i="1"/>
  <c r="N262" i="1"/>
  <c r="O262" i="1"/>
  <c r="P262" i="1"/>
  <c r="Q262" i="1"/>
  <c r="B270" i="1"/>
  <c r="A270" i="1"/>
  <c r="J270" i="1"/>
  <c r="R270" i="1"/>
  <c r="K270" i="1"/>
  <c r="L270" i="1"/>
  <c r="M270" i="1"/>
  <c r="N270" i="1"/>
  <c r="O270" i="1"/>
  <c r="P270" i="1"/>
  <c r="Q270" i="1"/>
  <c r="A10" i="1"/>
  <c r="B10" i="1"/>
  <c r="A18" i="1"/>
  <c r="B18" i="1"/>
  <c r="P18" i="1"/>
  <c r="Q18" i="1"/>
  <c r="N18" i="1"/>
  <c r="O18" i="1"/>
  <c r="R18" i="1"/>
  <c r="J18" i="1"/>
  <c r="K18" i="1"/>
  <c r="M18" i="1"/>
  <c r="L18" i="1"/>
  <c r="A26" i="1"/>
  <c r="B26" i="1"/>
  <c r="P26" i="1"/>
  <c r="K26" i="1"/>
  <c r="L26" i="1"/>
  <c r="M26" i="1"/>
  <c r="O26" i="1"/>
  <c r="J26" i="1"/>
  <c r="R26" i="1"/>
  <c r="N26" i="1"/>
  <c r="Q26" i="1"/>
  <c r="A34" i="1"/>
  <c r="B34" i="1"/>
  <c r="J34" i="1"/>
  <c r="R34" i="1"/>
  <c r="K34" i="1"/>
  <c r="L34" i="1"/>
  <c r="N34" i="1"/>
  <c r="Q34" i="1"/>
  <c r="P34" i="1"/>
  <c r="M34" i="1"/>
  <c r="O34" i="1"/>
  <c r="A42" i="1"/>
  <c r="B42" i="1"/>
  <c r="J42" i="1"/>
  <c r="R42" i="1"/>
  <c r="K42" i="1"/>
  <c r="L42" i="1"/>
  <c r="Q42" i="1"/>
  <c r="P42" i="1"/>
  <c r="N42" i="1"/>
  <c r="M42" i="1"/>
  <c r="O42" i="1"/>
  <c r="A50" i="1"/>
  <c r="B50" i="1"/>
  <c r="J50" i="1"/>
  <c r="R50" i="1"/>
  <c r="K50" i="1"/>
  <c r="L50" i="1"/>
  <c r="Q50" i="1"/>
  <c r="M50" i="1"/>
  <c r="N50" i="1"/>
  <c r="O50" i="1"/>
  <c r="P50" i="1"/>
  <c r="A58" i="1"/>
  <c r="B58" i="1"/>
  <c r="J58" i="1"/>
  <c r="R58" i="1"/>
  <c r="K58" i="1"/>
  <c r="Q58" i="1"/>
  <c r="M58" i="1"/>
  <c r="N58" i="1"/>
  <c r="O58" i="1"/>
  <c r="P58" i="1"/>
  <c r="L58" i="1"/>
  <c r="B138" i="1"/>
  <c r="A138" i="1"/>
  <c r="O138" i="1"/>
  <c r="P138" i="1"/>
  <c r="Q138" i="1"/>
  <c r="J138" i="1"/>
  <c r="R138" i="1"/>
  <c r="K138" i="1"/>
  <c r="L138" i="1"/>
  <c r="M138" i="1"/>
  <c r="N138" i="1"/>
  <c r="A128" i="1"/>
  <c r="B128" i="1"/>
  <c r="Q128" i="1"/>
  <c r="J128" i="1"/>
  <c r="R128" i="1"/>
  <c r="K128" i="1"/>
  <c r="L128" i="1"/>
  <c r="M128" i="1"/>
  <c r="N128" i="1"/>
  <c r="O128" i="1"/>
  <c r="P128" i="1"/>
  <c r="A1076" i="1"/>
  <c r="B1076" i="1"/>
  <c r="N1076" i="1"/>
  <c r="O1076" i="1"/>
  <c r="P1076" i="1"/>
  <c r="Q1076" i="1"/>
  <c r="J1076" i="1"/>
  <c r="R1076" i="1"/>
  <c r="K1076" i="1"/>
  <c r="L1076" i="1"/>
  <c r="M1076" i="1"/>
  <c r="A987" i="1"/>
  <c r="B987" i="1"/>
  <c r="L987" i="1"/>
  <c r="P987" i="1"/>
  <c r="N987" i="1"/>
  <c r="O987" i="1"/>
  <c r="Q987" i="1"/>
  <c r="R987" i="1"/>
  <c r="J987" i="1"/>
  <c r="K987" i="1"/>
  <c r="M987" i="1"/>
  <c r="A104" i="1"/>
  <c r="B104" i="1"/>
  <c r="Q104" i="1"/>
  <c r="J104" i="1"/>
  <c r="R104" i="1"/>
  <c r="L104" i="1"/>
  <c r="N104" i="1"/>
  <c r="K104" i="1"/>
  <c r="M104" i="1"/>
  <c r="O104" i="1"/>
  <c r="P104" i="1"/>
  <c r="A112" i="1"/>
  <c r="B112" i="1"/>
  <c r="Q112" i="1"/>
  <c r="J112" i="1"/>
  <c r="R112" i="1"/>
  <c r="L112" i="1"/>
  <c r="N112" i="1"/>
  <c r="P112" i="1"/>
  <c r="K112" i="1"/>
  <c r="M112" i="1"/>
  <c r="O112" i="1"/>
  <c r="A543" i="1"/>
  <c r="B543" i="1"/>
  <c r="K543" i="1"/>
  <c r="M543" i="1"/>
  <c r="N543" i="1"/>
  <c r="O543" i="1"/>
  <c r="P543" i="1"/>
  <c r="J543" i="1"/>
  <c r="R543" i="1"/>
  <c r="L543" i="1"/>
  <c r="Q543" i="1"/>
  <c r="A535" i="1"/>
  <c r="B535" i="1"/>
  <c r="K535" i="1"/>
  <c r="M535" i="1"/>
  <c r="N535" i="1"/>
  <c r="O535" i="1"/>
  <c r="P535" i="1"/>
  <c r="J535" i="1"/>
  <c r="R535" i="1"/>
  <c r="L535" i="1"/>
  <c r="Q535" i="1"/>
  <c r="A527" i="1"/>
  <c r="B527" i="1"/>
  <c r="K527" i="1"/>
  <c r="M527" i="1"/>
  <c r="N527" i="1"/>
  <c r="O527" i="1"/>
  <c r="P527" i="1"/>
  <c r="J527" i="1"/>
  <c r="R527" i="1"/>
  <c r="L527" i="1"/>
  <c r="Q527" i="1"/>
  <c r="A519" i="1"/>
  <c r="B519" i="1"/>
  <c r="K519" i="1"/>
  <c r="M519" i="1"/>
  <c r="N519" i="1"/>
  <c r="O519" i="1"/>
  <c r="P519" i="1"/>
  <c r="J519" i="1"/>
  <c r="R519" i="1"/>
  <c r="Q519" i="1"/>
  <c r="L519" i="1"/>
  <c r="A511" i="1"/>
  <c r="B511" i="1"/>
  <c r="K511" i="1"/>
  <c r="L511" i="1"/>
  <c r="M511" i="1"/>
  <c r="N511" i="1"/>
  <c r="O511" i="1"/>
  <c r="P511" i="1"/>
  <c r="J511" i="1"/>
  <c r="R511" i="1"/>
  <c r="Q511" i="1"/>
  <c r="A503" i="1"/>
  <c r="B503" i="1"/>
  <c r="K503" i="1"/>
  <c r="L503" i="1"/>
  <c r="M503" i="1"/>
  <c r="N503" i="1"/>
  <c r="O503" i="1"/>
  <c r="P503" i="1"/>
  <c r="J503" i="1"/>
  <c r="R503" i="1"/>
  <c r="Q503" i="1"/>
  <c r="A495" i="1"/>
  <c r="B495" i="1"/>
  <c r="J495" i="1"/>
  <c r="R495" i="1"/>
  <c r="O495" i="1"/>
  <c r="P495" i="1"/>
  <c r="Q495" i="1"/>
  <c r="K495" i="1"/>
  <c r="L495" i="1"/>
  <c r="N495" i="1"/>
  <c r="M495" i="1"/>
  <c r="A487" i="1"/>
  <c r="B487" i="1"/>
  <c r="J487" i="1"/>
  <c r="R487" i="1"/>
  <c r="O487" i="1"/>
  <c r="M487" i="1"/>
  <c r="N487" i="1"/>
  <c r="P487" i="1"/>
  <c r="Q487" i="1"/>
  <c r="L487" i="1"/>
  <c r="K487" i="1"/>
  <c r="A479" i="1"/>
  <c r="B479" i="1"/>
  <c r="J479" i="1"/>
  <c r="R479" i="1"/>
  <c r="O479" i="1"/>
  <c r="K479" i="1"/>
  <c r="L479" i="1"/>
  <c r="M479" i="1"/>
  <c r="N479" i="1"/>
  <c r="P479" i="1"/>
  <c r="Q479" i="1"/>
  <c r="A237" i="1"/>
  <c r="B237" i="1"/>
  <c r="K237" i="1"/>
  <c r="L237" i="1"/>
  <c r="M237" i="1"/>
  <c r="N237" i="1"/>
  <c r="O237" i="1"/>
  <c r="P237" i="1"/>
  <c r="Q237" i="1"/>
  <c r="J237" i="1"/>
  <c r="R237" i="1"/>
  <c r="B314" i="1"/>
  <c r="A314" i="1"/>
  <c r="O314" i="1"/>
  <c r="P314" i="1"/>
  <c r="Q314" i="1"/>
  <c r="J314" i="1"/>
  <c r="R314" i="1"/>
  <c r="K314" i="1"/>
  <c r="L314" i="1"/>
  <c r="M314" i="1"/>
  <c r="N314" i="1"/>
  <c r="A1056" i="1"/>
  <c r="B1056" i="1"/>
  <c r="J1056" i="1"/>
  <c r="R1056" i="1"/>
  <c r="K1056" i="1"/>
  <c r="L1056" i="1"/>
  <c r="M1056" i="1"/>
  <c r="N1056" i="1"/>
  <c r="O1056" i="1"/>
  <c r="P1056" i="1"/>
  <c r="Q1056" i="1"/>
  <c r="A978" i="1"/>
  <c r="B978" i="1"/>
  <c r="J978" i="1"/>
  <c r="R978" i="1"/>
  <c r="L978" i="1"/>
  <c r="M978" i="1"/>
  <c r="N978" i="1"/>
  <c r="P978" i="1"/>
  <c r="K978" i="1"/>
  <c r="O978" i="1"/>
  <c r="Q978" i="1"/>
  <c r="A1130" i="1"/>
  <c r="B1130" i="1"/>
  <c r="Q1130" i="1"/>
  <c r="J1130" i="1"/>
  <c r="R1130" i="1"/>
  <c r="K1130" i="1"/>
  <c r="L1130" i="1"/>
  <c r="M1130" i="1"/>
  <c r="N1130" i="1"/>
  <c r="O1130" i="1"/>
  <c r="P1130" i="1"/>
  <c r="A213" i="1"/>
  <c r="B213" i="1"/>
  <c r="K213" i="1"/>
  <c r="L213" i="1"/>
  <c r="M213" i="1"/>
  <c r="N213" i="1"/>
  <c r="O213" i="1"/>
  <c r="P213" i="1"/>
  <c r="Q213" i="1"/>
  <c r="J213" i="1"/>
  <c r="R213" i="1"/>
  <c r="A221" i="1"/>
  <c r="B221" i="1"/>
  <c r="K221" i="1"/>
  <c r="L221" i="1"/>
  <c r="M221" i="1"/>
  <c r="N221" i="1"/>
  <c r="O221" i="1"/>
  <c r="P221" i="1"/>
  <c r="Q221" i="1"/>
  <c r="R221" i="1"/>
  <c r="J221" i="1"/>
  <c r="A1222" i="1"/>
  <c r="B1222" i="1"/>
  <c r="N1222" i="1"/>
  <c r="O1222" i="1"/>
  <c r="P1222" i="1"/>
  <c r="Q1222" i="1"/>
  <c r="J1222" i="1"/>
  <c r="R1222" i="1"/>
  <c r="K1222" i="1"/>
  <c r="L1222" i="1"/>
  <c r="M1222" i="1"/>
  <c r="A1212" i="1"/>
  <c r="B1212" i="1"/>
  <c r="P1212" i="1"/>
  <c r="Q1212" i="1"/>
  <c r="J1212" i="1"/>
  <c r="R1212" i="1"/>
  <c r="K1212" i="1"/>
  <c r="L1212" i="1"/>
  <c r="M1212" i="1"/>
  <c r="N1212" i="1"/>
  <c r="O1212" i="1"/>
  <c r="A1202" i="1"/>
  <c r="B1202" i="1"/>
  <c r="J1202" i="1"/>
  <c r="R1202" i="1"/>
  <c r="M1202" i="1"/>
  <c r="K1202" i="1"/>
  <c r="L1202" i="1"/>
  <c r="N1202" i="1"/>
  <c r="O1202" i="1"/>
  <c r="P1202" i="1"/>
  <c r="Q1202" i="1"/>
  <c r="B1192" i="1"/>
  <c r="A1192" i="1"/>
  <c r="L1192" i="1"/>
  <c r="M1192" i="1"/>
  <c r="N1192" i="1"/>
  <c r="O1192" i="1"/>
  <c r="P1192" i="1"/>
  <c r="Q1192" i="1"/>
  <c r="J1192" i="1"/>
  <c r="R1192" i="1"/>
  <c r="K1192" i="1"/>
  <c r="K4" i="1"/>
  <c r="L4" i="1"/>
  <c r="M4" i="1"/>
  <c r="N4" i="1"/>
  <c r="O4" i="1"/>
  <c r="P4" i="1"/>
  <c r="J4" i="1"/>
  <c r="Q4" i="1"/>
  <c r="R4" i="1"/>
  <c r="A4" i="1"/>
  <c r="B4" i="1"/>
  <c r="K12" i="1"/>
  <c r="L12" i="1"/>
  <c r="M12" i="1"/>
  <c r="N12" i="1"/>
  <c r="O12" i="1"/>
  <c r="P12" i="1"/>
  <c r="J12" i="1"/>
  <c r="Q12" i="1"/>
  <c r="R12" i="1"/>
  <c r="L11" i="1"/>
  <c r="M11" i="1"/>
  <c r="N11" i="1"/>
  <c r="O11" i="1"/>
  <c r="P11" i="1"/>
  <c r="Q11" i="1"/>
  <c r="J11" i="1"/>
  <c r="K11" i="1"/>
  <c r="R11" i="1"/>
  <c r="J5" i="1"/>
  <c r="R5" i="1"/>
  <c r="K5" i="1"/>
  <c r="L5" i="1"/>
  <c r="M5" i="1"/>
  <c r="N5" i="1"/>
  <c r="O5" i="1"/>
  <c r="P5" i="1"/>
  <c r="Q5" i="1"/>
  <c r="A5" i="1"/>
  <c r="B5" i="1"/>
  <c r="J13" i="1"/>
  <c r="R13" i="1"/>
  <c r="K13" i="1"/>
  <c r="L13" i="1"/>
  <c r="M13" i="1"/>
  <c r="N13" i="1"/>
  <c r="O13" i="1"/>
  <c r="Q13" i="1"/>
  <c r="P13" i="1"/>
  <c r="Q6" i="1"/>
  <c r="J6" i="1"/>
  <c r="R6" i="1"/>
  <c r="K6" i="1"/>
  <c r="L6" i="1"/>
  <c r="M6" i="1"/>
  <c r="N6" i="1"/>
  <c r="P6" i="1"/>
  <c r="O6" i="1"/>
  <c r="B6" i="1"/>
  <c r="A6" i="1"/>
  <c r="P7" i="1"/>
  <c r="Q7" i="1"/>
  <c r="J7" i="1"/>
  <c r="R7" i="1"/>
  <c r="K7" i="1"/>
  <c r="L7" i="1"/>
  <c r="M7" i="1"/>
  <c r="N7" i="1"/>
  <c r="O7" i="1"/>
  <c r="A7" i="1"/>
  <c r="B7" i="1"/>
  <c r="J3" i="1"/>
  <c r="K3" i="1"/>
  <c r="L3" i="1"/>
  <c r="M3" i="1"/>
  <c r="N3" i="1"/>
  <c r="O3" i="1"/>
  <c r="P3" i="1"/>
  <c r="Q3" i="1"/>
  <c r="R3" i="1"/>
  <c r="A3" i="1"/>
  <c r="B3" i="1"/>
  <c r="N9" i="1"/>
  <c r="O9" i="1"/>
  <c r="P9" i="1"/>
  <c r="Q9" i="1"/>
  <c r="J9" i="1"/>
  <c r="R9" i="1"/>
  <c r="K9" i="1"/>
  <c r="L9" i="1"/>
  <c r="M9" i="1"/>
  <c r="O8" i="1"/>
  <c r="P8" i="1"/>
  <c r="Q8" i="1"/>
  <c r="J8" i="1"/>
  <c r="R8" i="1"/>
  <c r="K8" i="1"/>
  <c r="L8" i="1"/>
  <c r="M8" i="1"/>
  <c r="N8" i="1"/>
  <c r="M10" i="1"/>
  <c r="N10" i="1"/>
  <c r="O10" i="1"/>
  <c r="P10" i="1"/>
  <c r="Q10" i="1"/>
  <c r="J10" i="1"/>
  <c r="R10" i="1"/>
  <c r="L10" i="1"/>
  <c r="K10" i="1"/>
  <c r="C685" i="15"/>
  <c r="F147" i="8"/>
  <c r="B703" i="15"/>
  <c r="F75" i="8"/>
  <c r="F146" i="8"/>
  <c r="F149" i="8"/>
  <c r="F100" i="8"/>
  <c r="F66" i="8"/>
  <c r="F70" i="8"/>
  <c r="F85" i="8"/>
  <c r="G685" i="15"/>
  <c r="D685" i="15"/>
  <c r="B702" i="15"/>
  <c r="B701" i="15"/>
  <c r="E685" i="15"/>
  <c r="B698" i="15"/>
  <c r="B682" i="15"/>
  <c r="I685" i="15" s="1"/>
  <c r="I689" i="15" s="1"/>
  <c r="B700" i="15" s="1"/>
  <c r="F63" i="8"/>
  <c r="F41" i="8"/>
  <c r="F74" i="8"/>
  <c r="F2" i="8"/>
  <c r="B159" i="13"/>
  <c r="F60" i="8"/>
  <c r="F69" i="8"/>
  <c r="F32" i="8"/>
  <c r="F129" i="8"/>
  <c r="F118" i="8"/>
  <c r="F93" i="8"/>
  <c r="F114" i="8"/>
  <c r="F27" i="8"/>
  <c r="F155" i="8"/>
  <c r="F144" i="8"/>
  <c r="F154" i="8"/>
  <c r="F169" i="8"/>
  <c r="F120" i="8"/>
  <c r="F45" i="8"/>
  <c r="F46" i="8"/>
  <c r="F18" i="8"/>
  <c r="F115" i="8"/>
  <c r="F132" i="8"/>
  <c r="F105" i="8"/>
  <c r="F121" i="8"/>
  <c r="F156" i="8"/>
  <c r="B188" i="13"/>
  <c r="B189" i="13" s="1"/>
  <c r="F170" i="8"/>
  <c r="F95" i="8"/>
  <c r="F13" i="8"/>
  <c r="F113" i="8"/>
  <c r="F151" i="8"/>
  <c r="F26" i="8"/>
  <c r="F47" i="8"/>
  <c r="F107" i="8"/>
  <c r="F21" i="8"/>
  <c r="B19" i="10" a="1"/>
  <c r="B19" i="10" s="1"/>
  <c r="B160" i="13"/>
  <c r="F94" i="8"/>
  <c r="F142" i="8"/>
  <c r="F111" i="8"/>
  <c r="F164" i="8"/>
  <c r="F97" i="8"/>
  <c r="A131" i="13"/>
  <c r="F101" i="8"/>
  <c r="F67" i="8"/>
  <c r="F110" i="8"/>
  <c r="F99" i="8"/>
  <c r="F112" i="8"/>
  <c r="A118" i="13"/>
  <c r="A120" i="13"/>
  <c r="A121" i="13" s="1"/>
  <c r="F72" i="8"/>
  <c r="F71" i="8"/>
  <c r="F153" i="8"/>
  <c r="F160" i="8"/>
  <c r="F148" i="8"/>
  <c r="F16" i="8"/>
  <c r="F122" i="8"/>
  <c r="F136" i="8"/>
  <c r="F135" i="8"/>
  <c r="F17" i="8"/>
  <c r="F68" i="8"/>
  <c r="F6" i="8"/>
  <c r="F25" i="8"/>
  <c r="F145" i="8"/>
  <c r="F56" i="8"/>
  <c r="F62" i="8"/>
  <c r="F152" i="8"/>
  <c r="F157" i="8"/>
  <c r="F37" i="8"/>
  <c r="F106" i="8"/>
  <c r="F12" i="8"/>
  <c r="F19" i="8"/>
  <c r="F42" i="8"/>
  <c r="F139" i="8"/>
  <c r="F43" i="8"/>
  <c r="B163" i="13"/>
  <c r="F158" i="8"/>
  <c r="F23" i="8"/>
  <c r="A103" i="13"/>
  <c r="A105" i="13"/>
  <c r="A106" i="13" s="1"/>
  <c r="F90" i="8"/>
  <c r="F131" i="8"/>
  <c r="F14" i="8"/>
  <c r="F130" i="8"/>
  <c r="F9" i="8"/>
  <c r="F119" i="8"/>
  <c r="F28" i="8"/>
  <c r="F36" i="8"/>
  <c r="F125" i="8"/>
  <c r="F33" i="8"/>
  <c r="F3" i="8"/>
  <c r="F124" i="8"/>
  <c r="F11" i="8"/>
  <c r="F22" i="8"/>
  <c r="F91" i="8"/>
  <c r="F65" i="8"/>
  <c r="F123" i="8"/>
  <c r="F35" i="8"/>
  <c r="F10" i="8"/>
  <c r="F126" i="8"/>
  <c r="F34" i="8"/>
  <c r="F4" i="8"/>
  <c r="F127" i="8"/>
  <c r="F86" i="8"/>
  <c r="F92" i="8"/>
  <c r="F30" i="8"/>
  <c r="F5" i="8"/>
  <c r="F29" i="8"/>
  <c r="F8" i="8"/>
  <c r="F15" i="8"/>
  <c r="F20" i="8"/>
  <c r="F24" i="8"/>
  <c r="F88" i="8"/>
  <c r="F87" i="8"/>
  <c r="F58" i="8"/>
  <c r="B695" i="15" l="1"/>
  <c r="A122" i="13"/>
  <c r="A111" i="13" s="1"/>
  <c r="A107" i="1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tc={19777683-0E7F-4DAF-955F-A7EBAC7AAEEA}</author>
    <author>tc={A2328F4B-C3F9-4761-BF76-1D4F4D6A14B6}</author>
    <author>tc={3224698C-8114-49BB-A425-26AE0DED31AE}</author>
    <author>tc={E2106FC3-386C-4714-B306-9BA0FD425274}</author>
    <author>tc={E8911680-E731-4D67-9690-17976D3FED66}</author>
    <author>tc={C12E46EA-3F96-434D-AD07-C9DAE30A70F4}</author>
    <author>tc={A29A373E-8B2B-4B45-BF1E-AC6A2B5F3C17}</author>
    <author>tc={C6EC601F-FF77-423D-9BE3-C8F28EB3F9D6}</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E32" authorId="1"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3" authorId="2"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3224698C-8114-49BB-A425-26AE0DED31A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0" authorId="4"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0" authorId="5"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B77" authorId="6"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83" authorId="7"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88" authorId="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9" authorId="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0" authorId="1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1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1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3" authorId="1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4" authorId="1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5" authorId="1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B266" authorId="0" shapeId="0" xr:uid="{DD267273-5A51-4C36-B481-F59DC4871612}">
      <text>
        <r>
          <rPr>
            <sz val="11"/>
            <color theme="1"/>
            <rFont val="Calibri"/>
            <family val="2"/>
            <scheme val="minor"/>
          </rPr>
          <t xml:space="preserve">Evaporative Emissions are accounted for in on-road transportation emissions
</t>
        </r>
      </text>
    </comment>
    <comment ref="G266" authorId="0" shapeId="0" xr:uid="{95E5AA51-2203-4E18-8C75-B57418A8C9C3}">
      <text>
        <r>
          <rPr>
            <sz val="11"/>
            <color theme="1"/>
            <rFont val="Calibri"/>
            <family val="2"/>
            <scheme val="minor"/>
          </rPr>
          <t xml:space="preserve">Evaporative Emissions are accounted for in on-road transportation emissions
</t>
        </r>
      </text>
    </comment>
    <comment ref="B267" authorId="0" shapeId="0" xr:uid="{BA55636A-B252-4698-B290-7E53F309096D}">
      <text>
        <r>
          <rPr>
            <sz val="11"/>
            <color theme="1"/>
            <rFont val="Calibri"/>
            <family val="2"/>
            <scheme val="minor"/>
          </rPr>
          <t xml:space="preserve">Evaporative Emissions are accounted for in on-road transportation emissions
</t>
        </r>
      </text>
    </comment>
    <comment ref="G267" authorId="0" shapeId="0" xr:uid="{1953359F-7ED0-4787-AF0F-3E55E6491FB2}">
      <text>
        <r>
          <rPr>
            <sz val="11"/>
            <color theme="1"/>
            <rFont val="Calibri"/>
            <family val="2"/>
            <scheme val="minor"/>
          </rPr>
          <t xml:space="preserve">Evaporative Emissions are accounted for in on-road transportation emissions
</t>
        </r>
      </text>
    </comment>
    <comment ref="B268" authorId="0" shapeId="0" xr:uid="{77913B75-693F-41CB-BE24-B98B247D4A37}">
      <text>
        <r>
          <rPr>
            <sz val="11"/>
            <color theme="1"/>
            <rFont val="Calibri"/>
            <family val="2"/>
            <scheme val="minor"/>
          </rPr>
          <t xml:space="preserve">Evaporative Emissions are accounted for in on-road transportation emissions
</t>
        </r>
      </text>
    </comment>
    <comment ref="G268" authorId="0" shapeId="0" xr:uid="{D25C27C8-0406-484C-929F-BE266C6D78C7}">
      <text>
        <r>
          <rPr>
            <sz val="11"/>
            <color theme="1"/>
            <rFont val="Calibri"/>
            <family val="2"/>
            <scheme val="minor"/>
          </rPr>
          <t xml:space="preserve">Evaporative Emissions are accounted for in on-road transportation emissions
</t>
        </r>
      </text>
    </comment>
    <comment ref="B269" authorId="0" shapeId="0" xr:uid="{936B998B-B4A8-49B6-8F19-19A3504290D7}">
      <text>
        <r>
          <rPr>
            <sz val="11"/>
            <color theme="1"/>
            <rFont val="Calibri"/>
            <family val="2"/>
            <scheme val="minor"/>
          </rPr>
          <t xml:space="preserve">Evaporative Emissions are accounted for in on-road transportation emissions
</t>
        </r>
      </text>
    </comment>
    <comment ref="G269" authorId="0" shapeId="0" xr:uid="{89B70B22-A713-44A2-8533-37AF13A9D3CF}">
      <text>
        <r>
          <rPr>
            <sz val="11"/>
            <color theme="1"/>
            <rFont val="Calibri"/>
            <family val="2"/>
            <scheme val="minor"/>
          </rPr>
          <t xml:space="preserve">Evaporative Emissions are accounted for in on-road transportation emissions
</t>
        </r>
      </text>
    </comment>
    <comment ref="B270" authorId="0" shapeId="0" xr:uid="{08814D22-A57F-405A-B36F-CAF72A7BD485}">
      <text>
        <r>
          <rPr>
            <sz val="11"/>
            <color theme="1"/>
            <rFont val="Calibri"/>
            <family val="2"/>
            <scheme val="minor"/>
          </rPr>
          <t xml:space="preserve">Evaporative Emissions are accounted for in on-road transportation emissions
</t>
        </r>
      </text>
    </comment>
    <comment ref="G270" authorId="0" shapeId="0" xr:uid="{F0BA4345-0C9C-4549-91FA-AA8E917002E0}">
      <text>
        <r>
          <rPr>
            <sz val="11"/>
            <color theme="1"/>
            <rFont val="Calibri"/>
            <family val="2"/>
            <scheme val="minor"/>
          </rPr>
          <t xml:space="preserve">Evaporative Emissions are accounted for in on-road transportation emissions
</t>
        </r>
      </text>
    </comment>
    <comment ref="B271" authorId="0" shapeId="0" xr:uid="{47D5C3F7-127D-42D6-A64B-3EFF9492CA79}">
      <text>
        <r>
          <rPr>
            <sz val="11"/>
            <color theme="1"/>
            <rFont val="Calibri"/>
            <family val="2"/>
            <scheme val="minor"/>
          </rPr>
          <t xml:space="preserve">Evaporative Emissions are accounted for in on-road transportation emissions
</t>
        </r>
      </text>
    </comment>
    <comment ref="G271" authorId="0" shapeId="0" xr:uid="{A6A82011-9E1F-423B-9A12-F4C4909005E9}">
      <text>
        <r>
          <rPr>
            <sz val="11"/>
            <color theme="1"/>
            <rFont val="Calibri"/>
            <family val="2"/>
            <scheme val="minor"/>
          </rPr>
          <t xml:space="preserve">Evaporative Emissions are accounted for in on-road transportation emissions
</t>
        </r>
      </text>
    </comment>
    <comment ref="B272" authorId="0" shapeId="0" xr:uid="{B12C3D04-D17D-48D4-98F1-A44082F9AEFC}">
      <text>
        <r>
          <rPr>
            <sz val="11"/>
            <color theme="1"/>
            <rFont val="Calibri"/>
            <family val="2"/>
            <scheme val="minor"/>
          </rPr>
          <t xml:space="preserve">Evaporative Emissions are accounted for in on-road transportation emissions
</t>
        </r>
      </text>
    </comment>
    <comment ref="G272" authorId="0" shapeId="0" xr:uid="{3DAA4F8A-8E82-4F1F-ABE9-053770860EA6}">
      <text>
        <r>
          <rPr>
            <sz val="11"/>
            <color theme="1"/>
            <rFont val="Calibri"/>
            <family val="2"/>
            <scheme val="minor"/>
          </rPr>
          <t xml:space="preserve">Evaporative Emissions are accounted for in on-road transportation emissions
</t>
        </r>
      </text>
    </comment>
    <comment ref="H272" authorId="0" shapeId="0" xr:uid="{BE1BDE3E-0D56-41F2-9773-FB30B7607EAC}">
      <text>
        <r>
          <rPr>
            <sz val="11"/>
            <color theme="1"/>
            <rFont val="Calibri"/>
            <family val="2"/>
            <scheme val="minor"/>
          </rPr>
          <t xml:space="preserve">Evaporative Emissions are accounted for in on-road transportation emissions
</t>
        </r>
      </text>
    </comment>
    <comment ref="I272" authorId="0" shapeId="0" xr:uid="{EBF200E1-7022-478C-BA2E-181A3BF57E59}">
      <text>
        <r>
          <rPr>
            <sz val="11"/>
            <color theme="1"/>
            <rFont val="Calibri"/>
            <family val="2"/>
            <scheme val="minor"/>
          </rPr>
          <t xml:space="preserve">Evaporative Emissions are accounted for in on-road transportation emissions
</t>
        </r>
      </text>
    </comment>
    <comment ref="E590" authorId="0" shapeId="0" xr:uid="{ACB257C6-CE8F-4326-8138-B352D7B1DD6F}">
      <text>
        <r>
          <rPr>
            <sz val="11"/>
            <color theme="1"/>
            <rFont val="Calibri"/>
            <family val="2"/>
            <scheme val="minor"/>
          </rPr>
          <t>Reported under Grassland Remaining Grassland in the LULUCF Sector</t>
        </r>
      </text>
    </comment>
    <comment ref="F590" authorId="0" shapeId="0" xr:uid="{2631181F-93FE-4AD0-AE65-E5D730E51360}">
      <text>
        <r>
          <rPr>
            <sz val="11"/>
            <color theme="1"/>
            <rFont val="Calibri"/>
            <family val="2"/>
            <scheme val="minor"/>
          </rPr>
          <t>Reported under Grassland Remaining Grassland in the LULUCF Sector.</t>
        </r>
      </text>
    </comment>
    <comment ref="G608" authorId="0" shapeId="0" xr:uid="{5C51EAC9-0F22-490F-A08E-861434D56A26}">
      <text>
        <r>
          <rPr>
            <sz val="11"/>
            <color theme="1"/>
            <rFont val="Calibri"/>
            <family val="2"/>
            <scheme val="minor"/>
          </rPr>
          <t>VOCs are not estimated in the forest land category.</t>
        </r>
      </text>
    </comment>
    <comment ref="E620" authorId="0" shapeId="0" xr:uid="{D60E0826-DE70-479F-AEB3-CF4F52C55B28}">
      <text>
        <r>
          <rPr>
            <sz val="11"/>
            <color theme="1"/>
            <rFont val="Calibri"/>
            <family val="2"/>
            <scheme val="minor"/>
          </rPr>
          <t>Activity data not available on biomass burning in settlements.</t>
        </r>
      </text>
    </comment>
    <comment ref="F620" authorId="0" shapeId="0" xr:uid="{258C74D7-0830-4EDF-A478-07846D6D087E}">
      <text>
        <r>
          <rPr>
            <sz val="11"/>
            <color theme="1"/>
            <rFont val="Calibri"/>
            <family val="2"/>
            <scheme val="minor"/>
          </rPr>
          <t>Activity data not available on biomass burning in settlements.</t>
        </r>
      </text>
    </comment>
    <comment ref="E621" authorId="0" shapeId="0" xr:uid="{557C26C7-409A-4A11-AAFA-51F12A554179}">
      <text>
        <r>
          <rPr>
            <sz val="11"/>
            <color theme="1"/>
            <rFont val="Calibri"/>
            <family val="2"/>
            <scheme val="minor"/>
          </rPr>
          <t>Activity data not available.</t>
        </r>
      </text>
    </comment>
    <comment ref="F621" authorId="0" shapeId="0" xr:uid="{56D75BBF-7F72-4C47-B1C8-BB2E26B1BF6F}">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sharedStrings.xml><?xml version="1.0" encoding="utf-8"?>
<sst xmlns="http://schemas.openxmlformats.org/spreadsheetml/2006/main" count="14910" uniqueCount="3531">
  <si>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</si>
  <si>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</si>
  <si>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</si>
  <si>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</si>
  <si>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</si>
  <si>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</si>
  <si>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</si>
  <si>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</si>
  <si>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</si>
  <si>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</si>
  <si>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</si>
  <si>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</si>
  <si>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</si>
  <si>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</si>
  <si>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</si>
  <si>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</si>
  <si>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</si>
  <si>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</si>
  <si>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</si>
  <si>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Grid-Scale Electricity Storage</t>
  </si>
  <si>
    <t>Methane Destruction</t>
  </si>
  <si>
    <t>Cement Clinker Substitution</t>
  </si>
  <si>
    <t>Methane Capture</t>
  </si>
  <si>
    <t>Early Retirement of Industrial Facilities</t>
  </si>
  <si>
    <t>Improved System Design</t>
  </si>
  <si>
    <t>Cogeneration and Waste Heat Recovery</t>
  </si>
  <si>
    <t>Fuel Taxes</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</si>
  <si>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</si>
  <si>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</si>
  <si>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</si>
  <si>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</si>
  <si>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</si>
  <si>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</si>
  <si>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</si>
  <si>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</si>
  <si>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</si>
  <si>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</si>
  <si>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</si>
  <si>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</si>
  <si>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</si>
  <si>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</si>
  <si>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</si>
  <si>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</si>
  <si>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</si>
  <si>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</si>
  <si>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</si>
  <si>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</si>
  <si>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</si>
  <si>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</si>
  <si>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</si>
  <si>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</si>
  <si>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</si>
  <si>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</si>
  <si>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</si>
  <si>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</si>
  <si>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</si>
  <si>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</si>
  <si>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</si>
  <si>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</si>
  <si>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</si>
  <si>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</si>
  <si>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</si>
  <si>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</si>
  <si>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</si>
  <si>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</si>
  <si>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</si>
  <si>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</si>
  <si>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</si>
  <si>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</si>
  <si>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</si>
  <si>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</si>
  <si>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</si>
  <si>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</si>
  <si>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</si>
  <si>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</si>
  <si>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</si>
  <si>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</si>
  <si>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</si>
  <si>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</si>
  <si>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</si>
  <si>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</si>
  <si>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</si>
  <si>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</si>
  <si>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</si>
  <si>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</si>
  <si>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</si>
  <si>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</si>
  <si>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</si>
  <si>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Aircraft</t>
  </si>
  <si>
    <t>Rail</t>
  </si>
  <si>
    <t>Ships</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</si>
  <si>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</si>
  <si>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</si>
  <si>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</si>
  <si>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</si>
  <si>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</si>
  <si>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</si>
  <si>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</si>
  <si>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</si>
  <si>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</si>
  <si>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</si>
  <si>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</si>
  <si>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</si>
  <si>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</si>
  <si>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</si>
  <si>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</si>
  <si>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</si>
  <si>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</si>
  <si>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</si>
  <si>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</si>
  <si>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</si>
  <si>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</si>
  <si>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</si>
  <si>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</si>
  <si>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</si>
  <si>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</si>
  <si>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</si>
  <si>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</si>
  <si>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</si>
  <si>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</si>
  <si>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</si>
  <si>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</si>
  <si>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</si>
  <si>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</si>
  <si>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</si>
  <si>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</si>
  <si>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</si>
  <si>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</si>
  <si>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</si>
  <si>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</si>
  <si>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</si>
  <si>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</si>
  <si>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</si>
  <si>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</si>
  <si>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</si>
  <si>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year(s)</t>
  </si>
  <si>
    <t>Subsidy for Elec Production by Fuel</t>
  </si>
  <si>
    <t>Increase Transmission</t>
  </si>
  <si>
    <t>% increase in transmission capacity</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</si>
  <si>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</si>
  <si>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</si>
  <si>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</si>
  <si>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</si>
  <si>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</si>
  <si>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</si>
  <si>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</si>
  <si>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</si>
  <si>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</si>
  <si>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</si>
  <si>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</si>
  <si>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</si>
  <si>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</si>
  <si>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</si>
  <si>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</si>
  <si>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</si>
  <si>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</si>
  <si>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</si>
  <si>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National Renewable Energy Laboratory, 2014, Renewable Electricity Futures Scenario Viewer,
http://www.nrel.gov/analysis/re_futures/data_viewer/#
80% RE-ITI (2014) scenario</t>
  </si>
  <si>
    <t>National Renewable Energy Laboratory, 2014, Renewable Electricity Futures (Vol. 1),
http://www.nrel.gov/docs/fy12osti/52409-1.pdf, Page xli, Figure ES-8, 80% RE scenario.</t>
  </si>
  <si>
    <t>U.S. Energy Information Administration, 2014, "Almost all U.S. nuclear plants require life extension past 60 years to operate beyond 2050", http://www.eia.gov/todayinenergy/detail.cfm?id=19091.</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</si>
  <si>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</si>
  <si>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</si>
  <si>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</si>
  <si>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</si>
  <si>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</si>
  <si>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</si>
  <si>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</si>
  <si>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</si>
  <si>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</si>
  <si>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</si>
  <si>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</si>
  <si>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</si>
  <si>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</si>
  <si>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</si>
  <si>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</si>
  <si>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</si>
  <si>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</si>
  <si>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</si>
  <si>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</si>
  <si>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</si>
  <si>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</si>
  <si>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</si>
  <si>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</si>
  <si>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</si>
  <si>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</si>
  <si>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</si>
  <si>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</si>
  <si>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</si>
  <si>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</si>
  <si>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</si>
  <si>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</si>
  <si>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</si>
  <si>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</si>
  <si>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</si>
  <si>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</si>
  <si>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</si>
  <si>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</si>
  <si>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</si>
  <si>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</si>
  <si>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</si>
  <si>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</si>
  <si>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</si>
  <si>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</si>
  <si>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</si>
  <si>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</si>
  <si>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</si>
  <si>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</si>
  <si>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</si>
  <si>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</si>
  <si>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</si>
  <si>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</si>
  <si>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</si>
  <si>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</si>
  <si>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</si>
  <si>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</si>
  <si>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</si>
  <si>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</si>
  <si>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</si>
  <si>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</si>
  <si>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</si>
  <si>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</si>
  <si>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</si>
  <si>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</si>
  <si>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electricity-sector-main.html#storage</t>
  </si>
  <si>
    <t>grid-scale-electricity-storage.html</t>
  </si>
  <si>
    <t>electricity-sector-main.html#transmission</t>
  </si>
  <si>
    <t>increase-transmission.html</t>
  </si>
  <si>
    <t>electricity-sector-main.html#life-ext</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</si>
  <si>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</si>
  <si>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</si>
  <si>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</si>
  <si>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</si>
  <si>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</si>
  <si>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</si>
  <si>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</si>
  <si>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</si>
  <si>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</si>
  <si>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</si>
  <si>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</si>
  <si>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</si>
  <si>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</si>
  <si>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</si>
  <si>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</si>
  <si>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</si>
  <si>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</si>
  <si>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</si>
  <si>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</si>
  <si>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</si>
  <si>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</si>
  <si>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</si>
  <si>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</si>
  <si>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</si>
  <si>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</si>
  <si>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</si>
  <si>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</si>
  <si>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</si>
  <si>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</si>
  <si>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</si>
  <si>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</si>
  <si>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</si>
  <si>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</si>
  <si>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</si>
  <si>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</si>
  <si>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</si>
  <si>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</si>
  <si>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</si>
  <si>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</si>
  <si>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</si>
  <si>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</si>
  <si>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</si>
  <si>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</si>
  <si>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</si>
  <si>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preexisting retiring</t>
  </si>
  <si>
    <t>preexisting nonretiring</t>
  </si>
  <si>
    <t>newly built</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</si>
  <si>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</si>
  <si>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</si>
  <si>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</si>
  <si>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</si>
  <si>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</si>
  <si>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</si>
  <si>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</si>
  <si>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</si>
  <si>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</si>
  <si>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</si>
  <si>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Perc Subsidy for Distributed Solar PV Capacity</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</si>
  <si>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</si>
  <si>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</si>
  <si>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</si>
  <si>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</si>
  <si>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</si>
  <si>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</si>
  <si>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</si>
  <si>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</si>
  <si>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</si>
  <si>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</si>
  <si>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</si>
  <si>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</si>
  <si>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</si>
  <si>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</si>
  <si>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</si>
  <si>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Increase in Transmission Capacity vs BAU</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</si>
  <si>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</si>
  <si>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</si>
  <si>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</si>
  <si>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</si>
  <si>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</si>
  <si>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</si>
  <si>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</si>
  <si>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Additional Fuel Tax Rate by Fuel</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</si>
  <si>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</si>
  <si>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</si>
  <si>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</si>
  <si>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</si>
  <si>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</si>
  <si>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</si>
  <si>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</si>
  <si>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</si>
  <si>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</si>
  <si>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</si>
  <si>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</si>
  <si>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</si>
  <si>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</si>
  <si>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</si>
  <si>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</si>
  <si>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</si>
  <si>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Preexisting</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</si>
  <si>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</si>
  <si>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</si>
  <si>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</si>
  <si>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</si>
  <si>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natural gas nonpeaker es</t>
  </si>
  <si>
    <t>Natural Gas Nonpeaker</t>
  </si>
  <si>
    <t>petroleum es</t>
  </si>
  <si>
    <t>natural gas peaker es</t>
  </si>
  <si>
    <t>Petroleum</t>
  </si>
  <si>
    <t>Natural Gas Peaker</t>
  </si>
  <si>
    <t>New</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</si>
  <si>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</si>
  <si>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</si>
  <si>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</si>
  <si>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</si>
  <si>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</si>
  <si>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</si>
  <si>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</si>
  <si>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</si>
  <si>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</si>
  <si>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Nuclear</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</si>
  <si>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</si>
  <si>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</si>
  <si>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</si>
  <si>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</si>
  <si>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</si>
  <si>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</si>
  <si>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</si>
  <si>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</si>
  <si>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</si>
  <si>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</si>
  <si>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</si>
  <si>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</si>
  <si>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</si>
  <si>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</si>
  <si>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</si>
  <si>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</si>
  <si>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</si>
  <si>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</si>
  <si>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</si>
  <si>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</si>
  <si>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</si>
  <si>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</si>
  <si>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</si>
  <si>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</si>
  <si>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</si>
  <si>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</si>
  <si>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</si>
  <si>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</si>
  <si>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</si>
  <si>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</si>
  <si>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</si>
  <si>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</si>
  <si>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</si>
  <si>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</si>
  <si>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</si>
  <si>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</si>
  <si>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</si>
  <si>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</si>
  <si>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</si>
  <si>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</si>
  <si>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</si>
  <si>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</si>
  <si>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</si>
  <si>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</si>
  <si>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</si>
  <si>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</si>
  <si>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</si>
  <si>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</si>
  <si>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</si>
  <si>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</si>
  <si>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</si>
  <si>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</si>
  <si>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</si>
  <si>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</si>
  <si>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</si>
  <si>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</si>
  <si>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</si>
  <si>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</si>
  <si>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</si>
  <si>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</si>
  <si>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</si>
  <si>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</si>
  <si>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</si>
  <si>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</si>
  <si>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</si>
  <si>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</si>
  <si>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</si>
  <si>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</si>
  <si>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</si>
  <si>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</si>
  <si>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</si>
  <si>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</si>
  <si>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</si>
  <si>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</si>
  <si>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</si>
  <si>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</si>
  <si>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</si>
  <si>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</si>
  <si>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</si>
  <si>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National Renewable Energy Laboratory, 2014, Renewable Electricity Futures (Vol. 1),
http://www.nrel.gov/docs/fy12osti/52409-1.pdf, Page 2-10, 90% RE scenario.</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</si>
  <si>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</si>
  <si>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</si>
  <si>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</si>
  <si>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</si>
  <si>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</si>
  <si>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</si>
  <si>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</si>
  <si>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</si>
  <si>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</si>
  <si>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</si>
  <si>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</si>
  <si>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</si>
  <si>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</si>
  <si>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</si>
  <si>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</si>
  <si>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</si>
  <si>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</si>
  <si>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</si>
  <si>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</si>
  <si>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</si>
  <si>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</si>
  <si>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</si>
  <si>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</si>
  <si>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</si>
  <si>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</si>
  <si>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</si>
  <si>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</si>
  <si>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</si>
  <si>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</si>
  <si>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</si>
  <si>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</si>
  <si>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</si>
  <si>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</si>
  <si>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Peatland Restoration</t>
  </si>
  <si>
    <t>Fraction of Peatland Restoration Achieved</t>
  </si>
  <si>
    <t>Forest Restoration</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</si>
  <si>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</si>
  <si>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</si>
  <si>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</si>
  <si>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</si>
  <si>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</si>
  <si>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</si>
  <si>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</si>
  <si>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</si>
  <si>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</si>
  <si>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</si>
  <si>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</si>
  <si>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</si>
  <si>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</si>
  <si>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</si>
  <si>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</si>
  <si>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</si>
  <si>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</si>
  <si>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</si>
  <si>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</si>
  <si>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</si>
  <si>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</si>
  <si>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</si>
  <si>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</si>
  <si>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EV Subsidy</t>
  </si>
  <si>
    <t>Additional EV Subsidy Percentage</t>
  </si>
  <si>
    <t>% of vehicle cost</t>
  </si>
  <si>
    <t>transportation-sector-main.html#ev-subsidy</t>
  </si>
  <si>
    <t>ev-subsidy.html</t>
  </si>
  <si>
    <t>https://www.fueleconomy.gov/feg/taxevb.shtml plus Chevrolet and Tesla websites</t>
  </si>
  <si>
    <t>Electric Vehicle Subsidy</t>
  </si>
  <si>
    <t>Additional Minimum Required EV Sales Percentage</t>
  </si>
  <si>
    <t>% of new vehicles sold</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</si>
  <si>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</si>
  <si>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</si>
  <si>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</si>
  <si>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</si>
  <si>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</si>
  <si>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</si>
  <si>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</si>
  <si>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</si>
  <si>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</si>
  <si>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</si>
  <si>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</si>
  <si>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</si>
  <si>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</si>
  <si>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</si>
  <si>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</si>
  <si>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</si>
  <si>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</si>
  <si>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</si>
  <si>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</si>
  <si>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</si>
  <si>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</si>
  <si>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</si>
  <si>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</si>
  <si>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</si>
  <si>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</si>
  <si>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</si>
  <si>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</si>
  <si>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</si>
  <si>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</si>
  <si>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</si>
  <si>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</si>
  <si>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</si>
  <si>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</si>
  <si>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</si>
  <si>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</si>
  <si>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</si>
  <si>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</si>
  <si>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</si>
  <si>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</si>
  <si>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</si>
  <si>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</si>
  <si>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</si>
  <si>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</si>
  <si>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</si>
  <si>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</si>
  <si>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</si>
  <si>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</si>
  <si>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</si>
  <si>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</si>
  <si>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</si>
  <si>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</si>
  <si>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</si>
  <si>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</si>
  <si>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</si>
  <si>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</si>
  <si>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</si>
  <si>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</si>
  <si>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</si>
  <si>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</si>
  <si>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</si>
  <si>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</si>
  <si>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</si>
  <si>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</si>
  <si>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</si>
  <si>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</si>
  <si>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</si>
  <si>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</si>
  <si>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</si>
  <si>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</si>
  <si>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</si>
  <si>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</si>
  <si>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</si>
  <si>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</si>
  <si>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</si>
  <si>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</si>
  <si>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</si>
  <si>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</si>
  <si>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</si>
  <si>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</si>
  <si>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</si>
  <si>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</si>
  <si>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</si>
  <si>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</si>
  <si>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</si>
  <si>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</si>
  <si>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</si>
  <si>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</si>
  <si>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</si>
  <si>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</si>
  <si>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</si>
  <si>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</si>
  <si>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</si>
  <si>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</si>
  <si>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</si>
  <si>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</si>
  <si>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</si>
  <si>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</si>
  <si>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</si>
  <si>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</si>
  <si>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</si>
  <si>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</si>
  <si>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</si>
  <si>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</si>
  <si>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</si>
  <si>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</si>
  <si>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</si>
  <si>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</si>
  <si>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</si>
  <si>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</si>
  <si>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</si>
  <si>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</si>
  <si>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</si>
  <si>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</si>
  <si>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</si>
  <si>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</si>
  <si>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</si>
  <si>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</si>
  <si>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</si>
  <si>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</si>
  <si>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</si>
  <si>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</si>
  <si>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</si>
  <si>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</si>
  <si>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</si>
  <si>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</si>
  <si>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</si>
  <si>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</si>
  <si>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</si>
  <si>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</si>
  <si>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</si>
  <si>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</si>
  <si>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</si>
  <si>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</si>
  <si>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</si>
  <si>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</si>
  <si>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</si>
  <si>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</si>
  <si>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</si>
  <si>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</si>
  <si>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</si>
  <si>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</si>
  <si>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</si>
  <si>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</si>
  <si>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</si>
  <si>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</si>
  <si>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</si>
  <si>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</si>
  <si>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</si>
  <si>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</si>
  <si>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</si>
  <si>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</si>
  <si>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</si>
  <si>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</si>
  <si>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</si>
  <si>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</si>
  <si>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</si>
  <si>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</si>
  <si>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</si>
  <si>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</si>
  <si>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</si>
  <si>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</si>
  <si>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</si>
  <si>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</si>
  <si>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</si>
  <si>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</si>
  <si>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</si>
  <si>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</si>
  <si>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</si>
  <si>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</si>
  <si>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</si>
  <si>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</si>
  <si>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</si>
  <si>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</si>
  <si>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</si>
  <si>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</si>
  <si>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</si>
  <si>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</si>
  <si>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</si>
  <si>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</si>
  <si>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</si>
  <si>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</si>
  <si>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</si>
  <si>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</si>
  <si>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</si>
  <si>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</si>
  <si>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</si>
  <si>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</si>
  <si>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</si>
  <si>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</si>
  <si>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</si>
  <si>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</si>
  <si>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</si>
  <si>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</si>
  <si>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</si>
  <si>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</si>
  <si>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</si>
  <si>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</si>
  <si>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</si>
  <si>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</si>
  <si>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</si>
  <si>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</si>
  <si>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</si>
  <si>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</si>
  <si>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</si>
  <si>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</si>
  <si>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</si>
  <si>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</si>
  <si>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</si>
  <si>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</si>
  <si>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</si>
  <si>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</si>
  <si>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</si>
  <si>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</si>
  <si>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</si>
  <si>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</si>
  <si>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</si>
  <si>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</si>
  <si>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</si>
  <si>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</si>
  <si>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</si>
  <si>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</si>
  <si>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</si>
  <si>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</si>
  <si>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</si>
  <si>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</si>
  <si>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</si>
  <si>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</si>
  <si>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</si>
  <si>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</si>
  <si>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</si>
  <si>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</si>
  <si>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</si>
  <si>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</si>
  <si>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</si>
  <si>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</si>
  <si>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</si>
  <si>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</si>
  <si>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</si>
  <si>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</si>
  <si>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</si>
  <si>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</si>
  <si>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</si>
  <si>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</si>
  <si>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</si>
  <si>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</si>
  <si>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</si>
  <si>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</si>
  <si>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</si>
  <si>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</si>
  <si>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</si>
  <si>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</si>
  <si>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</si>
  <si>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</si>
  <si>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</si>
  <si>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</si>
  <si>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</si>
  <si>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</si>
  <si>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</si>
  <si>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</si>
  <si>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</si>
  <si>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</si>
  <si>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</si>
  <si>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</si>
  <si>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</si>
  <si>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</si>
  <si>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</si>
  <si>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</si>
  <si>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</si>
  <si>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</si>
  <si>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</si>
  <si>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</si>
  <si>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</si>
  <si>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</si>
  <si>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</si>
  <si>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</si>
  <si>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</si>
  <si>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</si>
  <si>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</si>
  <si>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</si>
  <si>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</si>
  <si>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</si>
  <si>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</si>
  <si>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</si>
  <si>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</si>
  <si>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</si>
  <si>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</si>
  <si>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</si>
  <si>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</si>
  <si>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</si>
  <si>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</si>
  <si>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</si>
  <si>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</si>
  <si>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</si>
  <si>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</si>
  <si>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</si>
  <si>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</si>
  <si>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</si>
  <si>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</si>
  <si>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</si>
  <si>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</si>
  <si>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</si>
  <si>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</si>
  <si>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</si>
  <si>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</si>
  <si>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</si>
  <si>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</si>
  <si>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</si>
  <si>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</si>
  <si>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</si>
  <si>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</si>
  <si>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</si>
  <si>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</si>
  <si>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</si>
  <si>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</si>
  <si>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</si>
  <si>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</si>
  <si>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</si>
  <si>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</si>
  <si>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</si>
  <si>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</si>
  <si>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</si>
  <si>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</si>
  <si>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</si>
  <si>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</si>
  <si>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</si>
  <si>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</si>
  <si>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</si>
  <si>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</si>
  <si>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</si>
  <si>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</si>
  <si>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</si>
  <si>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</si>
  <si>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</si>
  <si>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</si>
  <si>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</si>
  <si>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</si>
  <si>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</si>
  <si>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</si>
  <si>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</si>
  <si>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</si>
  <si>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</si>
  <si>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</si>
  <si>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</si>
  <si>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</si>
  <si>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</si>
  <si>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</si>
  <si>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</si>
  <si>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</si>
  <si>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</si>
  <si>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</si>
  <si>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</si>
  <si>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</si>
  <si>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</si>
  <si>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</si>
  <si>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</si>
  <si>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</si>
  <si>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</si>
  <si>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</si>
  <si>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</si>
  <si>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</si>
  <si>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</si>
  <si>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</si>
  <si>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</si>
  <si>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</si>
  <si>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</si>
  <si>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</si>
  <si>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</si>
  <si>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</si>
  <si>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</si>
  <si>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</si>
  <si>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</si>
  <si>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</si>
  <si>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</si>
  <si>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</si>
  <si>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</si>
  <si>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</si>
  <si>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</si>
  <si>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</si>
  <si>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</si>
  <si>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</si>
  <si>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</si>
  <si>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</si>
  <si>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</si>
  <si>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</si>
  <si>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</si>
  <si>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</si>
  <si>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</si>
  <si>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</si>
  <si>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</si>
  <si>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</si>
  <si>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</si>
  <si>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</si>
  <si>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</si>
  <si>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</si>
  <si>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</si>
  <si>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</si>
  <si>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</si>
  <si>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</si>
  <si>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</si>
  <si>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</si>
  <si>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</si>
  <si>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</si>
  <si>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</si>
  <si>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</si>
  <si>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</si>
  <si>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</si>
  <si>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</si>
  <si>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</si>
  <si>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</si>
  <si>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</si>
  <si>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</si>
  <si>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</si>
  <si>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</si>
  <si>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</si>
  <si>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</si>
  <si>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</si>
  <si>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</si>
  <si>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</si>
  <si>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</si>
  <si>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</si>
  <si>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</si>
  <si>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</si>
  <si>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</si>
  <si>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</si>
  <si>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</si>
  <si>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</si>
  <si>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</si>
  <si>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</si>
  <si>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</si>
  <si>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</si>
  <si>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</si>
  <si>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</si>
  <si>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</si>
  <si>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</si>
  <si>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</si>
  <si>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</si>
  <si>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</si>
  <si>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</si>
  <si>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</si>
  <si>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</si>
  <si>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</si>
  <si>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</si>
  <si>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</si>
  <si>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</si>
  <si>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</si>
  <si>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</si>
  <si>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</si>
  <si>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</si>
  <si>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</si>
  <si>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</si>
  <si>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</si>
  <si>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</si>
  <si>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</si>
  <si>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</si>
  <si>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</si>
  <si>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</si>
  <si>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</si>
  <si>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</si>
  <si>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</si>
  <si>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</si>
  <si>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</si>
  <si>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</si>
  <si>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</si>
  <si>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</si>
  <si>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</si>
  <si>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</si>
  <si>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</si>
  <si>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</si>
  <si>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</si>
  <si>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</si>
  <si>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</si>
  <si>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</si>
  <si>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</si>
  <si>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</si>
  <si>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</si>
  <si>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</si>
  <si>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</si>
  <si>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</si>
  <si>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</si>
  <si>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</si>
  <si>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</si>
  <si>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</si>
  <si>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</si>
  <si>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</si>
  <si>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</si>
  <si>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</si>
  <si>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</si>
  <si>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</si>
  <si>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</si>
  <si>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</si>
  <si>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</si>
  <si>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</si>
  <si>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</si>
  <si>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</si>
  <si>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</si>
  <si>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</si>
  <si>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</si>
  <si>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</si>
  <si>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</si>
  <si>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</si>
  <si>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</si>
  <si>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</si>
  <si>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</si>
  <si>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</si>
  <si>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</si>
  <si>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</si>
  <si>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</si>
  <si>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</si>
  <si>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</si>
  <si>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</si>
  <si>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</si>
  <si>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</si>
  <si>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</si>
  <si>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</si>
  <si>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</si>
  <si>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</si>
  <si>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</si>
  <si>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</si>
  <si>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</si>
  <si>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</si>
  <si>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</si>
  <si>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</si>
  <si>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</si>
  <si>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</si>
  <si>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</si>
  <si>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</si>
  <si>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</si>
  <si>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</si>
  <si>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</si>
  <si>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</si>
  <si>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</si>
  <si>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</si>
  <si>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</si>
  <si>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</si>
  <si>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</si>
  <si>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</si>
  <si>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</si>
  <si>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</si>
  <si>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</si>
  <si>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</si>
  <si>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</si>
  <si>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</si>
  <si>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</si>
  <si>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</si>
  <si>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</si>
  <si>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</si>
  <si>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</si>
  <si>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</si>
  <si>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</si>
  <si>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</si>
  <si>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</si>
  <si>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</si>
  <si>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</si>
  <si>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</si>
  <si>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</si>
  <si>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</si>
  <si>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</si>
  <si>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</si>
  <si>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</si>
  <si>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</si>
  <si>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</si>
  <si>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</si>
  <si>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</si>
  <si>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</si>
  <si>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</si>
  <si>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</si>
  <si>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</si>
  <si>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</si>
  <si>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</si>
  <si>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</si>
  <si>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</si>
  <si>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</si>
  <si>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</si>
  <si>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</si>
  <si>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</si>
  <si>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</si>
  <si>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</si>
  <si>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</si>
  <si>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</si>
  <si>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</si>
  <si>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</si>
  <si>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</si>
  <si>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</si>
  <si>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</si>
  <si>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</si>
  <si>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</si>
  <si>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</si>
  <si>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</si>
  <si>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</si>
  <si>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</si>
  <si>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</si>
  <si>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</si>
  <si>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</si>
  <si>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</si>
  <si>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</si>
  <si>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</si>
  <si>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</si>
  <si>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</si>
  <si>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</si>
  <si>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</si>
  <si>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</si>
  <si>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</si>
  <si>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</si>
  <si>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</si>
  <si>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</si>
  <si>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</si>
  <si>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</si>
  <si>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</si>
  <si>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</si>
  <si>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</si>
  <si>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</si>
  <si>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</si>
  <si>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</si>
  <si>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</si>
  <si>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</si>
  <si>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</si>
  <si>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</si>
  <si>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</si>
  <si>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</si>
  <si>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</si>
  <si>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</si>
  <si>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</si>
  <si>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</si>
  <si>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</si>
  <si>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</si>
  <si>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</si>
  <si>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</si>
  <si>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</si>
  <si>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</si>
  <si>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</si>
  <si>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</si>
  <si>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</si>
  <si>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</si>
  <si>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</si>
  <si>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</si>
  <si>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</si>
  <si>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</si>
  <si>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</si>
  <si>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</si>
  <si>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</si>
  <si>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</si>
  <si>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</si>
  <si>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</si>
  <si>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</si>
  <si>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</si>
  <si>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</si>
  <si>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</si>
  <si>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</si>
  <si>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</si>
  <si>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</si>
  <si>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</si>
  <si>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</si>
  <si>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</si>
  <si>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</si>
  <si>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</si>
  <si>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</si>
  <si>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</si>
  <si>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</si>
  <si>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</si>
  <si>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</si>
  <si>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</si>
  <si>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</si>
  <si>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</si>
  <si>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</si>
  <si>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</si>
  <si>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</si>
  <si>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</si>
  <si>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</si>
  <si>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</si>
  <si>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</si>
  <si>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</si>
  <si>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</si>
  <si>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</si>
  <si>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</si>
  <si>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</si>
  <si>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</si>
  <si>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</si>
  <si>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</si>
  <si>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</si>
  <si>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</si>
  <si>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</si>
  <si>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</si>
  <si>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</si>
  <si>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</si>
  <si>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</si>
  <si>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</si>
  <si>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</si>
  <si>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</si>
  <si>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</si>
  <si>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</si>
  <si>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</si>
  <si>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</si>
  <si>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</si>
  <si>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</si>
  <si>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</si>
  <si>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</si>
  <si>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</si>
  <si>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</si>
  <si>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</si>
  <si>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</si>
  <si>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</si>
  <si>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</si>
  <si>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</si>
  <si>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</si>
  <si>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</si>
  <si>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</si>
  <si>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</si>
  <si>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</si>
  <si>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</si>
  <si>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</si>
  <si>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</si>
  <si>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</si>
  <si>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</si>
  <si>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</si>
  <si>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</si>
  <si>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</si>
  <si>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</si>
  <si>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</si>
  <si>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</si>
  <si>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</si>
  <si>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</si>
  <si>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</si>
  <si>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</si>
  <si>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</si>
  <si>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</si>
  <si>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</si>
  <si>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</si>
  <si>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</si>
  <si>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</si>
  <si>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</si>
  <si>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</si>
  <si>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</si>
  <si>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</si>
  <si>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</si>
  <si>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</si>
  <si>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</si>
  <si>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</si>
  <si>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</si>
  <si>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</si>
  <si>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</si>
  <si>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</si>
  <si>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</si>
  <si>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</si>
  <si>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</si>
  <si>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</si>
  <si>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</si>
  <si>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</si>
  <si>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</si>
  <si>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</si>
  <si>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</si>
  <si>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</si>
  <si>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</si>
  <si>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</si>
  <si>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</si>
  <si>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</si>
  <si>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</si>
  <si>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</si>
  <si>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</si>
  <si>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</si>
  <si>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</si>
  <si>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</si>
  <si>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</si>
  <si>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</si>
  <si>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</si>
  <si>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</si>
  <si>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</si>
  <si>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</si>
  <si>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</si>
  <si>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</si>
  <si>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</si>
  <si>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</si>
  <si>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</si>
  <si>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</si>
  <si>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</si>
  <si>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</si>
  <si>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</si>
  <si>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</si>
  <si>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</si>
  <si>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</si>
  <si>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</si>
  <si>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</si>
  <si>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</si>
  <si>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</si>
  <si>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</si>
  <si>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</si>
  <si>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</si>
  <si>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</si>
  <si>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</si>
  <si>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</si>
  <si>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</si>
  <si>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</si>
  <si>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</si>
  <si>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</si>
  <si>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</si>
  <si>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</si>
  <si>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</si>
  <si>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</si>
  <si>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</si>
  <si>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</si>
  <si>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</si>
  <si>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</si>
  <si>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</si>
  <si>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</si>
  <si>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</si>
  <si>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</si>
  <si>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</si>
  <si>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</si>
  <si>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</si>
  <si>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</si>
  <si>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</si>
  <si>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</si>
  <si>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</si>
  <si>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</si>
  <si>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</si>
  <si>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</si>
  <si>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</si>
  <si>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</si>
  <si>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</si>
  <si>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</si>
  <si>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</si>
  <si>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</si>
  <si>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</si>
  <si>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</si>
  <si>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</si>
  <si>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</si>
  <si>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</si>
  <si>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</si>
  <si>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</si>
  <si>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</si>
  <si>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</si>
  <si>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</si>
  <si>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</si>
  <si>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</si>
  <si>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</si>
  <si>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</si>
  <si>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</si>
  <si>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</si>
  <si>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</si>
  <si>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</si>
  <si>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</si>
  <si>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</si>
  <si>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</si>
  <si>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</si>
  <si>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</si>
  <si>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</si>
  <si>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</si>
  <si>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</si>
  <si>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</si>
  <si>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</si>
  <si>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</si>
  <si>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</si>
  <si>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</si>
  <si>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</si>
  <si>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</si>
  <si>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</si>
  <si>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</si>
  <si>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</si>
  <si>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</si>
  <si>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</si>
  <si>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</si>
  <si>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</si>
  <si>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</si>
  <si>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</si>
  <si>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</si>
  <si>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</si>
  <si>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</si>
  <si>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</si>
  <si>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</si>
  <si>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</si>
  <si>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</si>
  <si>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</si>
  <si>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</si>
  <si>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</si>
  <si>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</si>
  <si>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</si>
  <si>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</si>
  <si>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</si>
  <si>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</si>
  <si>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</si>
  <si>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</si>
  <si>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</si>
  <si>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</si>
  <si>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</si>
  <si>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</si>
  <si>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</si>
  <si>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</si>
  <si>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</si>
  <si>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</si>
  <si>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</si>
  <si>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</si>
  <si>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</si>
  <si>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</si>
  <si>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</si>
  <si>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</si>
  <si>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</si>
  <si>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</si>
  <si>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</si>
  <si>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</si>
  <si>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</si>
  <si>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</si>
  <si>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</si>
  <si>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</si>
  <si>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</si>
  <si>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</si>
  <si>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</si>
  <si>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</si>
  <si>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</si>
  <si>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</si>
  <si>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</si>
  <si>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</si>
  <si>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</si>
  <si>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</si>
  <si>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</si>
  <si>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</si>
  <si>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</si>
  <si>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</si>
  <si>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</si>
  <si>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</si>
  <si>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</si>
  <si>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</si>
  <si>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</si>
  <si>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</si>
  <si>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</si>
  <si>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</si>
  <si>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</si>
  <si>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</si>
  <si>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</si>
  <si>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</si>
  <si>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</si>
  <si>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</si>
  <si>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</si>
  <si>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</si>
  <si>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</si>
  <si>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</si>
  <si>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</si>
  <si>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</si>
  <si>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</si>
  <si>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</si>
  <si>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</si>
  <si>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</si>
  <si>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</si>
  <si>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</si>
  <si>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</si>
  <si>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</si>
  <si>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</si>
  <si>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</si>
  <si>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</si>
  <si>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</si>
  <si>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</si>
  <si>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</si>
  <si>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</si>
  <si>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</si>
  <si>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</si>
  <si>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</si>
  <si>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</si>
  <si>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</si>
  <si>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</si>
  <si>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</si>
  <si>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</si>
  <si>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</si>
  <si>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</si>
  <si>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</si>
  <si>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</si>
  <si>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</si>
  <si>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</si>
  <si>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</si>
  <si>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</si>
  <si>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</si>
  <si>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</si>
  <si>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</si>
  <si>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</si>
  <si>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</si>
  <si>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</si>
  <si>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</si>
  <si>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</si>
  <si>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</si>
  <si>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</si>
  <si>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</si>
  <si>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</si>
  <si>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</si>
  <si>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</si>
  <si>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</si>
  <si>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</si>
  <si>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</si>
  <si>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</si>
  <si>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</si>
  <si>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</si>
  <si>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</si>
  <si>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</si>
  <si>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</si>
  <si>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</si>
  <si>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</si>
  <si>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</si>
  <si>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</si>
  <si>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</si>
  <si>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</si>
  <si>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</si>
  <si>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</si>
  <si>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</si>
  <si>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</si>
  <si>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</si>
  <si>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</si>
  <si>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</si>
  <si>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</si>
  <si>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</si>
  <si>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</si>
  <si>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</si>
  <si>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</si>
  <si>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</si>
  <si>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</si>
  <si>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</si>
  <si>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</si>
  <si>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</si>
  <si>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</si>
  <si>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</si>
  <si>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</si>
  <si>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</si>
  <si>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</si>
  <si>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</si>
  <si>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</si>
  <si>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</si>
  <si>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</si>
  <si>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</si>
  <si>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</si>
  <si>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</si>
  <si>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</si>
  <si>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</si>
  <si>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</si>
  <si>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</si>
  <si>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</si>
  <si>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</si>
  <si>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</si>
  <si>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</si>
  <si>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</si>
  <si>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</si>
  <si>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</si>
  <si>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</si>
  <si>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</si>
  <si>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</si>
  <si>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</si>
  <si>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</si>
  <si>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</si>
  <si>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</si>
  <si>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</si>
  <si>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</si>
  <si>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</si>
  <si>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</si>
  <si>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</si>
  <si>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</si>
  <si>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</si>
  <si>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</si>
  <si>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</si>
  <si>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</si>
  <si>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</si>
  <si>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</si>
  <si>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</si>
  <si>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</si>
  <si>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</si>
  <si>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</si>
  <si>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</si>
  <si>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</si>
  <si>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</si>
  <si>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</si>
  <si>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</si>
  <si>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</si>
  <si>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</si>
  <si>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</si>
  <si>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</si>
  <si>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</si>
  <si>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</si>
  <si>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</si>
  <si>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</si>
  <si>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</si>
  <si>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</si>
  <si>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</si>
  <si>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</si>
  <si>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</si>
  <si>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</si>
  <si>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</si>
  <si>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</si>
  <si>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</si>
  <si>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</si>
  <si>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</si>
  <si>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</si>
  <si>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</si>
  <si>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</si>
  <si>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</si>
  <si>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</si>
  <si>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</si>
  <si>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</si>
  <si>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</si>
  <si>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</si>
  <si>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</si>
  <si>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</si>
  <si>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</si>
  <si>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</si>
  <si>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</si>
  <si>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</si>
  <si>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</si>
  <si>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</si>
  <si>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</si>
  <si>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</si>
  <si>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</si>
  <si>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</si>
  <si>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</si>
  <si>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</si>
  <si>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</si>
  <si>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</si>
  <si>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</si>
  <si>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</si>
  <si>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</si>
  <si>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</si>
  <si>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</si>
  <si>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</si>
  <si>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</si>
  <si>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</si>
  <si>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</si>
  <si>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</si>
  <si>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</si>
  <si>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</si>
  <si>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</si>
  <si>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</si>
  <si>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</si>
  <si>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</si>
  <si>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</si>
  <si>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</si>
  <si>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</si>
  <si>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</si>
  <si>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</si>
  <si>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</si>
  <si>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</si>
  <si>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</si>
  <si>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</si>
  <si>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</si>
  <si>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</si>
  <si>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</si>
  <si>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</si>
  <si>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</si>
  <si>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</si>
  <si>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</si>
  <si>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</si>
  <si>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</si>
  <si>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</si>
  <si>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</si>
  <si>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</si>
  <si>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</si>
  <si>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</si>
  <si>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</si>
  <si>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</si>
  <si>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</si>
  <si>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</si>
  <si>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</si>
  <si>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</si>
  <si>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</si>
  <si>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</si>
  <si>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</si>
  <si>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</si>
  <si>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</si>
  <si>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</si>
  <si>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</si>
  <si>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</si>
  <si>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</si>
  <si>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</si>
  <si>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</si>
  <si>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</si>
  <si>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</si>
  <si>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</si>
  <si>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</si>
  <si>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</si>
  <si>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</si>
  <si>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</si>
  <si>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</si>
  <si>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</si>
  <si>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</si>
  <si>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</si>
  <si>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</si>
  <si>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</si>
  <si>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</si>
  <si>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</si>
  <si>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</si>
  <si>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</si>
  <si>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</si>
  <si>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</si>
  <si>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</si>
  <si>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</si>
  <si>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</si>
  <si>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</si>
  <si>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</si>
  <si>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</si>
  <si>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</si>
  <si>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</si>
  <si>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</si>
  <si>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</si>
  <si>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</si>
  <si>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</si>
  <si>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</si>
  <si>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</si>
  <si>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</si>
  <si>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</si>
  <si>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</si>
  <si>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</si>
  <si>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</si>
  <si>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</si>
  <si>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</si>
  <si>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</si>
  <si>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</si>
  <si>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</si>
  <si>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</si>
  <si>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</si>
  <si>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</si>
  <si>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</si>
  <si>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</si>
  <si>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</si>
  <si>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</si>
  <si>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</si>
  <si>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</si>
  <si>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</si>
  <si>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</si>
  <si>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</si>
  <si>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</si>
  <si>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</si>
  <si>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</si>
  <si>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</si>
  <si>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</si>
  <si>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</si>
  <si>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</si>
  <si>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</si>
  <si>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</si>
  <si>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</si>
  <si>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</si>
  <si>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</si>
  <si>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</si>
  <si>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</si>
  <si>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</si>
  <si>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</si>
  <si>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</si>
  <si>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</si>
  <si>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</si>
  <si>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</si>
  <si>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</si>
  <si>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</si>
  <si>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</si>
  <si>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</si>
  <si>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</si>
  <si>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</si>
  <si>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</si>
  <si>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</si>
  <si>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</si>
  <si>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</si>
  <si>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</si>
  <si>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</si>
  <si>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</si>
  <si>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</si>
  <si>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</si>
  <si>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</si>
  <si>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</si>
  <si>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</si>
  <si>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</si>
  <si>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</si>
  <si>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</si>
  <si>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</si>
  <si>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</si>
  <si>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</si>
  <si>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</si>
  <si>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</si>
  <si>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</si>
  <si>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</si>
  <si>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</si>
  <si>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</si>
  <si>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</si>
  <si>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</si>
  <si>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</si>
  <si>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</si>
  <si>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</si>
  <si>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</si>
  <si>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</si>
  <si>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</si>
  <si>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</si>
  <si>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</si>
  <si>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</si>
  <si>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</si>
  <si>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</si>
  <si>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</si>
  <si>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</si>
  <si>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</si>
  <si>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</si>
  <si>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</si>
  <si>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</si>
  <si>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</si>
  <si>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</si>
  <si>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</si>
  <si>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</si>
  <si>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</si>
  <si>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</si>
  <si>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</si>
  <si>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</si>
  <si>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</si>
  <si>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</si>
  <si>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</si>
  <si>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</si>
  <si>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</si>
  <si>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</si>
  <si>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</si>
  <si>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</si>
  <si>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</si>
  <si>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</si>
  <si>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</si>
  <si>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</si>
  <si>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</si>
  <si>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</si>
  <si>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</si>
  <si>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</si>
  <si>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</si>
  <si>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</si>
  <si>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</si>
  <si>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</si>
  <si>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</si>
  <si>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</si>
  <si>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</si>
  <si>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</si>
  <si>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</si>
  <si>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</si>
  <si>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</si>
  <si>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</si>
  <si>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</si>
  <si>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</si>
  <si>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</si>
  <si>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</si>
  <si>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</si>
  <si>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</si>
  <si>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</si>
  <si>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</si>
  <si>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</si>
  <si>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</si>
  <si>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</si>
  <si>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</si>
  <si>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</si>
  <si>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</si>
  <si>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</si>
  <si>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</si>
  <si>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</si>
  <si>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</si>
  <si>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</si>
  <si>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</si>
  <si>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</si>
  <si>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</si>
  <si>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</si>
  <si>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</si>
  <si>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</si>
  <si>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</si>
  <si>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</si>
  <si>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</si>
  <si>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</si>
  <si>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</si>
  <si>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</si>
  <si>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</si>
  <si>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</si>
  <si>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</si>
  <si>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</si>
  <si>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</si>
  <si>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</si>
  <si>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</si>
  <si>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</si>
  <si>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</si>
  <si>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</si>
  <si>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</si>
  <si>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</si>
  <si>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</si>
  <si>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</si>
  <si>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</si>
  <si>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</si>
  <si>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</si>
  <si>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</si>
  <si>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</si>
  <si>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</si>
  <si>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</si>
  <si>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</si>
  <si>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</si>
  <si>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</si>
  <si>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</si>
  <si>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</si>
  <si>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</si>
  <si>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</si>
  <si>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</si>
  <si>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</si>
  <si>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</si>
  <si>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</si>
  <si>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</si>
  <si>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</si>
  <si>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</si>
  <si>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</si>
  <si>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</si>
  <si>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</si>
  <si>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</si>
  <si>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</si>
  <si>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</si>
  <si>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</si>
  <si>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</si>
  <si>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</si>
  <si>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</si>
  <si>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</si>
  <si>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</si>
  <si>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</si>
  <si>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</si>
  <si>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</si>
  <si>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</si>
  <si>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</si>
  <si>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</si>
  <si>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</si>
  <si>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</si>
  <si>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</si>
  <si>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</si>
  <si>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</si>
  <si>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</si>
  <si>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</si>
  <si>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</si>
  <si>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</si>
  <si>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</si>
  <si>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</si>
  <si>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</si>
  <si>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</si>
  <si>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</si>
  <si>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</si>
  <si>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</si>
  <si>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</si>
  <si>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</si>
  <si>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</si>
  <si>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</si>
  <si>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</si>
  <si>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</si>
  <si>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</si>
  <si>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</si>
  <si>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</si>
  <si>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</si>
  <si>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</si>
  <si>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</si>
  <si>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</si>
  <si>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</si>
  <si>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</si>
  <si>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</si>
  <si>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</si>
  <si>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</si>
  <si>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</si>
  <si>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</si>
  <si>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</si>
  <si>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</si>
  <si>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</si>
  <si>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</si>
  <si>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</si>
  <si>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</si>
  <si>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</si>
  <si>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</si>
  <si>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</si>
  <si>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</si>
  <si>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</si>
  <si>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</si>
  <si>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</si>
  <si>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</si>
  <si>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</si>
  <si>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</si>
  <si>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</si>
  <si>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</si>
  <si>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</si>
  <si>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</si>
  <si>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</si>
  <si>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</si>
  <si>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</si>
  <si>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</si>
  <si>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</si>
  <si>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</si>
  <si>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</si>
  <si>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</si>
  <si>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</si>
  <si>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</si>
  <si>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</si>
  <si>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</si>
  <si>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</si>
  <si>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</si>
  <si>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</si>
  <si>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</si>
  <si>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</si>
  <si>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</si>
  <si>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</si>
  <si>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</si>
  <si>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</si>
  <si>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</si>
  <si>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</si>
  <si>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</si>
  <si>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</si>
  <si>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</si>
  <si>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</si>
  <si>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</si>
  <si>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</si>
  <si>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</si>
  <si>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</si>
  <si>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</si>
  <si>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</si>
  <si>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</si>
  <si>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</si>
  <si>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</si>
  <si>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</si>
  <si>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</si>
  <si>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</si>
  <si>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</si>
  <si>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</si>
  <si>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</si>
  <si>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</si>
  <si>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</si>
  <si>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</si>
  <si>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</si>
  <si>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</si>
  <si>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</si>
  <si>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</si>
  <si>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</si>
  <si>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</si>
  <si>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</si>
  <si>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</si>
  <si>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</si>
  <si>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</si>
  <si>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</si>
  <si>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</si>
  <si>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</si>
  <si>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</si>
  <si>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</si>
  <si>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</si>
  <si>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</si>
  <si>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</si>
  <si>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</si>
  <si>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</si>
  <si>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</si>
  <si>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</si>
  <si>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</si>
  <si>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</si>
  <si>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</si>
  <si>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</si>
  <si>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</si>
  <si>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</si>
  <si>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</si>
  <si>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</si>
  <si>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</si>
  <si>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</si>
  <si>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</si>
  <si>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</si>
  <si>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</si>
  <si>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</si>
  <si>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</si>
  <si>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</si>
  <si>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</si>
  <si>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</si>
  <si>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</si>
  <si>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</si>
  <si>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</si>
  <si>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</si>
  <si>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</si>
  <si>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</si>
  <si>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</si>
  <si>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</si>
  <si>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</si>
  <si>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</si>
  <si>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</si>
  <si>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</si>
  <si>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</si>
  <si>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</si>
  <si>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</si>
  <si>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</si>
  <si>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</si>
  <si>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</si>
  <si>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</si>
  <si>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</si>
  <si>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</si>
  <si>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</si>
  <si>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</si>
  <si>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</si>
  <si>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</si>
  <si>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</si>
  <si>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</si>
  <si>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</si>
  <si>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</si>
  <si>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</si>
  <si>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</si>
  <si>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</si>
  <si>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</si>
  <si>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</si>
  <si>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</si>
  <si>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</si>
  <si>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</si>
  <si>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</si>
  <si>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</si>
  <si>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</si>
  <si>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</si>
  <si>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</si>
  <si>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</si>
  <si>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</si>
  <si>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</si>
  <si>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</si>
  <si>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</si>
  <si>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</si>
  <si>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</si>
  <si>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</si>
  <si>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</si>
  <si>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</si>
  <si>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</si>
  <si>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</si>
  <si>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</si>
  <si>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</si>
  <si>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</si>
  <si>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</si>
  <si>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</si>
  <si>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</si>
  <si>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</si>
  <si>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</si>
  <si>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</si>
  <si>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</si>
  <si>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</si>
  <si>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</si>
  <si>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</si>
  <si>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</si>
  <si>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</si>
  <si>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</si>
  <si>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</si>
  <si>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</si>
  <si>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</si>
  <si>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</si>
  <si>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</si>
  <si>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</si>
  <si>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</si>
  <si>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</si>
  <si>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</si>
  <si>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</si>
  <si>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</si>
  <si>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</si>
  <si>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</si>
  <si>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</si>
  <si>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</si>
  <si>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</si>
  <si>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</si>
  <si>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</si>
  <si>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</si>
  <si>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</si>
  <si>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</si>
  <si>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</si>
  <si>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</si>
  <si>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</si>
  <si>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</si>
  <si>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</si>
  <si>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</si>
  <si>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</si>
  <si>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</si>
  <si>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</si>
  <si>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</si>
  <si>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</si>
  <si>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</si>
  <si>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</si>
  <si>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</si>
  <si>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</si>
  <si>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</si>
  <si>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</si>
  <si>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</si>
  <si>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</si>
  <si>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</si>
  <si>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</si>
  <si>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</si>
  <si>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</si>
  <si>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</si>
  <si>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</si>
  <si>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</si>
  <si>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</si>
  <si>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</si>
  <si>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</si>
  <si>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</si>
  <si>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</si>
  <si>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</si>
  <si>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</si>
  <si>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</si>
  <si>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</si>
  <si>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</si>
  <si>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</si>
  <si>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</si>
  <si>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</si>
  <si>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</si>
  <si>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</si>
  <si>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</si>
  <si>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</si>
  <si>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</si>
  <si>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</si>
  <si>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</si>
  <si>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</si>
  <si>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</si>
  <si>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</si>
  <si>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</si>
  <si>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</si>
  <si>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</si>
  <si>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</si>
  <si>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</si>
  <si>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</si>
  <si>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</si>
  <si>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</si>
  <si>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</si>
  <si>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</si>
  <si>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</si>
  <si>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</si>
  <si>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</si>
  <si>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</si>
  <si>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</si>
  <si>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</si>
  <si>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</si>
  <si>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</si>
  <si>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</si>
  <si>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</si>
  <si>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</si>
  <si>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</si>
  <si>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</si>
  <si>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</si>
  <si>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</si>
  <si>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</si>
  <si>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</si>
  <si>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</si>
  <si>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</si>
  <si>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</si>
  <si>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</si>
  <si>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</si>
  <si>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</si>
  <si>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</si>
  <si>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</si>
  <si>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</si>
  <si>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</si>
  <si>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</si>
  <si>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</si>
  <si>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</si>
  <si>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</si>
  <si>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</si>
  <si>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</si>
  <si>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</si>
  <si>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</si>
  <si>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</si>
  <si>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</si>
  <si>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</si>
  <si>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</si>
  <si>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</si>
  <si>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</si>
  <si>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</si>
  <si>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</si>
  <si>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</si>
  <si>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</si>
  <si>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</si>
  <si>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</si>
  <si>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</si>
  <si>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</si>
  <si>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</si>
  <si>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</si>
  <si>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</si>
  <si>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</si>
  <si>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</si>
  <si>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</si>
  <si>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</si>
  <si>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</si>
  <si>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</si>
  <si>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</si>
  <si>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</si>
  <si>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</si>
  <si>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</si>
  <si>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</si>
  <si>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</si>
  <si>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</si>
  <si>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</si>
  <si>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</si>
  <si>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</si>
  <si>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</si>
  <si>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</si>
  <si>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</si>
  <si>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</si>
  <si>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</si>
  <si>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</si>
  <si>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</si>
  <si>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</si>
  <si>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</si>
  <si>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</si>
  <si>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</si>
  <si>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</si>
  <si>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</si>
  <si>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</si>
  <si>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</si>
  <si>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</si>
  <si>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</si>
  <si>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</si>
  <si>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</si>
  <si>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</si>
  <si>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</si>
  <si>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</si>
  <si>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</si>
  <si>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</si>
  <si>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</si>
  <si>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</si>
  <si>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</si>
  <si>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</si>
  <si>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Nonpeaker</t>
  </si>
  <si>
    <t>Electricity: Natural Gas Peaker</t>
  </si>
  <si>
    <t>industry-ag-main.html#avoid-f-gases</t>
  </si>
  <si>
    <t>avoid-f-gases.html</t>
  </si>
  <si>
    <t>Nuclear Capacity Lifetime Extension</t>
  </si>
  <si>
    <t>Nuclear Plant Lifetime Extension</t>
  </si>
  <si>
    <t>Nuclear Lifetime Extension</t>
  </si>
  <si>
    <t>nuclear-lifetime-extension.html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</si>
  <si>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</si>
  <si>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</si>
  <si>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</si>
  <si>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</si>
  <si>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</si>
  <si>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</si>
  <si>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</si>
  <si>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</si>
  <si>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</si>
  <si>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</si>
  <si>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</si>
  <si>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</si>
  <si>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</si>
  <si>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</si>
  <si>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</si>
  <si>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</si>
  <si>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</si>
  <si>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</si>
  <si>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</si>
  <si>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</si>
  <si>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</si>
  <si>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</si>
  <si>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</si>
  <si>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</si>
  <si>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transmission growth</t>
  </si>
  <si>
    <t>elec storage growth</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</si>
  <si>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</si>
  <si>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</si>
  <si>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</si>
  <si>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</si>
  <si>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</si>
  <si>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</si>
  <si>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</si>
  <si>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</si>
  <si>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</si>
  <si>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</si>
  <si>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</si>
  <si>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</si>
  <si>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</si>
  <si>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</si>
  <si>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</si>
  <si>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</si>
  <si>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trans EV subsidy</t>
  </si>
  <si>
    <t>trans EV minimum</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</si>
  <si>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</si>
  <si>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</si>
  <si>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</si>
  <si>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A 100% setting provides for an additional 350 GW of demand response capacity in 2050 (on top of a BAU quantity of 41 GW).</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</si>
  <si>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roughly 37 million MW-miles of new transmission capacity, an increase of 21% beyond the existing 150-200 million MW-miles.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</si>
  <si>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</si>
  <si>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</si>
  <si>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</si>
  <si>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</si>
  <si>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2 million acres per year in 2050 (roughly equal to 0.1% of the land area of the lower 48 states).</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</si>
  <si>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</si>
  <si>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</si>
  <si>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</si>
  <si>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</si>
  <si>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BAU case in this simulator) offers a 30% rebate through 2019, with lower values thereafter.</t>
  </si>
  <si>
    <t>**Description:** This policy increases or decreases the amount of electricity exported from the United States to Canada and Mexico.  It does not cause the construction or removal of transmission lines linking these countries. // **Guidance for setting values:** From 2010-2014, electricity exports declined by 30%.</t>
  </si>
  <si>
    <t>**Description:**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</si>
  <si>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</si>
  <si>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</si>
  <si>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</si>
  <si>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</si>
  <si>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</si>
  <si>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</si>
  <si>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</si>
  <si>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</si>
  <si>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</si>
  <si>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</si>
  <si>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</si>
  <si>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Output Total F Gas Emissions in CO2e</t>
  </si>
  <si>
    <t>Output Total N2O Emissions</t>
  </si>
  <si>
    <t>Output Total CH4 Emissions</t>
  </si>
  <si>
    <t>Output Total OC Emissions</t>
  </si>
  <si>
    <t>Output Total BC Emissions</t>
  </si>
  <si>
    <t>Output Total SOx Emissions</t>
  </si>
  <si>
    <t>Output Total PM25 Emissions</t>
  </si>
  <si>
    <t>Output Total PM10 Emissions</t>
  </si>
  <si>
    <t>Output Total NOx Emissions</t>
  </si>
  <si>
    <t>Output Total CO Emissions</t>
  </si>
  <si>
    <t>Output Total VOC Emissions</t>
  </si>
  <si>
    <t>Output Total CO2 Emissions</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</si>
  <si>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</si>
  <si>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</si>
  <si>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</si>
  <si>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</si>
  <si>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</si>
  <si>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</si>
  <si>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</si>
  <si>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</si>
  <si>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</si>
  <si>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</si>
  <si>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</si>
  <si>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</si>
  <si>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</si>
  <si>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</si>
  <si>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</si>
  <si>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</si>
  <si>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</si>
  <si>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</si>
  <si>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</si>
  <si>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</si>
  <si>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</si>
  <si>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</si>
  <si>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</si>
  <si>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</si>
  <si>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</si>
  <si>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</si>
  <si>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</si>
  <si>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Buildings: Energy Use</t>
  </si>
  <si>
    <t>By Building Component</t>
  </si>
  <si>
    <t>By Building Type</t>
  </si>
  <si>
    <t>By Energy Source</t>
  </si>
  <si>
    <t>Fuel Costs (by Fuel, by Sector)</t>
  </si>
  <si>
    <t>Technology Costs</t>
  </si>
  <si>
    <t>Batteries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</si>
  <si>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</si>
  <si>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</si>
  <si>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</si>
  <si>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</si>
  <si>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</si>
  <si>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</si>
  <si>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</si>
  <si>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</si>
  <si>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</si>
  <si>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</si>
  <si>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</si>
  <si>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</si>
  <si>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</si>
  <si>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</si>
  <si>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</si>
  <si>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</si>
  <si>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</si>
  <si>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</si>
  <si>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</si>
  <si>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</si>
  <si>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</si>
  <si>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</si>
  <si>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</si>
  <si>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</si>
  <si>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</si>
  <si>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</si>
  <si>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</si>
  <si>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</si>
  <si>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</si>
  <si>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</si>
  <si>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</si>
  <si>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</si>
  <si>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</si>
  <si>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</si>
  <si>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</si>
  <si>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</si>
  <si>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</si>
  <si>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</si>
  <si>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</si>
  <si>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</si>
  <si>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</si>
  <si>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</si>
  <si>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</si>
  <si>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</si>
  <si>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</si>
  <si>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Fraction of Industrial Fuel Use Shifted to Other Fuels</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</si>
  <si>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</si>
  <si>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</si>
  <si>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</si>
  <si>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</si>
  <si>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</si>
  <si>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</si>
  <si>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</si>
  <si>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</si>
  <si>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</si>
  <si>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</si>
  <si>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</si>
  <si>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</si>
  <si>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</si>
  <si>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indst fuel type shifting</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</si>
  <si>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</si>
  <si>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</si>
  <si>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</si>
  <si>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</si>
  <si>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</si>
  <si>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</si>
  <si>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</si>
  <si>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</si>
  <si>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</si>
  <si>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</si>
  <si>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</si>
  <si>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</si>
  <si>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Change in Energy Exports</t>
  </si>
  <si>
    <t>Change in Energy Imports</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</si>
  <si>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</si>
  <si>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</si>
  <si>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</si>
  <si>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</si>
  <si>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</si>
  <si>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</si>
  <si>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</si>
  <si>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</si>
  <si>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</si>
  <si>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</si>
  <si>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</si>
  <si>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</si>
  <si>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</si>
  <si>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</si>
  <si>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</si>
  <si>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</si>
  <si>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</si>
  <si>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</si>
  <si>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</si>
  <si>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</si>
  <si>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</si>
  <si>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Process Emissions</t>
  </si>
  <si>
    <t>Toggle Whether Carbon Tax Affects Non CO2 Emissions</t>
  </si>
  <si>
    <t>Carbon Tax Exemptions</t>
  </si>
  <si>
    <t>cross toggle whether carbon tax affects process emissions</t>
  </si>
  <si>
    <t>cross toggle whether carbon tax affects non CO2 emissions</t>
  </si>
  <si>
    <t>electricity-sector-main.html#ces</t>
  </si>
  <si>
    <t>clean-energy-standard.html</t>
  </si>
  <si>
    <t>Output Industry Sector Excluding Ag and Waste CO2e Emissions</t>
  </si>
  <si>
    <t>Electric Vehicle Range &amp; Charging Time</t>
  </si>
  <si>
    <t>Reduce EV Range Anxiety and Charging Time</t>
  </si>
  <si>
    <t>trans reduce EV range anxiety and charging time</t>
  </si>
  <si>
    <t>% reduction in concern</t>
  </si>
  <si>
    <t>Electric Vehicle Charger Deployment</t>
  </si>
  <si>
    <t>EV Charger Deployment</t>
  </si>
  <si>
    <t>trans EV charger deployment</t>
  </si>
  <si>
    <t>chargers / 100k pop</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</si>
  <si>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</si>
  <si>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</si>
  <si>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</si>
  <si>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</si>
  <si>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</si>
  <si>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</si>
  <si>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</si>
  <si>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</si>
  <si>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</si>
  <si>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</si>
  <si>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</si>
  <si>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</si>
  <si>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</si>
  <si>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</si>
  <si>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</si>
  <si>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</si>
  <si>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</si>
  <si>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</si>
  <si>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</si>
  <si>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</si>
  <si>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</si>
  <si>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</si>
  <si>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</si>
  <si>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</si>
  <si>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</si>
  <si>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</si>
  <si>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</si>
  <si>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</si>
  <si>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</si>
  <si>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</si>
  <si>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</si>
  <si>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</si>
  <si>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</si>
  <si>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</si>
  <si>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</si>
  <si>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</si>
  <si>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</si>
  <si>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</si>
  <si>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</si>
  <si>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</si>
  <si>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</si>
  <si>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Minimum Required Hydrogen Vehicle Sales Percentage</t>
  </si>
  <si>
    <t>trans hydrogen vehicle minimum</t>
  </si>
  <si>
    <t>https://wamu.org/story/19/03/18/japan-is-betting-big-on-the-future-of-hydrogen-cars/</t>
  </si>
  <si>
    <t>district heat and hydrogen sector</t>
  </si>
  <si>
    <t>Output Total CO2e Emissions by Sector[district heat and hydrogen sector]</t>
  </si>
  <si>
    <t>By Sector (reallocated energy carriers)</t>
  </si>
  <si>
    <t>620e7a, 00b050, ff6400, f1bb18, ffff00, c2dffd, 087bf1, 004185, 04ffaf, bfb088, ff00ff, 000000, f593e0, c01b00, 004d10, 969696, af64ff</t>
  </si>
  <si>
    <t>620e7a, 00b050, ff6400, f1bb18, ffff00, c2dffd, 087bf1, 004185, 04ffaf, ff00ff, 000000, f593e0, c01b00, 004d10, 969696, af64ff</t>
  </si>
  <si>
    <t>620e7a, 00b050, ff6400, f1bb18, ffff00, c2dffd, 087bf1, 004185, 04ffaf, bfb088, ff00ff, 000000, f593e0, c01b00, 004d10, 969696</t>
  </si>
  <si>
    <t>620e7a, 00b050, ff6400, f1bb18, ffff00, c2dffd, 087bf1, 004185, 04ffaf, ff00ff, 000000, f593e0, c01b00, 004d10, 969696</t>
  </si>
  <si>
    <t>620e7a, f593e0, 04ffaf, c01b00, 969696, 087bf1</t>
  </si>
  <si>
    <t>620e7a, 00b050, ff6400, ffff00, c2dffd, 087bf1, 004185, 04ffaf, ff00ff, 000000, f593e0, c01b00, 004d10, 969696</t>
  </si>
  <si>
    <t>620e7a, 00b050, ff6400, ffff00, 04ffaf, ff00ff, 000000, f593e0, c01b00, 004d10, 969696</t>
  </si>
  <si>
    <t>620e7a, 00b050, ff6400, ffff00, 004185, 04ffaf, ff00ff, 000000, f593e0, c01b00, 004d10, 969696</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</si>
  <si>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</si>
  <si>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</si>
  <si>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</si>
  <si>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</si>
  <si>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</si>
  <si>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</si>
  <si>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</si>
  <si>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</si>
  <si>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</si>
  <si>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</si>
  <si>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</si>
  <si>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</si>
  <si>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</si>
  <si>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</si>
  <si>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</si>
  <si>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</si>
  <si>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</si>
  <si>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</si>
  <si>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</si>
  <si>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</si>
  <si>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</si>
  <si>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</si>
  <si>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</si>
  <si>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</si>
  <si>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</si>
  <si>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</si>
  <si>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</si>
  <si>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</si>
  <si>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</si>
  <si>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</si>
  <si>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</si>
  <si>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</si>
  <si>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</si>
  <si>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</si>
  <si>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</si>
  <si>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</si>
  <si>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</si>
  <si>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</si>
  <si>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</si>
  <si>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</si>
  <si>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</si>
  <si>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</si>
  <si>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</si>
  <si>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Imported Electricity</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</si>
  <si>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</si>
  <si>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</si>
  <si>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</si>
  <si>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</si>
  <si>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</si>
  <si>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</si>
  <si>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</si>
  <si>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</si>
  <si>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</si>
  <si>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</si>
  <si>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</si>
  <si>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</si>
  <si>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</si>
  <si>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</si>
  <si>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</si>
  <si>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</si>
  <si>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</si>
  <si>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</si>
  <si>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</si>
  <si>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</si>
  <si>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</si>
  <si>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</si>
  <si>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</si>
  <si>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</si>
  <si>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</si>
  <si>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</si>
  <si>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</si>
  <si>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</si>
  <si>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</si>
  <si>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</si>
  <si>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</si>
  <si>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</si>
  <si>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</si>
  <si>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</si>
  <si>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</si>
  <si>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</si>
  <si>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</si>
  <si>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</si>
  <si>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</si>
  <si>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</si>
  <si>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</si>
  <si>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</si>
  <si>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</si>
  <si>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</si>
  <si>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</si>
  <si>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</si>
  <si>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</si>
  <si>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</si>
  <si>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</si>
  <si>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</si>
  <si>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</si>
  <si>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</si>
  <si>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</si>
  <si>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</si>
  <si>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</si>
  <si>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</si>
  <si>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</si>
  <si>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</si>
  <si>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</si>
  <si>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</si>
  <si>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c01b00, 004185, af64ff, 00b050, 04ffaf, 087bf1, f1bb18, f593e0, c2dffd, 000000, 969696</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</si>
  <si>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</si>
  <si>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</si>
  <si>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</si>
  <si>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</si>
  <si>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</si>
  <si>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</si>
  <si>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</si>
  <si>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</si>
  <si>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</si>
  <si>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</si>
  <si>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</si>
  <si>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</si>
  <si>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</si>
  <si>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</si>
  <si>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</si>
  <si>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</si>
  <si>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</si>
  <si>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</si>
  <si>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</si>
  <si>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</si>
  <si>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</si>
  <si>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</si>
  <si>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</si>
  <si>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</si>
  <si>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</si>
  <si>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</si>
  <si>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</si>
  <si>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</si>
  <si>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</si>
  <si>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</si>
  <si>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</si>
  <si>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</si>
  <si>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</si>
  <si>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</si>
  <si>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Output Total LPG Propane and Butane Consumption</t>
  </si>
  <si>
    <t>Output Total Municipal Solid Waste Consumption</t>
  </si>
  <si>
    <t>Output Total Hydrogen Consumption</t>
  </si>
  <si>
    <t>Refined Petroleum Fuels</t>
  </si>
  <si>
    <t>Coal</t>
  </si>
  <si>
    <t>Uranium</t>
  </si>
  <si>
    <t>Change in Energy Export Revenue</t>
  </si>
  <si>
    <t>Change in Energy Import Expenditures</t>
  </si>
  <si>
    <t>Energy Exports</t>
  </si>
  <si>
    <t>Energy Export Revenue</t>
  </si>
  <si>
    <t>Energy Imports</t>
  </si>
  <si>
    <t>Energy Import Expenditures</t>
  </si>
  <si>
    <t>000000, 087bf1, f593e0, 04ffaf, f1bb18, 969696, c01b00, 00b050, 620e7a</t>
  </si>
  <si>
    <t>620e7a, af64ff, ff00ff, 00b050, f1bb18, c2dffd, 004185, 04ffaf, 000000, 740000, c01b00, 004d10, 969696</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</si>
  <si>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</si>
  <si>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</si>
  <si>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</si>
  <si>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</si>
  <si>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</si>
  <si>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</si>
  <si>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</si>
  <si>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004185, 087bf1, c01b00, 969696, 620e7a</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</si>
  <si>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</si>
  <si>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</si>
  <si>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</si>
  <si>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</si>
  <si>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</si>
  <si>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</si>
  <si>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</si>
  <si>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</si>
  <si>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</si>
  <si>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</si>
  <si>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</si>
  <si>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</si>
  <si>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</si>
  <si>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</si>
  <si>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</si>
  <si>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</si>
  <si>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</si>
  <si>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</si>
  <si>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</si>
  <si>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</si>
  <si>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</si>
  <si>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</si>
  <si>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</si>
  <si>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</si>
  <si>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</si>
  <si>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</si>
  <si>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</si>
  <si>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</si>
  <si>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</si>
  <si>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</si>
  <si>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</si>
  <si>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</si>
  <si>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</si>
  <si>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</si>
  <si>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</si>
  <si>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</si>
  <si>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</si>
  <si>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</si>
  <si>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</si>
  <si>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</si>
  <si>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</si>
  <si>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</si>
  <si>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Electrification + Hydrogen</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</si>
  <si>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</si>
  <si>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</si>
  <si>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</si>
  <si>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</si>
  <si>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</si>
  <si>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</si>
  <si>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</si>
  <si>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</si>
  <si>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hydrogen-vehicle-mandate.html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</si>
  <si>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</si>
  <si>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</si>
  <si>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</si>
  <si>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</si>
  <si>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</si>
  <si>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</si>
  <si>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</si>
  <si>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</si>
  <si>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</si>
  <si>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</si>
  <si>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</si>
  <si>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</si>
  <si>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</si>
  <si>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</si>
  <si>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</si>
  <si>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</si>
  <si>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</si>
  <si>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</si>
  <si>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</si>
  <si>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</si>
  <si>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</si>
  <si>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</si>
  <si>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</si>
  <si>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</si>
  <si>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</si>
  <si>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</si>
  <si>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</si>
  <si>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</si>
  <si>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</si>
  <si>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</si>
  <si>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</si>
  <si>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</si>
  <si>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</si>
  <si>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</si>
  <si>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</si>
  <si>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</si>
  <si>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</si>
  <si>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</si>
  <si>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</si>
  <si>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</si>
  <si>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</si>
  <si>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</si>
  <si>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</si>
  <si>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</si>
  <si>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</si>
  <si>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</si>
  <si>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</si>
  <si>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</si>
  <si>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</si>
  <si>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Sales: Motorbikes</t>
  </si>
  <si>
    <t>Fleet Composition: Cars and SUVs</t>
  </si>
  <si>
    <t>Fleet Composition: Buses</t>
  </si>
  <si>
    <t>Fleet Composition: Motorbikes</t>
  </si>
  <si>
    <t>^ Total Only</t>
  </si>
  <si>
    <t>crude oil es</t>
  </si>
  <si>
    <t>heavy or residual fuel oil es</t>
  </si>
  <si>
    <t>municipal solid waste es</t>
  </si>
  <si>
    <t>Energy Export, Import, and Production Types</t>
  </si>
  <si>
    <t>Energy Exports, Imports and Production</t>
  </si>
  <si>
    <t>Energy Production</t>
  </si>
  <si>
    <t>Change in 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</si>
  <si>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</si>
  <si>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</si>
  <si>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</si>
  <si>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</si>
  <si>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</si>
  <si>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</si>
  <si>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</si>
  <si>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</si>
  <si>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</si>
  <si>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</si>
  <si>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</si>
  <si>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</si>
  <si>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</si>
  <si>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</si>
  <si>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</si>
  <si>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</si>
  <si>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</si>
  <si>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</si>
  <si>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</si>
  <si>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</si>
  <si>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</si>
  <si>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</si>
  <si>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</si>
  <si>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</si>
  <si>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</si>
  <si>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</si>
  <si>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</si>
  <si>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</si>
  <si>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</si>
  <si>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</si>
  <si>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</si>
  <si>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</si>
  <si>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</si>
  <si>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</si>
  <si>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</si>
  <si>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</si>
  <si>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</si>
  <si>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</si>
  <si>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</si>
  <si>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</si>
  <si>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</si>
  <si>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</si>
  <si>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</si>
  <si>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</si>
  <si>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</si>
  <si>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</si>
  <si>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</si>
  <si>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</si>
  <si>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</si>
  <si>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</si>
  <si>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</si>
  <si>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</si>
  <si>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</si>
  <si>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</si>
  <si>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</si>
  <si>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</si>
  <si>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</si>
  <si>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</si>
  <si>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</si>
  <si>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</si>
  <si>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direct-air-capture.html</t>
  </si>
  <si>
    <t>direct-air-capture.html#dac</t>
  </si>
  <si>
    <t>**Description:** This policy extends the lifetime of all nuclear plants by the specified number of years.</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</si>
  <si>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</si>
  <si>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</si>
  <si>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</si>
  <si>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</si>
  <si>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</si>
  <si>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</si>
  <si>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</si>
  <si>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</si>
  <si>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</si>
  <si>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</si>
  <si>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</si>
  <si>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</si>
  <si>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</si>
  <si>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</si>
  <si>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</si>
  <si>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</si>
  <si>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</si>
  <si>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see ctrl-settings/GDPGR</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</si>
  <si>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</si>
  <si>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GDPGR Alternative Base Case GDP Growth Rate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</si>
  <si>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</si>
  <si>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</si>
  <si>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Commercial Buildings Sector, Residential Buildings Sector, Transportation Sector, Industry Sector, District Heat &amp; Hydrogen Sectors</t>
  </si>
  <si>
    <t>GDP growth rate (%)</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</si>
  <si>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</si>
  <si>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</si>
  <si>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</si>
  <si>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</si>
  <si>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</si>
  <si>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</si>
  <si>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</si>
  <si>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</si>
  <si>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</si>
  <si>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</si>
  <si>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</si>
  <si>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</si>
  <si>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</si>
  <si>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</si>
  <si>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</si>
  <si>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</si>
  <si>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</si>
  <si>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</si>
  <si>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</si>
  <si>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</si>
  <si>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</si>
  <si>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</si>
  <si>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</si>
  <si>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</si>
  <si>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</si>
  <si>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</si>
  <si>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</si>
  <si>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</si>
  <si>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</si>
  <si>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</si>
  <si>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</si>
  <si>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</si>
  <si>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</si>
  <si>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</si>
  <si>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</si>
  <si>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</si>
  <si>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</si>
  <si>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</si>
  <si>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</si>
  <si>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</si>
  <si>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</si>
  <si>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</si>
  <si>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</si>
  <si>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</si>
  <si>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</si>
  <si>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</si>
  <si>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</si>
  <si>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</si>
  <si>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</si>
  <si>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</si>
  <si>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</si>
  <si>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</si>
  <si>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</si>
  <si>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</si>
  <si>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</si>
  <si>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</si>
  <si>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</si>
  <si>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</si>
  <si>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</si>
  <si>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</si>
  <si>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</si>
  <si>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Embedded CO2 in Exported Fuels</t>
  </si>
  <si>
    <t>Change in Embedded CO2 in Exported Fuels</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</si>
  <si>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</si>
  <si>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</si>
  <si>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</si>
  <si>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</si>
  <si>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</si>
  <si>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</si>
  <si>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</si>
  <si>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</si>
  <si>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</si>
  <si>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</si>
  <si>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</si>
  <si>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</si>
  <si>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</si>
  <si>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</si>
  <si>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</si>
  <si>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</si>
  <si>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</si>
  <si>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</si>
  <si>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</si>
  <si>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</si>
  <si>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</si>
  <si>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g CO2e / 2019 dollar</t>
  </si>
  <si>
    <t>g CO2 / 2019 dollar</t>
  </si>
  <si>
    <t>billion 2019 dollars / year</t>
  </si>
  <si>
    <t>2019 dollars / employee-year</t>
  </si>
  <si>
    <t>2019 dollars / megawatt-hour (MWh)</t>
  </si>
  <si>
    <t>2019 dollars / kg</t>
  </si>
  <si>
    <t>2019 dollars / kilowatt-hour (kWh)</t>
  </si>
  <si>
    <t>cost of eqpt. to capture 1 metric ton CO2e/yr (2019 dollars)</t>
  </si>
  <si>
    <t>million 2019 dollars / megawatt (MW)</t>
  </si>
  <si>
    <t>cost of eqpt. to produce 1 kg H2/yr (2019 dollars)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</si>
  <si>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</si>
  <si>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</si>
  <si>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</si>
  <si>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</si>
  <si>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</si>
  <si>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</si>
  <si>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</si>
  <si>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</si>
  <si>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</si>
  <si>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</si>
  <si>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</si>
  <si>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</si>
  <si>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</si>
  <si>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</si>
  <si>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</si>
  <si>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Scenario_BAU.cin</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</si>
  <si>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</si>
  <si>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</si>
  <si>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</si>
  <si>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</si>
  <si>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</si>
  <si>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</si>
  <si>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</si>
  <si>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</si>
  <si>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</si>
  <si>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</si>
  <si>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but we refer to it here as "BAU".  Policy scenarios will inherit any settings in the BAU scenario's .cin file unless they specify different settings for those levers in their own .cin files.</t>
    </r>
  </si>
  <si>
    <t>Cumulative Change in National Debt</t>
  </si>
  <si>
    <t>billion 2019 dollars</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</si>
  <si>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</si>
  <si>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</si>
  <si>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</si>
  <si>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</si>
  <si>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</si>
  <si>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</si>
  <si>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</si>
  <si>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</si>
  <si>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</si>
  <si>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</si>
  <si>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</si>
  <si>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</si>
  <si>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</si>
  <si>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</si>
  <si>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</si>
  <si>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</si>
  <si>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</si>
  <si>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</si>
  <si>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</si>
  <si>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</si>
  <si>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EV Subsidy</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</si>
  <si>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</si>
  <si>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</si>
  <si>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</si>
  <si>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</si>
  <si>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</si>
  <si>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</si>
  <si>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</si>
  <si>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</si>
  <si>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</si>
  <si>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</si>
  <si>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</si>
  <si>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</si>
  <si>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</si>
  <si>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</si>
  <si>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</si>
  <si>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Target 1 Title</t>
  </si>
  <si>
    <t>Target 1 Year</t>
  </si>
  <si>
    <t>Target 1 Min Value</t>
  </si>
  <si>
    <t>Target 1 Max Value</t>
  </si>
  <si>
    <t>Target 1 Description</t>
  </si>
  <si>
    <t>Target 2 Title</t>
  </si>
  <si>
    <t>Target 2 Year</t>
  </si>
  <si>
    <t>Target 2 Min Value</t>
  </si>
  <si>
    <t>Target 2 Max Value</t>
  </si>
  <si>
    <t>Target 2 Description</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</si>
  <si>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</si>
  <si>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</si>
  <si>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</si>
  <si>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Fraction of Additional Grid Battery Storage Potential Achieved</t>
  </si>
  <si>
    <t>**Description:** This policy causes grid-scale electricity storage from chemical batteries to increase above the amount predicted in the BAU Scenario. // **Guidance for setting values:** In 2019, the U.S. had about 1,400 MW of grid battery storage.  The BAU scenario is based on EIA AEO data and sees grid battery capacity reach 17,400 MW by 2050.  The additional potential is based on NREL's Renewable Electricity Futures Study (80% RE-ITI (2014) scenario) and suggests the U.S. could reach 120,000 MW of grid battery storage by 2050.</t>
  </si>
  <si>
    <t>reduction wedge</t>
  </si>
  <si>
    <t>increase wedge</t>
  </si>
  <si>
    <t>**Description:**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California, Hawaii, New Jersey, New York, Washington, New Mexico, Maine, Wisconsin, Minnesota, Nevada, and Washington DC. The earliest 100% target is Washington DC by 2032, with other states pledging to reach 100% clean or renewable energy by 2040-2050.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t>
  </si>
  <si>
    <t>Exempt Process Emissions from C Tax</t>
  </si>
  <si>
    <t>**Description:** This policy prevents the carbon tax from being levied on process emissions (non-energy greenhouse gas emissions from industrial and agricultural operations).</t>
  </si>
  <si>
    <t>Row of first policy missing a valid ID number</t>
  </si>
  <si>
    <t>2019 dollars / ton CO2e abated, Annual average abatement (MtCO2e)</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</si>
  <si>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</si>
  <si>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</si>
  <si>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</si>
  <si>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</si>
  <si>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</si>
  <si>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</si>
  <si>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</si>
  <si>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</si>
  <si>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</si>
  <si>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</si>
  <si>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</si>
  <si>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</si>
  <si>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</si>
  <si>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</si>
  <si>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</si>
  <si>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</si>
  <si>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</si>
  <si>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</si>
  <si>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</si>
  <si>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</si>
  <si>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</si>
  <si>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</si>
  <si>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</si>
  <si>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</si>
  <si>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</si>
  <si>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</si>
  <si>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</si>
  <si>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</si>
  <si>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</si>
  <si>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</si>
  <si>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</si>
  <si>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</si>
  <si>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</si>
  <si>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</si>
  <si>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</si>
  <si>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</si>
  <si>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</si>
  <si>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</si>
  <si>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</si>
  <si>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November 2020 Short-Term Energy Outlook (STEO) expects a 3.6% shrinkage in GDP (versus a counter-factual growth of 2.0% from the January STEO).  This is the default setting.</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</si>
  <si>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</si>
  <si>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</si>
  <si>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</si>
  <si>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Electric Vehicle Sales Standard</t>
  </si>
  <si>
    <t>EV Sales Standard</t>
  </si>
  <si>
    <t>Hydrogen Vehicle Sales Standard</t>
  </si>
  <si>
    <t>Hydrogen Veh Sales Standard</t>
  </si>
  <si>
    <t>Non BAU Capacity Retirement Schedule</t>
  </si>
  <si>
    <t>Boolean Use Non BAU Capacity Retirement Schedule</t>
  </si>
  <si>
    <t>Electricity Sector Fraction of Potential Additional CCS Achieved</t>
  </si>
  <si>
    <t>elec CCS</t>
  </si>
  <si>
    <t>**Description:**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</si>
  <si>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</si>
  <si>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</si>
  <si>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</si>
  <si>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</si>
  <si>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</si>
  <si>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</si>
  <si>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</si>
  <si>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</si>
  <si>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</si>
  <si>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</si>
  <si>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</si>
  <si>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</si>
  <si>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</si>
  <si>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</si>
  <si>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</si>
  <si>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</si>
  <si>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</si>
  <si>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</si>
  <si>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</si>
  <si>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</si>
  <si>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</si>
  <si>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</si>
  <si>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</si>
  <si>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</si>
  <si>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</si>
  <si>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</si>
  <si>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</si>
  <si>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</si>
  <si>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</si>
  <si>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</si>
  <si>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</si>
  <si>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</si>
  <si>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</si>
  <si>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</si>
  <si>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</si>
  <si>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</si>
  <si>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</si>
  <si>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</si>
  <si>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</si>
  <si>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</si>
  <si>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</si>
  <si>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</si>
  <si>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</si>
  <si>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</si>
  <si>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</si>
  <si>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</si>
  <si>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</si>
  <si>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</si>
  <si>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</si>
  <si>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</si>
  <si>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</si>
  <si>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</si>
  <si>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</si>
  <si>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</si>
  <si>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</si>
  <si>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</si>
  <si>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</si>
  <si>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</si>
  <si>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</si>
  <si>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</si>
  <si>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</si>
  <si>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</si>
  <si>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</si>
  <si>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</si>
  <si>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</si>
  <si>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</si>
  <si>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</si>
  <si>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</si>
  <si>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</si>
  <si>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Shift to Electricity</t>
  </si>
  <si>
    <t>Shift to Coal</t>
  </si>
  <si>
    <t>Shift to Natural Gas</t>
  </si>
  <si>
    <t>Shift to Biomass</t>
  </si>
  <si>
    <t>Shift to Petroleum</t>
  </si>
  <si>
    <t>Shift to Purchased Heat</t>
  </si>
  <si>
    <t>Shift to Crude Oil</t>
  </si>
  <si>
    <t>Shift to Heavy or Residual Oil</t>
  </si>
  <si>
    <t>Shift to LPG Propane or Butane</t>
  </si>
  <si>
    <t>Shift to Hydrogen</t>
  </si>
  <si>
    <t>**Description:**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</si>
  <si>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</si>
  <si>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</si>
  <si>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</si>
  <si>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</si>
  <si>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</si>
  <si>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</si>
  <si>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</si>
  <si>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</si>
  <si>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</si>
  <si>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</si>
  <si>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</si>
  <si>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</si>
  <si>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</si>
  <si>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</si>
  <si>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</si>
  <si>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</si>
  <si>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</si>
  <si>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</si>
  <si>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</si>
  <si>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</si>
  <si>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</si>
  <si>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</si>
  <si>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</si>
  <si>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</si>
  <si>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</si>
  <si>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</si>
  <si>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00b050, ff00ff, 000000, f593e0, c01b00, 004d10, 969696</t>
  </si>
  <si>
    <t>Sales: Light &amp; Medium Freight Trucks</t>
  </si>
  <si>
    <t>Fleet Composition: Light &amp; Medium Freight Trucks</t>
  </si>
  <si>
    <t>Light &amp; Medium Freight Trucks</t>
  </si>
  <si>
    <t>Sales: Heavy Freight Trucks</t>
  </si>
  <si>
    <t>Fleet Composition: Heavy Freight Trucks</t>
  </si>
  <si>
    <t>**Description:**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t>
  </si>
  <si>
    <t>LULUCF</t>
  </si>
  <si>
    <t>Waste</t>
  </si>
  <si>
    <t>*adjustments made using Table 1.A(a) to move pipeline energy use from transportation into industry and to move waste incineration energy use from industry into waste</t>
  </si>
  <si>
    <t>Motorbikes, Freight Ships, Recreational Boats, Freight Rail, Passenger Rail, Freight Aircraft, Buses, Light &amp; Medium Freight Trucks, Passenger Aircraft, Heavy Trucks, Cars and SUVs</t>
  </si>
  <si>
    <t>Freight Aircraft, Light &amp; Medium Freight Trucks, Freight Ships, Freight Rail, Heavy Trucks</t>
  </si>
  <si>
    <t>Carbon Price</t>
  </si>
  <si>
    <t>Electricity Sector CCS</t>
  </si>
  <si>
    <t>Clean Electricity Standard</t>
  </si>
  <si>
    <t>NO,NE,IE</t>
  </si>
  <si>
    <r>
      <t>C. CO</t>
    </r>
    <r>
      <rPr>
        <b/>
        <vertAlign val="subscript"/>
        <sz val="9"/>
        <rFont val="Times New Roman"/>
        <family val="1"/>
      </rPr>
      <t>2</t>
    </r>
    <r>
      <rPr>
        <b/>
        <sz val="9"/>
        <rFont val="Times New Roman"/>
        <family val="1"/>
      </rPr>
      <t xml:space="preserve"> Transport and storage</t>
    </r>
  </si>
  <si>
    <r>
      <t xml:space="preserve">Memo items: </t>
    </r>
    <r>
      <rPr>
        <b/>
        <vertAlign val="superscript"/>
        <sz val="9"/>
        <rFont val="Times New Roman"/>
        <family val="1"/>
      </rPr>
      <t>(1)</t>
    </r>
  </si>
  <si>
    <r>
      <t>CO</t>
    </r>
    <r>
      <rPr>
        <b/>
        <vertAlign val="subscript"/>
        <sz val="9"/>
        <rFont val="Times New Roman"/>
        <family val="1"/>
      </rPr>
      <t>2</t>
    </r>
    <r>
      <rPr>
        <b/>
        <sz val="9"/>
        <rFont val="Times New Roman"/>
        <family val="1"/>
      </rPr>
      <t xml:space="preserve"> emissions from biomass</t>
    </r>
  </si>
  <si>
    <r>
      <t>CO</t>
    </r>
    <r>
      <rPr>
        <b/>
        <vertAlign val="subscript"/>
        <sz val="9"/>
        <rFont val="Times New Roman"/>
        <family val="1"/>
      </rPr>
      <t>2</t>
    </r>
    <r>
      <rPr>
        <b/>
        <sz val="9"/>
        <rFont val="Times New Roman"/>
        <family val="1"/>
      </rPr>
      <t xml:space="preserve"> captured</t>
    </r>
  </si>
  <si>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</si>
  <si>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</si>
  <si>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</si>
  <si>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</si>
  <si>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</si>
  <si>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</si>
  <si>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</si>
  <si>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</si>
  <si>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</si>
  <si>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</si>
  <si>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</si>
  <si>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</si>
  <si>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</si>
  <si>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</si>
  <si>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</si>
  <si>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</si>
  <si>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</si>
  <si>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</si>
  <si>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</si>
  <si>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</si>
  <si>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</si>
  <si>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</si>
  <si>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</si>
  <si>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</si>
  <si>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</si>
  <si>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</si>
  <si>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</si>
  <si>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</si>
  <si>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</si>
  <si>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</si>
  <si>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</si>
  <si>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</si>
  <si>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</si>
  <si>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</si>
  <si>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</si>
  <si>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</si>
  <si>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</si>
  <si>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</si>
  <si>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</si>
  <si>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</si>
  <si>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</si>
  <si>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</si>
  <si>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</si>
  <si>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</si>
  <si>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</si>
  <si>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</si>
  <si>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</si>
  <si>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</si>
  <si>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</si>
  <si>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</si>
  <si>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</si>
  <si>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</si>
  <si>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</si>
  <si>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</si>
  <si>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</si>
  <si>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</si>
  <si>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</si>
  <si>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</si>
  <si>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</si>
  <si>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</si>
  <si>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</si>
  <si>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</si>
  <si>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</si>
  <si>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**Passenger Aircraft:** The U.S. currently does not have fuel economy standards for aircraft.  In the absence of standards, new passenger aircraft fuel economy is projected to improve roughly 17% from 2018-2050 in the BAU case. // **Freight Aircraft:**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**Passenger Ships:** The U.S. currently does not have fuel economy standards for ships.  In the absence of standards, new passenger ship fuel economy is not projected to change significantly from 2018-2050 in the BAU case. // **Freight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</si>
  <si>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</si>
  <si>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</si>
  <si>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</si>
  <si>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BAU case. // **Aircraft:** The International Energy Agency's BLUE Shifts scenario (from the 2009 report "Transport, Energy, and CO2: Moving Toward Sustainability") includes a 30% reduction in usage of aircraft in OECD countries by 2050 relative to a BAU case. // **Freight Trucks:** The U.S. Federal Highway Administration reports that approximately 25% of mileage for trucks larger than pickups/minivans/other light vans are for empty backhauls and empty shipping containers.</t>
  </si>
  <si>
    <t>EIA AEO</t>
  </si>
  <si>
    <t>**Description:**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fall from 12% to 11% through 2050. // **Urban Residential Appliances:** In the BAU case, in the United States, the share of electricity among fuels used by appliances in urban, residential buildings will remain constant at roughly 50% through 2050. // **Urban Residential Other Components:** In the BAU case, in the United States, the share of electricity among fuels used by other components in urban, residential buildings will rise from 87% to 88% through 2050. // **Rural Residential Heating:** In the BAU case, in the United States, the share of electricity among fuels used for heating in rural, residential buildings will fall from 12% to 11% through 2050. // **Rural Residential Appliances:** In the BAU case, in the United States, the share of electricity among fuels used by appliances in rural, residential buildings will remain constant at roughly 50% through 2050. // **Rural Residential Other Components:** In the BAU case, in the United States, the share of electricity among fuels used by other components in urban, residential buildings will rise from 87% to 88% through 2050. // **Commercial Heating:** In the BAU case, in the United States, the share of electricity among fuels used for heating in commercial buildings will fall from 4% to 3% through 2050. // **Commercial Appliances:** In the BAU case, in the United States, the share of electricity among fuels used by appliances in commercial buildings will fall from 45% to 42% through 2050. // **Commercial Other Components:** In the BAU case, in the United States, the share of electricity among fuels used by other components in commercial buildings will fall from 68% to 65% through 2050.</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</si>
  <si>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</si>
  <si>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</si>
  <si>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</si>
  <si>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prevents new capacity of the selected type(s) from being built or deployed.</t>
  </si>
  <si>
    <t>**Description:** This policy causes the specified quantity of otherwise non-retiring capacity of the selected type(s) to be retired each year. // **Guidance for setting values:** // **Hard Coal:** The EIA Annual Energy Outlook 2015's "Accelerated Coal Retirements" scenario predicts an additional 53.3 GW of coal retirements beyond the reference (BAU)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BAU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BAU case.</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</si>
  <si>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</si>
  <si>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</si>
  <si>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</si>
  <si>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</si>
  <si>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t>
  </si>
  <si>
    <t>**Description:**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</si>
  <si>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</si>
  <si>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methane emissions from the selected industry by increasing the capture of methane that is currently being released into the atmosphere (for example, stopping leaks from wellheads, pipes, coal mines, landfills, etc.).</t>
  </si>
  <si>
    <t>**Description:** This policy reduces methane emissions from the selected industry by increasing the burning of methane that is currently being released into the atmosphere (i.e. flaring instead of venting/leaking).</t>
  </si>
  <si>
    <t>**Description:**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11% of natural gas production, 8% of petroleum gasoline production, 27% of petroleum diesel production, 11% of jet fuel and kerosene production, 12% of crude oil production, 72% of heavy and residual fuel oil production, and 47% of LPG, propane, and butane production.</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</si>
  <si>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 **Guidance for setting values:** The U.S. government's revised 2015 Social Cost of Carbon estimates for the year 2050 range from $32 to $115 per ton (in inflation-adjusted 2018 dollars), depending on one's choice of discount rate.</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</si>
  <si>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</si>
  <si>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</si>
  <si>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increases the tax rate for the selected fuel type(s).  It is expressed as a percentage of the BAU Scenario price, which includes sales and excise taxes. // **Guidance for setting values:** In 2012, the national average sales tax rate was 6.8% and the national average tax rate on gasoline was 14%.</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</si>
  <si>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</si>
  <si>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</si>
  <si>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</si>
  <si>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</si>
  <si>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</si>
  <si>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</si>
  <si>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</si>
  <si>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</si>
  <si>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</si>
  <si>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</si>
  <si>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</si>
  <si>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</si>
  <si>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</si>
  <si>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</si>
  <si>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</si>
  <si>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</si>
  <si>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</si>
  <si>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</si>
  <si>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</si>
  <si>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</si>
  <si>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</si>
  <si>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</si>
  <si>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</si>
  <si>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</si>
  <si>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</si>
  <si>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</si>
  <si>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</si>
  <si>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</si>
  <si>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</si>
  <si>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</si>
  <si>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</si>
  <si>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</si>
  <si>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</si>
  <si>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</si>
  <si>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reduces nitrous oxide (N2O) process emissions from the chemicals industry (primarily from the production of nitric acid and adipic acid) by destroying the N2O rather than venting it to the atmosphere.</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</si>
  <si>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</si>
  <si>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g. Other (</t>
    </r>
    <r>
      <rPr>
        <b/>
        <i/>
        <sz val="9"/>
        <rFont val="Times New Roman"/>
        <family val="1"/>
      </rPr>
      <t>please specify</t>
    </r>
    <r>
      <rPr>
        <b/>
        <sz val="9"/>
        <rFont val="Times New Roman"/>
        <family val="1"/>
      </rPr>
      <t>)</t>
    </r>
  </si>
  <si>
    <r>
      <t xml:space="preserve">5. Other </t>
    </r>
    <r>
      <rPr>
        <b/>
        <i/>
        <sz val="9"/>
        <rFont val="Times New Roman"/>
        <family val="1"/>
      </rPr>
      <t>(as specified in table 1.A(a) sheet 4)</t>
    </r>
  </si>
  <si>
    <r>
      <t>c.  Other</t>
    </r>
    <r>
      <rPr>
        <b/>
        <i/>
        <sz val="9"/>
        <rFont val="Times New Roman"/>
        <family val="1"/>
      </rPr>
      <t xml:space="preserve"> (as specified in table 1.B.1)</t>
    </r>
  </si>
  <si>
    <r>
      <t>d. Other</t>
    </r>
    <r>
      <rPr>
        <b/>
        <i/>
        <sz val="9"/>
        <rFont val="Times New Roman"/>
        <family val="1"/>
      </rPr>
      <t xml:space="preserve"> (as specified in table 1.B.2)</t>
    </r>
  </si>
  <si>
    <r>
      <t>1.  Transport of CO</t>
    </r>
    <r>
      <rPr>
        <b/>
        <vertAlign val="subscript"/>
        <sz val="9"/>
        <rFont val="Times New Roman"/>
        <family val="1"/>
      </rPr>
      <t>2</t>
    </r>
  </si>
  <si>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</si>
  <si>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</si>
  <si>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</si>
  <si>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</si>
  <si>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</si>
  <si>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</si>
  <si>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</si>
  <si>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</si>
  <si>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</si>
  <si>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</si>
  <si>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</si>
  <si>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</si>
  <si>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</si>
  <si>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</si>
  <si>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</si>
  <si>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</si>
  <si>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</si>
  <si>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</si>
  <si>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</si>
  <si>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</si>
  <si>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</si>
  <si>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</si>
  <si>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</si>
  <si>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</si>
  <si>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</si>
  <si>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</si>
  <si>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</si>
  <si>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</si>
  <si>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F.     Product uses as substitutes for ODS</t>
  </si>
  <si>
    <r>
      <t>1.   Cattle</t>
    </r>
    <r>
      <rPr>
        <b/>
        <vertAlign val="superscript"/>
        <sz val="9"/>
        <rFont val="Times New Roman"/>
        <family val="1"/>
      </rPr>
      <t>(1)</t>
    </r>
  </si>
  <si>
    <r>
      <t xml:space="preserve">Other </t>
    </r>
    <r>
      <rPr>
        <b/>
        <i/>
        <sz val="9"/>
        <rFont val="Times New Roman"/>
        <family val="1"/>
      </rPr>
      <t>(as specified in table 3(I).A)</t>
    </r>
  </si>
  <si>
    <r>
      <t>1.    Cattle</t>
    </r>
    <r>
      <rPr>
        <b/>
        <vertAlign val="superscript"/>
        <sz val="9"/>
        <rFont val="Times New Roman"/>
        <family val="1"/>
      </rPr>
      <t>(1)</t>
    </r>
  </si>
  <si>
    <r>
      <t xml:space="preserve">Other </t>
    </r>
    <r>
      <rPr>
        <b/>
        <i/>
        <sz val="9"/>
        <rFont val="Times New Roman"/>
        <family val="1"/>
      </rPr>
      <t>(as specified in table 3(I).B)</t>
    </r>
  </si>
  <si>
    <r>
      <t>5. Indirect N</t>
    </r>
    <r>
      <rPr>
        <b/>
        <vertAlign val="subscript"/>
        <sz val="9"/>
        <rFont val="Times New Roman"/>
        <family val="1"/>
      </rPr>
      <t>2</t>
    </r>
    <r>
      <rPr>
        <b/>
        <sz val="9"/>
        <rFont val="Times New Roman"/>
        <family val="1"/>
      </rPr>
      <t>O emissions</t>
    </r>
  </si>
  <si>
    <r>
      <t xml:space="preserve">3.  Other </t>
    </r>
    <r>
      <rPr>
        <b/>
        <i/>
        <sz val="9"/>
        <rFont val="Times New Roman"/>
        <family val="1"/>
      </rPr>
      <t>(as specified in table 5.D)</t>
    </r>
  </si>
  <si>
    <r>
      <t>E.  Other</t>
    </r>
    <r>
      <rPr>
        <b/>
        <i/>
        <sz val="9"/>
        <rFont val="Times New Roman"/>
        <family val="1"/>
      </rPr>
      <t xml:space="preserve"> (please specify)</t>
    </r>
  </si>
  <si>
    <r>
      <t>Annual change in total long-term C storage in HWP waste</t>
    </r>
    <r>
      <rPr>
        <b/>
        <vertAlign val="superscript"/>
        <sz val="9"/>
        <rFont val="Times New Roman"/>
        <family val="1"/>
      </rPr>
      <t>(3)</t>
    </r>
  </si>
  <si>
    <t>Submission 2021 v1</t>
  </si>
  <si>
    <t>Subtotals, CO2e (MMT, AR5)</t>
  </si>
  <si>
    <t>**Description:** This policy reduces emissions of high-GWP, fluorinated gases (F-gases) from the industry sector by substituting less-harmful chemicals. // **Guidance for setting values:** If this policy is fully implemented, F-gas emissions in 2050 are reduced by 61%.</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</si>
  <si>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t>
  </si>
  <si>
    <t>**Description:**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1%.</t>
  </si>
  <si>
    <t>**Description:** This policy represents increasing the deployment of EV charging stations, including DC Fast and Level 2 charging stations.  It is set in chargers per 100,000 people (cumulative, not per year), additional to chargers in the BAU case. This policy lever does not have an effect on energy use/emissions/deployment. It is meant to account for the costs of additional charging infrastructure.   // **Guidance for setting values:** As of Mar 2019, the U.S. had 63,000 chargers, just under 20 chargers per 100k pop.  In 2016, the U.S. had 111,076 gas stations with an average of 8 fuel pumps each, or 275 pumps per 100k pop.  Therefore, a lever setting of 255 would cause the population density of EV chargers to equal the 2016 population density of fuel pumps.</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</si>
  <si>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t>
  </si>
  <si>
    <t>Avoided Deaths by Gender</t>
  </si>
  <si>
    <t>Percent Change in Deaths by Gender</t>
  </si>
  <si>
    <t>Change in Jobs by Gender</t>
  </si>
  <si>
    <t>Percent Change in Jobs by Gender</t>
  </si>
  <si>
    <t>NDC Targets</t>
  </si>
  <si>
    <t>Source:</t>
  </si>
  <si>
    <t>Mexico's NDC 2020-2030 (dec 30 2020 updt)</t>
  </si>
  <si>
    <t>Year</t>
  </si>
  <si>
    <t>baseline</t>
  </si>
  <si>
    <t>MtCO2e</t>
  </si>
  <si>
    <t>conditional</t>
  </si>
  <si>
    <t>non-conditioned</t>
  </si>
  <si>
    <t>LTS Targets</t>
  </si>
  <si>
    <t>LTS</t>
  </si>
  <si>
    <t>National Emissions inventory 2017</t>
  </si>
  <si>
    <t>Non-conditional NDC</t>
  </si>
  <si>
    <t>Conditioned NDC</t>
  </si>
  <si>
    <t>In its updated Nationally Determined Contribution (NDC) to the U.N. Framework Convention on Climate Change, Mexico committed to reduce greenhouse gas emissions by 22 percent below the 2013 baseline by 2030.</t>
  </si>
  <si>
    <t>Mexico included a more ambitious target to reduce GHG emissions by 36 percent below the 2013 baseline by 2030, conditional to the consolidation at an international level, of technology transfer mechanisms, internationl price for carbon trading, carbon content tariff adjustment, technical cooperation and access to low-cost financial resources on a scale equivalent to the challenge required. (NDC 2020-2030).</t>
  </si>
  <si>
    <t>Target 3 Title</t>
  </si>
  <si>
    <t>Target 3 Year</t>
  </si>
  <si>
    <t>Target 3 Min Value</t>
  </si>
  <si>
    <t>Target 3 Max Value</t>
  </si>
  <si>
    <t>Target 3 Description</t>
  </si>
  <si>
    <t>Mexico's Long Term Strategy aims at emitting 50% of emissions of 2000 by 2050.</t>
  </si>
  <si>
    <t>BUTYGV Boolean Use Twenty Year GWP Values</t>
  </si>
  <si>
    <t>trillion passenger-km / year</t>
  </si>
  <si>
    <t>trillion freight ton-km / year</t>
  </si>
  <si>
    <t>petajoules / year</t>
  </si>
  <si>
    <t>megajoules / 2019 dollar</t>
  </si>
  <si>
    <t>millions of metric tons / year</t>
  </si>
  <si>
    <t>2019 dollars / metric ton</t>
  </si>
  <si>
    <t>billion cubic meters / year</t>
  </si>
  <si>
    <t>2019 dollars / cubic meter</t>
  </si>
  <si>
    <t>2019 dollars / liter</t>
  </si>
  <si>
    <t>Use 20-Year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</si>
  <si>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</si>
  <si>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Geothermal, Biomass, Solar Thermal, Distributed Solar PV, Utility Solar PV, Onshore Wind, Offshore Wind, Hydro, Nuclear, Municipal Solid Waste, Petroleum, Natural Gas Peaker, Natural Gas Nonpeaker, Heavy Fuel Oil, Hard Coal, Imported Electricity</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</si>
  <si>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Type[heavy or residual fuel oil es]; Output Change in Electricity Generation by Type[hard coal es]; Output Change in Net Imports of Electricity</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</si>
  <si>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Type[heavy or residual fuel oil es]; Output Electricity Generation by Type[hard coal es]; Output Net Imports of Electricity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</si>
  <si>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Capacity[heavy or residual fuel oil es]; Output Electricity Generation Capacity[hard coal es]</t>
  </si>
  <si>
    <t>Geothermal, Biomass, Solar Thermal, Distributed Solar PV, Utility Solar PV, Onshore Wind, Offshore Wind, Hydro, Nuclear, Distributed Non-Solar, Municipal Solid Waste, Petroleum, Natural Gas Peaker, Natural Gas Nonpeaker, Heavy Fuel Oil, Hard Coal</t>
  </si>
  <si>
    <t>Geothermal, Biomass, Solar Thermal, Distributed Solar PV, Utility Solar PV, Onshore Wind, Offshore Wind, Hydro, Nuclear, Municipal Solid Waste, Petroleum, Natural Gas Peaker, Natural Gas Nonpeaker, Heavy Fuel Oil, Hard Coal</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</si>
  <si>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Capacity[heavy or residual fuel oil es]; Output Change in Electricity Generation Capacity[hard coal es]</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</si>
  <si>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Output[heavy or residual fuel oil es]; Output Cost per Unit New Elec Output[hard coal es]</t>
  </si>
  <si>
    <t>Geothermal, Biomass, Solar Thermal, Utility Solar PV, Onshore Wind, Offshore Wind, Hydro, Nuclear, Municipal Solid Waste, Petroleum, Natural Gas Peaker, Natural Gas Nonpeaker, Heavy Fuel Oil, Hard Coal</t>
  </si>
  <si>
    <t>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nonpeaker es]; Output Electricity Sector CO2e Emissions[heavy or residual fuel oil es]; Output Electricity Sector CO2e Emissions[hard coal es]</t>
  </si>
  <si>
    <t>Biomass, Municipal Solid Waste, Petroleum, Natural Gas Peaker, Natural Gas Nonpeaker, Heavy Fuel Oil, Hard Coal</t>
  </si>
  <si>
    <t>Geothermal, Biomass, Solar Thermal, Utility Solar PV, Nuclear, Municipal Solid Waste, Petroleum, Natural Gas Peaker, Natural Gas Nonpeaker, Heavy Fuel Oil, Hard Coal</t>
  </si>
  <si>
    <t>Geothermal, Biomass, Solar Thermal, Utility Solar PV, Hydro, Nuclear, Municipal Solid Waste, Petroleum, Natural Gas Peaker, Natural Gas Nonpeaker, Heavy Fuel Oil, Hard Coal</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</si>
  <si>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Plants[heavy or residual fuel oil es]; Output Water Withdrawn by Power Plants[hard coal es]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</si>
  <si>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Plants[heavy or residual fuel oil es]; Output Water Consumed by Power Plants[hard coal es]</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</si>
  <si>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Type[heavy or residual fuel oil]; Output Total Primary Energy Use by Type[hard coal]</t>
  </si>
  <si>
    <t>Geothermal, Liquid Biofuels, Municipal Solid Waste, Biomass, Solar, Wind, Hydro, Nuclear, Refined Petroleum Fuels, Crude Oil, Natural Gas, Heavy Fuel Oil, Hard Coal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</si>
</sst>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5">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
  </numFmts>
  <fonts count="106" x14ac:knownFonts="1">
    <font>
      <sz val="1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s>
  <fills count="92">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theme="6"/>
        <bgColor indexed="64"/>
      </patternFill>
    </fill>
  </fills>
  <borders count="103">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s>
  <cellStyleXfs count="2307">
    <xf numFmtId="0" fontId="0" fillId="0" borderId="0"/>
    <xf numFmtId="9" fontId="6" fillId="0" borderId="0" applyFont="0" applyFill="0" applyBorder="0" applyAlignment="0" applyProtection="0"/>
    <xf numFmtId="0" fontId="7" fillId="0" borderId="0" applyNumberFormat="0" applyFill="0" applyBorder="0" applyAlignment="0" applyProtection="0"/>
    <xf numFmtId="0" fontId="11" fillId="0" borderId="0"/>
    <xf numFmtId="0" fontId="12" fillId="0" borderId="2" applyNumberFormat="0" applyProtection="0">
      <alignment wrapText="1"/>
    </xf>
    <xf numFmtId="0" fontId="11" fillId="0" borderId="3" applyNumberFormat="0" applyFont="0" applyProtection="0">
      <alignment wrapText="1"/>
    </xf>
    <xf numFmtId="43" fontId="6" fillId="0" borderId="0" applyFont="0" applyFill="0" applyBorder="0" applyAlignment="0" applyProtection="0"/>
    <xf numFmtId="0" fontId="19" fillId="0" borderId="0" applyNumberFormat="0" applyFill="0" applyBorder="0" applyAlignment="0" applyProtection="0"/>
    <xf numFmtId="0" fontId="20" fillId="0" borderId="0" applyNumberFormat="0">
      <alignment horizontal="right"/>
    </xf>
    <xf numFmtId="0" fontId="22" fillId="0" borderId="0" applyNumberFormat="0" applyFill="0" applyBorder="0" applyProtection="0">
      <alignment horizontal="left" vertical="center"/>
    </xf>
    <xf numFmtId="0" fontId="25" fillId="0" borderId="0" applyNumberFormat="0" applyFont="0" applyFill="0" applyBorder="0" applyProtection="0">
      <alignment horizontal="left" vertical="center" indent="2"/>
    </xf>
    <xf numFmtId="0" fontId="25" fillId="0" borderId="0" applyNumberFormat="0" applyFont="0" applyFill="0" applyBorder="0" applyProtection="0">
      <alignment horizontal="left" vertical="center" indent="5"/>
    </xf>
    <xf numFmtId="0" fontId="24" fillId="9" borderId="0" applyBorder="0">
      <alignment horizontal="right" vertical="center"/>
    </xf>
    <xf numFmtId="0" fontId="24" fillId="0" borderId="0"/>
    <xf numFmtId="0" fontId="25" fillId="16" borderId="0" applyNumberFormat="0" applyFont="0" applyBorder="0" applyAlignment="0" applyProtection="0"/>
    <xf numFmtId="0" fontId="21" fillId="0" borderId="0"/>
    <xf numFmtId="0" fontId="29" fillId="9" borderId="29">
      <alignment horizontal="right" vertical="center"/>
    </xf>
    <xf numFmtId="0" fontId="25" fillId="0" borderId="26"/>
    <xf numFmtId="0" fontId="24" fillId="0" borderId="51">
      <alignment horizontal="left" vertical="center" wrapText="1" indent="2"/>
    </xf>
    <xf numFmtId="0" fontId="52" fillId="0" borderId="0"/>
    <xf numFmtId="0" fontId="1" fillId="0" borderId="0"/>
    <xf numFmtId="0" fontId="57" fillId="7" borderId="56" applyNumberFormat="0" applyAlignment="0" applyProtection="0"/>
    <xf numFmtId="0" fontId="1" fillId="48" borderId="0" applyNumberFormat="0" applyBorder="0" applyAlignment="0" applyProtection="0"/>
    <xf numFmtId="0" fontId="20" fillId="14" borderId="91">
      <alignment horizontal="right" vertical="center"/>
    </xf>
    <xf numFmtId="0" fontId="25" fillId="0" borderId="0"/>
    <xf numFmtId="0" fontId="24" fillId="9" borderId="0" applyBorder="0">
      <alignment horizontal="right" vertical="center"/>
    </xf>
    <xf numFmtId="0" fontId="24" fillId="9" borderId="59">
      <alignment horizontal="right" vertical="center"/>
    </xf>
    <xf numFmtId="0" fontId="20" fillId="14" borderId="90">
      <alignment horizontal="right" vertical="center"/>
    </xf>
    <xf numFmtId="0" fontId="24" fillId="0" borderId="93">
      <alignment horizontal="left" vertical="center" wrapText="1" indent="2"/>
    </xf>
    <xf numFmtId="0" fontId="24" fillId="0" borderId="0" applyBorder="0">
      <alignment horizontal="right" vertical="center"/>
    </xf>
    <xf numFmtId="0" fontId="20" fillId="14" borderId="91">
      <alignment horizontal="right" vertical="center"/>
    </xf>
    <xf numFmtId="0" fontId="74" fillId="86" borderId="87" applyNumberFormat="0" applyAlignment="0" applyProtection="0"/>
    <xf numFmtId="4" fontId="20" fillId="14" borderId="92">
      <alignment horizontal="right" vertical="center"/>
    </xf>
    <xf numFmtId="0" fontId="24" fillId="0" borderId="29" applyNumberFormat="0" applyFill="0" applyAlignment="0" applyProtection="0"/>
    <xf numFmtId="0" fontId="20" fillId="0" borderId="65">
      <alignment horizontal="left" vertical="top" wrapText="1"/>
    </xf>
    <xf numFmtId="0" fontId="20" fillId="14" borderId="29">
      <alignment horizontal="right" vertical="center"/>
    </xf>
    <xf numFmtId="0" fontId="20" fillId="14" borderId="29">
      <alignment horizontal="right" vertical="center"/>
    </xf>
    <xf numFmtId="0" fontId="24" fillId="0" borderId="98">
      <alignment horizontal="right" vertical="center"/>
    </xf>
    <xf numFmtId="0" fontId="20" fillId="14" borderId="62">
      <alignment horizontal="right" vertical="center"/>
    </xf>
    <xf numFmtId="0" fontId="24" fillId="0" borderId="29">
      <alignment horizontal="right" vertical="center"/>
    </xf>
    <xf numFmtId="0" fontId="93" fillId="0" borderId="88" applyNumberFormat="0" applyFill="0" applyAlignment="0" applyProtection="0"/>
    <xf numFmtId="0" fontId="64" fillId="9" borderId="29">
      <alignment horizontal="right" vertical="center"/>
    </xf>
    <xf numFmtId="0" fontId="24" fillId="16" borderId="29"/>
    <xf numFmtId="0" fontId="25" fillId="89" borderId="89" applyNumberFormat="0" applyFont="0" applyAlignment="0" applyProtection="0"/>
    <xf numFmtId="0" fontId="20" fillId="14" borderId="90">
      <alignment horizontal="right" vertical="center"/>
    </xf>
    <xf numFmtId="0" fontId="20" fillId="9" borderId="29">
      <alignment horizontal="right" vertical="center"/>
    </xf>
    <xf numFmtId="0" fontId="20" fillId="9" borderId="60">
      <alignment horizontal="right" vertical="center"/>
    </xf>
    <xf numFmtId="0" fontId="24" fillId="0" borderId="60">
      <alignment horizontal="right" vertical="center"/>
    </xf>
    <xf numFmtId="4" fontId="25" fillId="0" borderId="0"/>
    <xf numFmtId="0" fontId="20" fillId="14" borderId="63">
      <alignment horizontal="right" vertical="center"/>
    </xf>
    <xf numFmtId="0" fontId="20" fillId="14" borderId="60">
      <alignment horizontal="right" vertical="center"/>
    </xf>
    <xf numFmtId="0" fontId="20" fillId="14" borderId="61">
      <alignment horizontal="right" vertical="center"/>
    </xf>
    <xf numFmtId="4" fontId="20" fillId="14" borderId="62">
      <alignment horizontal="right" vertical="center"/>
    </xf>
    <xf numFmtId="0" fontId="24" fillId="0" borderId="0"/>
    <xf numFmtId="0" fontId="24" fillId="67" borderId="29">
      <alignment horizontal="right" vertical="center"/>
    </xf>
    <xf numFmtId="0" fontId="24" fillId="67" borderId="0" applyBorder="0">
      <alignment horizontal="right" vertical="center"/>
    </xf>
    <xf numFmtId="0" fontId="25" fillId="0" borderId="0"/>
    <xf numFmtId="0" fontId="25" fillId="66" borderId="29"/>
    <xf numFmtId="4" fontId="25" fillId="0" borderId="0"/>
    <xf numFmtId="4" fontId="24" fillId="0" borderId="29" applyFill="0" applyBorder="0" applyProtection="0">
      <alignment horizontal="right" vertical="center"/>
    </xf>
    <xf numFmtId="0" fontId="67" fillId="0" borderId="0" applyNumberFormat="0" applyFill="0" applyBorder="0" applyAlignment="0" applyProtection="0"/>
    <xf numFmtId="4" fontId="25" fillId="0" borderId="0"/>
    <xf numFmtId="4" fontId="25" fillId="0" borderId="0"/>
    <xf numFmtId="0" fontId="1" fillId="0" borderId="0"/>
    <xf numFmtId="4" fontId="64" fillId="9" borderId="90">
      <alignment horizontal="right" vertical="center"/>
    </xf>
    <xf numFmtId="0" fontId="24" fillId="16" borderId="29"/>
    <xf numFmtId="0" fontId="20" fillId="14" borderId="62">
      <alignment horizontal="right" vertical="center"/>
    </xf>
    <xf numFmtId="0" fontId="24" fillId="0" borderId="98" applyNumberFormat="0" applyFill="0" applyAlignment="0" applyProtection="0"/>
    <xf numFmtId="4" fontId="24" fillId="16" borderId="90"/>
    <xf numFmtId="0" fontId="86" fillId="73" borderId="87" applyNumberFormat="0" applyAlignment="0" applyProtection="0"/>
    <xf numFmtId="0" fontId="93" fillId="0" borderId="88" applyNumberFormat="0" applyFill="0" applyAlignment="0" applyProtection="0"/>
    <xf numFmtId="0" fontId="64" fillId="9" borderId="90">
      <alignment horizontal="right" vertical="center"/>
    </xf>
    <xf numFmtId="0" fontId="58" fillId="46" borderId="57" applyNumberFormat="0" applyAlignment="0" applyProtection="0"/>
    <xf numFmtId="0" fontId="59" fillId="46" borderId="56" applyNumberFormat="0" applyAlignment="0" applyProtection="0"/>
    <xf numFmtId="0" fontId="78" fillId="0" borderId="88" applyNumberFormat="0" applyFill="0" applyAlignment="0" applyProtection="0"/>
    <xf numFmtId="0" fontId="68" fillId="89" borderId="89" applyNumberFormat="0" applyFont="0" applyAlignment="0" applyProtection="0"/>
    <xf numFmtId="0" fontId="60" fillId="0" borderId="0" applyNumberFormat="0" applyFill="0" applyBorder="0" applyAlignment="0" applyProtection="0"/>
    <xf numFmtId="0" fontId="1" fillId="50" borderId="0" applyNumberFormat="0" applyBorder="0" applyAlignment="0" applyProtection="0"/>
    <xf numFmtId="0" fontId="61" fillId="0" borderId="0" applyNumberFormat="0" applyFill="0" applyBorder="0" applyAlignment="0" applyProtection="0"/>
    <xf numFmtId="0" fontId="3" fillId="0" borderId="58" applyNumberFormat="0" applyFill="0" applyAlignment="0" applyProtection="0"/>
    <xf numFmtId="0" fontId="1" fillId="60"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62" fillId="49" borderId="0" applyNumberFormat="0" applyBorder="0" applyAlignment="0" applyProtection="0"/>
    <xf numFmtId="0" fontId="74" fillId="86" borderId="95" applyNumberFormat="0" applyAlignment="0" applyProtection="0"/>
    <xf numFmtId="0" fontId="1" fillId="50" borderId="0" applyNumberFormat="0" applyBorder="0" applyAlignment="0" applyProtection="0"/>
    <xf numFmtId="0" fontId="1" fillId="51" borderId="0" applyNumberFormat="0" applyBorder="0" applyAlignment="0" applyProtection="0"/>
    <xf numFmtId="0" fontId="62" fillId="52" borderId="0" applyNumberFormat="0" applyBorder="0" applyAlignment="0" applyProtection="0"/>
    <xf numFmtId="49" fontId="22" fillId="0" borderId="90" applyNumberFormat="0" applyFill="0" applyBorder="0" applyProtection="0">
      <alignment horizontal="left" vertical="center"/>
    </xf>
    <xf numFmtId="0" fontId="1" fillId="53" borderId="0" applyNumberFormat="0" applyBorder="0" applyAlignment="0" applyProtection="0"/>
    <xf numFmtId="0" fontId="1" fillId="54" borderId="0" applyNumberFormat="0" applyBorder="0" applyAlignment="0" applyProtection="0"/>
    <xf numFmtId="0" fontId="62" fillId="55" borderId="0" applyNumberFormat="0" applyBorder="0" applyAlignment="0" applyProtection="0"/>
    <xf numFmtId="0" fontId="93" fillId="0" borderId="88" applyNumberFormat="0" applyFill="0" applyAlignment="0" applyProtection="0"/>
    <xf numFmtId="0" fontId="1" fillId="56" borderId="0" applyNumberFormat="0" applyBorder="0" applyAlignment="0" applyProtection="0"/>
    <xf numFmtId="0" fontId="1" fillId="57" borderId="0" applyNumberFormat="0" applyBorder="0" applyAlignment="0" applyProtection="0"/>
    <xf numFmtId="0" fontId="62" fillId="58" borderId="0" applyNumberFormat="0" applyBorder="0" applyAlignment="0" applyProtection="0"/>
    <xf numFmtId="0" fontId="86" fillId="73" borderId="87" applyNumberFormat="0" applyAlignment="0" applyProtection="0"/>
    <xf numFmtId="0" fontId="1" fillId="59" borderId="0" applyNumberFormat="0" applyBorder="0" applyAlignment="0" applyProtection="0"/>
    <xf numFmtId="0" fontId="1" fillId="60" borderId="0" applyNumberFormat="0" applyBorder="0" applyAlignment="0" applyProtection="0"/>
    <xf numFmtId="0" fontId="62" fillId="61" borderId="0" applyNumberFormat="0" applyBorder="0" applyAlignment="0" applyProtection="0"/>
    <xf numFmtId="49" fontId="24" fillId="0" borderId="90" applyNumberFormat="0" applyFont="0" applyFill="0" applyBorder="0" applyProtection="0">
      <alignment horizontal="left" vertical="center" indent="2"/>
    </xf>
    <xf numFmtId="0" fontId="1" fillId="62" borderId="0" applyNumberFormat="0" applyBorder="0" applyAlignment="0" applyProtection="0"/>
    <xf numFmtId="0" fontId="1" fillId="63" borderId="0" applyNumberFormat="0" applyBorder="0" applyAlignment="0" applyProtection="0"/>
    <xf numFmtId="0" fontId="62" fillId="64" borderId="0" applyNumberFormat="0" applyBorder="0" applyAlignment="0" applyProtection="0"/>
    <xf numFmtId="0" fontId="24" fillId="0" borderId="29" applyNumberFormat="0" applyFill="0" applyAlignment="0" applyProtection="0"/>
    <xf numFmtId="0" fontId="20" fillId="14" borderId="29">
      <alignment horizontal="right" vertical="center"/>
    </xf>
    <xf numFmtId="0" fontId="20" fillId="14" borderId="29">
      <alignment horizontal="right" vertical="center"/>
    </xf>
    <xf numFmtId="0" fontId="24" fillId="0" borderId="51">
      <alignment horizontal="left" vertical="center" wrapText="1" indent="2"/>
    </xf>
    <xf numFmtId="0" fontId="20" fillId="14" borderId="62">
      <alignment horizontal="right" vertical="center"/>
    </xf>
    <xf numFmtId="0" fontId="24" fillId="0" borderId="29">
      <alignment horizontal="right" vertical="center"/>
    </xf>
    <xf numFmtId="0" fontId="64" fillId="9" borderId="29">
      <alignment horizontal="right" vertical="center"/>
    </xf>
    <xf numFmtId="0" fontId="24" fillId="16" borderId="29"/>
    <xf numFmtId="0" fontId="20" fillId="9" borderId="29">
      <alignment horizontal="right" vertical="center"/>
    </xf>
    <xf numFmtId="0" fontId="20" fillId="14" borderId="61">
      <alignment horizontal="right" vertical="center"/>
    </xf>
    <xf numFmtId="0" fontId="66" fillId="0" borderId="0" applyNumberFormat="0" applyFill="0" applyBorder="0" applyAlignment="0" applyProtection="0"/>
    <xf numFmtId="0" fontId="68" fillId="68" borderId="0" applyNumberFormat="0" applyBorder="0" applyAlignment="0" applyProtection="0"/>
    <xf numFmtId="0" fontId="68" fillId="69" borderId="0" applyNumberFormat="0" applyBorder="0" applyAlignment="0" applyProtection="0"/>
    <xf numFmtId="0" fontId="68" fillId="70" borderId="0" applyNumberFormat="0" applyBorder="0" applyAlignment="0" applyProtection="0"/>
    <xf numFmtId="0" fontId="68" fillId="71" borderId="0" applyNumberFormat="0" applyBorder="0" applyAlignment="0" applyProtection="0"/>
    <xf numFmtId="0" fontId="68" fillId="72" borderId="0" applyNumberFormat="0" applyBorder="0" applyAlignment="0" applyProtection="0"/>
    <xf numFmtId="0" fontId="68" fillId="73" borderId="0" applyNumberFormat="0" applyBorder="0" applyAlignment="0" applyProtection="0"/>
    <xf numFmtId="0" fontId="25" fillId="0" borderId="0" applyNumberFormat="0" applyFont="0" applyFill="0" applyBorder="0" applyProtection="0">
      <alignment horizontal="left" vertical="center" indent="2"/>
    </xf>
    <xf numFmtId="0" fontId="25" fillId="0" borderId="0" applyNumberFormat="0" applyFont="0" applyFill="0" applyBorder="0" applyProtection="0">
      <alignment horizontal="left" vertical="center" indent="2"/>
    </xf>
    <xf numFmtId="49" fontId="24" fillId="0" borderId="29" applyNumberFormat="0" applyFont="0" applyFill="0" applyBorder="0" applyProtection="0">
      <alignment horizontal="left" vertical="center" indent="2"/>
    </xf>
    <xf numFmtId="0" fontId="68" fillId="74" borderId="0" applyNumberFormat="0" applyBorder="0" applyAlignment="0" applyProtection="0"/>
    <xf numFmtId="0" fontId="68" fillId="75" borderId="0" applyNumberFormat="0" applyBorder="0" applyAlignment="0" applyProtection="0"/>
    <xf numFmtId="0" fontId="68" fillId="76" borderId="0" applyNumberFormat="0" applyBorder="0" applyAlignment="0" applyProtection="0"/>
    <xf numFmtId="0" fontId="68" fillId="71" borderId="0" applyNumberFormat="0" applyBorder="0" applyAlignment="0" applyProtection="0"/>
    <xf numFmtId="0" fontId="68" fillId="74" borderId="0" applyNumberFormat="0" applyBorder="0" applyAlignment="0" applyProtection="0"/>
    <xf numFmtId="0" fontId="68" fillId="77" borderId="0" applyNumberFormat="0" applyBorder="0" applyAlignment="0" applyProtection="0"/>
    <xf numFmtId="0" fontId="25" fillId="0" borderId="0" applyNumberFormat="0" applyFont="0" applyFill="0" applyBorder="0" applyProtection="0">
      <alignment horizontal="left" vertical="center" indent="5"/>
    </xf>
    <xf numFmtId="0" fontId="25" fillId="0" borderId="0" applyNumberFormat="0" applyFont="0" applyFill="0" applyBorder="0" applyProtection="0">
      <alignment horizontal="left" vertical="center" indent="5"/>
    </xf>
    <xf numFmtId="49" fontId="24" fillId="0" borderId="61" applyNumberFormat="0" applyFont="0" applyFill="0" applyBorder="0" applyProtection="0">
      <alignment horizontal="left" vertical="center" indent="5"/>
    </xf>
    <xf numFmtId="0" fontId="70" fillId="78" borderId="0" applyNumberFormat="0" applyBorder="0" applyAlignment="0" applyProtection="0"/>
    <xf numFmtId="0" fontId="70" fillId="75" borderId="0" applyNumberFormat="0" applyBorder="0" applyAlignment="0" applyProtection="0"/>
    <xf numFmtId="0" fontId="70" fillId="76" borderId="0" applyNumberFormat="0" applyBorder="0" applyAlignment="0" applyProtection="0"/>
    <xf numFmtId="0" fontId="70" fillId="79" borderId="0" applyNumberFormat="0" applyBorder="0" applyAlignment="0" applyProtection="0"/>
    <xf numFmtId="0" fontId="70" fillId="80" borderId="0" applyNumberFormat="0" applyBorder="0" applyAlignment="0" applyProtection="0"/>
    <xf numFmtId="0" fontId="70" fillId="81" borderId="0" applyNumberFormat="0" applyBorder="0" applyAlignment="0" applyProtection="0"/>
    <xf numFmtId="0" fontId="70" fillId="82" borderId="0" applyNumberFormat="0" applyBorder="0" applyAlignment="0" applyProtection="0"/>
    <xf numFmtId="0" fontId="70" fillId="83" borderId="0" applyNumberFormat="0" applyBorder="0" applyAlignment="0" applyProtection="0"/>
    <xf numFmtId="0" fontId="70" fillId="84" borderId="0" applyNumberFormat="0" applyBorder="0" applyAlignment="0" applyProtection="0"/>
    <xf numFmtId="0" fontId="70" fillId="79" borderId="0" applyNumberFormat="0" applyBorder="0" applyAlignment="0" applyProtection="0"/>
    <xf numFmtId="0" fontId="70" fillId="80" borderId="0" applyNumberFormat="0" applyBorder="0" applyAlignment="0" applyProtection="0"/>
    <xf numFmtId="0" fontId="70" fillId="85" borderId="0" applyNumberFormat="0" applyBorder="0" applyAlignment="0" applyProtection="0"/>
    <xf numFmtId="0" fontId="22" fillId="67" borderId="0" applyBorder="0" applyAlignment="0"/>
    <xf numFmtId="4" fontId="22" fillId="67" borderId="0" applyBorder="0" applyAlignment="0"/>
    <xf numFmtId="4" fontId="24" fillId="67" borderId="0" applyBorder="0">
      <alignment horizontal="right" vertical="center"/>
    </xf>
    <xf numFmtId="4" fontId="24" fillId="9" borderId="0" applyBorder="0">
      <alignment horizontal="right" vertical="center"/>
    </xf>
    <xf numFmtId="4" fontId="24" fillId="9" borderId="0" applyBorder="0">
      <alignment horizontal="right" vertical="center"/>
    </xf>
    <xf numFmtId="4" fontId="20" fillId="9" borderId="29">
      <alignment horizontal="right" vertical="center"/>
    </xf>
    <xf numFmtId="4" fontId="64" fillId="9" borderId="29">
      <alignment horizontal="right" vertical="center"/>
    </xf>
    <xf numFmtId="4" fontId="20" fillId="14" borderId="29">
      <alignment horizontal="right" vertical="center"/>
    </xf>
    <xf numFmtId="4" fontId="20" fillId="14" borderId="29">
      <alignment horizontal="right" vertical="center"/>
    </xf>
    <xf numFmtId="4" fontId="20" fillId="14" borderId="61">
      <alignment horizontal="right" vertical="center"/>
    </xf>
    <xf numFmtId="4" fontId="20" fillId="14" borderId="62">
      <alignment horizontal="right" vertical="center"/>
    </xf>
    <xf numFmtId="0" fontId="69" fillId="82" borderId="0" applyNumberFormat="0" applyBorder="0" applyAlignment="0" applyProtection="0"/>
    <xf numFmtId="0" fontId="69" fillId="83" borderId="0" applyNumberFormat="0" applyBorder="0" applyAlignment="0" applyProtection="0"/>
    <xf numFmtId="0" fontId="69" fillId="84" borderId="0" applyNumberFormat="0" applyBorder="0" applyAlignment="0" applyProtection="0"/>
    <xf numFmtId="0" fontId="69" fillId="79" borderId="0" applyNumberFormat="0" applyBorder="0" applyAlignment="0" applyProtection="0"/>
    <xf numFmtId="0" fontId="69" fillId="80" borderId="0" applyNumberFormat="0" applyBorder="0" applyAlignment="0" applyProtection="0"/>
    <xf numFmtId="0" fontId="69" fillId="85" borderId="0" applyNumberFormat="0" applyBorder="0" applyAlignment="0" applyProtection="0"/>
    <xf numFmtId="0" fontId="72" fillId="69" borderId="0" applyNumberFormat="0" applyBorder="0" applyAlignment="0" applyProtection="0"/>
    <xf numFmtId="4" fontId="22" fillId="0" borderId="39" applyFill="0" applyBorder="0" applyProtection="0">
      <alignment horizontal="right" vertical="center"/>
    </xf>
    <xf numFmtId="0" fontId="74" fillId="86" borderId="67" applyNumberFormat="0" applyAlignment="0" applyProtection="0"/>
    <xf numFmtId="0" fontId="75" fillId="87" borderId="68" applyNumberFormat="0" applyAlignment="0" applyProtection="0"/>
    <xf numFmtId="173" fontId="65" fillId="0" borderId="0" applyFont="0" applyFill="0" applyBorder="0" applyAlignment="0" applyProtection="0"/>
    <xf numFmtId="174" fontId="76" fillId="0" borderId="0" applyFont="0" applyFill="0" applyBorder="0" applyAlignment="0" applyProtection="0"/>
    <xf numFmtId="173" fontId="65" fillId="0" borderId="0" applyFont="0" applyFill="0" applyBorder="0" applyAlignment="0" applyProtection="0"/>
    <xf numFmtId="0" fontId="24" fillId="14" borderId="51">
      <alignment horizontal="left" vertical="center" wrapText="1" indent="2"/>
    </xf>
    <xf numFmtId="0" fontId="24" fillId="9" borderId="61">
      <alignment horizontal="left" vertical="center"/>
    </xf>
    <xf numFmtId="0" fontId="80" fillId="0" borderId="0" applyNumberFormat="0" applyFill="0" applyBorder="0" applyAlignment="0" applyProtection="0"/>
    <xf numFmtId="0" fontId="81" fillId="70" borderId="0" applyNumberFormat="0" applyBorder="0" applyAlignment="0" applyProtection="0"/>
    <xf numFmtId="0" fontId="82" fillId="70" borderId="0" applyNumberFormat="0" applyBorder="0" applyAlignment="0" applyProtection="0"/>
    <xf numFmtId="0" fontId="83" fillId="0" borderId="70" applyNumberFormat="0" applyFill="0" applyAlignment="0" applyProtection="0"/>
    <xf numFmtId="0" fontId="84" fillId="0" borderId="71" applyNumberFormat="0" applyFill="0" applyAlignment="0" applyProtection="0"/>
    <xf numFmtId="0" fontId="85" fillId="0" borderId="72" applyNumberFormat="0" applyFill="0" applyAlignment="0" applyProtection="0"/>
    <xf numFmtId="0" fontId="85" fillId="0" borderId="0" applyNumberFormat="0" applyFill="0" applyBorder="0" applyAlignment="0" applyProtection="0"/>
    <xf numFmtId="0" fontId="86" fillId="73" borderId="67" applyNumberFormat="0" applyAlignment="0" applyProtection="0"/>
    <xf numFmtId="4" fontId="24" fillId="0" borderId="0" applyBorder="0">
      <alignment horizontal="right" vertical="center"/>
    </xf>
    <xf numFmtId="0" fontId="24" fillId="0" borderId="64">
      <alignment horizontal="right" vertical="center"/>
    </xf>
    <xf numFmtId="4" fontId="24" fillId="0" borderId="29">
      <alignment horizontal="right" vertical="center"/>
    </xf>
    <xf numFmtId="1" fontId="63" fillId="9" borderId="0" applyBorder="0">
      <alignment horizontal="right" vertical="center"/>
    </xf>
    <xf numFmtId="0" fontId="87" fillId="0" borderId="73" applyNumberFormat="0" applyFill="0" applyAlignment="0" applyProtection="0"/>
    <xf numFmtId="0" fontId="88" fillId="88" borderId="0" applyNumberFormat="0" applyBorder="0" applyAlignment="0" applyProtection="0"/>
    <xf numFmtId="0" fontId="25" fillId="0" borderId="0"/>
    <xf numFmtId="0" fontId="25" fillId="0" borderId="0"/>
    <xf numFmtId="0" fontId="25" fillId="0" borderId="0"/>
    <xf numFmtId="0" fontId="25" fillId="0" borderId="0"/>
    <xf numFmtId="0" fontId="76" fillId="0" borderId="0"/>
    <xf numFmtId="4" fontId="89" fillId="0" borderId="0"/>
    <xf numFmtId="0" fontId="25" fillId="0" borderId="0"/>
    <xf numFmtId="0" fontId="25" fillId="0" borderId="0"/>
    <xf numFmtId="0" fontId="25" fillId="0" borderId="0"/>
    <xf numFmtId="0" fontId="25" fillId="0" borderId="0"/>
    <xf numFmtId="0" fontId="1" fillId="0" borderId="0"/>
    <xf numFmtId="4" fontId="24" fillId="0" borderId="0" applyFill="0" applyBorder="0" applyProtection="0">
      <alignment horizontal="right" vertical="center"/>
    </xf>
    <xf numFmtId="4" fontId="24" fillId="0" borderId="0" applyFill="0" applyBorder="0" applyProtection="0">
      <alignment horizontal="right" vertical="center"/>
    </xf>
    <xf numFmtId="4" fontId="24" fillId="0" borderId="29" applyFill="0" applyBorder="0" applyProtection="0">
      <alignment horizontal="right" vertical="center"/>
    </xf>
    <xf numFmtId="0" fontId="22" fillId="0" borderId="0" applyNumberFormat="0" applyFill="0" applyBorder="0" applyProtection="0">
      <alignment horizontal="left" vertical="center"/>
    </xf>
    <xf numFmtId="49" fontId="22" fillId="0" borderId="29" applyNumberFormat="0" applyFill="0" applyBorder="0" applyProtection="0">
      <alignment horizontal="left" vertical="center"/>
    </xf>
    <xf numFmtId="0" fontId="25" fillId="16" borderId="0" applyNumberFormat="0" applyFont="0" applyBorder="0" applyAlignment="0" applyProtection="0"/>
    <xf numFmtId="4" fontId="25" fillId="16" borderId="0" applyNumberFormat="0" applyFont="0" applyBorder="0" applyAlignment="0" applyProtection="0"/>
    <xf numFmtId="4" fontId="25" fillId="16" borderId="0" applyNumberFormat="0" applyFont="0" applyBorder="0" applyAlignment="0" applyProtection="0"/>
    <xf numFmtId="0" fontId="25" fillId="16" borderId="0" applyNumberFormat="0" applyFont="0" applyBorder="0" applyAlignment="0" applyProtection="0"/>
    <xf numFmtId="0" fontId="25" fillId="16" borderId="0" applyNumberFormat="0" applyFont="0" applyBorder="0" applyAlignment="0" applyProtection="0"/>
    <xf numFmtId="0" fontId="76" fillId="65" borderId="0" applyNumberFormat="0" applyFont="0" applyBorder="0" applyAlignment="0" applyProtection="0"/>
    <xf numFmtId="0" fontId="68" fillId="89" borderId="74" applyNumberFormat="0" applyFont="0" applyAlignment="0" applyProtection="0"/>
    <xf numFmtId="0" fontId="25" fillId="89" borderId="74" applyNumberFormat="0" applyFont="0" applyAlignment="0" applyProtection="0"/>
    <xf numFmtId="0" fontId="90" fillId="86" borderId="66" applyNumberFormat="0" applyAlignment="0" applyProtection="0"/>
    <xf numFmtId="175" fontId="24" fillId="90" borderId="29" applyNumberFormat="0" applyFont="0" applyBorder="0" applyAlignment="0" applyProtection="0">
      <alignment horizontal="right" vertical="center"/>
    </xf>
    <xf numFmtId="9" fontId="76" fillId="0" borderId="0" applyFont="0" applyFill="0" applyBorder="0" applyAlignment="0" applyProtection="0"/>
    <xf numFmtId="0" fontId="91" fillId="69" borderId="0" applyNumberFormat="0" applyBorder="0" applyAlignment="0" applyProtection="0"/>
    <xf numFmtId="4" fontId="24" fillId="16" borderId="29"/>
    <xf numFmtId="0" fontId="24" fillId="16" borderId="60"/>
    <xf numFmtId="0" fontId="92" fillId="0" borderId="0" applyNumberFormat="0" applyFill="0" applyBorder="0" applyAlignment="0" applyProtection="0"/>
    <xf numFmtId="0" fontId="93" fillId="0" borderId="69" applyNumberFormat="0" applyFill="0" applyAlignment="0" applyProtection="0"/>
    <xf numFmtId="0" fontId="94" fillId="0" borderId="0" applyNumberFormat="0" applyFill="0" applyBorder="0" applyAlignment="0" applyProtection="0"/>
    <xf numFmtId="0" fontId="95" fillId="0" borderId="70" applyNumberFormat="0" applyFill="0" applyAlignment="0" applyProtection="0"/>
    <xf numFmtId="0" fontId="96" fillId="0" borderId="71" applyNumberFormat="0" applyFill="0" applyAlignment="0" applyProtection="0"/>
    <xf numFmtId="0" fontId="97" fillId="0" borderId="72" applyNumberFormat="0" applyFill="0" applyAlignment="0" applyProtection="0"/>
    <xf numFmtId="0" fontId="97" fillId="0" borderId="0" applyNumberFormat="0" applyFill="0" applyBorder="0" applyAlignment="0" applyProtection="0"/>
    <xf numFmtId="0" fontId="98" fillId="0" borderId="73" applyNumberFormat="0" applyFill="0" applyAlignment="0" applyProtection="0"/>
    <xf numFmtId="0" fontId="100" fillId="0" borderId="0" applyNumberFormat="0" applyFill="0" applyBorder="0" applyAlignment="0" applyProtection="0"/>
    <xf numFmtId="0" fontId="101" fillId="87" borderId="68" applyNumberFormat="0" applyAlignment="0" applyProtection="0"/>
    <xf numFmtId="0" fontId="67" fillId="0" borderId="0" applyNumberFormat="0" applyFill="0" applyBorder="0" applyAlignment="0" applyProtection="0"/>
    <xf numFmtId="0" fontId="102" fillId="0" borderId="0" applyNumberFormat="0" applyFill="0" applyBorder="0" applyAlignment="0" applyProtection="0"/>
    <xf numFmtId="0" fontId="25" fillId="0" borderId="0" applyNumberFormat="0" applyFont="0" applyFill="0" applyBorder="0" applyProtection="0">
      <alignment horizontal="left" vertical="center"/>
    </xf>
    <xf numFmtId="0" fontId="24" fillId="9" borderId="0" applyBorder="0">
      <alignment horizontal="right" vertical="center"/>
    </xf>
    <xf numFmtId="0" fontId="24" fillId="9" borderId="0" applyBorder="0">
      <alignment horizontal="right" vertical="center"/>
    </xf>
    <xf numFmtId="0" fontId="24" fillId="0" borderId="0" applyBorder="0">
      <alignment horizontal="right" vertical="center"/>
    </xf>
    <xf numFmtId="4" fontId="25" fillId="0" borderId="0"/>
    <xf numFmtId="0" fontId="103" fillId="0" borderId="0"/>
    <xf numFmtId="0" fontId="25" fillId="16" borderId="0" applyNumberFormat="0" applyFont="0" applyBorder="0" applyAlignment="0" applyProtection="0"/>
    <xf numFmtId="0" fontId="67" fillId="0" borderId="0" applyNumberFormat="0" applyFill="0" applyBorder="0" applyAlignment="0" applyProtection="0"/>
    <xf numFmtId="0" fontId="68" fillId="68" borderId="0" applyNumberFormat="0" applyBorder="0" applyAlignment="0" applyProtection="0"/>
    <xf numFmtId="0" fontId="68" fillId="69" borderId="0" applyNumberFormat="0" applyBorder="0" applyAlignment="0" applyProtection="0"/>
    <xf numFmtId="0" fontId="68" fillId="70" borderId="0" applyNumberFormat="0" applyBorder="0" applyAlignment="0" applyProtection="0"/>
    <xf numFmtId="0" fontId="68" fillId="71" borderId="0" applyNumberFormat="0" applyBorder="0" applyAlignment="0" applyProtection="0"/>
    <xf numFmtId="0" fontId="68" fillId="72" borderId="0" applyNumberFormat="0" applyBorder="0" applyAlignment="0" applyProtection="0"/>
    <xf numFmtId="0" fontId="68" fillId="73" borderId="0" applyNumberFormat="0" applyBorder="0" applyAlignment="0" applyProtection="0"/>
    <xf numFmtId="0" fontId="68" fillId="74" borderId="0" applyNumberFormat="0" applyBorder="0" applyAlignment="0" applyProtection="0"/>
    <xf numFmtId="0" fontId="68" fillId="75" borderId="0" applyNumberFormat="0" applyBorder="0" applyAlignment="0" applyProtection="0"/>
    <xf numFmtId="0" fontId="68" fillId="76" borderId="0" applyNumberFormat="0" applyBorder="0" applyAlignment="0" applyProtection="0"/>
    <xf numFmtId="0" fontId="68" fillId="71" borderId="0" applyNumberFormat="0" applyBorder="0" applyAlignment="0" applyProtection="0"/>
    <xf numFmtId="0" fontId="68" fillId="74" borderId="0" applyNumberFormat="0" applyBorder="0" applyAlignment="0" applyProtection="0"/>
    <xf numFmtId="0" fontId="68" fillId="77" borderId="0" applyNumberFormat="0" applyBorder="0" applyAlignment="0" applyProtection="0"/>
    <xf numFmtId="0" fontId="70" fillId="78" borderId="0" applyNumberFormat="0" applyBorder="0" applyAlignment="0" applyProtection="0"/>
    <xf numFmtId="0" fontId="70" fillId="75" borderId="0" applyNumberFormat="0" applyBorder="0" applyAlignment="0" applyProtection="0"/>
    <xf numFmtId="0" fontId="70" fillId="76" borderId="0" applyNumberFormat="0" applyBorder="0" applyAlignment="0" applyProtection="0"/>
    <xf numFmtId="0" fontId="70" fillId="79" borderId="0" applyNumberFormat="0" applyBorder="0" applyAlignment="0" applyProtection="0"/>
    <xf numFmtId="0" fontId="70" fillId="80" borderId="0" applyNumberFormat="0" applyBorder="0" applyAlignment="0" applyProtection="0"/>
    <xf numFmtId="0" fontId="70" fillId="81" borderId="0" applyNumberFormat="0" applyBorder="0" applyAlignment="0" applyProtection="0"/>
    <xf numFmtId="0" fontId="70" fillId="82" borderId="0" applyNumberFormat="0" applyBorder="0" applyAlignment="0" applyProtection="0"/>
    <xf numFmtId="0" fontId="70" fillId="83" borderId="0" applyNumberFormat="0" applyBorder="0" applyAlignment="0" applyProtection="0"/>
    <xf numFmtId="0" fontId="70" fillId="84" borderId="0" applyNumberFormat="0" applyBorder="0" applyAlignment="0" applyProtection="0"/>
    <xf numFmtId="0" fontId="70" fillId="79" borderId="0" applyNumberFormat="0" applyBorder="0" applyAlignment="0" applyProtection="0"/>
    <xf numFmtId="0" fontId="70" fillId="80" borderId="0" applyNumberFormat="0" applyBorder="0" applyAlignment="0" applyProtection="0"/>
    <xf numFmtId="0" fontId="70" fillId="85" borderId="0" applyNumberFormat="0" applyBorder="0" applyAlignment="0" applyProtection="0"/>
    <xf numFmtId="0" fontId="72" fillId="69" borderId="0" applyNumberFormat="0" applyBorder="0" applyAlignment="0" applyProtection="0"/>
    <xf numFmtId="0" fontId="74" fillId="86" borderId="67" applyNumberFormat="0" applyAlignment="0" applyProtection="0"/>
    <xf numFmtId="0" fontId="75" fillId="87" borderId="68" applyNumberFormat="0" applyAlignment="0" applyProtection="0"/>
    <xf numFmtId="0" fontId="80" fillId="0" borderId="0" applyNumberFormat="0" applyFill="0" applyBorder="0" applyAlignment="0" applyProtection="0"/>
    <xf numFmtId="0" fontId="81" fillId="70" borderId="0" applyNumberFormat="0" applyBorder="0" applyAlignment="0" applyProtection="0"/>
    <xf numFmtId="0" fontId="83" fillId="0" borderId="70" applyNumberFormat="0" applyFill="0" applyAlignment="0" applyProtection="0"/>
    <xf numFmtId="0" fontId="84" fillId="0" borderId="71" applyNumberFormat="0" applyFill="0" applyAlignment="0" applyProtection="0"/>
    <xf numFmtId="0" fontId="85" fillId="0" borderId="72" applyNumberFormat="0" applyFill="0" applyAlignment="0" applyProtection="0"/>
    <xf numFmtId="0" fontId="85" fillId="0" borderId="0" applyNumberFormat="0" applyFill="0" applyBorder="0" applyAlignment="0" applyProtection="0"/>
    <xf numFmtId="0" fontId="86" fillId="73" borderId="67" applyNumberFormat="0" applyAlignment="0" applyProtection="0"/>
    <xf numFmtId="0" fontId="87" fillId="0" borderId="73" applyNumberFormat="0" applyFill="0" applyAlignment="0" applyProtection="0"/>
    <xf numFmtId="0" fontId="88" fillId="88" borderId="0" applyNumberFormat="0" applyBorder="0" applyAlignment="0" applyProtection="0"/>
    <xf numFmtId="0" fontId="25" fillId="0" borderId="0"/>
    <xf numFmtId="0" fontId="68" fillId="89" borderId="74" applyNumberFormat="0" applyFont="0" applyAlignment="0" applyProtection="0"/>
    <xf numFmtId="0" fontId="90" fillId="86" borderId="66" applyNumberFormat="0" applyAlignment="0" applyProtection="0"/>
    <xf numFmtId="0" fontId="92" fillId="0" borderId="0" applyNumberFormat="0" applyFill="0" applyBorder="0" applyAlignment="0" applyProtection="0"/>
    <xf numFmtId="0" fontId="93" fillId="0" borderId="69" applyNumberFormat="0" applyFill="0" applyAlignment="0" applyProtection="0"/>
    <xf numFmtId="0" fontId="100" fillId="0" borderId="0" applyNumberFormat="0" applyFill="0" applyBorder="0" applyAlignment="0" applyProtection="0"/>
    <xf numFmtId="0" fontId="104" fillId="0" borderId="0">
      <alignment horizontal="left" vertical="center" indent="1"/>
    </xf>
    <xf numFmtId="0" fontId="68" fillId="68" borderId="0" applyNumberFormat="0" applyBorder="0" applyAlignment="0" applyProtection="0"/>
    <xf numFmtId="0" fontId="68" fillId="69" borderId="0" applyNumberFormat="0" applyBorder="0" applyAlignment="0" applyProtection="0"/>
    <xf numFmtId="0" fontId="68" fillId="70" borderId="0" applyNumberFormat="0" applyBorder="0" applyAlignment="0" applyProtection="0"/>
    <xf numFmtId="0" fontId="68" fillId="71" borderId="0" applyNumberFormat="0" applyBorder="0" applyAlignment="0" applyProtection="0"/>
    <xf numFmtId="0" fontId="68" fillId="72" borderId="0" applyNumberFormat="0" applyBorder="0" applyAlignment="0" applyProtection="0"/>
    <xf numFmtId="0" fontId="68" fillId="73" borderId="0" applyNumberFormat="0" applyBorder="0" applyAlignment="0" applyProtection="0"/>
    <xf numFmtId="0" fontId="68" fillId="74" borderId="0" applyNumberFormat="0" applyBorder="0" applyAlignment="0" applyProtection="0"/>
    <xf numFmtId="0" fontId="68" fillId="75" borderId="0" applyNumberFormat="0" applyBorder="0" applyAlignment="0" applyProtection="0"/>
    <xf numFmtId="0" fontId="68" fillId="76" borderId="0" applyNumberFormat="0" applyBorder="0" applyAlignment="0" applyProtection="0"/>
    <xf numFmtId="0" fontId="68" fillId="71" borderId="0" applyNumberFormat="0" applyBorder="0" applyAlignment="0" applyProtection="0"/>
    <xf numFmtId="0" fontId="68" fillId="74" borderId="0" applyNumberFormat="0" applyBorder="0" applyAlignment="0" applyProtection="0"/>
    <xf numFmtId="0" fontId="68" fillId="77" borderId="0" applyNumberFormat="0" applyBorder="0" applyAlignment="0" applyProtection="0"/>
    <xf numFmtId="0" fontId="70" fillId="78" borderId="0" applyNumberFormat="0" applyBorder="0" applyAlignment="0" applyProtection="0"/>
    <xf numFmtId="0" fontId="70" fillId="75" borderId="0" applyNumberFormat="0" applyBorder="0" applyAlignment="0" applyProtection="0"/>
    <xf numFmtId="0" fontId="70" fillId="76" borderId="0" applyNumberFormat="0" applyBorder="0" applyAlignment="0" applyProtection="0"/>
    <xf numFmtId="0" fontId="70" fillId="79" borderId="0" applyNumberFormat="0" applyBorder="0" applyAlignment="0" applyProtection="0"/>
    <xf numFmtId="0" fontId="70" fillId="80" borderId="0" applyNumberFormat="0" applyBorder="0" applyAlignment="0" applyProtection="0"/>
    <xf numFmtId="0" fontId="70" fillId="81" borderId="0" applyNumberFormat="0" applyBorder="0" applyAlignment="0" applyProtection="0"/>
    <xf numFmtId="0" fontId="20" fillId="9" borderId="75">
      <alignment horizontal="right" vertical="center"/>
    </xf>
    <xf numFmtId="4" fontId="20" fillId="9" borderId="75">
      <alignment horizontal="right" vertical="center"/>
    </xf>
    <xf numFmtId="0" fontId="64" fillId="9" borderId="75">
      <alignment horizontal="right" vertical="center"/>
    </xf>
    <xf numFmtId="4" fontId="64" fillId="9" borderId="75">
      <alignment horizontal="right" vertical="center"/>
    </xf>
    <xf numFmtId="0" fontId="20" fillId="14" borderId="75">
      <alignment horizontal="right" vertical="center"/>
    </xf>
    <xf numFmtId="4" fontId="20" fillId="14" borderId="75">
      <alignment horizontal="right" vertical="center"/>
    </xf>
    <xf numFmtId="0" fontId="20" fillId="14" borderId="75">
      <alignment horizontal="right" vertical="center"/>
    </xf>
    <xf numFmtId="4" fontId="20" fillId="14" borderId="75">
      <alignment horizontal="right" vertical="center"/>
    </xf>
    <xf numFmtId="0" fontId="20" fillId="14" borderId="76">
      <alignment horizontal="right" vertical="center"/>
    </xf>
    <xf numFmtId="4" fontId="20" fillId="14" borderId="76">
      <alignment horizontal="right" vertical="center"/>
    </xf>
    <xf numFmtId="0" fontId="20" fillId="14" borderId="77">
      <alignment horizontal="right" vertical="center"/>
    </xf>
    <xf numFmtId="4" fontId="20" fillId="14" borderId="77">
      <alignment horizontal="right" vertical="center"/>
    </xf>
    <xf numFmtId="0" fontId="74" fillId="86" borderId="67" applyNumberFormat="0" applyAlignment="0" applyProtection="0"/>
    <xf numFmtId="0" fontId="24" fillId="14" borderId="78">
      <alignment horizontal="left" vertical="center" wrapText="1" indent="2"/>
    </xf>
    <xf numFmtId="0" fontId="24" fillId="0" borderId="78">
      <alignment horizontal="left" vertical="center" wrapText="1" indent="2"/>
    </xf>
    <xf numFmtId="0" fontId="24" fillId="9" borderId="76">
      <alignment horizontal="left" vertical="center"/>
    </xf>
    <xf numFmtId="0" fontId="80" fillId="0" borderId="0" applyNumberFormat="0" applyFill="0" applyBorder="0" applyAlignment="0" applyProtection="0"/>
    <xf numFmtId="0" fontId="86" fillId="73" borderId="67" applyNumberFormat="0" applyAlignment="0" applyProtection="0"/>
    <xf numFmtId="0" fontId="24" fillId="0" borderId="75">
      <alignment horizontal="right" vertical="center"/>
    </xf>
    <xf numFmtId="4" fontId="24" fillId="0" borderId="75">
      <alignment horizontal="right" vertical="center"/>
    </xf>
    <xf numFmtId="0" fontId="1" fillId="0" borderId="0"/>
    <xf numFmtId="0" fontId="24" fillId="0" borderId="75" applyNumberFormat="0" applyFill="0" applyAlignment="0" applyProtection="0"/>
    <xf numFmtId="0" fontId="90" fillId="86" borderId="66" applyNumberFormat="0" applyAlignment="0" applyProtection="0"/>
    <xf numFmtId="175" fontId="24" fillId="90" borderId="75" applyNumberFormat="0" applyFont="0" applyBorder="0" applyAlignment="0" applyProtection="0">
      <alignment horizontal="right" vertical="center"/>
    </xf>
    <xf numFmtId="0" fontId="24" fillId="16" borderId="75"/>
    <xf numFmtId="4" fontId="24" fillId="16" borderId="75"/>
    <xf numFmtId="0" fontId="93" fillId="0" borderId="69" applyNumberFormat="0" applyFill="0" applyAlignment="0" applyProtection="0"/>
    <xf numFmtId="0" fontId="100" fillId="0" borderId="0" applyNumberForma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7" fillId="7" borderId="56" applyNumberFormat="0" applyAlignment="0" applyProtection="0"/>
    <xf numFmtId="0" fontId="24" fillId="9" borderId="0" applyBorder="0">
      <alignment horizontal="right" vertical="center"/>
    </xf>
    <xf numFmtId="0" fontId="24" fillId="9" borderId="0" applyBorder="0">
      <alignment horizontal="right" vertical="center"/>
    </xf>
    <xf numFmtId="0" fontId="24" fillId="0" borderId="0" applyBorder="0">
      <alignment horizontal="right" vertical="center"/>
    </xf>
    <xf numFmtId="0" fontId="25" fillId="0" borderId="0"/>
    <xf numFmtId="49" fontId="24" fillId="0" borderId="75" applyNumberFormat="0" applyFont="0" applyFill="0" applyBorder="0" applyProtection="0">
      <alignment horizontal="left" vertical="center" indent="2"/>
    </xf>
    <xf numFmtId="49" fontId="24" fillId="0" borderId="76" applyNumberFormat="0" applyFont="0" applyFill="0" applyBorder="0" applyProtection="0">
      <alignment horizontal="left" vertical="center" indent="5"/>
    </xf>
    <xf numFmtId="0" fontId="69" fillId="82" borderId="0" applyNumberFormat="0" applyBorder="0" applyAlignment="0" applyProtection="0"/>
    <xf numFmtId="0" fontId="69" fillId="83" borderId="0" applyNumberFormat="0" applyBorder="0" applyAlignment="0" applyProtection="0"/>
    <xf numFmtId="0" fontId="69" fillId="84" borderId="0" applyNumberFormat="0" applyBorder="0" applyAlignment="0" applyProtection="0"/>
    <xf numFmtId="0" fontId="69" fillId="79" borderId="0" applyNumberFormat="0" applyBorder="0" applyAlignment="0" applyProtection="0"/>
    <xf numFmtId="0" fontId="69" fillId="80" borderId="0" applyNumberFormat="0" applyBorder="0" applyAlignment="0" applyProtection="0"/>
    <xf numFmtId="0" fontId="69" fillId="85" borderId="0" applyNumberFormat="0" applyBorder="0" applyAlignment="0" applyProtection="0"/>
    <xf numFmtId="0" fontId="82" fillId="70" borderId="0" applyNumberFormat="0" applyBorder="0" applyAlignment="0" applyProtection="0"/>
    <xf numFmtId="4" fontId="25" fillId="0" borderId="0"/>
    <xf numFmtId="0" fontId="25" fillId="0" borderId="0"/>
    <xf numFmtId="0" fontId="1" fillId="0" borderId="0"/>
    <xf numFmtId="4" fontId="24" fillId="0" borderId="75" applyFill="0" applyBorder="0" applyProtection="0">
      <alignment horizontal="right" vertical="center"/>
    </xf>
    <xf numFmtId="49" fontId="22" fillId="0" borderId="75" applyNumberFormat="0" applyFill="0" applyBorder="0" applyProtection="0">
      <alignment horizontal="left" vertical="center"/>
    </xf>
    <xf numFmtId="0" fontId="25" fillId="16" borderId="0" applyNumberFormat="0" applyFont="0" applyBorder="0" applyAlignment="0" applyProtection="0"/>
    <xf numFmtId="0" fontId="91" fillId="69" borderId="0" applyNumberFormat="0" applyBorder="0" applyAlignment="0" applyProtection="0"/>
    <xf numFmtId="0" fontId="95" fillId="0" borderId="70" applyNumberFormat="0" applyFill="0" applyAlignment="0" applyProtection="0"/>
    <xf numFmtId="0" fontId="96" fillId="0" borderId="71" applyNumberFormat="0" applyFill="0" applyAlignment="0" applyProtection="0"/>
    <xf numFmtId="0" fontId="97" fillId="0" borderId="72" applyNumberFormat="0" applyFill="0" applyAlignment="0" applyProtection="0"/>
    <xf numFmtId="0" fontId="97" fillId="0" borderId="0" applyNumberFormat="0" applyFill="0" applyBorder="0" applyAlignment="0" applyProtection="0"/>
    <xf numFmtId="0" fontId="98" fillId="0" borderId="73" applyNumberFormat="0" applyFill="0" applyAlignment="0" applyProtection="0"/>
    <xf numFmtId="0" fontId="101" fillId="87" borderId="68" applyNumberFormat="0" applyAlignment="0" applyProtection="0"/>
    <xf numFmtId="0" fontId="67" fillId="0" borderId="0" applyNumberFormat="0" applyFill="0" applyBorder="0" applyAlignment="0" applyProtection="0"/>
    <xf numFmtId="0" fontId="1" fillId="0" borderId="0"/>
    <xf numFmtId="0" fontId="57" fillId="7" borderId="56" applyNumberFormat="0" applyAlignment="0" applyProtection="0"/>
    <xf numFmtId="0" fontId="65" fillId="68" borderId="0" applyNumberFormat="0" applyBorder="0" applyAlignment="0" applyProtection="0"/>
    <xf numFmtId="0" fontId="65" fillId="69" borderId="0" applyNumberFormat="0" applyBorder="0" applyAlignment="0" applyProtection="0"/>
    <xf numFmtId="0" fontId="65" fillId="70" borderId="0" applyNumberFormat="0" applyBorder="0" applyAlignment="0" applyProtection="0"/>
    <xf numFmtId="0" fontId="65" fillId="71" borderId="0" applyNumberFormat="0" applyBorder="0" applyAlignment="0" applyProtection="0"/>
    <xf numFmtId="0" fontId="65" fillId="72" borderId="0" applyNumberFormat="0" applyBorder="0" applyAlignment="0" applyProtection="0"/>
    <xf numFmtId="0" fontId="65" fillId="73" borderId="0" applyNumberFormat="0" applyBorder="0" applyAlignment="0" applyProtection="0"/>
    <xf numFmtId="0" fontId="65" fillId="74" borderId="0" applyNumberFormat="0" applyBorder="0" applyAlignment="0" applyProtection="0"/>
    <xf numFmtId="0" fontId="65" fillId="75" borderId="0" applyNumberFormat="0" applyBorder="0" applyAlignment="0" applyProtection="0"/>
    <xf numFmtId="0" fontId="65" fillId="76" borderId="0" applyNumberFormat="0" applyBorder="0" applyAlignment="0" applyProtection="0"/>
    <xf numFmtId="0" fontId="65" fillId="71" borderId="0" applyNumberFormat="0" applyBorder="0" applyAlignment="0" applyProtection="0"/>
    <xf numFmtId="0" fontId="65" fillId="74" borderId="0" applyNumberFormat="0" applyBorder="0" applyAlignment="0" applyProtection="0"/>
    <xf numFmtId="0" fontId="65" fillId="77" borderId="0" applyNumberFormat="0" applyBorder="0" applyAlignment="0" applyProtection="0"/>
    <xf numFmtId="0" fontId="69" fillId="78" borderId="0" applyNumberFormat="0" applyBorder="0" applyAlignment="0" applyProtection="0"/>
    <xf numFmtId="0" fontId="69" fillId="75" borderId="0" applyNumberFormat="0" applyBorder="0" applyAlignment="0" applyProtection="0"/>
    <xf numFmtId="0" fontId="69" fillId="76" borderId="0" applyNumberFormat="0" applyBorder="0" applyAlignment="0" applyProtection="0"/>
    <xf numFmtId="0" fontId="69" fillId="79" borderId="0" applyNumberFormat="0" applyBorder="0" applyAlignment="0" applyProtection="0"/>
    <xf numFmtId="0" fontId="69" fillId="80" borderId="0" applyNumberFormat="0" applyBorder="0" applyAlignment="0" applyProtection="0"/>
    <xf numFmtId="0" fontId="69" fillId="81" borderId="0" applyNumberFormat="0" applyBorder="0" applyAlignment="0" applyProtection="0"/>
    <xf numFmtId="0" fontId="71" fillId="86" borderId="66" applyNumberFormat="0" applyAlignment="0" applyProtection="0"/>
    <xf numFmtId="0" fontId="73" fillId="86" borderId="67" applyNumberFormat="0" applyAlignment="0" applyProtection="0"/>
    <xf numFmtId="0" fontId="78" fillId="0" borderId="69" applyNumberFormat="0" applyFill="0" applyAlignment="0" applyProtection="0"/>
    <xf numFmtId="0" fontId="79" fillId="0" borderId="0" applyNumberFormat="0" applyFill="0" applyBorder="0" applyAlignment="0" applyProtection="0"/>
    <xf numFmtId="0" fontId="1" fillId="0" borderId="0"/>
    <xf numFmtId="0" fontId="99" fillId="0" borderId="0" applyNumberFormat="0" applyFill="0" applyBorder="0" applyAlignment="0" applyProtection="0"/>
    <xf numFmtId="0" fontId="1" fillId="0" borderId="0"/>
    <xf numFmtId="0" fontId="1" fillId="0" borderId="0"/>
    <xf numFmtId="0" fontId="1" fillId="0" borderId="0"/>
    <xf numFmtId="49" fontId="24" fillId="0" borderId="29" applyNumberFormat="0" applyFont="0" applyFill="0" applyBorder="0" applyProtection="0">
      <alignment horizontal="left" vertical="center" indent="2"/>
    </xf>
    <xf numFmtId="49" fontId="24" fillId="0" borderId="61" applyNumberFormat="0" applyFont="0" applyFill="0" applyBorder="0" applyProtection="0">
      <alignment horizontal="left" vertical="center" indent="5"/>
    </xf>
    <xf numFmtId="0" fontId="20" fillId="9" borderId="29">
      <alignment horizontal="right" vertical="center"/>
    </xf>
    <xf numFmtId="4" fontId="20" fillId="9" borderId="29">
      <alignment horizontal="right" vertical="center"/>
    </xf>
    <xf numFmtId="0" fontId="64" fillId="9" borderId="29">
      <alignment horizontal="right" vertical="center"/>
    </xf>
    <xf numFmtId="4" fontId="64" fillId="9" borderId="29">
      <alignment horizontal="right" vertical="center"/>
    </xf>
    <xf numFmtId="0" fontId="20" fillId="14" borderId="29">
      <alignment horizontal="right" vertical="center"/>
    </xf>
    <xf numFmtId="4" fontId="20" fillId="14" borderId="29">
      <alignment horizontal="right" vertical="center"/>
    </xf>
    <xf numFmtId="0" fontId="20" fillId="14" borderId="29">
      <alignment horizontal="right" vertical="center"/>
    </xf>
    <xf numFmtId="4" fontId="20" fillId="14" borderId="29">
      <alignment horizontal="right" vertical="center"/>
    </xf>
    <xf numFmtId="0" fontId="20" fillId="14" borderId="61">
      <alignment horizontal="right" vertical="center"/>
    </xf>
    <xf numFmtId="4" fontId="20" fillId="14" borderId="61">
      <alignment horizontal="right" vertical="center"/>
    </xf>
    <xf numFmtId="0" fontId="20" fillId="14" borderId="62">
      <alignment horizontal="right" vertical="center"/>
    </xf>
    <xf numFmtId="4" fontId="20" fillId="14" borderId="62">
      <alignment horizontal="right" vertical="center"/>
    </xf>
    <xf numFmtId="174" fontId="105" fillId="0" borderId="0" applyFont="0" applyFill="0" applyBorder="0" applyAlignment="0" applyProtection="0"/>
    <xf numFmtId="0" fontId="24" fillId="14" borderId="51">
      <alignment horizontal="left" vertical="center" wrapText="1" indent="2"/>
    </xf>
    <xf numFmtId="0" fontId="24" fillId="0" borderId="51">
      <alignment horizontal="left" vertical="center" wrapText="1" indent="2"/>
    </xf>
    <xf numFmtId="0" fontId="24" fillId="9" borderId="61">
      <alignment horizontal="left" vertical="center"/>
    </xf>
    <xf numFmtId="0" fontId="77" fillId="73" borderId="67" applyNumberFormat="0" applyAlignment="0" applyProtection="0"/>
    <xf numFmtId="0" fontId="24" fillId="0" borderId="29">
      <alignment horizontal="right" vertical="center"/>
    </xf>
    <xf numFmtId="4" fontId="24" fillId="0" borderId="29">
      <alignment horizontal="right" vertical="center"/>
    </xf>
    <xf numFmtId="0" fontId="105" fillId="0" borderId="0"/>
    <xf numFmtId="0" fontId="103" fillId="0" borderId="0"/>
    <xf numFmtId="0" fontId="103" fillId="0" borderId="0"/>
    <xf numFmtId="0" fontId="1" fillId="0" borderId="0"/>
    <xf numFmtId="0" fontId="1" fillId="0" borderId="0"/>
    <xf numFmtId="0" fontId="1" fillId="0" borderId="0"/>
    <xf numFmtId="0" fontId="1" fillId="0" borderId="0"/>
    <xf numFmtId="0" fontId="103" fillId="0" borderId="0"/>
    <xf numFmtId="0" fontId="25" fillId="0" borderId="0"/>
    <xf numFmtId="4" fontId="24" fillId="0" borderId="29" applyFill="0" applyBorder="0" applyProtection="0">
      <alignment horizontal="right" vertical="center"/>
    </xf>
    <xf numFmtId="49" fontId="22" fillId="0" borderId="29" applyNumberFormat="0" applyFill="0" applyBorder="0" applyProtection="0">
      <alignment horizontal="left" vertical="center"/>
    </xf>
    <xf numFmtId="0" fontId="24" fillId="0" borderId="29" applyNumberFormat="0" applyFill="0" applyAlignment="0" applyProtection="0"/>
    <xf numFmtId="0" fontId="105" fillId="65" borderId="0" applyNumberFormat="0" applyFont="0" applyBorder="0" applyAlignment="0" applyProtection="0"/>
    <xf numFmtId="175" fontId="24" fillId="90" borderId="29" applyNumberFormat="0" applyFont="0" applyBorder="0" applyAlignment="0" applyProtection="0">
      <alignment horizontal="right" vertical="center"/>
    </xf>
    <xf numFmtId="9" fontId="105" fillId="0" borderId="0" applyFont="0" applyFill="0" applyBorder="0" applyAlignment="0" applyProtection="0"/>
    <xf numFmtId="0" fontId="24" fillId="16" borderId="29"/>
    <xf numFmtId="4" fontId="24" fillId="16" borderId="29"/>
    <xf numFmtId="0" fontId="24" fillId="14" borderId="78">
      <alignment horizontal="left" vertical="center" wrapText="1" indent="2"/>
    </xf>
    <xf numFmtId="0" fontId="24" fillId="0" borderId="78">
      <alignment horizontal="left" vertical="center" wrapText="1" indent="2"/>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14" borderId="51">
      <alignment horizontal="left" vertical="center" wrapText="1" indent="2"/>
    </xf>
    <xf numFmtId="0" fontId="24" fillId="0" borderId="51">
      <alignment horizontal="left" vertical="center" wrapText="1" indent="2"/>
    </xf>
    <xf numFmtId="0" fontId="25" fillId="0" borderId="0"/>
    <xf numFmtId="4" fontId="20" fillId="14" borderId="75">
      <alignment horizontal="right" vertical="center"/>
    </xf>
    <xf numFmtId="0" fontId="24" fillId="16" borderId="75"/>
    <xf numFmtId="0" fontId="73" fillId="86" borderId="67" applyNumberFormat="0" applyAlignment="0" applyProtection="0"/>
    <xf numFmtId="0" fontId="20" fillId="9" borderId="75">
      <alignment horizontal="right" vertical="center"/>
    </xf>
    <xf numFmtId="0" fontId="24" fillId="0" borderId="75">
      <alignment horizontal="right" vertical="center"/>
    </xf>
    <xf numFmtId="0" fontId="93" fillId="0" borderId="69" applyNumberFormat="0" applyFill="0" applyAlignment="0" applyProtection="0"/>
    <xf numFmtId="0" fontId="24" fillId="9" borderId="76">
      <alignment horizontal="left" vertical="center"/>
    </xf>
    <xf numFmtId="0" fontId="86" fillId="73" borderId="67" applyNumberFormat="0" applyAlignment="0" applyProtection="0"/>
    <xf numFmtId="175" fontId="24" fillId="90" borderId="75" applyNumberFormat="0" applyFont="0" applyBorder="0" applyAlignment="0" applyProtection="0">
      <alignment horizontal="right" vertical="center"/>
    </xf>
    <xf numFmtId="0" fontId="68" fillId="89" borderId="74" applyNumberFormat="0" applyFont="0" applyAlignment="0" applyProtection="0"/>
    <xf numFmtId="0" fontId="24" fillId="0" borderId="78">
      <alignment horizontal="left" vertical="center" wrapText="1" indent="2"/>
    </xf>
    <xf numFmtId="4" fontId="24" fillId="16" borderId="75"/>
    <xf numFmtId="49" fontId="22" fillId="0" borderId="75" applyNumberFormat="0" applyFill="0" applyBorder="0" applyProtection="0">
      <alignment horizontal="left" vertical="center"/>
    </xf>
    <xf numFmtId="0" fontId="24" fillId="0" borderId="75">
      <alignment horizontal="right" vertical="center"/>
    </xf>
    <xf numFmtId="4" fontId="20" fillId="14" borderId="77">
      <alignment horizontal="right" vertical="center"/>
    </xf>
    <xf numFmtId="4" fontId="20" fillId="14" borderId="75">
      <alignment horizontal="right" vertical="center"/>
    </xf>
    <xf numFmtId="4" fontId="20" fillId="14" borderId="75">
      <alignment horizontal="right" vertical="center"/>
    </xf>
    <xf numFmtId="0" fontId="64" fillId="9" borderId="75">
      <alignment horizontal="right" vertical="center"/>
    </xf>
    <xf numFmtId="0" fontId="20" fillId="9" borderId="75">
      <alignment horizontal="right" vertical="center"/>
    </xf>
    <xf numFmtId="49" fontId="24" fillId="0" borderId="75" applyNumberFormat="0" applyFont="0" applyFill="0" applyBorder="0" applyProtection="0">
      <alignment horizontal="left" vertical="center" indent="2"/>
    </xf>
    <xf numFmtId="0" fontId="86" fillId="73" borderId="67" applyNumberFormat="0" applyAlignment="0" applyProtection="0"/>
    <xf numFmtId="0" fontId="71" fillId="86" borderId="66" applyNumberFormat="0" applyAlignment="0" applyProtection="0"/>
    <xf numFmtId="49" fontId="24" fillId="0" borderId="75" applyNumberFormat="0" applyFont="0" applyFill="0" applyBorder="0" applyProtection="0">
      <alignment horizontal="left" vertical="center" indent="2"/>
    </xf>
    <xf numFmtId="0" fontId="77" fillId="73" borderId="67" applyNumberFormat="0" applyAlignment="0" applyProtection="0"/>
    <xf numFmtId="4" fontId="24" fillId="0" borderId="75" applyFill="0" applyBorder="0" applyProtection="0">
      <alignment horizontal="right" vertical="center"/>
    </xf>
    <xf numFmtId="0" fontId="74" fillId="86" borderId="67" applyNumberFormat="0" applyAlignment="0" applyProtection="0"/>
    <xf numFmtId="0" fontId="93" fillId="0" borderId="69" applyNumberFormat="0" applyFill="0" applyAlignment="0" applyProtection="0"/>
    <xf numFmtId="0" fontId="90" fillId="86" borderId="66" applyNumberFormat="0" applyAlignment="0" applyProtection="0"/>
    <xf numFmtId="0" fontId="24" fillId="0" borderId="75" applyNumberFormat="0" applyFill="0" applyAlignment="0" applyProtection="0"/>
    <xf numFmtId="4" fontId="24" fillId="0" borderId="75">
      <alignment horizontal="right" vertical="center"/>
    </xf>
    <xf numFmtId="0" fontId="24" fillId="0" borderId="75">
      <alignment horizontal="right" vertical="center"/>
    </xf>
    <xf numFmtId="0" fontId="86" fillId="73" borderId="67" applyNumberFormat="0" applyAlignment="0" applyProtection="0"/>
    <xf numFmtId="0" fontId="71" fillId="86" borderId="66" applyNumberFormat="0" applyAlignment="0" applyProtection="0"/>
    <xf numFmtId="0" fontId="73" fillId="86" borderId="67" applyNumberFormat="0" applyAlignment="0" applyProtection="0"/>
    <xf numFmtId="0" fontId="24" fillId="14" borderId="78">
      <alignment horizontal="left" vertical="center" wrapText="1" indent="2"/>
    </xf>
    <xf numFmtId="0" fontId="74" fillId="86" borderId="67" applyNumberFormat="0" applyAlignment="0" applyProtection="0"/>
    <xf numFmtId="0" fontId="74" fillId="86" borderId="67" applyNumberFormat="0" applyAlignment="0" applyProtection="0"/>
    <xf numFmtId="4" fontId="20" fillId="14" borderId="76">
      <alignment horizontal="right" vertical="center"/>
    </xf>
    <xf numFmtId="0" fontId="20" fillId="14" borderId="76">
      <alignment horizontal="right" vertical="center"/>
    </xf>
    <xf numFmtId="0" fontId="20" fillId="14" borderId="75">
      <alignment horizontal="right" vertical="center"/>
    </xf>
    <xf numFmtId="4" fontId="64" fillId="9" borderId="75">
      <alignment horizontal="right" vertical="center"/>
    </xf>
    <xf numFmtId="0" fontId="77" fillId="73" borderId="67" applyNumberFormat="0" applyAlignment="0" applyProtection="0"/>
    <xf numFmtId="0" fontId="78" fillId="0" borderId="69" applyNumberFormat="0" applyFill="0" applyAlignment="0" applyProtection="0"/>
    <xf numFmtId="0" fontId="93" fillId="0" borderId="69" applyNumberFormat="0" applyFill="0" applyAlignment="0" applyProtection="0"/>
    <xf numFmtId="0" fontId="68" fillId="89" borderId="74" applyNumberFormat="0" applyFont="0" applyAlignment="0" applyProtection="0"/>
    <xf numFmtId="0" fontId="86" fillId="73" borderId="67" applyNumberFormat="0" applyAlignment="0" applyProtection="0"/>
    <xf numFmtId="49" fontId="22" fillId="0" borderId="75" applyNumberFormat="0" applyFill="0" applyBorder="0" applyProtection="0">
      <alignment horizontal="left" vertical="center"/>
    </xf>
    <xf numFmtId="0" fontId="24" fillId="14" borderId="78">
      <alignment horizontal="left" vertical="center" wrapText="1" indent="2"/>
    </xf>
    <xf numFmtId="0" fontId="74" fillId="86" borderId="67" applyNumberFormat="0" applyAlignment="0" applyProtection="0"/>
    <xf numFmtId="0" fontId="24" fillId="0" borderId="78">
      <alignment horizontal="left" vertical="center" wrapText="1" indent="2"/>
    </xf>
    <xf numFmtId="0" fontId="68" fillId="89" borderId="74" applyNumberFormat="0" applyFont="0" applyAlignment="0" applyProtection="0"/>
    <xf numFmtId="0" fontId="25" fillId="89" borderId="74" applyNumberFormat="0" applyFont="0" applyAlignment="0" applyProtection="0"/>
    <xf numFmtId="0" fontId="90" fillId="86" borderId="66" applyNumberFormat="0" applyAlignment="0" applyProtection="0"/>
    <xf numFmtId="0" fontId="93" fillId="0" borderId="69" applyNumberFormat="0" applyFill="0" applyAlignment="0" applyProtection="0"/>
    <xf numFmtId="4" fontId="24" fillId="16" borderId="75"/>
    <xf numFmtId="0" fontId="20" fillId="14" borderId="75">
      <alignment horizontal="right" vertical="center"/>
    </xf>
    <xf numFmtId="0" fontId="93" fillId="0" borderId="69" applyNumberFormat="0" applyFill="0" applyAlignment="0" applyProtection="0"/>
    <xf numFmtId="4" fontId="20" fillId="14" borderId="77">
      <alignment horizontal="right" vertical="center"/>
    </xf>
    <xf numFmtId="0" fontId="73" fillId="86" borderId="67" applyNumberFormat="0" applyAlignment="0" applyProtection="0"/>
    <xf numFmtId="0" fontId="20" fillId="14" borderId="76">
      <alignment horizontal="right" vertical="center"/>
    </xf>
    <xf numFmtId="0" fontId="74" fillId="86" borderId="67" applyNumberFormat="0" applyAlignment="0" applyProtection="0"/>
    <xf numFmtId="0" fontId="78" fillId="0" borderId="69" applyNumberFormat="0" applyFill="0" applyAlignment="0" applyProtection="0"/>
    <xf numFmtId="0" fontId="68" fillId="89" borderId="74" applyNumberFormat="0" applyFont="0" applyAlignment="0" applyProtection="0"/>
    <xf numFmtId="4" fontId="20" fillId="14" borderId="76">
      <alignment horizontal="right" vertical="center"/>
    </xf>
    <xf numFmtId="0" fontId="24" fillId="14" borderId="78">
      <alignment horizontal="left" vertical="center" wrapText="1" indent="2"/>
    </xf>
    <xf numFmtId="0" fontId="24" fillId="16" borderId="75"/>
    <xf numFmtId="175" fontId="24" fillId="90" borderId="75" applyNumberFormat="0" applyFont="0" applyBorder="0" applyAlignment="0" applyProtection="0">
      <alignment horizontal="right" vertical="center"/>
    </xf>
    <xf numFmtId="0" fontId="24" fillId="0" borderId="75" applyNumberFormat="0" applyFill="0" applyAlignment="0" applyProtection="0"/>
    <xf numFmtId="4" fontId="24" fillId="0" borderId="75" applyFill="0" applyBorder="0" applyProtection="0">
      <alignment horizontal="right" vertical="center"/>
    </xf>
    <xf numFmtId="4" fontId="20" fillId="9" borderId="75">
      <alignment horizontal="right" vertical="center"/>
    </xf>
    <xf numFmtId="0" fontId="78" fillId="0" borderId="69" applyNumberFormat="0" applyFill="0" applyAlignment="0" applyProtection="0"/>
    <xf numFmtId="49" fontId="22" fillId="0" borderId="75" applyNumberFormat="0" applyFill="0" applyBorder="0" applyProtection="0">
      <alignment horizontal="left" vertical="center"/>
    </xf>
    <xf numFmtId="49" fontId="24" fillId="0" borderId="76" applyNumberFormat="0" applyFont="0" applyFill="0" applyBorder="0" applyProtection="0">
      <alignment horizontal="left" vertical="center" indent="5"/>
    </xf>
    <xf numFmtId="0" fontId="24" fillId="9" borderId="76">
      <alignment horizontal="left" vertical="center"/>
    </xf>
    <xf numFmtId="0" fontId="74" fillId="86" borderId="67" applyNumberFormat="0" applyAlignment="0" applyProtection="0"/>
    <xf numFmtId="4" fontId="20" fillId="14" borderId="77">
      <alignment horizontal="right" vertical="center"/>
    </xf>
    <xf numFmtId="0" fontId="86" fillId="73" borderId="67" applyNumberFormat="0" applyAlignment="0" applyProtection="0"/>
    <xf numFmtId="0" fontId="86" fillId="73" borderId="67" applyNumberFormat="0" applyAlignment="0" applyProtection="0"/>
    <xf numFmtId="0" fontId="68" fillId="89" borderId="74" applyNumberFormat="0" applyFont="0" applyAlignment="0" applyProtection="0"/>
    <xf numFmtId="0" fontId="90" fillId="86" borderId="66" applyNumberFormat="0" applyAlignment="0" applyProtection="0"/>
    <xf numFmtId="0" fontId="93" fillId="0" borderId="69" applyNumberFormat="0" applyFill="0" applyAlignment="0" applyProtection="0"/>
    <xf numFmtId="0" fontId="20" fillId="14" borderId="75">
      <alignment horizontal="right" vertical="center"/>
    </xf>
    <xf numFmtId="0" fontId="25" fillId="89" borderId="74" applyNumberFormat="0" applyFont="0" applyAlignment="0" applyProtection="0"/>
    <xf numFmtId="4" fontId="24" fillId="0" borderId="75">
      <alignment horizontal="right" vertical="center"/>
    </xf>
    <xf numFmtId="0" fontId="93" fillId="0" borderId="69" applyNumberFormat="0" applyFill="0" applyAlignment="0" applyProtection="0"/>
    <xf numFmtId="0" fontId="20" fillId="14" borderId="75">
      <alignment horizontal="right" vertical="center"/>
    </xf>
    <xf numFmtId="0" fontId="20" fillId="14" borderId="75">
      <alignment horizontal="right" vertical="center"/>
    </xf>
    <xf numFmtId="4" fontId="64" fillId="9" borderId="75">
      <alignment horizontal="right" vertical="center"/>
    </xf>
    <xf numFmtId="0" fontId="20" fillId="9" borderId="75">
      <alignment horizontal="right" vertical="center"/>
    </xf>
    <xf numFmtId="4" fontId="20" fillId="9" borderId="75">
      <alignment horizontal="right" vertical="center"/>
    </xf>
    <xf numFmtId="0" fontId="64" fillId="9" borderId="75">
      <alignment horizontal="right" vertical="center"/>
    </xf>
    <xf numFmtId="4" fontId="64" fillId="9" borderId="75">
      <alignment horizontal="right" vertical="center"/>
    </xf>
    <xf numFmtId="0" fontId="20" fillId="14" borderId="75">
      <alignment horizontal="right" vertical="center"/>
    </xf>
    <xf numFmtId="4" fontId="20" fillId="14" borderId="75">
      <alignment horizontal="right" vertical="center"/>
    </xf>
    <xf numFmtId="0" fontId="20" fillId="14" borderId="75">
      <alignment horizontal="right" vertical="center"/>
    </xf>
    <xf numFmtId="4" fontId="20" fillId="14" borderId="75">
      <alignment horizontal="right" vertical="center"/>
    </xf>
    <xf numFmtId="0" fontId="20" fillId="14" borderId="76">
      <alignment horizontal="right" vertical="center"/>
    </xf>
    <xf numFmtId="4" fontId="20" fillId="14" borderId="76">
      <alignment horizontal="right" vertical="center"/>
    </xf>
    <xf numFmtId="0" fontId="20" fillId="14" borderId="77">
      <alignment horizontal="right" vertical="center"/>
    </xf>
    <xf numFmtId="4" fontId="20" fillId="14" borderId="77">
      <alignment horizontal="right" vertical="center"/>
    </xf>
    <xf numFmtId="0" fontId="74" fillId="86" borderId="67" applyNumberFormat="0" applyAlignment="0" applyProtection="0"/>
    <xf numFmtId="0" fontId="24" fillId="14" borderId="78">
      <alignment horizontal="left" vertical="center" wrapText="1" indent="2"/>
    </xf>
    <xf numFmtId="0" fontId="24" fillId="0" borderId="78">
      <alignment horizontal="left" vertical="center" wrapText="1" indent="2"/>
    </xf>
    <xf numFmtId="0" fontId="24" fillId="9" borderId="76">
      <alignment horizontal="left" vertical="center"/>
    </xf>
    <xf numFmtId="0" fontId="86" fillId="73" borderId="67" applyNumberFormat="0" applyAlignment="0" applyProtection="0"/>
    <xf numFmtId="0" fontId="24" fillId="0" borderId="75">
      <alignment horizontal="right" vertical="center"/>
    </xf>
    <xf numFmtId="4" fontId="24" fillId="0" borderId="75">
      <alignment horizontal="right" vertical="center"/>
    </xf>
    <xf numFmtId="0" fontId="24" fillId="0" borderId="75" applyNumberFormat="0" applyFill="0" applyAlignment="0" applyProtection="0"/>
    <xf numFmtId="0" fontId="90" fillId="86" borderId="66" applyNumberFormat="0" applyAlignment="0" applyProtection="0"/>
    <xf numFmtId="175" fontId="24" fillId="90" borderId="75" applyNumberFormat="0" applyFont="0" applyBorder="0" applyAlignment="0" applyProtection="0">
      <alignment horizontal="right" vertical="center"/>
    </xf>
    <xf numFmtId="0" fontId="24" fillId="16" borderId="75"/>
    <xf numFmtId="4" fontId="24" fillId="16" borderId="75"/>
    <xf numFmtId="0" fontId="93" fillId="0" borderId="69" applyNumberFormat="0" applyFill="0" applyAlignment="0" applyProtection="0"/>
    <xf numFmtId="0" fontId="25" fillId="89" borderId="74" applyNumberFormat="0" applyFont="0" applyAlignment="0" applyProtection="0"/>
    <xf numFmtId="0" fontId="68" fillId="89" borderId="74" applyNumberFormat="0" applyFont="0" applyAlignment="0" applyProtection="0"/>
    <xf numFmtId="0" fontId="24" fillId="0" borderId="75" applyNumberFormat="0" applyFill="0" applyAlignment="0" applyProtection="0"/>
    <xf numFmtId="0" fontId="78" fillId="0" borderId="69" applyNumberFormat="0" applyFill="0" applyAlignment="0" applyProtection="0"/>
    <xf numFmtId="0" fontId="93" fillId="0" borderId="69" applyNumberFormat="0" applyFill="0" applyAlignment="0" applyProtection="0"/>
    <xf numFmtId="0" fontId="77" fillId="73" borderId="67" applyNumberFormat="0" applyAlignment="0" applyProtection="0"/>
    <xf numFmtId="0" fontId="74" fillId="86" borderId="67" applyNumberFormat="0" applyAlignment="0" applyProtection="0"/>
    <xf numFmtId="4" fontId="64" fillId="9" borderId="75">
      <alignment horizontal="right" vertical="center"/>
    </xf>
    <xf numFmtId="0" fontId="20" fillId="9" borderId="75">
      <alignment horizontal="right" vertical="center"/>
    </xf>
    <xf numFmtId="175" fontId="24" fillId="90" borderId="75" applyNumberFormat="0" applyFont="0" applyBorder="0" applyAlignment="0" applyProtection="0">
      <alignment horizontal="right" vertical="center"/>
    </xf>
    <xf numFmtId="0" fontId="78" fillId="0" borderId="69" applyNumberFormat="0" applyFill="0" applyAlignment="0" applyProtection="0"/>
    <xf numFmtId="49" fontId="24" fillId="0" borderId="75" applyNumberFormat="0" applyFont="0" applyFill="0" applyBorder="0" applyProtection="0">
      <alignment horizontal="left" vertical="center" indent="2"/>
    </xf>
    <xf numFmtId="49" fontId="24" fillId="0" borderId="76" applyNumberFormat="0" applyFont="0" applyFill="0" applyBorder="0" applyProtection="0">
      <alignment horizontal="left" vertical="center" indent="5"/>
    </xf>
    <xf numFmtId="49" fontId="24" fillId="0" borderId="75" applyNumberFormat="0" applyFont="0" applyFill="0" applyBorder="0" applyProtection="0">
      <alignment horizontal="left" vertical="center" indent="2"/>
    </xf>
    <xf numFmtId="4" fontId="24" fillId="0" borderId="75" applyFill="0" applyBorder="0" applyProtection="0">
      <alignment horizontal="right" vertical="center"/>
    </xf>
    <xf numFmtId="49" fontId="22" fillId="0" borderId="75" applyNumberFormat="0" applyFill="0" applyBorder="0" applyProtection="0">
      <alignment horizontal="left" vertical="center"/>
    </xf>
    <xf numFmtId="0" fontId="24" fillId="0" borderId="78">
      <alignment horizontal="left" vertical="center" wrapText="1" indent="2"/>
    </xf>
    <xf numFmtId="0" fontId="90" fillId="86" borderId="66" applyNumberFormat="0" applyAlignment="0" applyProtection="0"/>
    <xf numFmtId="0" fontId="20" fillId="14" borderId="77">
      <alignment horizontal="right" vertical="center"/>
    </xf>
    <xf numFmtId="0" fontId="77" fillId="73" borderId="67" applyNumberFormat="0" applyAlignment="0" applyProtection="0"/>
    <xf numFmtId="0" fontId="20" fillId="14" borderId="77">
      <alignment horizontal="right" vertical="center"/>
    </xf>
    <xf numFmtId="4" fontId="20" fillId="14" borderId="75">
      <alignment horizontal="right" vertical="center"/>
    </xf>
    <xf numFmtId="0" fontId="20" fillId="14" borderId="75">
      <alignment horizontal="right" vertical="center"/>
    </xf>
    <xf numFmtId="0" fontId="71" fillId="86" borderId="66" applyNumberFormat="0" applyAlignment="0" applyProtection="0"/>
    <xf numFmtId="0" fontId="73" fillId="86" borderId="67" applyNumberFormat="0" applyAlignment="0" applyProtection="0"/>
    <xf numFmtId="0" fontId="78" fillId="0" borderId="69" applyNumberFormat="0" applyFill="0" applyAlignment="0" applyProtection="0"/>
    <xf numFmtId="0" fontId="24" fillId="16" borderId="75"/>
    <xf numFmtId="4" fontId="24" fillId="16" borderId="75"/>
    <xf numFmtId="4" fontId="20" fillId="14" borderId="75">
      <alignment horizontal="right" vertical="center"/>
    </xf>
    <xf numFmtId="0" fontId="64" fillId="9" borderId="75">
      <alignment horizontal="right" vertical="center"/>
    </xf>
    <xf numFmtId="0" fontId="77" fillId="73" borderId="67" applyNumberFormat="0" applyAlignment="0" applyProtection="0"/>
    <xf numFmtId="0" fontId="74" fillId="86" borderId="67" applyNumberFormat="0" applyAlignment="0" applyProtection="0"/>
    <xf numFmtId="4" fontId="24" fillId="0" borderId="75">
      <alignment horizontal="right" vertical="center"/>
    </xf>
    <xf numFmtId="0" fontId="24" fillId="14" borderId="78">
      <alignment horizontal="left" vertical="center" wrapText="1" indent="2"/>
    </xf>
    <xf numFmtId="0" fontId="24" fillId="0" borderId="78">
      <alignment horizontal="left" vertical="center" wrapText="1" indent="2"/>
    </xf>
    <xf numFmtId="0" fontId="90" fillId="86" borderId="66" applyNumberFormat="0" applyAlignment="0" applyProtection="0"/>
    <xf numFmtId="0" fontId="86" fillId="73" borderId="67" applyNumberFormat="0" applyAlignment="0" applyProtection="0"/>
    <xf numFmtId="0" fontId="73" fillId="86" borderId="67" applyNumberFormat="0" applyAlignment="0" applyProtection="0"/>
    <xf numFmtId="0" fontId="71" fillId="86" borderId="66" applyNumberFormat="0" applyAlignment="0" applyProtection="0"/>
    <xf numFmtId="0" fontId="20" fillId="14" borderId="77">
      <alignment horizontal="right" vertical="center"/>
    </xf>
    <xf numFmtId="0" fontId="64" fillId="9" borderId="75">
      <alignment horizontal="right" vertical="center"/>
    </xf>
    <xf numFmtId="4" fontId="20" fillId="9" borderId="75">
      <alignment horizontal="right" vertical="center"/>
    </xf>
    <xf numFmtId="4" fontId="20" fillId="14" borderId="75">
      <alignment horizontal="right" vertical="center"/>
    </xf>
    <xf numFmtId="49" fontId="24" fillId="0" borderId="76" applyNumberFormat="0" applyFont="0" applyFill="0" applyBorder="0" applyProtection="0">
      <alignment horizontal="left" vertical="center" indent="5"/>
    </xf>
    <xf numFmtId="4" fontId="24" fillId="0" borderId="75" applyFill="0" applyBorder="0" applyProtection="0">
      <alignment horizontal="right" vertical="center"/>
    </xf>
    <xf numFmtId="4" fontId="20" fillId="9" borderId="75">
      <alignment horizontal="right" vertical="center"/>
    </xf>
    <xf numFmtId="0" fontId="25" fillId="0" borderId="0"/>
    <xf numFmtId="0" fontId="86" fillId="73" borderId="67" applyNumberFormat="0" applyAlignment="0" applyProtection="0"/>
    <xf numFmtId="0" fontId="77" fillId="73" borderId="67" applyNumberFormat="0" applyAlignment="0" applyProtection="0"/>
    <xf numFmtId="0" fontId="73" fillId="86" borderId="67" applyNumberFormat="0" applyAlignment="0" applyProtection="0"/>
    <xf numFmtId="0" fontId="24" fillId="14" borderId="78">
      <alignment horizontal="left" vertical="center" wrapText="1" indent="2"/>
    </xf>
    <xf numFmtId="0" fontId="24" fillId="0" borderId="78">
      <alignment horizontal="left" vertical="center" wrapText="1" indent="2"/>
    </xf>
    <xf numFmtId="0" fontId="24" fillId="14" borderId="78">
      <alignment horizontal="left" vertical="center" wrapText="1" indent="2"/>
    </xf>
    <xf numFmtId="0" fontId="24" fillId="0" borderId="78">
      <alignment horizontal="left" vertical="center" wrapText="1" indent="2"/>
    </xf>
    <xf numFmtId="0" fontId="71" fillId="86" borderId="66" applyNumberFormat="0" applyAlignment="0" applyProtection="0"/>
    <xf numFmtId="0" fontId="73" fillId="86" borderId="67" applyNumberFormat="0" applyAlignment="0" applyProtection="0"/>
    <xf numFmtId="0" fontId="74" fillId="86" borderId="67" applyNumberFormat="0" applyAlignment="0" applyProtection="0"/>
    <xf numFmtId="0" fontId="77" fillId="73" borderId="67" applyNumberFormat="0" applyAlignment="0" applyProtection="0"/>
    <xf numFmtId="0" fontId="78" fillId="0" borderId="69" applyNumberFormat="0" applyFill="0" applyAlignment="0" applyProtection="0"/>
    <xf numFmtId="0" fontId="86" fillId="73" borderId="67" applyNumberFormat="0" applyAlignment="0" applyProtection="0"/>
    <xf numFmtId="0" fontId="68" fillId="89" borderId="74" applyNumberFormat="0" applyFont="0" applyAlignment="0" applyProtection="0"/>
    <xf numFmtId="0" fontId="25" fillId="89" borderId="74" applyNumberFormat="0" applyFont="0" applyAlignment="0" applyProtection="0"/>
    <xf numFmtId="0" fontId="90" fillId="86" borderId="66" applyNumberFormat="0" applyAlignment="0" applyProtection="0"/>
    <xf numFmtId="0" fontId="93" fillId="0" borderId="69" applyNumberFormat="0" applyFill="0" applyAlignment="0" applyProtection="0"/>
    <xf numFmtId="0" fontId="74" fillId="86" borderId="67" applyNumberFormat="0" applyAlignment="0" applyProtection="0"/>
    <xf numFmtId="0" fontId="86" fillId="73" borderId="67" applyNumberFormat="0" applyAlignment="0" applyProtection="0"/>
    <xf numFmtId="0" fontId="68" fillId="89" borderId="74" applyNumberFormat="0" applyFont="0" applyAlignment="0" applyProtection="0"/>
    <xf numFmtId="0" fontId="90" fillId="86" borderId="66" applyNumberFormat="0" applyAlignment="0" applyProtection="0"/>
    <xf numFmtId="0" fontId="93" fillId="0" borderId="69" applyNumberFormat="0" applyFill="0" applyAlignment="0" applyProtection="0"/>
    <xf numFmtId="0" fontId="20" fillId="14" borderId="61">
      <alignment horizontal="right" vertical="center"/>
    </xf>
    <xf numFmtId="4" fontId="20" fillId="14" borderId="61">
      <alignment horizontal="right" vertical="center"/>
    </xf>
    <xf numFmtId="0" fontId="20" fillId="14" borderId="62">
      <alignment horizontal="right" vertical="center"/>
    </xf>
    <xf numFmtId="4" fontId="20" fillId="14" borderId="62">
      <alignment horizontal="right" vertical="center"/>
    </xf>
    <xf numFmtId="0" fontId="74" fillId="86" borderId="67" applyNumberFormat="0" applyAlignment="0" applyProtection="0"/>
    <xf numFmtId="0" fontId="24" fillId="14" borderId="51">
      <alignment horizontal="left" vertical="center" wrapText="1" indent="2"/>
    </xf>
    <xf numFmtId="0" fontId="24" fillId="0" borderId="51">
      <alignment horizontal="left" vertical="center" wrapText="1" indent="2"/>
    </xf>
    <xf numFmtId="0" fontId="24" fillId="9" borderId="61">
      <alignment horizontal="left" vertical="center"/>
    </xf>
    <xf numFmtId="0" fontId="86" fillId="73" borderId="67" applyNumberFormat="0" applyAlignment="0" applyProtection="0"/>
    <xf numFmtId="0" fontId="90" fillId="86" borderId="66" applyNumberFormat="0" applyAlignment="0" applyProtection="0"/>
    <xf numFmtId="0" fontId="93" fillId="0" borderId="69" applyNumberFormat="0" applyFill="0" applyAlignment="0" applyProtection="0"/>
    <xf numFmtId="49" fontId="24" fillId="0" borderId="61" applyNumberFormat="0" applyFont="0" applyFill="0" applyBorder="0" applyProtection="0">
      <alignment horizontal="left" vertical="center" indent="5"/>
    </xf>
    <xf numFmtId="0" fontId="71" fillId="86" borderId="66" applyNumberFormat="0" applyAlignment="0" applyProtection="0"/>
    <xf numFmtId="0" fontId="73" fillId="86" borderId="67" applyNumberFormat="0" applyAlignment="0" applyProtection="0"/>
    <xf numFmtId="0" fontId="78" fillId="0" borderId="69" applyNumberFormat="0" applyFill="0" applyAlignment="0" applyProtection="0"/>
    <xf numFmtId="49" fontId="24" fillId="0" borderId="75" applyNumberFormat="0" applyFont="0" applyFill="0" applyBorder="0" applyProtection="0">
      <alignment horizontal="left" vertical="center" indent="2"/>
    </xf>
    <xf numFmtId="0" fontId="20" fillId="9" borderId="75">
      <alignment horizontal="right" vertical="center"/>
    </xf>
    <xf numFmtId="4" fontId="20" fillId="9" borderId="75">
      <alignment horizontal="right" vertical="center"/>
    </xf>
    <xf numFmtId="0" fontId="64" fillId="9" borderId="75">
      <alignment horizontal="right" vertical="center"/>
    </xf>
    <xf numFmtId="4" fontId="64" fillId="9" borderId="75">
      <alignment horizontal="right" vertical="center"/>
    </xf>
    <xf numFmtId="0" fontId="20" fillId="14" borderId="75">
      <alignment horizontal="right" vertical="center"/>
    </xf>
    <xf numFmtId="4" fontId="20" fillId="14" borderId="75">
      <alignment horizontal="right" vertical="center"/>
    </xf>
    <xf numFmtId="0" fontId="20" fillId="14" borderId="75">
      <alignment horizontal="right" vertical="center"/>
    </xf>
    <xf numFmtId="4" fontId="20" fillId="14" borderId="75">
      <alignment horizontal="right" vertical="center"/>
    </xf>
    <xf numFmtId="0" fontId="77" fillId="73" borderId="67" applyNumberFormat="0" applyAlignment="0" applyProtection="0"/>
    <xf numFmtId="0" fontId="24" fillId="0" borderId="75">
      <alignment horizontal="right" vertical="center"/>
    </xf>
    <xf numFmtId="4" fontId="24" fillId="0" borderId="75">
      <alignment horizontal="right" vertical="center"/>
    </xf>
    <xf numFmtId="4" fontId="24" fillId="0" borderId="75" applyFill="0" applyBorder="0" applyProtection="0">
      <alignment horizontal="right" vertical="center"/>
    </xf>
    <xf numFmtId="49" fontId="22" fillId="0" borderId="75" applyNumberFormat="0" applyFill="0" applyBorder="0" applyProtection="0">
      <alignment horizontal="left" vertical="center"/>
    </xf>
    <xf numFmtId="0" fontId="24" fillId="0" borderId="75" applyNumberFormat="0" applyFill="0" applyAlignment="0" applyProtection="0"/>
    <xf numFmtId="175" fontId="24" fillId="90" borderId="75" applyNumberFormat="0" applyFont="0" applyBorder="0" applyAlignment="0" applyProtection="0">
      <alignment horizontal="right" vertical="center"/>
    </xf>
    <xf numFmtId="0" fontId="24" fillId="16" borderId="75"/>
    <xf numFmtId="4" fontId="24" fillId="16" borderId="75"/>
    <xf numFmtId="4" fontId="20" fillId="14" borderId="75">
      <alignment horizontal="right" vertical="center"/>
    </xf>
    <xf numFmtId="0" fontId="24" fillId="16" borderId="75"/>
    <xf numFmtId="0" fontId="73" fillId="86" borderId="67" applyNumberFormat="0" applyAlignment="0" applyProtection="0"/>
    <xf numFmtId="0" fontId="20" fillId="9" borderId="75">
      <alignment horizontal="right" vertical="center"/>
    </xf>
    <xf numFmtId="0" fontId="24" fillId="0" borderId="75">
      <alignment horizontal="right" vertical="center"/>
    </xf>
    <xf numFmtId="0" fontId="93" fillId="0" borderId="69" applyNumberFormat="0" applyFill="0" applyAlignment="0" applyProtection="0"/>
    <xf numFmtId="0" fontId="24" fillId="9" borderId="76">
      <alignment horizontal="left" vertical="center"/>
    </xf>
    <xf numFmtId="0" fontId="86" fillId="73" borderId="67" applyNumberFormat="0" applyAlignment="0" applyProtection="0"/>
    <xf numFmtId="175" fontId="24" fillId="90" borderId="75" applyNumberFormat="0" applyFont="0" applyBorder="0" applyAlignment="0" applyProtection="0">
      <alignment horizontal="right" vertical="center"/>
    </xf>
    <xf numFmtId="0" fontId="68" fillId="89" borderId="74" applyNumberFormat="0" applyFont="0" applyAlignment="0" applyProtection="0"/>
    <xf numFmtId="0" fontId="24" fillId="0" borderId="78">
      <alignment horizontal="left" vertical="center" wrapText="1" indent="2"/>
    </xf>
    <xf numFmtId="4" fontId="24" fillId="16" borderId="75"/>
    <xf numFmtId="49" fontId="22" fillId="0" borderId="75" applyNumberFormat="0" applyFill="0" applyBorder="0" applyProtection="0">
      <alignment horizontal="left" vertical="center"/>
    </xf>
    <xf numFmtId="0" fontId="24" fillId="0" borderId="75">
      <alignment horizontal="right" vertical="center"/>
    </xf>
    <xf numFmtId="4" fontId="20" fillId="14" borderId="77">
      <alignment horizontal="right" vertical="center"/>
    </xf>
    <xf numFmtId="4" fontId="20" fillId="14" borderId="75">
      <alignment horizontal="right" vertical="center"/>
    </xf>
    <xf numFmtId="4" fontId="20" fillId="14" borderId="75">
      <alignment horizontal="right" vertical="center"/>
    </xf>
    <xf numFmtId="0" fontId="64" fillId="9" borderId="75">
      <alignment horizontal="right" vertical="center"/>
    </xf>
    <xf numFmtId="0" fontId="20" fillId="9" borderId="75">
      <alignment horizontal="right" vertical="center"/>
    </xf>
    <xf numFmtId="49" fontId="24" fillId="0" borderId="75" applyNumberFormat="0" applyFont="0" applyFill="0" applyBorder="0" applyProtection="0">
      <alignment horizontal="left" vertical="center" indent="2"/>
    </xf>
    <xf numFmtId="0" fontId="86" fillId="73" borderId="67" applyNumberFormat="0" applyAlignment="0" applyProtection="0"/>
    <xf numFmtId="0" fontId="71" fillId="86" borderId="66" applyNumberFormat="0" applyAlignment="0" applyProtection="0"/>
    <xf numFmtId="49" fontId="24" fillId="0" borderId="75" applyNumberFormat="0" applyFont="0" applyFill="0" applyBorder="0" applyProtection="0">
      <alignment horizontal="left" vertical="center" indent="2"/>
    </xf>
    <xf numFmtId="0" fontId="77" fillId="73" borderId="67" applyNumberFormat="0" applyAlignment="0" applyProtection="0"/>
    <xf numFmtId="4" fontId="24" fillId="0" borderId="75" applyFill="0" applyBorder="0" applyProtection="0">
      <alignment horizontal="right" vertical="center"/>
    </xf>
    <xf numFmtId="0" fontId="74" fillId="86" borderId="67" applyNumberFormat="0" applyAlignment="0" applyProtection="0"/>
    <xf numFmtId="0" fontId="93" fillId="0" borderId="69" applyNumberFormat="0" applyFill="0" applyAlignment="0" applyProtection="0"/>
    <xf numFmtId="0" fontId="90" fillId="86" borderId="66" applyNumberFormat="0" applyAlignment="0" applyProtection="0"/>
    <xf numFmtId="0" fontId="24" fillId="0" borderId="75" applyNumberFormat="0" applyFill="0" applyAlignment="0" applyProtection="0"/>
    <xf numFmtId="4" fontId="24" fillId="0" borderId="75">
      <alignment horizontal="right" vertical="center"/>
    </xf>
    <xf numFmtId="0" fontId="24" fillId="0" borderId="75">
      <alignment horizontal="right" vertical="center"/>
    </xf>
    <xf numFmtId="0" fontId="86" fillId="73" borderId="67" applyNumberFormat="0" applyAlignment="0" applyProtection="0"/>
    <xf numFmtId="0" fontId="71" fillId="86" borderId="66" applyNumberFormat="0" applyAlignment="0" applyProtection="0"/>
    <xf numFmtId="0" fontId="73" fillId="86" borderId="67" applyNumberFormat="0" applyAlignment="0" applyProtection="0"/>
    <xf numFmtId="0" fontId="24" fillId="14" borderId="78">
      <alignment horizontal="left" vertical="center" wrapText="1" indent="2"/>
    </xf>
    <xf numFmtId="0" fontId="74" fillId="86" borderId="67" applyNumberFormat="0" applyAlignment="0" applyProtection="0"/>
    <xf numFmtId="0" fontId="74" fillId="86" borderId="67" applyNumberFormat="0" applyAlignment="0" applyProtection="0"/>
    <xf numFmtId="4" fontId="20" fillId="14" borderId="76">
      <alignment horizontal="right" vertical="center"/>
    </xf>
    <xf numFmtId="0" fontId="20" fillId="14" borderId="76">
      <alignment horizontal="right" vertical="center"/>
    </xf>
    <xf numFmtId="0" fontId="20" fillId="14" borderId="75">
      <alignment horizontal="right" vertical="center"/>
    </xf>
    <xf numFmtId="4" fontId="64" fillId="9" borderId="75">
      <alignment horizontal="right" vertical="center"/>
    </xf>
    <xf numFmtId="0" fontId="77" fillId="73" borderId="67" applyNumberFormat="0" applyAlignment="0" applyProtection="0"/>
    <xf numFmtId="0" fontId="78" fillId="0" borderId="69" applyNumberFormat="0" applyFill="0" applyAlignment="0" applyProtection="0"/>
    <xf numFmtId="0" fontId="93" fillId="0" borderId="69" applyNumberFormat="0" applyFill="0" applyAlignment="0" applyProtection="0"/>
    <xf numFmtId="0" fontId="68" fillId="89" borderId="74" applyNumberFormat="0" applyFont="0" applyAlignment="0" applyProtection="0"/>
    <xf numFmtId="0" fontId="86" fillId="73" borderId="67" applyNumberFormat="0" applyAlignment="0" applyProtection="0"/>
    <xf numFmtId="49" fontId="22" fillId="0" borderId="75" applyNumberFormat="0" applyFill="0" applyBorder="0" applyProtection="0">
      <alignment horizontal="left" vertical="center"/>
    </xf>
    <xf numFmtId="0" fontId="24" fillId="14" borderId="78">
      <alignment horizontal="left" vertical="center" wrapText="1" indent="2"/>
    </xf>
    <xf numFmtId="0" fontId="74" fillId="86" borderId="67" applyNumberFormat="0" applyAlignment="0" applyProtection="0"/>
    <xf numFmtId="0" fontId="24" fillId="0" borderId="78">
      <alignment horizontal="left" vertical="center" wrapText="1" indent="2"/>
    </xf>
    <xf numFmtId="0" fontId="68" fillId="89" borderId="74" applyNumberFormat="0" applyFont="0" applyAlignment="0" applyProtection="0"/>
    <xf numFmtId="0" fontId="25" fillId="89" borderId="74" applyNumberFormat="0" applyFont="0" applyAlignment="0" applyProtection="0"/>
    <xf numFmtId="0" fontId="90" fillId="86" borderId="66" applyNumberFormat="0" applyAlignment="0" applyProtection="0"/>
    <xf numFmtId="0" fontId="93" fillId="0" borderId="69" applyNumberFormat="0" applyFill="0" applyAlignment="0" applyProtection="0"/>
    <xf numFmtId="4" fontId="24" fillId="16" borderId="75"/>
    <xf numFmtId="0" fontId="20" fillId="14" borderId="75">
      <alignment horizontal="right" vertical="center"/>
    </xf>
    <xf numFmtId="0" fontId="93" fillId="0" borderId="69" applyNumberFormat="0" applyFill="0" applyAlignment="0" applyProtection="0"/>
    <xf numFmtId="4" fontId="20" fillId="14" borderId="77">
      <alignment horizontal="right" vertical="center"/>
    </xf>
    <xf numFmtId="0" fontId="73" fillId="86" borderId="67" applyNumberFormat="0" applyAlignment="0" applyProtection="0"/>
    <xf numFmtId="0" fontId="20" fillId="14" borderId="76">
      <alignment horizontal="right" vertical="center"/>
    </xf>
    <xf numFmtId="0" fontId="74" fillId="86" borderId="67" applyNumberFormat="0" applyAlignment="0" applyProtection="0"/>
    <xf numFmtId="0" fontId="78" fillId="0" borderId="69" applyNumberFormat="0" applyFill="0" applyAlignment="0" applyProtection="0"/>
    <xf numFmtId="0" fontId="68" fillId="89" borderId="74" applyNumberFormat="0" applyFont="0" applyAlignment="0" applyProtection="0"/>
    <xf numFmtId="4" fontId="20" fillId="14" borderId="76">
      <alignment horizontal="right" vertical="center"/>
    </xf>
    <xf numFmtId="0" fontId="24" fillId="14" borderId="78">
      <alignment horizontal="left" vertical="center" wrapText="1" indent="2"/>
    </xf>
    <xf numFmtId="0" fontId="24" fillId="16" borderId="75"/>
    <xf numFmtId="175" fontId="24" fillId="90" borderId="75" applyNumberFormat="0" applyFont="0" applyBorder="0" applyAlignment="0" applyProtection="0">
      <alignment horizontal="right" vertical="center"/>
    </xf>
    <xf numFmtId="0" fontId="24" fillId="0" borderId="75" applyNumberFormat="0" applyFill="0" applyAlignment="0" applyProtection="0"/>
    <xf numFmtId="4" fontId="24" fillId="0" borderId="75" applyFill="0" applyBorder="0" applyProtection="0">
      <alignment horizontal="right" vertical="center"/>
    </xf>
    <xf numFmtId="4" fontId="20" fillId="9" borderId="75">
      <alignment horizontal="right" vertical="center"/>
    </xf>
    <xf numFmtId="0" fontId="78" fillId="0" borderId="69" applyNumberFormat="0" applyFill="0" applyAlignment="0" applyProtection="0"/>
    <xf numFmtId="49" fontId="22" fillId="0" borderId="75" applyNumberFormat="0" applyFill="0" applyBorder="0" applyProtection="0">
      <alignment horizontal="left" vertical="center"/>
    </xf>
    <xf numFmtId="49" fontId="24" fillId="0" borderId="76" applyNumberFormat="0" applyFont="0" applyFill="0" applyBorder="0" applyProtection="0">
      <alignment horizontal="left" vertical="center" indent="5"/>
    </xf>
    <xf numFmtId="0" fontId="24" fillId="9" borderId="76">
      <alignment horizontal="left" vertical="center"/>
    </xf>
    <xf numFmtId="0" fontId="74" fillId="86" borderId="67" applyNumberFormat="0" applyAlignment="0" applyProtection="0"/>
    <xf numFmtId="4" fontId="20" fillId="14" borderId="77">
      <alignment horizontal="right" vertical="center"/>
    </xf>
    <xf numFmtId="0" fontId="86" fillId="73" borderId="67" applyNumberFormat="0" applyAlignment="0" applyProtection="0"/>
    <xf numFmtId="0" fontId="86" fillId="73" borderId="67" applyNumberFormat="0" applyAlignment="0" applyProtection="0"/>
    <xf numFmtId="0" fontId="68" fillId="89" borderId="74" applyNumberFormat="0" applyFont="0" applyAlignment="0" applyProtection="0"/>
    <xf numFmtId="0" fontId="90" fillId="86" borderId="66" applyNumberFormat="0" applyAlignment="0" applyProtection="0"/>
    <xf numFmtId="0" fontId="93" fillId="0" borderId="69" applyNumberFormat="0" applyFill="0" applyAlignment="0" applyProtection="0"/>
    <xf numFmtId="0" fontId="20" fillId="14" borderId="75">
      <alignment horizontal="right" vertical="center"/>
    </xf>
    <xf numFmtId="0" fontId="25" fillId="89" borderId="74" applyNumberFormat="0" applyFont="0" applyAlignment="0" applyProtection="0"/>
    <xf numFmtId="4" fontId="24" fillId="0" borderId="75">
      <alignment horizontal="right" vertical="center"/>
    </xf>
    <xf numFmtId="0" fontId="93" fillId="0" borderId="69" applyNumberFormat="0" applyFill="0" applyAlignment="0" applyProtection="0"/>
    <xf numFmtId="0" fontId="20" fillId="14" borderId="75">
      <alignment horizontal="right" vertical="center"/>
    </xf>
    <xf numFmtId="0" fontId="20" fillId="14" borderId="75">
      <alignment horizontal="right" vertical="center"/>
    </xf>
    <xf numFmtId="4" fontId="64" fillId="9" borderId="75">
      <alignment horizontal="right" vertical="center"/>
    </xf>
    <xf numFmtId="0" fontId="20" fillId="9" borderId="75">
      <alignment horizontal="right" vertical="center"/>
    </xf>
    <xf numFmtId="4" fontId="20" fillId="9" borderId="75">
      <alignment horizontal="right" vertical="center"/>
    </xf>
    <xf numFmtId="0" fontId="64" fillId="9" borderId="75">
      <alignment horizontal="right" vertical="center"/>
    </xf>
    <xf numFmtId="4" fontId="64" fillId="9" borderId="75">
      <alignment horizontal="right" vertical="center"/>
    </xf>
    <xf numFmtId="0" fontId="20" fillId="14" borderId="75">
      <alignment horizontal="right" vertical="center"/>
    </xf>
    <xf numFmtId="4" fontId="20" fillId="14" borderId="75">
      <alignment horizontal="right" vertical="center"/>
    </xf>
    <xf numFmtId="0" fontId="20" fillId="14" borderId="75">
      <alignment horizontal="right" vertical="center"/>
    </xf>
    <xf numFmtId="4" fontId="20" fillId="14" borderId="75">
      <alignment horizontal="right" vertical="center"/>
    </xf>
    <xf numFmtId="0" fontId="20" fillId="14" borderId="76">
      <alignment horizontal="right" vertical="center"/>
    </xf>
    <xf numFmtId="4" fontId="20" fillId="14" borderId="76">
      <alignment horizontal="right" vertical="center"/>
    </xf>
    <xf numFmtId="0" fontId="20" fillId="14" borderId="77">
      <alignment horizontal="right" vertical="center"/>
    </xf>
    <xf numFmtId="4" fontId="20" fillId="14" borderId="77">
      <alignment horizontal="right" vertical="center"/>
    </xf>
    <xf numFmtId="0" fontId="74" fillId="86" borderId="67" applyNumberFormat="0" applyAlignment="0" applyProtection="0"/>
    <xf numFmtId="0" fontId="24" fillId="14" borderId="78">
      <alignment horizontal="left" vertical="center" wrapText="1" indent="2"/>
    </xf>
    <xf numFmtId="0" fontId="24" fillId="0" borderId="78">
      <alignment horizontal="left" vertical="center" wrapText="1" indent="2"/>
    </xf>
    <xf numFmtId="0" fontId="24" fillId="9" borderId="76">
      <alignment horizontal="left" vertical="center"/>
    </xf>
    <xf numFmtId="0" fontId="86" fillId="73" borderId="67" applyNumberFormat="0" applyAlignment="0" applyProtection="0"/>
    <xf numFmtId="0" fontId="24" fillId="0" borderId="75">
      <alignment horizontal="right" vertical="center"/>
    </xf>
    <xf numFmtId="4" fontId="24" fillId="0" borderId="75">
      <alignment horizontal="right" vertical="center"/>
    </xf>
    <xf numFmtId="0" fontId="24" fillId="0" borderId="75" applyNumberFormat="0" applyFill="0" applyAlignment="0" applyProtection="0"/>
    <xf numFmtId="0" fontId="90" fillId="86" borderId="66" applyNumberFormat="0" applyAlignment="0" applyProtection="0"/>
    <xf numFmtId="175" fontId="24" fillId="90" borderId="75" applyNumberFormat="0" applyFont="0" applyBorder="0" applyAlignment="0" applyProtection="0">
      <alignment horizontal="right" vertical="center"/>
    </xf>
    <xf numFmtId="0" fontId="24" fillId="16" borderId="75"/>
    <xf numFmtId="4" fontId="24" fillId="16" borderId="75"/>
    <xf numFmtId="0" fontId="93" fillId="0" borderId="69" applyNumberFormat="0" applyFill="0" applyAlignment="0" applyProtection="0"/>
    <xf numFmtId="0" fontId="25" fillId="89" borderId="74" applyNumberFormat="0" applyFont="0" applyAlignment="0" applyProtection="0"/>
    <xf numFmtId="0" fontId="68" fillId="89" borderId="74" applyNumberFormat="0" applyFont="0" applyAlignment="0" applyProtection="0"/>
    <xf numFmtId="0" fontId="24" fillId="0" borderId="75" applyNumberFormat="0" applyFill="0" applyAlignment="0" applyProtection="0"/>
    <xf numFmtId="0" fontId="78" fillId="0" borderId="69" applyNumberFormat="0" applyFill="0" applyAlignment="0" applyProtection="0"/>
    <xf numFmtId="0" fontId="93" fillId="0" borderId="69" applyNumberFormat="0" applyFill="0" applyAlignment="0" applyProtection="0"/>
    <xf numFmtId="0" fontId="77" fillId="73" borderId="67" applyNumberFormat="0" applyAlignment="0" applyProtection="0"/>
    <xf numFmtId="0" fontId="74" fillId="86" borderId="67" applyNumberFormat="0" applyAlignment="0" applyProtection="0"/>
    <xf numFmtId="4" fontId="64" fillId="9" borderId="75">
      <alignment horizontal="right" vertical="center"/>
    </xf>
    <xf numFmtId="0" fontId="20" fillId="9" borderId="75">
      <alignment horizontal="right" vertical="center"/>
    </xf>
    <xf numFmtId="175" fontId="24" fillId="90" borderId="75" applyNumberFormat="0" applyFont="0" applyBorder="0" applyAlignment="0" applyProtection="0">
      <alignment horizontal="right" vertical="center"/>
    </xf>
    <xf numFmtId="0" fontId="78" fillId="0" borderId="69" applyNumberFormat="0" applyFill="0" applyAlignment="0" applyProtection="0"/>
    <xf numFmtId="49" fontId="24" fillId="0" borderId="75" applyNumberFormat="0" applyFont="0" applyFill="0" applyBorder="0" applyProtection="0">
      <alignment horizontal="left" vertical="center" indent="2"/>
    </xf>
    <xf numFmtId="49" fontId="24" fillId="0" borderId="76" applyNumberFormat="0" applyFont="0" applyFill="0" applyBorder="0" applyProtection="0">
      <alignment horizontal="left" vertical="center" indent="5"/>
    </xf>
    <xf numFmtId="49" fontId="24" fillId="0" borderId="75" applyNumberFormat="0" applyFont="0" applyFill="0" applyBorder="0" applyProtection="0">
      <alignment horizontal="left" vertical="center" indent="2"/>
    </xf>
    <xf numFmtId="4" fontId="24" fillId="0" borderId="75" applyFill="0" applyBorder="0" applyProtection="0">
      <alignment horizontal="right" vertical="center"/>
    </xf>
    <xf numFmtId="49" fontId="22" fillId="0" borderId="75" applyNumberFormat="0" applyFill="0" applyBorder="0" applyProtection="0">
      <alignment horizontal="left" vertical="center"/>
    </xf>
    <xf numFmtId="0" fontId="24" fillId="0" borderId="78">
      <alignment horizontal="left" vertical="center" wrapText="1" indent="2"/>
    </xf>
    <xf numFmtId="0" fontId="90" fillId="86" borderId="66" applyNumberFormat="0" applyAlignment="0" applyProtection="0"/>
    <xf numFmtId="0" fontId="20" fillId="14" borderId="77">
      <alignment horizontal="right" vertical="center"/>
    </xf>
    <xf numFmtId="0" fontId="77" fillId="73" borderId="67" applyNumberFormat="0" applyAlignment="0" applyProtection="0"/>
    <xf numFmtId="0" fontId="20" fillId="14" borderId="77">
      <alignment horizontal="right" vertical="center"/>
    </xf>
    <xf numFmtId="4" fontId="20" fillId="14" borderId="75">
      <alignment horizontal="right" vertical="center"/>
    </xf>
    <xf numFmtId="0" fontId="20" fillId="14" borderId="75">
      <alignment horizontal="right" vertical="center"/>
    </xf>
    <xf numFmtId="0" fontId="71" fillId="86" borderId="66" applyNumberFormat="0" applyAlignment="0" applyProtection="0"/>
    <xf numFmtId="0" fontId="73" fillId="86" borderId="67" applyNumberFormat="0" applyAlignment="0" applyProtection="0"/>
    <xf numFmtId="0" fontId="78" fillId="0" borderId="69" applyNumberFormat="0" applyFill="0" applyAlignment="0" applyProtection="0"/>
    <xf numFmtId="0" fontId="24" fillId="16" borderId="75"/>
    <xf numFmtId="4" fontId="24" fillId="16" borderId="75"/>
    <xf numFmtId="4" fontId="20" fillId="14" borderId="75">
      <alignment horizontal="right" vertical="center"/>
    </xf>
    <xf numFmtId="0" fontId="64" fillId="9" borderId="75">
      <alignment horizontal="right" vertical="center"/>
    </xf>
    <xf numFmtId="0" fontId="77" fillId="73" borderId="67" applyNumberFormat="0" applyAlignment="0" applyProtection="0"/>
    <xf numFmtId="0" fontId="74" fillId="86" borderId="67" applyNumberFormat="0" applyAlignment="0" applyProtection="0"/>
    <xf numFmtId="4" fontId="24" fillId="0" borderId="75">
      <alignment horizontal="right" vertical="center"/>
    </xf>
    <xf numFmtId="0" fontId="24" fillId="14" borderId="78">
      <alignment horizontal="left" vertical="center" wrapText="1" indent="2"/>
    </xf>
    <xf numFmtId="0" fontId="24" fillId="0" borderId="78">
      <alignment horizontal="left" vertical="center" wrapText="1" indent="2"/>
    </xf>
    <xf numFmtId="0" fontId="90" fillId="86" borderId="66" applyNumberFormat="0" applyAlignment="0" applyProtection="0"/>
    <xf numFmtId="0" fontId="86" fillId="73" borderId="67" applyNumberFormat="0" applyAlignment="0" applyProtection="0"/>
    <xf numFmtId="0" fontId="73" fillId="86" borderId="67" applyNumberFormat="0" applyAlignment="0" applyProtection="0"/>
    <xf numFmtId="0" fontId="71" fillId="86" borderId="66" applyNumberFormat="0" applyAlignment="0" applyProtection="0"/>
    <xf numFmtId="0" fontId="20" fillId="14" borderId="77">
      <alignment horizontal="right" vertical="center"/>
    </xf>
    <xf numFmtId="0" fontId="64" fillId="9" borderId="75">
      <alignment horizontal="right" vertical="center"/>
    </xf>
    <xf numFmtId="4" fontId="20" fillId="9" borderId="75">
      <alignment horizontal="right" vertical="center"/>
    </xf>
    <xf numFmtId="4" fontId="20" fillId="14" borderId="75">
      <alignment horizontal="right" vertical="center"/>
    </xf>
    <xf numFmtId="49" fontId="24" fillId="0" borderId="76" applyNumberFormat="0" applyFont="0" applyFill="0" applyBorder="0" applyProtection="0">
      <alignment horizontal="left" vertical="center" indent="5"/>
    </xf>
    <xf numFmtId="4" fontId="24" fillId="0" borderId="75" applyFill="0" applyBorder="0" applyProtection="0">
      <alignment horizontal="right" vertical="center"/>
    </xf>
    <xf numFmtId="4" fontId="20" fillId="9" borderId="75">
      <alignment horizontal="right" vertical="center"/>
    </xf>
    <xf numFmtId="0" fontId="86" fillId="73" borderId="67" applyNumberFormat="0" applyAlignment="0" applyProtection="0"/>
    <xf numFmtId="0" fontId="77" fillId="73" borderId="67" applyNumberFormat="0" applyAlignment="0" applyProtection="0"/>
    <xf numFmtId="0" fontId="73" fillId="86" borderId="67" applyNumberFormat="0" applyAlignment="0" applyProtection="0"/>
    <xf numFmtId="0" fontId="24" fillId="14" borderId="78">
      <alignment horizontal="left" vertical="center" wrapText="1" indent="2"/>
    </xf>
    <xf numFmtId="0" fontId="24" fillId="0" borderId="78">
      <alignment horizontal="left" vertical="center" wrapText="1" indent="2"/>
    </xf>
    <xf numFmtId="0" fontId="24" fillId="14" borderId="78">
      <alignment horizontal="left" vertical="center" wrapText="1" indent="2"/>
    </xf>
    <xf numFmtId="0" fontId="1" fillId="0" borderId="0"/>
    <xf numFmtId="0" fontId="24" fillId="0" borderId="93">
      <alignment horizontal="left" vertical="center" wrapText="1" indent="2"/>
    </xf>
    <xf numFmtId="0" fontId="68" fillId="89" borderId="89" applyNumberFormat="0" applyFont="0" applyAlignment="0" applyProtection="0"/>
    <xf numFmtId="0" fontId="90" fillId="86" borderId="94" applyNumberFormat="0" applyAlignment="0" applyProtection="0"/>
    <xf numFmtId="0" fontId="86" fillId="73" borderId="87" applyNumberFormat="0" applyAlignment="0" applyProtection="0"/>
    <xf numFmtId="0" fontId="78" fillId="0" borderId="88" applyNumberFormat="0" applyFill="0" applyAlignment="0" applyProtection="0"/>
    <xf numFmtId="4" fontId="24" fillId="0" borderId="98" applyFill="0" applyBorder="0" applyProtection="0">
      <alignment horizontal="right" vertical="center"/>
    </xf>
    <xf numFmtId="49" fontId="24" fillId="0" borderId="90" applyNumberFormat="0" applyFont="0" applyFill="0" applyBorder="0" applyProtection="0">
      <alignment horizontal="left" vertical="center" indent="2"/>
    </xf>
    <xf numFmtId="175" fontId="24" fillId="90" borderId="90" applyNumberFormat="0" applyFont="0" applyBorder="0" applyAlignment="0" applyProtection="0">
      <alignment horizontal="right" vertical="center"/>
    </xf>
    <xf numFmtId="4" fontId="20" fillId="14" borderId="92">
      <alignment horizontal="right" vertical="center"/>
    </xf>
    <xf numFmtId="0" fontId="24" fillId="16" borderId="90"/>
    <xf numFmtId="0" fontId="61" fillId="0" borderId="0" applyNumberFormat="0" applyFill="0" applyBorder="0" applyAlignment="0" applyProtection="0"/>
    <xf numFmtId="0" fontId="77" fillId="73" borderId="87" applyNumberFormat="0" applyAlignment="0" applyProtection="0"/>
    <xf numFmtId="0" fontId="74" fillId="86" borderId="87" applyNumberFormat="0" applyAlignment="0" applyProtection="0"/>
    <xf numFmtId="0" fontId="20" fillId="14" borderId="90">
      <alignment horizontal="right" vertical="center"/>
    </xf>
    <xf numFmtId="0" fontId="20" fillId="14" borderId="90">
      <alignment horizontal="right" vertical="center"/>
    </xf>
    <xf numFmtId="4" fontId="24" fillId="0" borderId="98">
      <alignment horizontal="right" vertical="center"/>
    </xf>
    <xf numFmtId="0" fontId="68" fillId="89" borderId="89" applyNumberFormat="0" applyFont="0" applyAlignment="0" applyProtection="0"/>
    <xf numFmtId="0" fontId="58" fillId="46" borderId="57" applyNumberFormat="0" applyAlignment="0" applyProtection="0"/>
    <xf numFmtId="0" fontId="59" fillId="46" borderId="56" applyNumberFormat="0" applyAlignment="0" applyProtection="0"/>
    <xf numFmtId="49" fontId="24" fillId="0" borderId="91" applyNumberFormat="0" applyFont="0" applyFill="0" applyBorder="0" applyProtection="0">
      <alignment horizontal="left" vertical="center" indent="5"/>
    </xf>
    <xf numFmtId="0" fontId="60" fillId="0" borderId="0" applyNumberFormat="0" applyFill="0" applyBorder="0" applyAlignment="0" applyProtection="0"/>
    <xf numFmtId="0" fontId="20" fillId="14" borderId="90">
      <alignment horizontal="right" vertical="center"/>
    </xf>
    <xf numFmtId="0" fontId="61" fillId="0" borderId="0" applyNumberFormat="0" applyFill="0" applyBorder="0" applyAlignment="0" applyProtection="0"/>
    <xf numFmtId="0" fontId="3" fillId="0" borderId="58" applyNumberFormat="0" applyFill="0" applyAlignment="0" applyProtection="0"/>
    <xf numFmtId="0" fontId="1" fillId="47" borderId="0" applyNumberFormat="0" applyBorder="0" applyAlignment="0" applyProtection="0"/>
    <xf numFmtId="0" fontId="1" fillId="48" borderId="0" applyNumberFormat="0" applyBorder="0" applyAlignment="0" applyProtection="0"/>
    <xf numFmtId="0" fontId="62" fillId="49"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62" fillId="52" borderId="0" applyNumberFormat="0" applyBorder="0" applyAlignment="0" applyProtection="0"/>
    <xf numFmtId="0" fontId="1" fillId="53" borderId="0" applyNumberFormat="0" applyBorder="0" applyAlignment="0" applyProtection="0"/>
    <xf numFmtId="0" fontId="1" fillId="54" borderId="0" applyNumberFormat="0" applyBorder="0" applyAlignment="0" applyProtection="0"/>
    <xf numFmtId="0" fontId="62" fillId="55" borderId="0" applyNumberFormat="0" applyBorder="0" applyAlignment="0" applyProtection="0"/>
    <xf numFmtId="0" fontId="71" fillId="86" borderId="94" applyNumberFormat="0" applyAlignment="0" applyProtection="0"/>
    <xf numFmtId="0" fontId="1" fillId="56" borderId="0" applyNumberFormat="0" applyBorder="0" applyAlignment="0" applyProtection="0"/>
    <xf numFmtId="0" fontId="1" fillId="57" borderId="0" applyNumberFormat="0" applyBorder="0" applyAlignment="0" applyProtection="0"/>
    <xf numFmtId="0" fontId="62" fillId="58" borderId="0" applyNumberFormat="0" applyBorder="0" applyAlignment="0" applyProtection="0"/>
    <xf numFmtId="4" fontId="24" fillId="16" borderId="90"/>
    <xf numFmtId="0" fontId="1" fillId="59" borderId="0" applyNumberFormat="0" applyBorder="0" applyAlignment="0" applyProtection="0"/>
    <xf numFmtId="0" fontId="1" fillId="60" borderId="0" applyNumberFormat="0" applyBorder="0" applyAlignment="0" applyProtection="0"/>
    <xf numFmtId="0" fontId="62" fillId="61" borderId="0" applyNumberFormat="0" applyBorder="0" applyAlignment="0" applyProtection="0"/>
    <xf numFmtId="0" fontId="1" fillId="62" borderId="0" applyNumberFormat="0" applyBorder="0" applyAlignment="0" applyProtection="0"/>
    <xf numFmtId="0" fontId="1" fillId="63" borderId="0" applyNumberFormat="0" applyBorder="0" applyAlignment="0" applyProtection="0"/>
    <xf numFmtId="0" fontId="62" fillId="64" borderId="0" applyNumberFormat="0" applyBorder="0" applyAlignment="0" applyProtection="0"/>
    <xf numFmtId="0" fontId="20" fillId="14" borderId="98">
      <alignment horizontal="right" vertical="center"/>
    </xf>
    <xf numFmtId="49" fontId="24" fillId="0" borderId="91" applyNumberFormat="0" applyFont="0" applyFill="0" applyBorder="0" applyProtection="0">
      <alignment horizontal="left" vertical="center" indent="5"/>
    </xf>
    <xf numFmtId="0" fontId="24" fillId="0" borderId="90" applyNumberFormat="0" applyFill="0" applyAlignment="0" applyProtection="0"/>
    <xf numFmtId="0" fontId="71" fillId="86" borderId="94" applyNumberFormat="0" applyAlignment="0" applyProtection="0"/>
    <xf numFmtId="0" fontId="58" fillId="46" borderId="57" applyNumberFormat="0" applyAlignment="0" applyProtection="0"/>
    <xf numFmtId="0" fontId="86" fillId="73" borderId="87" applyNumberFormat="0" applyAlignment="0" applyProtection="0"/>
    <xf numFmtId="0" fontId="3" fillId="0" borderId="58" applyNumberFormat="0" applyFill="0" applyAlignment="0" applyProtection="0"/>
    <xf numFmtId="0" fontId="58" fillId="46" borderId="57" applyNumberFormat="0" applyAlignment="0" applyProtection="0"/>
    <xf numFmtId="0" fontId="74" fillId="86" borderId="87" applyNumberFormat="0" applyAlignment="0" applyProtection="0"/>
    <xf numFmtId="0" fontId="73" fillId="86" borderId="95" applyNumberFormat="0" applyAlignment="0" applyProtection="0"/>
    <xf numFmtId="49" fontId="24" fillId="0" borderId="99" applyNumberFormat="0" applyFont="0" applyFill="0" applyBorder="0" applyProtection="0">
      <alignment horizontal="left" vertical="center" indent="5"/>
    </xf>
    <xf numFmtId="0" fontId="74" fillId="86" borderId="95" applyNumberFormat="0" applyAlignment="0" applyProtection="0"/>
    <xf numFmtId="4" fontId="20" fillId="14" borderId="92">
      <alignment horizontal="right" vertical="center"/>
    </xf>
    <xf numFmtId="49" fontId="24" fillId="0" borderId="91" applyNumberFormat="0" applyFont="0" applyFill="0" applyBorder="0" applyProtection="0">
      <alignment horizontal="left" vertical="center" indent="5"/>
    </xf>
    <xf numFmtId="0" fontId="1" fillId="60" borderId="0" applyNumberFormat="0" applyBorder="0" applyAlignment="0" applyProtection="0"/>
    <xf numFmtId="49" fontId="24" fillId="0" borderId="91" applyNumberFormat="0" applyFont="0" applyFill="0" applyBorder="0" applyProtection="0">
      <alignment horizontal="left" vertical="center" indent="5"/>
    </xf>
    <xf numFmtId="0" fontId="24" fillId="14" borderId="101">
      <alignment horizontal="left" vertical="center" wrapText="1" indent="2"/>
    </xf>
    <xf numFmtId="0" fontId="68" fillId="89" borderId="97" applyNumberFormat="0" applyFont="0" applyAlignment="0" applyProtection="0"/>
    <xf numFmtId="4" fontId="24" fillId="16" borderId="90"/>
    <xf numFmtId="4" fontId="20" fillId="14" borderId="90">
      <alignment horizontal="right" vertical="center"/>
    </xf>
    <xf numFmtId="4" fontId="20" fillId="14" borderId="90">
      <alignment horizontal="right" vertical="center"/>
    </xf>
    <xf numFmtId="4" fontId="24" fillId="0" borderId="90" applyFill="0" applyBorder="0" applyProtection="0">
      <alignment horizontal="right" vertical="center"/>
    </xf>
    <xf numFmtId="0" fontId="20" fillId="9" borderId="90">
      <alignment horizontal="right" vertical="center"/>
    </xf>
    <xf numFmtId="0" fontId="20" fillId="14" borderId="90">
      <alignment horizontal="right" vertical="center"/>
    </xf>
    <xf numFmtId="0" fontId="62" fillId="58" borderId="0" applyNumberFormat="0" applyBorder="0" applyAlignment="0" applyProtection="0"/>
    <xf numFmtId="0" fontId="24" fillId="9" borderId="91">
      <alignment horizontal="left" vertical="center"/>
    </xf>
    <xf numFmtId="0" fontId="24" fillId="0" borderId="90" applyNumberFormat="0" applyFill="0" applyAlignment="0" applyProtection="0"/>
    <xf numFmtId="0" fontId="77" fillId="73" borderId="87" applyNumberFormat="0" applyAlignment="0" applyProtection="0"/>
    <xf numFmtId="0" fontId="62" fillId="64" borderId="0" applyNumberFormat="0" applyBorder="0" applyAlignment="0" applyProtection="0"/>
    <xf numFmtId="0" fontId="74" fillId="86" borderId="87" applyNumberFormat="0" applyAlignment="0" applyProtection="0"/>
    <xf numFmtId="4" fontId="20" fillId="14" borderId="98">
      <alignment horizontal="right" vertical="center"/>
    </xf>
    <xf numFmtId="0" fontId="93" fillId="0" borderId="88" applyNumberFormat="0" applyFill="0" applyAlignment="0" applyProtection="0"/>
    <xf numFmtId="0" fontId="78" fillId="0" borderId="88" applyNumberFormat="0" applyFill="0" applyAlignment="0" applyProtection="0"/>
    <xf numFmtId="0" fontId="74" fillId="86" borderId="87" applyNumberFormat="0" applyAlignment="0" applyProtection="0"/>
    <xf numFmtId="0" fontId="86" fillId="73" borderId="87" applyNumberFormat="0" applyAlignment="0" applyProtection="0"/>
    <xf numFmtId="0" fontId="74" fillId="86" borderId="80" applyNumberFormat="0" applyAlignment="0" applyProtection="0"/>
    <xf numFmtId="4" fontId="20" fillId="14" borderId="90">
      <alignment horizontal="right" vertical="center"/>
    </xf>
    <xf numFmtId="0" fontId="68" fillId="89" borderId="89" applyNumberFormat="0" applyFont="0" applyAlignment="0" applyProtection="0"/>
    <xf numFmtId="0" fontId="24" fillId="0" borderId="90">
      <alignment horizontal="right" vertical="center"/>
    </xf>
    <xf numFmtId="0" fontId="24" fillId="9" borderId="91">
      <alignment horizontal="left" vertical="center"/>
    </xf>
    <xf numFmtId="0" fontId="24" fillId="14" borderId="93">
      <alignment horizontal="left" vertical="center" wrapText="1" indent="2"/>
    </xf>
    <xf numFmtId="0" fontId="1" fillId="47" borderId="0" applyNumberFormat="0" applyBorder="0" applyAlignment="0" applyProtection="0"/>
    <xf numFmtId="0" fontId="24" fillId="16" borderId="90"/>
    <xf numFmtId="4" fontId="64" fillId="9" borderId="90">
      <alignment horizontal="right" vertical="center"/>
    </xf>
    <xf numFmtId="4" fontId="20" fillId="14" borderId="91">
      <alignment horizontal="right" vertical="center"/>
    </xf>
    <xf numFmtId="4" fontId="20" fillId="14" borderId="92">
      <alignment horizontal="right" vertical="center"/>
    </xf>
    <xf numFmtId="0" fontId="86" fillId="73" borderId="80" applyNumberFormat="0" applyAlignment="0" applyProtection="0"/>
    <xf numFmtId="4" fontId="20" fillId="14" borderId="90">
      <alignment horizontal="right" vertical="center"/>
    </xf>
    <xf numFmtId="0" fontId="1" fillId="57" borderId="0" applyNumberFormat="0" applyBorder="0" applyAlignment="0" applyProtection="0"/>
    <xf numFmtId="0" fontId="24" fillId="0" borderId="93">
      <alignment horizontal="left" vertical="center" wrapText="1" indent="2"/>
    </xf>
    <xf numFmtId="49" fontId="24" fillId="0" borderId="90" applyNumberFormat="0" applyFont="0" applyFill="0" applyBorder="0" applyProtection="0">
      <alignment horizontal="left" vertical="center" indent="2"/>
    </xf>
    <xf numFmtId="0" fontId="20" fillId="9" borderId="90">
      <alignment horizontal="right" vertical="center"/>
    </xf>
    <xf numFmtId="175" fontId="24" fillId="90" borderId="90" applyNumberFormat="0" applyFont="0" applyBorder="0" applyAlignment="0" applyProtection="0">
      <alignment horizontal="right" vertical="center"/>
    </xf>
    <xf numFmtId="0" fontId="74" fillId="86" borderId="87" applyNumberFormat="0" applyAlignment="0" applyProtection="0"/>
    <xf numFmtId="0" fontId="73" fillId="86" borderId="87" applyNumberFormat="0" applyAlignment="0" applyProtection="0"/>
    <xf numFmtId="4" fontId="24" fillId="16" borderId="90"/>
    <xf numFmtId="0" fontId="3" fillId="0" borderId="58" applyNumberFormat="0" applyFill="0" applyAlignment="0" applyProtection="0"/>
    <xf numFmtId="0" fontId="61" fillId="0" borderId="0" applyNumberFormat="0" applyFill="0" applyBorder="0" applyAlignment="0" applyProtection="0"/>
    <xf numFmtId="0" fontId="59" fillId="46" borderId="56" applyNumberFormat="0" applyAlignment="0" applyProtection="0"/>
    <xf numFmtId="0" fontId="58" fillId="46" borderId="57" applyNumberFormat="0" applyAlignment="0" applyProtection="0"/>
    <xf numFmtId="0" fontId="24" fillId="0" borderId="93">
      <alignment horizontal="left" vertical="center" wrapText="1" indent="2"/>
    </xf>
    <xf numFmtId="0" fontId="78" fillId="0" borderId="88" applyNumberFormat="0" applyFill="0" applyAlignment="0" applyProtection="0"/>
    <xf numFmtId="0" fontId="78" fillId="0" borderId="88" applyNumberFormat="0" applyFill="0" applyAlignment="0" applyProtection="0"/>
    <xf numFmtId="0" fontId="68" fillId="89" borderId="82" applyNumberFormat="0" applyFont="0" applyAlignment="0" applyProtection="0"/>
    <xf numFmtId="0" fontId="25" fillId="89" borderId="82" applyNumberFormat="0" applyFont="0" applyAlignment="0" applyProtection="0"/>
    <xf numFmtId="0" fontId="90" fillId="86" borderId="79" applyNumberFormat="0" applyAlignment="0" applyProtection="0"/>
    <xf numFmtId="49" fontId="24" fillId="0" borderId="91" applyNumberFormat="0" applyFont="0" applyFill="0" applyBorder="0" applyProtection="0">
      <alignment horizontal="left" vertical="center" indent="5"/>
    </xf>
    <xf numFmtId="0" fontId="25" fillId="89" borderId="97" applyNumberFormat="0" applyFont="0" applyAlignment="0" applyProtection="0"/>
    <xf numFmtId="4" fontId="20" fillId="9" borderId="90">
      <alignment horizontal="right" vertical="center"/>
    </xf>
    <xf numFmtId="0" fontId="93" fillId="0" borderId="88" applyNumberFormat="0" applyFill="0" applyAlignment="0" applyProtection="0"/>
    <xf numFmtId="0" fontId="24" fillId="0" borderId="93">
      <alignment horizontal="left" vertical="center" wrapText="1" indent="2"/>
    </xf>
    <xf numFmtId="0" fontId="93" fillId="0" borderId="81" applyNumberFormat="0" applyFill="0" applyAlignment="0" applyProtection="0"/>
    <xf numFmtId="0" fontId="24" fillId="14" borderId="93">
      <alignment horizontal="left" vertical="center" wrapText="1" indent="2"/>
    </xf>
    <xf numFmtId="0" fontId="86" fillId="73" borderId="87" applyNumberFormat="0" applyAlignment="0" applyProtection="0"/>
    <xf numFmtId="4" fontId="24" fillId="0" borderId="90">
      <alignment horizontal="right" vertical="center"/>
    </xf>
    <xf numFmtId="0" fontId="25" fillId="89" borderId="89" applyNumberFormat="0" applyFont="0" applyAlignment="0" applyProtection="0"/>
    <xf numFmtId="0" fontId="73" fillId="86" borderId="87" applyNumberFormat="0" applyAlignment="0" applyProtection="0"/>
    <xf numFmtId="0" fontId="24" fillId="16" borderId="90"/>
    <xf numFmtId="0" fontId="1" fillId="47" borderId="0" applyNumberFormat="0" applyBorder="0" applyAlignment="0" applyProtection="0"/>
    <xf numFmtId="0" fontId="24" fillId="14" borderId="93">
      <alignment horizontal="left" vertical="center" wrapText="1" indent="2"/>
    </xf>
    <xf numFmtId="0" fontId="71" fillId="86" borderId="94" applyNumberFormat="0" applyAlignment="0" applyProtection="0"/>
    <xf numFmtId="49" fontId="24" fillId="0" borderId="90" applyNumberFormat="0" applyFont="0" applyFill="0" applyBorder="0" applyProtection="0">
      <alignment horizontal="left" vertical="center" indent="2"/>
    </xf>
    <xf numFmtId="0" fontId="20" fillId="14" borderId="90">
      <alignment horizontal="right" vertical="center"/>
    </xf>
    <xf numFmtId="0" fontId="24" fillId="14" borderId="93">
      <alignment horizontal="left" vertical="center" wrapText="1" indent="2"/>
    </xf>
    <xf numFmtId="4" fontId="20" fillId="14" borderId="92">
      <alignment horizontal="right" vertical="center"/>
    </xf>
    <xf numFmtId="0" fontId="1" fillId="47" borderId="0" applyNumberFormat="0" applyBorder="0" applyAlignment="0" applyProtection="0"/>
    <xf numFmtId="0" fontId="86" fillId="73" borderId="87" applyNumberFormat="0" applyAlignment="0" applyProtection="0"/>
    <xf numFmtId="4" fontId="20" fillId="9" borderId="90">
      <alignment horizontal="right" vertical="center"/>
    </xf>
    <xf numFmtId="0" fontId="77" fillId="73" borderId="87" applyNumberFormat="0" applyAlignment="0" applyProtection="0"/>
    <xf numFmtId="4" fontId="64" fillId="9" borderId="98">
      <alignment horizontal="right" vertical="center"/>
    </xf>
    <xf numFmtId="0" fontId="24" fillId="16" borderId="90"/>
    <xf numFmtId="0" fontId="64" fillId="9" borderId="90">
      <alignment horizontal="right" vertical="center"/>
    </xf>
    <xf numFmtId="0" fontId="20" fillId="14" borderId="90">
      <alignment horizontal="right" vertical="center"/>
    </xf>
    <xf numFmtId="0" fontId="24" fillId="14" borderId="93">
      <alignment horizontal="left" vertical="center" wrapText="1" indent="2"/>
    </xf>
    <xf numFmtId="4" fontId="20" fillId="14" borderId="91">
      <alignment horizontal="right" vertical="center"/>
    </xf>
    <xf numFmtId="0" fontId="93" fillId="0" borderId="88" applyNumberFormat="0" applyFill="0" applyAlignment="0" applyProtection="0"/>
    <xf numFmtId="0" fontId="24" fillId="0" borderId="93">
      <alignment horizontal="left" vertical="center" wrapText="1" indent="2"/>
    </xf>
    <xf numFmtId="4" fontId="24" fillId="0" borderId="90" applyFill="0" applyBorder="0" applyProtection="0">
      <alignment horizontal="right" vertical="center"/>
    </xf>
    <xf numFmtId="0" fontId="74" fillId="86" borderId="80" applyNumberFormat="0" applyAlignment="0" applyProtection="0"/>
    <xf numFmtId="0" fontId="64" fillId="9" borderId="90">
      <alignment horizontal="right" vertical="center"/>
    </xf>
    <xf numFmtId="0" fontId="77" fillId="73" borderId="95" applyNumberFormat="0" applyAlignment="0" applyProtection="0"/>
    <xf numFmtId="4" fontId="20" fillId="14" borderId="90">
      <alignment horizontal="right" vertical="center"/>
    </xf>
    <xf numFmtId="0" fontId="86" fillId="73" borderId="80" applyNumberFormat="0" applyAlignment="0" applyProtection="0"/>
    <xf numFmtId="4" fontId="64" fillId="9" borderId="90">
      <alignment horizontal="right" vertical="center"/>
    </xf>
    <xf numFmtId="0" fontId="24" fillId="9" borderId="91">
      <alignment horizontal="left" vertical="center"/>
    </xf>
    <xf numFmtId="0" fontId="68" fillId="89" borderId="82" applyNumberFormat="0" applyFont="0" applyAlignment="0" applyProtection="0"/>
    <xf numFmtId="0" fontId="90" fillId="86" borderId="79" applyNumberFormat="0" applyAlignment="0" applyProtection="0"/>
    <xf numFmtId="0" fontId="61" fillId="0" borderId="0" applyNumberFormat="0" applyFill="0" applyBorder="0" applyAlignment="0" applyProtection="0"/>
    <xf numFmtId="0" fontId="93" fillId="0" borderId="81" applyNumberFormat="0" applyFill="0" applyAlignment="0" applyProtection="0"/>
    <xf numFmtId="0" fontId="1" fillId="47" borderId="0" applyNumberFormat="0" applyBorder="0" applyAlignment="0" applyProtection="0"/>
    <xf numFmtId="0" fontId="62" fillId="52" borderId="0" applyNumberFormat="0" applyBorder="0" applyAlignment="0" applyProtection="0"/>
    <xf numFmtId="0" fontId="73" fillId="86" borderId="87" applyNumberFormat="0" applyAlignment="0" applyProtection="0"/>
    <xf numFmtId="0" fontId="20" fillId="9" borderId="90">
      <alignment horizontal="right" vertical="center"/>
    </xf>
    <xf numFmtId="0" fontId="86" fillId="73" borderId="87" applyNumberFormat="0" applyAlignment="0" applyProtection="0"/>
    <xf numFmtId="0" fontId="24" fillId="0" borderId="93">
      <alignment horizontal="left" vertical="center" wrapText="1" indent="2"/>
    </xf>
    <xf numFmtId="0" fontId="20" fillId="14" borderId="92">
      <alignment horizontal="right" vertical="center"/>
    </xf>
    <xf numFmtId="0" fontId="68" fillId="89" borderId="89" applyNumberFormat="0" applyFont="0" applyAlignment="0" applyProtection="0"/>
    <xf numFmtId="0" fontId="62" fillId="64" borderId="0" applyNumberFormat="0" applyBorder="0" applyAlignment="0" applyProtection="0"/>
    <xf numFmtId="49" fontId="22" fillId="0" borderId="90" applyNumberFormat="0" applyFill="0" applyBorder="0" applyProtection="0">
      <alignment horizontal="left" vertical="center"/>
    </xf>
    <xf numFmtId="0" fontId="25" fillId="89" borderId="89" applyNumberFormat="0" applyFont="0" applyAlignment="0" applyProtection="0"/>
    <xf numFmtId="0" fontId="62" fillId="61" borderId="0" applyNumberFormat="0" applyBorder="0" applyAlignment="0" applyProtection="0"/>
    <xf numFmtId="0" fontId="20" fillId="9" borderId="83">
      <alignment horizontal="right" vertical="center"/>
    </xf>
    <xf numFmtId="4" fontId="20" fillId="9" borderId="83">
      <alignment horizontal="right" vertical="center"/>
    </xf>
    <xf numFmtId="0" fontId="64" fillId="9" borderId="83">
      <alignment horizontal="right" vertical="center"/>
    </xf>
    <xf numFmtId="4" fontId="64" fillId="9" borderId="83">
      <alignment horizontal="right" vertical="center"/>
    </xf>
    <xf numFmtId="0" fontId="20" fillId="14" borderId="83">
      <alignment horizontal="right" vertical="center"/>
    </xf>
    <xf numFmtId="4" fontId="20" fillId="14" borderId="83">
      <alignment horizontal="right" vertical="center"/>
    </xf>
    <xf numFmtId="0" fontId="20" fillId="14" borderId="83">
      <alignment horizontal="right" vertical="center"/>
    </xf>
    <xf numFmtId="4" fontId="20" fillId="14" borderId="83">
      <alignment horizontal="right" vertical="center"/>
    </xf>
    <xf numFmtId="0" fontId="20" fillId="14" borderId="84">
      <alignment horizontal="right" vertical="center"/>
    </xf>
    <xf numFmtId="4" fontId="20" fillId="14" borderId="84">
      <alignment horizontal="right" vertical="center"/>
    </xf>
    <xf numFmtId="0" fontId="20" fillId="14" borderId="85">
      <alignment horizontal="right" vertical="center"/>
    </xf>
    <xf numFmtId="4" fontId="20" fillId="14" borderId="85">
      <alignment horizontal="right" vertical="center"/>
    </xf>
    <xf numFmtId="0" fontId="74" fillId="86" borderId="80" applyNumberFormat="0" applyAlignment="0" applyProtection="0"/>
    <xf numFmtId="0" fontId="24" fillId="14" borderId="86">
      <alignment horizontal="left" vertical="center" wrapText="1" indent="2"/>
    </xf>
    <xf numFmtId="0" fontId="24" fillId="0" borderId="86">
      <alignment horizontal="left" vertical="center" wrapText="1" indent="2"/>
    </xf>
    <xf numFmtId="0" fontId="24" fillId="9" borderId="84">
      <alignment horizontal="left" vertical="center"/>
    </xf>
    <xf numFmtId="4" fontId="24" fillId="0" borderId="90" applyFill="0" applyBorder="0" applyProtection="0">
      <alignment horizontal="right" vertical="center"/>
    </xf>
    <xf numFmtId="0" fontId="86" fillId="73" borderId="80" applyNumberFormat="0" applyAlignment="0" applyProtection="0"/>
    <xf numFmtId="0" fontId="24" fillId="0" borderId="83">
      <alignment horizontal="right" vertical="center"/>
    </xf>
    <xf numFmtId="4" fontId="24" fillId="0" borderId="83">
      <alignment horizontal="right" vertical="center"/>
    </xf>
    <xf numFmtId="49" fontId="24" fillId="0" borderId="90" applyNumberFormat="0" applyFont="0" applyFill="0" applyBorder="0" applyProtection="0">
      <alignment horizontal="left" vertical="center" indent="2"/>
    </xf>
    <xf numFmtId="0" fontId="24" fillId="0" borderId="83" applyNumberFormat="0" applyFill="0" applyAlignment="0" applyProtection="0"/>
    <xf numFmtId="0" fontId="90" fillId="86" borderId="79" applyNumberFormat="0" applyAlignment="0" applyProtection="0"/>
    <xf numFmtId="175" fontId="24" fillId="90" borderId="83" applyNumberFormat="0" applyFont="0" applyBorder="0" applyAlignment="0" applyProtection="0">
      <alignment horizontal="right" vertical="center"/>
    </xf>
    <xf numFmtId="0" fontId="24" fillId="16" borderId="83"/>
    <xf numFmtId="4" fontId="24" fillId="16" borderId="83"/>
    <xf numFmtId="0" fontId="93" fillId="0" borderId="81" applyNumberFormat="0" applyFill="0" applyAlignment="0" applyProtection="0"/>
    <xf numFmtId="0" fontId="71" fillId="86" borderId="94" applyNumberFormat="0" applyAlignment="0" applyProtection="0"/>
    <xf numFmtId="0" fontId="1" fillId="50" borderId="0" applyNumberFormat="0" applyBorder="0" applyAlignment="0" applyProtection="0"/>
    <xf numFmtId="0" fontId="1" fillId="62" borderId="0" applyNumberFormat="0" applyBorder="0" applyAlignment="0" applyProtection="0"/>
    <xf numFmtId="0" fontId="20" fillId="14" borderId="91">
      <alignment horizontal="right" vertical="center"/>
    </xf>
    <xf numFmtId="0" fontId="93" fillId="0" borderId="88" applyNumberFormat="0" applyFill="0" applyAlignment="0" applyProtection="0"/>
    <xf numFmtId="0" fontId="59" fillId="46" borderId="56" applyNumberFormat="0" applyAlignment="0" applyProtection="0"/>
    <xf numFmtId="0" fontId="68" fillId="89" borderId="89" applyNumberFormat="0" applyFont="0" applyAlignment="0" applyProtection="0"/>
    <xf numFmtId="4" fontId="24" fillId="0" borderId="90" applyFill="0" applyBorder="0" applyProtection="0">
      <alignment horizontal="right" vertical="center"/>
    </xf>
    <xf numFmtId="0" fontId="1" fillId="62" borderId="0" applyNumberFormat="0" applyBorder="0" applyAlignment="0" applyProtection="0"/>
    <xf numFmtId="0" fontId="1" fillId="48" borderId="0" applyNumberFormat="0" applyBorder="0" applyAlignment="0" applyProtection="0"/>
    <xf numFmtId="4" fontId="20" fillId="14" borderId="92">
      <alignment horizontal="right" vertical="center"/>
    </xf>
    <xf numFmtId="0" fontId="1" fillId="51" borderId="0" applyNumberFormat="0" applyBorder="0" applyAlignment="0" applyProtection="0"/>
    <xf numFmtId="0" fontId="20" fillId="14" borderId="90">
      <alignment horizontal="right" vertical="center"/>
    </xf>
    <xf numFmtId="0" fontId="90" fillId="86" borderId="94" applyNumberFormat="0" applyAlignment="0" applyProtection="0"/>
    <xf numFmtId="0" fontId="1" fillId="50" borderId="0" applyNumberFormat="0" applyBorder="0" applyAlignment="0" applyProtection="0"/>
    <xf numFmtId="0" fontId="73" fillId="86" borderId="87" applyNumberFormat="0" applyAlignment="0" applyProtection="0"/>
    <xf numFmtId="0" fontId="93" fillId="0" borderId="88" applyNumberFormat="0" applyFill="0" applyAlignment="0" applyProtection="0"/>
    <xf numFmtId="4" fontId="20" fillId="14" borderId="90">
      <alignment horizontal="right" vertical="center"/>
    </xf>
    <xf numFmtId="0" fontId="62" fillId="55" borderId="0" applyNumberFormat="0" applyBorder="0" applyAlignment="0" applyProtection="0"/>
    <xf numFmtId="0" fontId="24" fillId="0" borderId="90" applyNumberFormat="0" applyFill="0" applyAlignment="0" applyProtection="0"/>
    <xf numFmtId="0" fontId="1" fillId="56" borderId="0" applyNumberFormat="0" applyBorder="0" applyAlignment="0" applyProtection="0"/>
    <xf numFmtId="0" fontId="93" fillId="0" borderId="88" applyNumberFormat="0" applyFill="0" applyAlignment="0" applyProtection="0"/>
    <xf numFmtId="4" fontId="24" fillId="0" borderId="90">
      <alignment horizontal="right" vertical="center"/>
    </xf>
    <xf numFmtId="4" fontId="20" fillId="14" borderId="92">
      <alignment horizontal="right" vertical="center"/>
    </xf>
    <xf numFmtId="0" fontId="64" fillId="9" borderId="90">
      <alignment horizontal="right" vertical="center"/>
    </xf>
    <xf numFmtId="0" fontId="25" fillId="89" borderId="89" applyNumberFormat="0" applyFont="0" applyAlignment="0" applyProtection="0"/>
    <xf numFmtId="0" fontId="1" fillId="59" borderId="0" applyNumberFormat="0" applyBorder="0" applyAlignment="0" applyProtection="0"/>
    <xf numFmtId="0" fontId="86" fillId="73" borderId="87" applyNumberFormat="0" applyAlignment="0" applyProtection="0"/>
    <xf numFmtId="4" fontId="64" fillId="9" borderId="90">
      <alignment horizontal="right" vertical="center"/>
    </xf>
    <xf numFmtId="0" fontId="24" fillId="0" borderId="93">
      <alignment horizontal="left" vertical="center" wrapText="1" indent="2"/>
    </xf>
    <xf numFmtId="0" fontId="90" fillId="86" borderId="94" applyNumberFormat="0" applyAlignment="0" applyProtection="0"/>
    <xf numFmtId="0" fontId="68" fillId="89" borderId="89" applyNumberFormat="0" applyFont="0" applyAlignment="0" applyProtection="0"/>
    <xf numFmtId="0" fontId="77" fillId="73" borderId="87" applyNumberFormat="0" applyAlignment="0" applyProtection="0"/>
    <xf numFmtId="49" fontId="22" fillId="0" borderId="90" applyNumberFormat="0" applyFill="0" applyBorder="0" applyProtection="0">
      <alignment horizontal="left" vertical="center"/>
    </xf>
    <xf numFmtId="4" fontId="20" fillId="9" borderId="90">
      <alignment horizontal="right" vertical="center"/>
    </xf>
    <xf numFmtId="0" fontId="93" fillId="0" borderId="88" applyNumberFormat="0" applyFill="0" applyAlignment="0" applyProtection="0"/>
    <xf numFmtId="0" fontId="1" fillId="53" borderId="0" applyNumberFormat="0" applyBorder="0" applyAlignment="0" applyProtection="0"/>
    <xf numFmtId="0" fontId="90" fillId="86" borderId="94" applyNumberFormat="0" applyAlignment="0" applyProtection="0"/>
    <xf numFmtId="0" fontId="86" fillId="73" borderId="87" applyNumberFormat="0" applyAlignment="0" applyProtection="0"/>
    <xf numFmtId="0" fontId="1" fillId="51" borderId="0" applyNumberFormat="0" applyBorder="0" applyAlignment="0" applyProtection="0"/>
    <xf numFmtId="0" fontId="62" fillId="61" borderId="0" applyNumberFormat="0" applyBorder="0" applyAlignment="0" applyProtection="0"/>
    <xf numFmtId="0" fontId="1" fillId="47" borderId="0" applyNumberFormat="0" applyBorder="0" applyAlignment="0" applyProtection="0"/>
    <xf numFmtId="49" fontId="22" fillId="0" borderId="90" applyNumberFormat="0" applyFill="0" applyBorder="0" applyProtection="0">
      <alignment horizontal="left" vertical="center"/>
    </xf>
    <xf numFmtId="0" fontId="93" fillId="0" borderId="88" applyNumberFormat="0" applyFill="0" applyAlignment="0" applyProtection="0"/>
    <xf numFmtId="0" fontId="62" fillId="52" borderId="0" applyNumberFormat="0" applyBorder="0" applyAlignment="0" applyProtection="0"/>
    <xf numFmtId="49" fontId="24" fillId="0" borderId="83" applyNumberFormat="0" applyFont="0" applyFill="0" applyBorder="0" applyProtection="0">
      <alignment horizontal="left" vertical="center" indent="2"/>
    </xf>
    <xf numFmtId="49" fontId="24" fillId="0" borderId="84" applyNumberFormat="0" applyFont="0" applyFill="0" applyBorder="0" applyProtection="0">
      <alignment horizontal="left" vertical="center" indent="5"/>
    </xf>
    <xf numFmtId="0" fontId="86" fillId="73" borderId="87" applyNumberFormat="0" applyAlignment="0" applyProtection="0"/>
    <xf numFmtId="0" fontId="24" fillId="9" borderId="91">
      <alignment horizontal="left" vertical="center"/>
    </xf>
    <xf numFmtId="0" fontId="74" fillId="86" borderId="87" applyNumberFormat="0" applyAlignment="0" applyProtection="0"/>
    <xf numFmtId="0" fontId="93" fillId="0" borderId="88" applyNumberFormat="0" applyFill="0" applyAlignment="0" applyProtection="0"/>
    <xf numFmtId="4" fontId="20" fillId="14" borderId="91">
      <alignment horizontal="right" vertical="center"/>
    </xf>
    <xf numFmtId="0" fontId="25" fillId="89" borderId="89" applyNumberFormat="0" applyFont="0" applyAlignment="0" applyProtection="0"/>
    <xf numFmtId="4" fontId="24" fillId="0" borderId="83" applyFill="0" applyBorder="0" applyProtection="0">
      <alignment horizontal="right" vertical="center"/>
    </xf>
    <xf numFmtId="49" fontId="22" fillId="0" borderId="83" applyNumberFormat="0" applyFill="0" applyBorder="0" applyProtection="0">
      <alignment horizontal="left" vertical="center"/>
    </xf>
    <xf numFmtId="4" fontId="20" fillId="14" borderId="92">
      <alignment horizontal="right" vertical="center"/>
    </xf>
    <xf numFmtId="0" fontId="62" fillId="64" borderId="0" applyNumberFormat="0" applyBorder="0" applyAlignment="0" applyProtection="0"/>
    <xf numFmtId="0" fontId="93" fillId="0" borderId="88" applyNumberFormat="0" applyFill="0" applyAlignment="0" applyProtection="0"/>
    <xf numFmtId="0" fontId="77" fillId="73" borderId="87" applyNumberFormat="0" applyAlignment="0" applyProtection="0"/>
    <xf numFmtId="0" fontId="78" fillId="0" borderId="88" applyNumberFormat="0" applyFill="0" applyAlignment="0" applyProtection="0"/>
    <xf numFmtId="0" fontId="68" fillId="89" borderId="89" applyNumberFormat="0" applyFont="0" applyAlignment="0" applyProtection="0"/>
    <xf numFmtId="0" fontId="93" fillId="0" borderId="88" applyNumberFormat="0" applyFill="0" applyAlignment="0" applyProtection="0"/>
    <xf numFmtId="0" fontId="62" fillId="55" borderId="0" applyNumberFormat="0" applyBorder="0" applyAlignment="0" applyProtection="0"/>
    <xf numFmtId="0" fontId="68" fillId="89" borderId="89" applyNumberFormat="0" applyFont="0" applyAlignment="0" applyProtection="0"/>
    <xf numFmtId="0" fontId="24" fillId="0" borderId="90" applyNumberFormat="0" applyFill="0" applyAlignment="0" applyProtection="0"/>
    <xf numFmtId="49" fontId="24" fillId="0" borderId="91" applyNumberFormat="0" applyFont="0" applyFill="0" applyBorder="0" applyProtection="0">
      <alignment horizontal="left" vertical="center" indent="5"/>
    </xf>
    <xf numFmtId="0" fontId="24" fillId="0" borderId="90" applyNumberFormat="0" applyFill="0" applyAlignment="0" applyProtection="0"/>
    <xf numFmtId="4" fontId="24" fillId="0" borderId="90">
      <alignment horizontal="right" vertical="center"/>
    </xf>
    <xf numFmtId="4" fontId="24" fillId="0" borderId="90">
      <alignment horizontal="right" vertical="center"/>
    </xf>
    <xf numFmtId="0" fontId="20" fillId="14" borderId="90">
      <alignment horizontal="right" vertical="center"/>
    </xf>
    <xf numFmtId="0" fontId="24" fillId="14" borderId="93">
      <alignment horizontal="left" vertical="center" wrapText="1" indent="2"/>
    </xf>
    <xf numFmtId="0" fontId="86" fillId="73" borderId="87" applyNumberFormat="0" applyAlignment="0" applyProtection="0"/>
    <xf numFmtId="0" fontId="24" fillId="0" borderId="90">
      <alignment horizontal="right" vertical="center"/>
    </xf>
    <xf numFmtId="0" fontId="71" fillId="86" borderId="79" applyNumberFormat="0" applyAlignment="0" applyProtection="0"/>
    <xf numFmtId="0" fontId="73" fillId="86" borderId="80" applyNumberFormat="0" applyAlignment="0" applyProtection="0"/>
    <xf numFmtId="0" fontId="78" fillId="0" borderId="81" applyNumberFormat="0" applyFill="0" applyAlignment="0" applyProtection="0"/>
    <xf numFmtId="175" fontId="24" fillId="90" borderId="90" applyNumberFormat="0" applyFont="0" applyBorder="0" applyAlignment="0" applyProtection="0">
      <alignment horizontal="right" vertical="center"/>
    </xf>
    <xf numFmtId="0" fontId="58" fillId="46" borderId="57" applyNumberFormat="0" applyAlignment="0" applyProtection="0"/>
    <xf numFmtId="0" fontId="20" fillId="14" borderId="92">
      <alignment horizontal="right" vertical="center"/>
    </xf>
    <xf numFmtId="0" fontId="74" fillId="86" borderId="87" applyNumberFormat="0" applyAlignment="0" applyProtection="0"/>
    <xf numFmtId="0" fontId="73" fillId="86" borderId="87" applyNumberFormat="0" applyAlignment="0" applyProtection="0"/>
    <xf numFmtId="0" fontId="93" fillId="0" borderId="88" applyNumberFormat="0" applyFill="0" applyAlignment="0" applyProtection="0"/>
    <xf numFmtId="0" fontId="93" fillId="0" borderId="88" applyNumberFormat="0" applyFill="0" applyAlignment="0" applyProtection="0"/>
    <xf numFmtId="0" fontId="25" fillId="89" borderId="89" applyNumberFormat="0" applyFont="0" applyAlignment="0" applyProtection="0"/>
    <xf numFmtId="0" fontId="62" fillId="61" borderId="0" applyNumberFormat="0" applyBorder="0" applyAlignment="0" applyProtection="0"/>
    <xf numFmtId="0" fontId="20" fillId="14" borderId="92">
      <alignment horizontal="right" vertical="center"/>
    </xf>
    <xf numFmtId="0" fontId="1" fillId="59" borderId="0" applyNumberFormat="0" applyBorder="0" applyAlignment="0" applyProtection="0"/>
    <xf numFmtId="0" fontId="20" fillId="14" borderId="91">
      <alignment horizontal="right" vertical="center"/>
    </xf>
    <xf numFmtId="0" fontId="68" fillId="89" borderId="97" applyNumberFormat="0" applyFont="0" applyAlignment="0" applyProtection="0"/>
    <xf numFmtId="4" fontId="20" fillId="9" borderId="90">
      <alignment horizontal="right" vertical="center"/>
    </xf>
    <xf numFmtId="4" fontId="20" fillId="14" borderId="90">
      <alignment horizontal="right" vertical="center"/>
    </xf>
    <xf numFmtId="0" fontId="60" fillId="0" borderId="0" applyNumberFormat="0" applyFill="0" applyBorder="0" applyAlignment="0" applyProtection="0"/>
    <xf numFmtId="4" fontId="20" fillId="14" borderId="90">
      <alignment horizontal="right" vertical="center"/>
    </xf>
    <xf numFmtId="0" fontId="77" fillId="73" borderId="80" applyNumberFormat="0" applyAlignment="0" applyProtection="0"/>
    <xf numFmtId="0" fontId="20" fillId="14" borderId="90">
      <alignment horizontal="right" vertical="center"/>
    </xf>
    <xf numFmtId="4" fontId="20" fillId="14" borderId="90">
      <alignment horizontal="right" vertical="center"/>
    </xf>
    <xf numFmtId="0" fontId="90" fillId="86" borderId="94" applyNumberFormat="0" applyAlignment="0" applyProtection="0"/>
    <xf numFmtId="4" fontId="20" fillId="14" borderId="90">
      <alignment horizontal="right" vertical="center"/>
    </xf>
    <xf numFmtId="0" fontId="24" fillId="0" borderId="90">
      <alignment horizontal="right" vertical="center"/>
    </xf>
    <xf numFmtId="0" fontId="1" fillId="48" borderId="0" applyNumberFormat="0" applyBorder="0" applyAlignment="0" applyProtection="0"/>
    <xf numFmtId="0" fontId="62" fillId="49" borderId="0" applyNumberFormat="0" applyBorder="0" applyAlignment="0" applyProtection="0"/>
    <xf numFmtId="0" fontId="60" fillId="0" borderId="0" applyNumberFormat="0" applyFill="0" applyBorder="0" applyAlignment="0" applyProtection="0"/>
    <xf numFmtId="0" fontId="24" fillId="0" borderId="93">
      <alignment horizontal="left" vertical="center" wrapText="1" indent="2"/>
    </xf>
    <xf numFmtId="0" fontId="24" fillId="16" borderId="90"/>
    <xf numFmtId="4" fontId="24" fillId="0" borderId="90" applyFill="0" applyBorder="0" applyProtection="0">
      <alignment horizontal="right" vertical="center"/>
    </xf>
    <xf numFmtId="0" fontId="74" fillId="86" borderId="87" applyNumberFormat="0" applyAlignment="0" applyProtection="0"/>
    <xf numFmtId="0" fontId="24" fillId="14" borderId="86">
      <alignment horizontal="left" vertical="center" wrapText="1" indent="2"/>
    </xf>
    <xf numFmtId="0" fontId="24" fillId="0" borderId="86">
      <alignment horizontal="left" vertical="center" wrapText="1" indent="2"/>
    </xf>
    <xf numFmtId="0" fontId="78" fillId="0" borderId="88" applyNumberFormat="0" applyFill="0" applyAlignment="0" applyProtection="0"/>
    <xf numFmtId="0" fontId="86" fillId="73" borderId="87" applyNumberFormat="0" applyAlignment="0" applyProtection="0"/>
    <xf numFmtId="0" fontId="24" fillId="0" borderId="90">
      <alignment horizontal="right" vertical="center"/>
    </xf>
    <xf numFmtId="49" fontId="24" fillId="0" borderId="90" applyNumberFormat="0" applyFont="0" applyFill="0" applyBorder="0" applyProtection="0">
      <alignment horizontal="left" vertical="center" indent="2"/>
    </xf>
    <xf numFmtId="0" fontId="73" fillId="86" borderId="87" applyNumberFormat="0" applyAlignment="0" applyProtection="0"/>
    <xf numFmtId="0" fontId="24" fillId="0" borderId="90">
      <alignment horizontal="right" vertical="center"/>
    </xf>
    <xf numFmtId="0" fontId="20" fillId="9" borderId="90">
      <alignment horizontal="right" vertical="center"/>
    </xf>
    <xf numFmtId="4" fontId="20" fillId="14" borderId="99">
      <alignment horizontal="right" vertical="center"/>
    </xf>
    <xf numFmtId="0" fontId="62" fillId="52" borderId="0" applyNumberFormat="0" applyBorder="0" applyAlignment="0" applyProtection="0"/>
    <xf numFmtId="4" fontId="24" fillId="0" borderId="90">
      <alignment horizontal="right" vertical="center"/>
    </xf>
    <xf numFmtId="175" fontId="24" fillId="90" borderId="90" applyNumberFormat="0" applyFont="0" applyBorder="0" applyAlignment="0" applyProtection="0">
      <alignment horizontal="right" vertical="center"/>
    </xf>
    <xf numFmtId="4" fontId="64" fillId="9" borderId="90">
      <alignment horizontal="right" vertical="center"/>
    </xf>
    <xf numFmtId="4" fontId="20" fillId="14" borderId="91">
      <alignment horizontal="right" vertical="center"/>
    </xf>
    <xf numFmtId="4" fontId="20" fillId="9" borderId="90">
      <alignment horizontal="right" vertical="center"/>
    </xf>
    <xf numFmtId="0" fontId="78" fillId="0" borderId="88" applyNumberFormat="0" applyFill="0" applyAlignment="0" applyProtection="0"/>
    <xf numFmtId="0" fontId="86" fillId="73" borderId="87" applyNumberFormat="0" applyAlignment="0" applyProtection="0"/>
    <xf numFmtId="0" fontId="24" fillId="16" borderId="90"/>
    <xf numFmtId="49" fontId="24" fillId="0" borderId="90" applyNumberFormat="0" applyFont="0" applyFill="0" applyBorder="0" applyProtection="0">
      <alignment horizontal="left" vertical="center" indent="2"/>
    </xf>
    <xf numFmtId="4" fontId="64" fillId="9" borderId="90">
      <alignment horizontal="right" vertical="center"/>
    </xf>
    <xf numFmtId="0" fontId="90" fillId="86" borderId="94" applyNumberFormat="0" applyAlignment="0" applyProtection="0"/>
    <xf numFmtId="0" fontId="86" fillId="73" borderId="95" applyNumberFormat="0" applyAlignment="0" applyProtection="0"/>
    <xf numFmtId="0" fontId="1" fillId="62" borderId="0" applyNumberFormat="0" applyBorder="0" applyAlignment="0" applyProtection="0"/>
    <xf numFmtId="49" fontId="22" fillId="0" borderId="90" applyNumberFormat="0" applyFill="0" applyBorder="0" applyProtection="0">
      <alignment horizontal="left" vertical="center"/>
    </xf>
    <xf numFmtId="0" fontId="1" fillId="53" borderId="0" applyNumberFormat="0" applyBorder="0" applyAlignment="0" applyProtection="0"/>
    <xf numFmtId="0" fontId="1" fillId="51" borderId="0" applyNumberFormat="0" applyBorder="0" applyAlignment="0" applyProtection="0"/>
    <xf numFmtId="0" fontId="1" fillId="63" borderId="0" applyNumberFormat="0" applyBorder="0" applyAlignment="0" applyProtection="0"/>
    <xf numFmtId="0" fontId="64" fillId="9" borderId="90">
      <alignment horizontal="right" vertical="center"/>
    </xf>
    <xf numFmtId="0" fontId="62" fillId="49" borderId="0" applyNumberFormat="0" applyBorder="0" applyAlignment="0" applyProtection="0"/>
    <xf numFmtId="0" fontId="24" fillId="14" borderId="101">
      <alignment horizontal="left" vertical="center" wrapText="1" indent="2"/>
    </xf>
    <xf numFmtId="0" fontId="62" fillId="64" borderId="0" applyNumberFormat="0" applyBorder="0" applyAlignment="0" applyProtection="0"/>
    <xf numFmtId="0" fontId="1" fillId="57" borderId="0" applyNumberFormat="0" applyBorder="0" applyAlignment="0" applyProtection="0"/>
    <xf numFmtId="0" fontId="1" fillId="59" borderId="0" applyNumberFormat="0" applyBorder="0" applyAlignment="0" applyProtection="0"/>
    <xf numFmtId="0" fontId="1" fillId="60" borderId="0" applyNumberFormat="0" applyBorder="0" applyAlignment="0" applyProtection="0"/>
    <xf numFmtId="0" fontId="62" fillId="58" borderId="0" applyNumberFormat="0" applyBorder="0" applyAlignment="0" applyProtection="0"/>
    <xf numFmtId="0" fontId="1" fillId="54" borderId="0" applyNumberFormat="0" applyBorder="0" applyAlignment="0" applyProtection="0"/>
    <xf numFmtId="0" fontId="62" fillId="55" borderId="0" applyNumberFormat="0" applyBorder="0" applyAlignment="0" applyProtection="0"/>
    <xf numFmtId="0" fontId="78" fillId="0" borderId="88" applyNumberFormat="0" applyFill="0" applyAlignment="0" applyProtection="0"/>
    <xf numFmtId="0" fontId="24" fillId="14" borderId="93">
      <alignment horizontal="left" vertical="center" wrapText="1" indent="2"/>
    </xf>
    <xf numFmtId="0" fontId="71" fillId="86" borderId="94" applyNumberFormat="0" applyAlignment="0" applyProtection="0"/>
    <xf numFmtId="4" fontId="20" fillId="14" borderId="83">
      <alignment horizontal="right" vertical="center"/>
    </xf>
    <xf numFmtId="0" fontId="24" fillId="16" borderId="83"/>
    <xf numFmtId="0" fontId="73" fillId="86" borderId="80" applyNumberFormat="0" applyAlignment="0" applyProtection="0"/>
    <xf numFmtId="0" fontId="20" fillId="9" borderId="83">
      <alignment horizontal="right" vertical="center"/>
    </xf>
    <xf numFmtId="0" fontId="24" fillId="0" borderId="83">
      <alignment horizontal="right" vertical="center"/>
    </xf>
    <xf numFmtId="0" fontId="93" fillId="0" borderId="81" applyNumberFormat="0" applyFill="0" applyAlignment="0" applyProtection="0"/>
    <xf numFmtId="0" fontId="24" fillId="9" borderId="84">
      <alignment horizontal="left" vertical="center"/>
    </xf>
    <xf numFmtId="0" fontId="86" fillId="73" borderId="80" applyNumberFormat="0" applyAlignment="0" applyProtection="0"/>
    <xf numFmtId="175" fontId="24" fillId="90" borderId="83" applyNumberFormat="0" applyFont="0" applyBorder="0" applyAlignment="0" applyProtection="0">
      <alignment horizontal="right" vertical="center"/>
    </xf>
    <xf numFmtId="0" fontId="68" fillId="89" borderId="82" applyNumberFormat="0" applyFont="0" applyAlignment="0" applyProtection="0"/>
    <xf numFmtId="0" fontId="24" fillId="0" borderId="86">
      <alignment horizontal="left" vertical="center" wrapText="1" indent="2"/>
    </xf>
    <xf numFmtId="4" fontId="24" fillId="16" borderId="83"/>
    <xf numFmtId="49" fontId="22" fillId="0" borderId="83" applyNumberFormat="0" applyFill="0" applyBorder="0" applyProtection="0">
      <alignment horizontal="left" vertical="center"/>
    </xf>
    <xf numFmtId="0" fontId="24" fillId="0" borderId="83">
      <alignment horizontal="right" vertical="center"/>
    </xf>
    <xf numFmtId="4" fontId="20" fillId="14" borderId="85">
      <alignment horizontal="right" vertical="center"/>
    </xf>
    <xf numFmtId="4" fontId="20" fillId="14" borderId="83">
      <alignment horizontal="right" vertical="center"/>
    </xf>
    <xf numFmtId="4" fontId="20" fillId="14" borderId="83">
      <alignment horizontal="right" vertical="center"/>
    </xf>
    <xf numFmtId="0" fontId="64" fillId="9" borderId="83">
      <alignment horizontal="right" vertical="center"/>
    </xf>
    <xf numFmtId="0" fontId="20" fillId="9" borderId="83">
      <alignment horizontal="right" vertical="center"/>
    </xf>
    <xf numFmtId="49" fontId="24" fillId="0" borderId="83" applyNumberFormat="0" applyFont="0" applyFill="0" applyBorder="0" applyProtection="0">
      <alignment horizontal="left" vertical="center" indent="2"/>
    </xf>
    <xf numFmtId="0" fontId="86" fillId="73" borderId="80" applyNumberFormat="0" applyAlignment="0" applyProtection="0"/>
    <xf numFmtId="0" fontId="71" fillId="86" borderId="79" applyNumberFormat="0" applyAlignment="0" applyProtection="0"/>
    <xf numFmtId="49" fontId="24" fillId="0" borderId="83" applyNumberFormat="0" applyFont="0" applyFill="0" applyBorder="0" applyProtection="0">
      <alignment horizontal="left" vertical="center" indent="2"/>
    </xf>
    <xf numFmtId="0" fontId="77" fillId="73" borderId="80" applyNumberFormat="0" applyAlignment="0" applyProtection="0"/>
    <xf numFmtId="4" fontId="24" fillId="0" borderId="83" applyFill="0" applyBorder="0" applyProtection="0">
      <alignment horizontal="right" vertical="center"/>
    </xf>
    <xf numFmtId="0" fontId="74" fillId="86" borderId="80" applyNumberFormat="0" applyAlignment="0" applyProtection="0"/>
    <xf numFmtId="0" fontId="93" fillId="0" borderId="81" applyNumberFormat="0" applyFill="0" applyAlignment="0" applyProtection="0"/>
    <xf numFmtId="0" fontId="90" fillId="86" borderId="79" applyNumberFormat="0" applyAlignment="0" applyProtection="0"/>
    <xf numFmtId="0" fontId="24" fillId="0" borderId="83" applyNumberFormat="0" applyFill="0" applyAlignment="0" applyProtection="0"/>
    <xf numFmtId="4" fontId="24" fillId="0" borderId="83">
      <alignment horizontal="right" vertical="center"/>
    </xf>
    <xf numFmtId="0" fontId="24" fillId="0" borderId="83">
      <alignment horizontal="right" vertical="center"/>
    </xf>
    <xf numFmtId="0" fontId="86" fillId="73" borderId="80" applyNumberFormat="0" applyAlignment="0" applyProtection="0"/>
    <xf numFmtId="0" fontId="71" fillId="86" borderId="79" applyNumberFormat="0" applyAlignment="0" applyProtection="0"/>
    <xf numFmtId="0" fontId="73" fillId="86" borderId="80" applyNumberFormat="0" applyAlignment="0" applyProtection="0"/>
    <xf numFmtId="0" fontId="24" fillId="14" borderId="86">
      <alignment horizontal="left" vertical="center" wrapText="1" indent="2"/>
    </xf>
    <xf numFmtId="0" fontId="74" fillId="86" borderId="80" applyNumberFormat="0" applyAlignment="0" applyProtection="0"/>
    <xf numFmtId="0" fontId="74" fillId="86" borderId="80" applyNumberFormat="0" applyAlignment="0" applyProtection="0"/>
    <xf numFmtId="4" fontId="20" fillId="14" borderId="84">
      <alignment horizontal="right" vertical="center"/>
    </xf>
    <xf numFmtId="0" fontId="20" fillId="14" borderId="84">
      <alignment horizontal="right" vertical="center"/>
    </xf>
    <xf numFmtId="0" fontId="20" fillId="14" borderId="83">
      <alignment horizontal="right" vertical="center"/>
    </xf>
    <xf numFmtId="4" fontId="64" fillId="9" borderId="83">
      <alignment horizontal="right" vertical="center"/>
    </xf>
    <xf numFmtId="0" fontId="77" fillId="73" borderId="80" applyNumberFormat="0" applyAlignment="0" applyProtection="0"/>
    <xf numFmtId="0" fontId="78" fillId="0" borderId="81" applyNumberFormat="0" applyFill="0" applyAlignment="0" applyProtection="0"/>
    <xf numFmtId="0" fontId="93" fillId="0" borderId="81" applyNumberFormat="0" applyFill="0" applyAlignment="0" applyProtection="0"/>
    <xf numFmtId="0" fontId="68" fillId="89" borderId="82" applyNumberFormat="0" applyFont="0" applyAlignment="0" applyProtection="0"/>
    <xf numFmtId="0" fontId="86" fillId="73" borderId="80" applyNumberFormat="0" applyAlignment="0" applyProtection="0"/>
    <xf numFmtId="49" fontId="22" fillId="0" borderId="83" applyNumberFormat="0" applyFill="0" applyBorder="0" applyProtection="0">
      <alignment horizontal="left" vertical="center"/>
    </xf>
    <xf numFmtId="0" fontId="24" fillId="14" borderId="86">
      <alignment horizontal="left" vertical="center" wrapText="1" indent="2"/>
    </xf>
    <xf numFmtId="0" fontId="74" fillId="86" borderId="80" applyNumberFormat="0" applyAlignment="0" applyProtection="0"/>
    <xf numFmtId="0" fontId="24" fillId="0" borderId="86">
      <alignment horizontal="left" vertical="center" wrapText="1" indent="2"/>
    </xf>
    <xf numFmtId="0" fontId="68" fillId="89" borderId="82" applyNumberFormat="0" applyFont="0" applyAlignment="0" applyProtection="0"/>
    <xf numFmtId="0" fontId="25" fillId="89" borderId="82" applyNumberFormat="0" applyFont="0" applyAlignment="0" applyProtection="0"/>
    <xf numFmtId="0" fontId="90" fillId="86" borderId="79" applyNumberFormat="0" applyAlignment="0" applyProtection="0"/>
    <xf numFmtId="0" fontId="93" fillId="0" borderId="81" applyNumberFormat="0" applyFill="0" applyAlignment="0" applyProtection="0"/>
    <xf numFmtId="4" fontId="24" fillId="16" borderId="83"/>
    <xf numFmtId="0" fontId="20" fillId="14" borderId="83">
      <alignment horizontal="right" vertical="center"/>
    </xf>
    <xf numFmtId="0" fontId="93" fillId="0" borderId="81" applyNumberFormat="0" applyFill="0" applyAlignment="0" applyProtection="0"/>
    <xf numFmtId="4" fontId="20" fillId="14" borderId="85">
      <alignment horizontal="right" vertical="center"/>
    </xf>
    <xf numFmtId="0" fontId="73" fillId="86" borderId="80" applyNumberFormat="0" applyAlignment="0" applyProtection="0"/>
    <xf numFmtId="0" fontId="20" fillId="14" borderId="84">
      <alignment horizontal="right" vertical="center"/>
    </xf>
    <xf numFmtId="0" fontId="74" fillId="86" borderId="80" applyNumberFormat="0" applyAlignment="0" applyProtection="0"/>
    <xf numFmtId="0" fontId="78" fillId="0" borderId="81" applyNumberFormat="0" applyFill="0" applyAlignment="0" applyProtection="0"/>
    <xf numFmtId="0" fontId="68" fillId="89" borderId="82" applyNumberFormat="0" applyFont="0" applyAlignment="0" applyProtection="0"/>
    <xf numFmtId="4" fontId="20" fillId="14" borderId="84">
      <alignment horizontal="right" vertical="center"/>
    </xf>
    <xf numFmtId="0" fontId="24" fillId="14" borderId="86">
      <alignment horizontal="left" vertical="center" wrapText="1" indent="2"/>
    </xf>
    <xf numFmtId="0" fontId="24" fillId="16" borderId="83"/>
    <xf numFmtId="175" fontId="24" fillId="90" borderId="83" applyNumberFormat="0" applyFont="0" applyBorder="0" applyAlignment="0" applyProtection="0">
      <alignment horizontal="right" vertical="center"/>
    </xf>
    <xf numFmtId="0" fontId="24" fillId="0" borderId="83" applyNumberFormat="0" applyFill="0" applyAlignment="0" applyProtection="0"/>
    <xf numFmtId="4" fontId="24" fillId="0" borderId="83" applyFill="0" applyBorder="0" applyProtection="0">
      <alignment horizontal="right" vertical="center"/>
    </xf>
    <xf numFmtId="4" fontId="20" fillId="9" borderId="83">
      <alignment horizontal="right" vertical="center"/>
    </xf>
    <xf numFmtId="0" fontId="78" fillId="0" borderId="81" applyNumberFormat="0" applyFill="0" applyAlignment="0" applyProtection="0"/>
    <xf numFmtId="49" fontId="22" fillId="0" borderId="83" applyNumberFormat="0" applyFill="0" applyBorder="0" applyProtection="0">
      <alignment horizontal="left" vertical="center"/>
    </xf>
    <xf numFmtId="49" fontId="24" fillId="0" borderId="84" applyNumberFormat="0" applyFont="0" applyFill="0" applyBorder="0" applyProtection="0">
      <alignment horizontal="left" vertical="center" indent="5"/>
    </xf>
    <xf numFmtId="0" fontId="24" fillId="9" borderId="84">
      <alignment horizontal="left" vertical="center"/>
    </xf>
    <xf numFmtId="0" fontId="74" fillId="86" borderId="80" applyNumberFormat="0" applyAlignment="0" applyProtection="0"/>
    <xf numFmtId="4" fontId="20" fillId="14" borderId="85">
      <alignment horizontal="right" vertical="center"/>
    </xf>
    <xf numFmtId="0" fontId="86" fillId="73" borderId="80" applyNumberFormat="0" applyAlignment="0" applyProtection="0"/>
    <xf numFmtId="0" fontId="86" fillId="73" borderId="80" applyNumberFormat="0" applyAlignment="0" applyProtection="0"/>
    <xf numFmtId="0" fontId="68" fillId="89" borderId="82" applyNumberFormat="0" applyFont="0" applyAlignment="0" applyProtection="0"/>
    <xf numFmtId="0" fontId="90" fillId="86" borderId="79" applyNumberFormat="0" applyAlignment="0" applyProtection="0"/>
    <xf numFmtId="0" fontId="93" fillId="0" borderId="81" applyNumberFormat="0" applyFill="0" applyAlignment="0" applyProtection="0"/>
    <xf numFmtId="0" fontId="20" fillId="14" borderId="83">
      <alignment horizontal="right" vertical="center"/>
    </xf>
    <xf numFmtId="0" fontId="25" fillId="89" borderId="82" applyNumberFormat="0" applyFont="0" applyAlignment="0" applyProtection="0"/>
    <xf numFmtId="4" fontId="24" fillId="0" borderId="83">
      <alignment horizontal="right" vertical="center"/>
    </xf>
    <xf numFmtId="0" fontId="93" fillId="0" borderId="81" applyNumberFormat="0" applyFill="0" applyAlignment="0" applyProtection="0"/>
    <xf numFmtId="0" fontId="20" fillId="14" borderId="83">
      <alignment horizontal="right" vertical="center"/>
    </xf>
    <xf numFmtId="0" fontId="20" fillId="14" borderId="83">
      <alignment horizontal="right" vertical="center"/>
    </xf>
    <xf numFmtId="4" fontId="64" fillId="9" borderId="83">
      <alignment horizontal="right" vertical="center"/>
    </xf>
    <xf numFmtId="0" fontId="20" fillId="9" borderId="83">
      <alignment horizontal="right" vertical="center"/>
    </xf>
    <xf numFmtId="4" fontId="20" fillId="9" borderId="83">
      <alignment horizontal="right" vertical="center"/>
    </xf>
    <xf numFmtId="0" fontId="64" fillId="9" borderId="83">
      <alignment horizontal="right" vertical="center"/>
    </xf>
    <xf numFmtId="4" fontId="64" fillId="9" borderId="83">
      <alignment horizontal="right" vertical="center"/>
    </xf>
    <xf numFmtId="0" fontId="20" fillId="14" borderId="83">
      <alignment horizontal="right" vertical="center"/>
    </xf>
    <xf numFmtId="4" fontId="20" fillId="14" borderId="83">
      <alignment horizontal="right" vertical="center"/>
    </xf>
    <xf numFmtId="0" fontId="20" fillId="14" borderId="83">
      <alignment horizontal="right" vertical="center"/>
    </xf>
    <xf numFmtId="4" fontId="20" fillId="14" borderId="83">
      <alignment horizontal="right" vertical="center"/>
    </xf>
    <xf numFmtId="0" fontId="20" fillId="14" borderId="84">
      <alignment horizontal="right" vertical="center"/>
    </xf>
    <xf numFmtId="4" fontId="20" fillId="14" borderId="84">
      <alignment horizontal="right" vertical="center"/>
    </xf>
    <xf numFmtId="0" fontId="20" fillId="14" borderId="85">
      <alignment horizontal="right" vertical="center"/>
    </xf>
    <xf numFmtId="4" fontId="20" fillId="14" borderId="85">
      <alignment horizontal="right" vertical="center"/>
    </xf>
    <xf numFmtId="0" fontId="74" fillId="86" borderId="80" applyNumberFormat="0" applyAlignment="0" applyProtection="0"/>
    <xf numFmtId="0" fontId="24" fillId="14" borderId="86">
      <alignment horizontal="left" vertical="center" wrapText="1" indent="2"/>
    </xf>
    <xf numFmtId="0" fontId="24" fillId="0" borderId="86">
      <alignment horizontal="left" vertical="center" wrapText="1" indent="2"/>
    </xf>
    <xf numFmtId="0" fontId="24" fillId="9" borderId="84">
      <alignment horizontal="left" vertical="center"/>
    </xf>
    <xf numFmtId="0" fontId="86" fillId="73" borderId="80" applyNumberFormat="0" applyAlignment="0" applyProtection="0"/>
    <xf numFmtId="0" fontId="24" fillId="0" borderId="83">
      <alignment horizontal="right" vertical="center"/>
    </xf>
    <xf numFmtId="4" fontId="24" fillId="0" borderId="83">
      <alignment horizontal="right" vertical="center"/>
    </xf>
    <xf numFmtId="0" fontId="24" fillId="0" borderId="83" applyNumberFormat="0" applyFill="0" applyAlignment="0" applyProtection="0"/>
    <xf numFmtId="0" fontId="90" fillId="86" borderId="79" applyNumberFormat="0" applyAlignment="0" applyProtection="0"/>
    <xf numFmtId="175" fontId="24" fillId="90" borderId="83" applyNumberFormat="0" applyFont="0" applyBorder="0" applyAlignment="0" applyProtection="0">
      <alignment horizontal="right" vertical="center"/>
    </xf>
    <xf numFmtId="0" fontId="24" fillId="16" borderId="83"/>
    <xf numFmtId="4" fontId="24" fillId="16" borderId="83"/>
    <xf numFmtId="0" fontId="93" fillId="0" borderId="81" applyNumberFormat="0" applyFill="0" applyAlignment="0" applyProtection="0"/>
    <xf numFmtId="0" fontId="25" fillId="89" borderId="82" applyNumberFormat="0" applyFont="0" applyAlignment="0" applyProtection="0"/>
    <xf numFmtId="0" fontId="68" fillId="89" borderId="82" applyNumberFormat="0" applyFont="0" applyAlignment="0" applyProtection="0"/>
    <xf numFmtId="0" fontId="24" fillId="0" borderId="83" applyNumberFormat="0" applyFill="0" applyAlignment="0" applyProtection="0"/>
    <xf numFmtId="0" fontId="78" fillId="0" borderId="81" applyNumberFormat="0" applyFill="0" applyAlignment="0" applyProtection="0"/>
    <xf numFmtId="0" fontId="93" fillId="0" borderId="81" applyNumberFormat="0" applyFill="0" applyAlignment="0" applyProtection="0"/>
    <xf numFmtId="0" fontId="77" fillId="73" borderId="80" applyNumberFormat="0" applyAlignment="0" applyProtection="0"/>
    <xf numFmtId="0" fontId="74" fillId="86" borderId="80" applyNumberFormat="0" applyAlignment="0" applyProtection="0"/>
    <xf numFmtId="4" fontId="64" fillId="9" borderId="83">
      <alignment horizontal="right" vertical="center"/>
    </xf>
    <xf numFmtId="0" fontId="20" fillId="9" borderId="83">
      <alignment horizontal="right" vertical="center"/>
    </xf>
    <xf numFmtId="175" fontId="24" fillId="90" borderId="83" applyNumberFormat="0" applyFont="0" applyBorder="0" applyAlignment="0" applyProtection="0">
      <alignment horizontal="right" vertical="center"/>
    </xf>
    <xf numFmtId="0" fontId="78" fillId="0" borderId="81" applyNumberFormat="0" applyFill="0" applyAlignment="0" applyProtection="0"/>
    <xf numFmtId="49" fontId="24" fillId="0" borderId="83" applyNumberFormat="0" applyFont="0" applyFill="0" applyBorder="0" applyProtection="0">
      <alignment horizontal="left" vertical="center" indent="2"/>
    </xf>
    <xf numFmtId="49" fontId="24" fillId="0" borderId="84" applyNumberFormat="0" applyFont="0" applyFill="0" applyBorder="0" applyProtection="0">
      <alignment horizontal="left" vertical="center" indent="5"/>
    </xf>
    <xf numFmtId="49" fontId="24" fillId="0" borderId="83" applyNumberFormat="0" applyFont="0" applyFill="0" applyBorder="0" applyProtection="0">
      <alignment horizontal="left" vertical="center" indent="2"/>
    </xf>
    <xf numFmtId="4" fontId="24" fillId="0" borderId="83" applyFill="0" applyBorder="0" applyProtection="0">
      <alignment horizontal="right" vertical="center"/>
    </xf>
    <xf numFmtId="49" fontId="22" fillId="0" borderId="83" applyNumberFormat="0" applyFill="0" applyBorder="0" applyProtection="0">
      <alignment horizontal="left" vertical="center"/>
    </xf>
    <xf numFmtId="0" fontId="24" fillId="0" borderId="86">
      <alignment horizontal="left" vertical="center" wrapText="1" indent="2"/>
    </xf>
    <xf numFmtId="0" fontId="90" fillId="86" borderId="79" applyNumberFormat="0" applyAlignment="0" applyProtection="0"/>
    <xf numFmtId="0" fontId="20" fillId="14" borderId="85">
      <alignment horizontal="right" vertical="center"/>
    </xf>
    <xf numFmtId="0" fontId="77" fillId="73" borderId="80" applyNumberFormat="0" applyAlignment="0" applyProtection="0"/>
    <xf numFmtId="0" fontId="20" fillId="14" borderId="85">
      <alignment horizontal="right" vertical="center"/>
    </xf>
    <xf numFmtId="4" fontId="20" fillId="14" borderId="83">
      <alignment horizontal="right" vertical="center"/>
    </xf>
    <xf numFmtId="0" fontId="20" fillId="14" borderId="83">
      <alignment horizontal="right" vertical="center"/>
    </xf>
    <xf numFmtId="0" fontId="71" fillId="86" borderId="79" applyNumberFormat="0" applyAlignment="0" applyProtection="0"/>
    <xf numFmtId="0" fontId="73" fillId="86" borderId="80" applyNumberFormat="0" applyAlignment="0" applyProtection="0"/>
    <xf numFmtId="0" fontId="78" fillId="0" borderId="81" applyNumberFormat="0" applyFill="0" applyAlignment="0" applyProtection="0"/>
    <xf numFmtId="0" fontId="24" fillId="16" borderId="83"/>
    <xf numFmtId="4" fontId="24" fillId="16" borderId="83"/>
    <xf numFmtId="4" fontId="20" fillId="14" borderId="83">
      <alignment horizontal="right" vertical="center"/>
    </xf>
    <xf numFmtId="0" fontId="64" fillId="9" borderId="83">
      <alignment horizontal="right" vertical="center"/>
    </xf>
    <xf numFmtId="0" fontId="77" fillId="73" borderId="80" applyNumberFormat="0" applyAlignment="0" applyProtection="0"/>
    <xf numFmtId="0" fontId="74" fillId="86" borderId="80" applyNumberFormat="0" applyAlignment="0" applyProtection="0"/>
    <xf numFmtId="4" fontId="24" fillId="0" borderId="83">
      <alignment horizontal="right" vertical="center"/>
    </xf>
    <xf numFmtId="0" fontId="24" fillId="14" borderId="86">
      <alignment horizontal="left" vertical="center" wrapText="1" indent="2"/>
    </xf>
    <xf numFmtId="0" fontId="24" fillId="0" borderId="86">
      <alignment horizontal="left" vertical="center" wrapText="1" indent="2"/>
    </xf>
    <xf numFmtId="0" fontId="90" fillId="86" borderId="79" applyNumberFormat="0" applyAlignment="0" applyProtection="0"/>
    <xf numFmtId="0" fontId="86" fillId="73" borderId="80" applyNumberFormat="0" applyAlignment="0" applyProtection="0"/>
    <xf numFmtId="0" fontId="73" fillId="86" borderId="80" applyNumberFormat="0" applyAlignment="0" applyProtection="0"/>
    <xf numFmtId="0" fontId="71" fillId="86" borderId="79" applyNumberFormat="0" applyAlignment="0" applyProtection="0"/>
    <xf numFmtId="0" fontId="20" fillId="14" borderId="85">
      <alignment horizontal="right" vertical="center"/>
    </xf>
    <xf numFmtId="0" fontId="64" fillId="9" borderId="83">
      <alignment horizontal="right" vertical="center"/>
    </xf>
    <xf numFmtId="4" fontId="20" fillId="9" borderId="83">
      <alignment horizontal="right" vertical="center"/>
    </xf>
    <xf numFmtId="4" fontId="20" fillId="14" borderId="83">
      <alignment horizontal="right" vertical="center"/>
    </xf>
    <xf numFmtId="49" fontId="24" fillId="0" borderId="84" applyNumberFormat="0" applyFont="0" applyFill="0" applyBorder="0" applyProtection="0">
      <alignment horizontal="left" vertical="center" indent="5"/>
    </xf>
    <xf numFmtId="4" fontId="24" fillId="0" borderId="83" applyFill="0" applyBorder="0" applyProtection="0">
      <alignment horizontal="right" vertical="center"/>
    </xf>
    <xf numFmtId="4" fontId="20" fillId="9" borderId="83">
      <alignment horizontal="right" vertical="center"/>
    </xf>
    <xf numFmtId="0" fontId="86" fillId="73" borderId="87" applyNumberFormat="0" applyAlignment="0" applyProtection="0"/>
    <xf numFmtId="0" fontId="86" fillId="73" borderId="80" applyNumberFormat="0" applyAlignment="0" applyProtection="0"/>
    <xf numFmtId="0" fontId="77" fillId="73" borderId="80" applyNumberFormat="0" applyAlignment="0" applyProtection="0"/>
    <xf numFmtId="0" fontId="73" fillId="86" borderId="80" applyNumberFormat="0" applyAlignment="0" applyProtection="0"/>
    <xf numFmtId="0" fontId="24" fillId="14" borderId="86">
      <alignment horizontal="left" vertical="center" wrapText="1" indent="2"/>
    </xf>
    <xf numFmtId="0" fontId="24" fillId="0" borderId="86">
      <alignment horizontal="left" vertical="center" wrapText="1" indent="2"/>
    </xf>
    <xf numFmtId="0" fontId="24" fillId="14" borderId="86">
      <alignment horizontal="left" vertical="center" wrapText="1" indent="2"/>
    </xf>
    <xf numFmtId="0" fontId="24" fillId="0" borderId="86">
      <alignment horizontal="left" vertical="center" wrapText="1" indent="2"/>
    </xf>
    <xf numFmtId="0" fontId="71" fillId="86" borderId="79" applyNumberFormat="0" applyAlignment="0" applyProtection="0"/>
    <xf numFmtId="0" fontId="73" fillId="86" borderId="80" applyNumberFormat="0" applyAlignment="0" applyProtection="0"/>
    <xf numFmtId="0" fontId="74" fillId="86" borderId="80" applyNumberFormat="0" applyAlignment="0" applyProtection="0"/>
    <xf numFmtId="0" fontId="77" fillId="73" borderId="80" applyNumberFormat="0" applyAlignment="0" applyProtection="0"/>
    <xf numFmtId="0" fontId="78" fillId="0" borderId="81" applyNumberFormat="0" applyFill="0" applyAlignment="0" applyProtection="0"/>
    <xf numFmtId="0" fontId="86" fillId="73" borderId="80" applyNumberFormat="0" applyAlignment="0" applyProtection="0"/>
    <xf numFmtId="0" fontId="68" fillId="89" borderId="82" applyNumberFormat="0" applyFont="0" applyAlignment="0" applyProtection="0"/>
    <xf numFmtId="0" fontId="25" fillId="89" borderId="82" applyNumberFormat="0" applyFont="0" applyAlignment="0" applyProtection="0"/>
    <xf numFmtId="0" fontId="90" fillId="86" borderId="79" applyNumberFormat="0" applyAlignment="0" applyProtection="0"/>
    <xf numFmtId="0" fontId="93" fillId="0" borderId="81" applyNumberFormat="0" applyFill="0" applyAlignment="0" applyProtection="0"/>
    <xf numFmtId="0" fontId="74" fillId="86" borderId="80" applyNumberFormat="0" applyAlignment="0" applyProtection="0"/>
    <xf numFmtId="0" fontId="86" fillId="73" borderId="80" applyNumberFormat="0" applyAlignment="0" applyProtection="0"/>
    <xf numFmtId="0" fontId="68" fillId="89" borderId="82" applyNumberFormat="0" applyFont="0" applyAlignment="0" applyProtection="0"/>
    <xf numFmtId="0" fontId="90" fillId="86" borderId="79" applyNumberFormat="0" applyAlignment="0" applyProtection="0"/>
    <xf numFmtId="0" fontId="93" fillId="0" borderId="81" applyNumberFormat="0" applyFill="0" applyAlignment="0" applyProtection="0"/>
    <xf numFmtId="0" fontId="74" fillId="86" borderId="80" applyNumberFormat="0" applyAlignment="0" applyProtection="0"/>
    <xf numFmtId="0" fontId="86" fillId="73" borderId="80" applyNumberFormat="0" applyAlignment="0" applyProtection="0"/>
    <xf numFmtId="0" fontId="90" fillId="86" borderId="79" applyNumberFormat="0" applyAlignment="0" applyProtection="0"/>
    <xf numFmtId="0" fontId="93" fillId="0" borderId="81" applyNumberFormat="0" applyFill="0" applyAlignment="0" applyProtection="0"/>
    <xf numFmtId="0" fontId="1" fillId="53" borderId="0" applyNumberFormat="0" applyBorder="0" applyAlignment="0" applyProtection="0"/>
    <xf numFmtId="0" fontId="71" fillId="86" borderId="79" applyNumberFormat="0" applyAlignment="0" applyProtection="0"/>
    <xf numFmtId="0" fontId="73" fillId="86" borderId="80" applyNumberFormat="0" applyAlignment="0" applyProtection="0"/>
    <xf numFmtId="0" fontId="78" fillId="0" borderId="81" applyNumberFormat="0" applyFill="0" applyAlignment="0" applyProtection="0"/>
    <xf numFmtId="49" fontId="24" fillId="0" borderId="83" applyNumberFormat="0" applyFont="0" applyFill="0" applyBorder="0" applyProtection="0">
      <alignment horizontal="left" vertical="center" indent="2"/>
    </xf>
    <xf numFmtId="0" fontId="20" fillId="9" borderId="83">
      <alignment horizontal="right" vertical="center"/>
    </xf>
    <xf numFmtId="4" fontId="20" fillId="9" borderId="83">
      <alignment horizontal="right" vertical="center"/>
    </xf>
    <xf numFmtId="0" fontId="64" fillId="9" borderId="83">
      <alignment horizontal="right" vertical="center"/>
    </xf>
    <xf numFmtId="4" fontId="64" fillId="9" borderId="83">
      <alignment horizontal="right" vertical="center"/>
    </xf>
    <xf numFmtId="0" fontId="20" fillId="14" borderId="83">
      <alignment horizontal="right" vertical="center"/>
    </xf>
    <xf numFmtId="4" fontId="20" fillId="14" borderId="83">
      <alignment horizontal="right" vertical="center"/>
    </xf>
    <xf numFmtId="0" fontId="20" fillId="14" borderId="83">
      <alignment horizontal="right" vertical="center"/>
    </xf>
    <xf numFmtId="4" fontId="20" fillId="14" borderId="83">
      <alignment horizontal="right" vertical="center"/>
    </xf>
    <xf numFmtId="0" fontId="77" fillId="73" borderId="80" applyNumberFormat="0" applyAlignment="0" applyProtection="0"/>
    <xf numFmtId="0" fontId="24" fillId="0" borderId="83">
      <alignment horizontal="right" vertical="center"/>
    </xf>
    <xf numFmtId="4" fontId="24" fillId="0" borderId="83">
      <alignment horizontal="right" vertical="center"/>
    </xf>
    <xf numFmtId="4" fontId="24" fillId="0" borderId="83" applyFill="0" applyBorder="0" applyProtection="0">
      <alignment horizontal="right" vertical="center"/>
    </xf>
    <xf numFmtId="49" fontId="22" fillId="0" borderId="83" applyNumberFormat="0" applyFill="0" applyBorder="0" applyProtection="0">
      <alignment horizontal="left" vertical="center"/>
    </xf>
    <xf numFmtId="0" fontId="24" fillId="0" borderId="83" applyNumberFormat="0" applyFill="0" applyAlignment="0" applyProtection="0"/>
    <xf numFmtId="175" fontId="24" fillId="90" borderId="83" applyNumberFormat="0" applyFont="0" applyBorder="0" applyAlignment="0" applyProtection="0">
      <alignment horizontal="right" vertical="center"/>
    </xf>
    <xf numFmtId="0" fontId="24" fillId="16" borderId="83"/>
    <xf numFmtId="4" fontId="24" fillId="16" borderId="83"/>
    <xf numFmtId="4" fontId="20" fillId="14" borderId="83">
      <alignment horizontal="right" vertical="center"/>
    </xf>
    <xf numFmtId="0" fontId="24" fillId="16" borderId="83"/>
    <xf numFmtId="0" fontId="73" fillId="86" borderId="80" applyNumberFormat="0" applyAlignment="0" applyProtection="0"/>
    <xf numFmtId="0" fontId="20" fillId="9" borderId="83">
      <alignment horizontal="right" vertical="center"/>
    </xf>
    <xf numFmtId="0" fontId="24" fillId="0" borderId="83">
      <alignment horizontal="right" vertical="center"/>
    </xf>
    <xf numFmtId="0" fontId="93" fillId="0" borderId="81" applyNumberFormat="0" applyFill="0" applyAlignment="0" applyProtection="0"/>
    <xf numFmtId="0" fontId="24" fillId="9" borderId="84">
      <alignment horizontal="left" vertical="center"/>
    </xf>
    <xf numFmtId="0" fontId="86" fillId="73" borderId="80" applyNumberFormat="0" applyAlignment="0" applyProtection="0"/>
    <xf numFmtId="175" fontId="24" fillId="90" borderId="83" applyNumberFormat="0" applyFont="0" applyBorder="0" applyAlignment="0" applyProtection="0">
      <alignment horizontal="right" vertical="center"/>
    </xf>
    <xf numFmtId="0" fontId="68" fillId="89" borderId="82" applyNumberFormat="0" applyFont="0" applyAlignment="0" applyProtection="0"/>
    <xf numFmtId="0" fontId="24" fillId="0" borderId="86">
      <alignment horizontal="left" vertical="center" wrapText="1" indent="2"/>
    </xf>
    <xf numFmtId="4" fontId="24" fillId="16" borderId="83"/>
    <xf numFmtId="49" fontId="22" fillId="0" borderId="83" applyNumberFormat="0" applyFill="0" applyBorder="0" applyProtection="0">
      <alignment horizontal="left" vertical="center"/>
    </xf>
    <xf numFmtId="0" fontId="24" fillId="0" borderId="83">
      <alignment horizontal="right" vertical="center"/>
    </xf>
    <xf numFmtId="4" fontId="20" fillId="14" borderId="85">
      <alignment horizontal="right" vertical="center"/>
    </xf>
    <xf numFmtId="4" fontId="20" fillId="14" borderId="83">
      <alignment horizontal="right" vertical="center"/>
    </xf>
    <xf numFmtId="4" fontId="20" fillId="14" borderId="83">
      <alignment horizontal="right" vertical="center"/>
    </xf>
    <xf numFmtId="0" fontId="64" fillId="9" borderId="83">
      <alignment horizontal="right" vertical="center"/>
    </xf>
    <xf numFmtId="0" fontId="20" fillId="9" borderId="83">
      <alignment horizontal="right" vertical="center"/>
    </xf>
    <xf numFmtId="49" fontId="24" fillId="0" borderId="83" applyNumberFormat="0" applyFont="0" applyFill="0" applyBorder="0" applyProtection="0">
      <alignment horizontal="left" vertical="center" indent="2"/>
    </xf>
    <xf numFmtId="0" fontId="86" fillId="73" borderId="80" applyNumberFormat="0" applyAlignment="0" applyProtection="0"/>
    <xf numFmtId="0" fontId="71" fillId="86" borderId="79" applyNumberFormat="0" applyAlignment="0" applyProtection="0"/>
    <xf numFmtId="49" fontId="24" fillId="0" borderId="83" applyNumberFormat="0" applyFont="0" applyFill="0" applyBorder="0" applyProtection="0">
      <alignment horizontal="left" vertical="center" indent="2"/>
    </xf>
    <xf numFmtId="0" fontId="77" fillId="73" borderId="80" applyNumberFormat="0" applyAlignment="0" applyProtection="0"/>
    <xf numFmtId="4" fontId="24" fillId="0" borderId="83" applyFill="0" applyBorder="0" applyProtection="0">
      <alignment horizontal="right" vertical="center"/>
    </xf>
    <xf numFmtId="0" fontId="74" fillId="86" borderId="80" applyNumberFormat="0" applyAlignment="0" applyProtection="0"/>
    <xf numFmtId="0" fontId="93" fillId="0" borderId="81" applyNumberFormat="0" applyFill="0" applyAlignment="0" applyProtection="0"/>
    <xf numFmtId="0" fontId="90" fillId="86" borderId="79" applyNumberFormat="0" applyAlignment="0" applyProtection="0"/>
    <xf numFmtId="0" fontId="24" fillId="0" borderId="83" applyNumberFormat="0" applyFill="0" applyAlignment="0" applyProtection="0"/>
    <xf numFmtId="4" fontId="24" fillId="0" borderId="83">
      <alignment horizontal="right" vertical="center"/>
    </xf>
    <xf numFmtId="0" fontId="24" fillId="0" borderId="83">
      <alignment horizontal="right" vertical="center"/>
    </xf>
    <xf numFmtId="0" fontId="86" fillId="73" borderId="80" applyNumberFormat="0" applyAlignment="0" applyProtection="0"/>
    <xf numFmtId="0" fontId="71" fillId="86" borderId="79" applyNumberFormat="0" applyAlignment="0" applyProtection="0"/>
    <xf numFmtId="0" fontId="73" fillId="86" borderId="80" applyNumberFormat="0" applyAlignment="0" applyProtection="0"/>
    <xf numFmtId="0" fontId="24" fillId="14" borderId="86">
      <alignment horizontal="left" vertical="center" wrapText="1" indent="2"/>
    </xf>
    <xf numFmtId="0" fontId="74" fillId="86" borderId="80" applyNumberFormat="0" applyAlignment="0" applyProtection="0"/>
    <xf numFmtId="0" fontId="74" fillId="86" borderId="80" applyNumberFormat="0" applyAlignment="0" applyProtection="0"/>
    <xf numFmtId="4" fontId="20" fillId="14" borderId="84">
      <alignment horizontal="right" vertical="center"/>
    </xf>
    <xf numFmtId="0" fontId="20" fillId="14" borderId="84">
      <alignment horizontal="right" vertical="center"/>
    </xf>
    <xf numFmtId="0" fontId="20" fillId="14" borderId="83">
      <alignment horizontal="right" vertical="center"/>
    </xf>
    <xf numFmtId="4" fontId="64" fillId="9" borderId="83">
      <alignment horizontal="right" vertical="center"/>
    </xf>
    <xf numFmtId="0" fontId="77" fillId="73" borderId="80" applyNumberFormat="0" applyAlignment="0" applyProtection="0"/>
    <xf numFmtId="0" fontId="78" fillId="0" borderId="81" applyNumberFormat="0" applyFill="0" applyAlignment="0" applyProtection="0"/>
    <xf numFmtId="0" fontId="93" fillId="0" borderId="81" applyNumberFormat="0" applyFill="0" applyAlignment="0" applyProtection="0"/>
    <xf numFmtId="0" fontId="68" fillId="89" borderId="82" applyNumberFormat="0" applyFont="0" applyAlignment="0" applyProtection="0"/>
    <xf numFmtId="0" fontId="86" fillId="73" borderId="80" applyNumberFormat="0" applyAlignment="0" applyProtection="0"/>
    <xf numFmtId="49" fontId="22" fillId="0" borderId="83" applyNumberFormat="0" applyFill="0" applyBorder="0" applyProtection="0">
      <alignment horizontal="left" vertical="center"/>
    </xf>
    <xf numFmtId="0" fontId="24" fillId="14" borderId="86">
      <alignment horizontal="left" vertical="center" wrapText="1" indent="2"/>
    </xf>
    <xf numFmtId="0" fontId="74" fillId="86" borderId="80" applyNumberFormat="0" applyAlignment="0" applyProtection="0"/>
    <xf numFmtId="0" fontId="24" fillId="0" borderId="86">
      <alignment horizontal="left" vertical="center" wrapText="1" indent="2"/>
    </xf>
    <xf numFmtId="0" fontId="68" fillId="89" borderId="82" applyNumberFormat="0" applyFont="0" applyAlignment="0" applyProtection="0"/>
    <xf numFmtId="0" fontId="25" fillId="89" borderId="82" applyNumberFormat="0" applyFont="0" applyAlignment="0" applyProtection="0"/>
    <xf numFmtId="0" fontId="90" fillId="86" borderId="79" applyNumberFormat="0" applyAlignment="0" applyProtection="0"/>
    <xf numFmtId="0" fontId="93" fillId="0" borderId="81" applyNumberFormat="0" applyFill="0" applyAlignment="0" applyProtection="0"/>
    <xf numFmtId="4" fontId="24" fillId="16" borderId="83"/>
    <xf numFmtId="0" fontId="20" fillId="14" borderId="83">
      <alignment horizontal="right" vertical="center"/>
    </xf>
    <xf numFmtId="0" fontId="93" fillId="0" borderId="81" applyNumberFormat="0" applyFill="0" applyAlignment="0" applyProtection="0"/>
    <xf numFmtId="4" fontId="20" fillId="14" borderId="85">
      <alignment horizontal="right" vertical="center"/>
    </xf>
    <xf numFmtId="0" fontId="73" fillId="86" borderId="80" applyNumberFormat="0" applyAlignment="0" applyProtection="0"/>
    <xf numFmtId="0" fontId="20" fillId="14" borderId="84">
      <alignment horizontal="right" vertical="center"/>
    </xf>
    <xf numFmtId="0" fontId="74" fillId="86" borderId="80" applyNumberFormat="0" applyAlignment="0" applyProtection="0"/>
    <xf numFmtId="0" fontId="78" fillId="0" borderId="81" applyNumberFormat="0" applyFill="0" applyAlignment="0" applyProtection="0"/>
    <xf numFmtId="0" fontId="68" fillId="89" borderId="82" applyNumberFormat="0" applyFont="0" applyAlignment="0" applyProtection="0"/>
    <xf numFmtId="4" fontId="20" fillId="14" borderId="84">
      <alignment horizontal="right" vertical="center"/>
    </xf>
    <xf numFmtId="0" fontId="24" fillId="14" borderId="86">
      <alignment horizontal="left" vertical="center" wrapText="1" indent="2"/>
    </xf>
    <xf numFmtId="0" fontId="24" fillId="16" borderId="83"/>
    <xf numFmtId="175" fontId="24" fillId="90" borderId="83" applyNumberFormat="0" applyFont="0" applyBorder="0" applyAlignment="0" applyProtection="0">
      <alignment horizontal="right" vertical="center"/>
    </xf>
    <xf numFmtId="0" fontId="24" fillId="0" borderId="83" applyNumberFormat="0" applyFill="0" applyAlignment="0" applyProtection="0"/>
    <xf numFmtId="4" fontId="24" fillId="0" borderId="83" applyFill="0" applyBorder="0" applyProtection="0">
      <alignment horizontal="right" vertical="center"/>
    </xf>
    <xf numFmtId="4" fontId="20" fillId="9" borderId="83">
      <alignment horizontal="right" vertical="center"/>
    </xf>
    <xf numFmtId="0" fontId="78" fillId="0" borderId="81" applyNumberFormat="0" applyFill="0" applyAlignment="0" applyProtection="0"/>
    <xf numFmtId="49" fontId="22" fillId="0" borderId="83" applyNumberFormat="0" applyFill="0" applyBorder="0" applyProtection="0">
      <alignment horizontal="left" vertical="center"/>
    </xf>
    <xf numFmtId="49" fontId="24" fillId="0" borderId="84" applyNumberFormat="0" applyFont="0" applyFill="0" applyBorder="0" applyProtection="0">
      <alignment horizontal="left" vertical="center" indent="5"/>
    </xf>
    <xf numFmtId="0" fontId="24" fillId="9" borderId="84">
      <alignment horizontal="left" vertical="center"/>
    </xf>
    <xf numFmtId="0" fontId="74" fillId="86" borderId="80" applyNumberFormat="0" applyAlignment="0" applyProtection="0"/>
    <xf numFmtId="4" fontId="20" fillId="14" borderId="85">
      <alignment horizontal="right" vertical="center"/>
    </xf>
    <xf numFmtId="0" fontId="86" fillId="73" borderId="80" applyNumberFormat="0" applyAlignment="0" applyProtection="0"/>
    <xf numFmtId="0" fontId="86" fillId="73" borderId="80" applyNumberFormat="0" applyAlignment="0" applyProtection="0"/>
    <xf numFmtId="0" fontId="68" fillId="89" borderId="82" applyNumberFormat="0" applyFont="0" applyAlignment="0" applyProtection="0"/>
    <xf numFmtId="0" fontId="90" fillId="86" borderId="79" applyNumberFormat="0" applyAlignment="0" applyProtection="0"/>
    <xf numFmtId="0" fontId="93" fillId="0" borderId="81" applyNumberFormat="0" applyFill="0" applyAlignment="0" applyProtection="0"/>
    <xf numFmtId="0" fontId="20" fillId="14" borderId="83">
      <alignment horizontal="right" vertical="center"/>
    </xf>
    <xf numFmtId="0" fontId="25" fillId="89" borderId="82" applyNumberFormat="0" applyFont="0" applyAlignment="0" applyProtection="0"/>
    <xf numFmtId="4" fontId="24" fillId="0" borderId="83">
      <alignment horizontal="right" vertical="center"/>
    </xf>
    <xf numFmtId="0" fontId="93" fillId="0" borderId="81" applyNumberFormat="0" applyFill="0" applyAlignment="0" applyProtection="0"/>
    <xf numFmtId="0" fontId="20" fillId="14" borderId="83">
      <alignment horizontal="right" vertical="center"/>
    </xf>
    <xf numFmtId="0" fontId="20" fillId="14" borderId="83">
      <alignment horizontal="right" vertical="center"/>
    </xf>
    <xf numFmtId="4" fontId="64" fillId="9" borderId="83">
      <alignment horizontal="right" vertical="center"/>
    </xf>
    <xf numFmtId="0" fontId="20" fillId="9" borderId="83">
      <alignment horizontal="right" vertical="center"/>
    </xf>
    <xf numFmtId="4" fontId="20" fillId="9" borderId="83">
      <alignment horizontal="right" vertical="center"/>
    </xf>
    <xf numFmtId="0" fontId="64" fillId="9" borderId="83">
      <alignment horizontal="right" vertical="center"/>
    </xf>
    <xf numFmtId="4" fontId="64" fillId="9" borderId="83">
      <alignment horizontal="right" vertical="center"/>
    </xf>
    <xf numFmtId="0" fontId="20" fillId="14" borderId="83">
      <alignment horizontal="right" vertical="center"/>
    </xf>
    <xf numFmtId="4" fontId="20" fillId="14" borderId="83">
      <alignment horizontal="right" vertical="center"/>
    </xf>
    <xf numFmtId="0" fontId="20" fillId="14" borderId="83">
      <alignment horizontal="right" vertical="center"/>
    </xf>
    <xf numFmtId="4" fontId="20" fillId="14" borderId="83">
      <alignment horizontal="right" vertical="center"/>
    </xf>
    <xf numFmtId="0" fontId="20" fillId="14" borderId="84">
      <alignment horizontal="right" vertical="center"/>
    </xf>
    <xf numFmtId="4" fontId="20" fillId="14" borderId="84">
      <alignment horizontal="right" vertical="center"/>
    </xf>
    <xf numFmtId="0" fontId="20" fillId="14" borderId="85">
      <alignment horizontal="right" vertical="center"/>
    </xf>
    <xf numFmtId="4" fontId="20" fillId="14" borderId="85">
      <alignment horizontal="right" vertical="center"/>
    </xf>
    <xf numFmtId="0" fontId="74" fillId="86" borderId="80" applyNumberFormat="0" applyAlignment="0" applyProtection="0"/>
    <xf numFmtId="0" fontId="24" fillId="14" borderId="86">
      <alignment horizontal="left" vertical="center" wrapText="1" indent="2"/>
    </xf>
    <xf numFmtId="0" fontId="24" fillId="0" borderId="86">
      <alignment horizontal="left" vertical="center" wrapText="1" indent="2"/>
    </xf>
    <xf numFmtId="0" fontId="24" fillId="9" borderId="84">
      <alignment horizontal="left" vertical="center"/>
    </xf>
    <xf numFmtId="0" fontId="86" fillId="73" borderId="80" applyNumberFormat="0" applyAlignment="0" applyProtection="0"/>
    <xf numFmtId="0" fontId="24" fillId="0" borderId="83">
      <alignment horizontal="right" vertical="center"/>
    </xf>
    <xf numFmtId="4" fontId="24" fillId="0" borderId="83">
      <alignment horizontal="right" vertical="center"/>
    </xf>
    <xf numFmtId="0" fontId="24" fillId="0" borderId="83" applyNumberFormat="0" applyFill="0" applyAlignment="0" applyProtection="0"/>
    <xf numFmtId="0" fontId="90" fillId="86" borderId="79" applyNumberFormat="0" applyAlignment="0" applyProtection="0"/>
    <xf numFmtId="175" fontId="24" fillId="90" borderId="83" applyNumberFormat="0" applyFont="0" applyBorder="0" applyAlignment="0" applyProtection="0">
      <alignment horizontal="right" vertical="center"/>
    </xf>
    <xf numFmtId="0" fontId="24" fillId="16" borderId="83"/>
    <xf numFmtId="4" fontId="24" fillId="16" borderId="83"/>
    <xf numFmtId="0" fontId="93" fillId="0" borderId="81" applyNumberFormat="0" applyFill="0" applyAlignment="0" applyProtection="0"/>
    <xf numFmtId="0" fontId="25" fillId="89" borderId="82" applyNumberFormat="0" applyFont="0" applyAlignment="0" applyProtection="0"/>
    <xf numFmtId="0" fontId="68" fillId="89" borderId="82" applyNumberFormat="0" applyFont="0" applyAlignment="0" applyProtection="0"/>
    <xf numFmtId="0" fontId="24" fillId="0" borderId="83" applyNumberFormat="0" applyFill="0" applyAlignment="0" applyProtection="0"/>
    <xf numFmtId="0" fontId="78" fillId="0" borderId="81" applyNumberFormat="0" applyFill="0" applyAlignment="0" applyProtection="0"/>
    <xf numFmtId="0" fontId="93" fillId="0" borderId="81" applyNumberFormat="0" applyFill="0" applyAlignment="0" applyProtection="0"/>
    <xf numFmtId="0" fontId="77" fillId="73" borderId="80" applyNumberFormat="0" applyAlignment="0" applyProtection="0"/>
    <xf numFmtId="0" fontId="74" fillId="86" borderId="80" applyNumberFormat="0" applyAlignment="0" applyProtection="0"/>
    <xf numFmtId="4" fontId="64" fillId="9" borderId="83">
      <alignment horizontal="right" vertical="center"/>
    </xf>
    <xf numFmtId="0" fontId="20" fillId="9" borderId="83">
      <alignment horizontal="right" vertical="center"/>
    </xf>
    <xf numFmtId="175" fontId="24" fillId="90" borderId="83" applyNumberFormat="0" applyFont="0" applyBorder="0" applyAlignment="0" applyProtection="0">
      <alignment horizontal="right" vertical="center"/>
    </xf>
    <xf numFmtId="0" fontId="78" fillId="0" borderId="81" applyNumberFormat="0" applyFill="0" applyAlignment="0" applyProtection="0"/>
    <xf numFmtId="49" fontId="24" fillId="0" borderId="83" applyNumberFormat="0" applyFont="0" applyFill="0" applyBorder="0" applyProtection="0">
      <alignment horizontal="left" vertical="center" indent="2"/>
    </xf>
    <xf numFmtId="49" fontId="24" fillId="0" borderId="84" applyNumberFormat="0" applyFont="0" applyFill="0" applyBorder="0" applyProtection="0">
      <alignment horizontal="left" vertical="center" indent="5"/>
    </xf>
    <xf numFmtId="49" fontId="24" fillId="0" borderId="83" applyNumberFormat="0" applyFont="0" applyFill="0" applyBorder="0" applyProtection="0">
      <alignment horizontal="left" vertical="center" indent="2"/>
    </xf>
    <xf numFmtId="4" fontId="24" fillId="0" borderId="83" applyFill="0" applyBorder="0" applyProtection="0">
      <alignment horizontal="right" vertical="center"/>
    </xf>
    <xf numFmtId="49" fontId="22" fillId="0" borderId="83" applyNumberFormat="0" applyFill="0" applyBorder="0" applyProtection="0">
      <alignment horizontal="left" vertical="center"/>
    </xf>
    <xf numFmtId="0" fontId="24" fillId="0" borderId="86">
      <alignment horizontal="left" vertical="center" wrapText="1" indent="2"/>
    </xf>
    <xf numFmtId="0" fontId="90" fillId="86" borderId="79" applyNumberFormat="0" applyAlignment="0" applyProtection="0"/>
    <xf numFmtId="0" fontId="20" fillId="14" borderId="85">
      <alignment horizontal="right" vertical="center"/>
    </xf>
    <xf numFmtId="0" fontId="77" fillId="73" borderId="80" applyNumberFormat="0" applyAlignment="0" applyProtection="0"/>
    <xf numFmtId="0" fontId="20" fillId="14" borderId="85">
      <alignment horizontal="right" vertical="center"/>
    </xf>
    <xf numFmtId="4" fontId="20" fillId="14" borderId="83">
      <alignment horizontal="right" vertical="center"/>
    </xf>
    <xf numFmtId="0" fontId="20" fillId="14" borderId="83">
      <alignment horizontal="right" vertical="center"/>
    </xf>
    <xf numFmtId="0" fontId="71" fillId="86" borderId="79" applyNumberFormat="0" applyAlignment="0" applyProtection="0"/>
    <xf numFmtId="0" fontId="73" fillId="86" borderId="80" applyNumberFormat="0" applyAlignment="0" applyProtection="0"/>
    <xf numFmtId="0" fontId="78" fillId="0" borderId="81" applyNumberFormat="0" applyFill="0" applyAlignment="0" applyProtection="0"/>
    <xf numFmtId="0" fontId="24" fillId="16" borderId="83"/>
    <xf numFmtId="4" fontId="24" fillId="16" borderId="83"/>
    <xf numFmtId="4" fontId="20" fillId="14" borderId="83">
      <alignment horizontal="right" vertical="center"/>
    </xf>
    <xf numFmtId="0" fontId="64" fillId="9" borderId="83">
      <alignment horizontal="right" vertical="center"/>
    </xf>
    <xf numFmtId="0" fontId="77" fillId="73" borderId="80" applyNumberFormat="0" applyAlignment="0" applyProtection="0"/>
    <xf numFmtId="0" fontId="74" fillId="86" borderId="80" applyNumberFormat="0" applyAlignment="0" applyProtection="0"/>
    <xf numFmtId="4" fontId="24" fillId="0" borderId="83">
      <alignment horizontal="right" vertical="center"/>
    </xf>
    <xf numFmtId="0" fontId="24" fillId="14" borderId="86">
      <alignment horizontal="left" vertical="center" wrapText="1" indent="2"/>
    </xf>
    <xf numFmtId="0" fontId="24" fillId="0" borderId="86">
      <alignment horizontal="left" vertical="center" wrapText="1" indent="2"/>
    </xf>
    <xf numFmtId="0" fontId="90" fillId="86" borderId="79" applyNumberFormat="0" applyAlignment="0" applyProtection="0"/>
    <xf numFmtId="0" fontId="86" fillId="73" borderId="80" applyNumberFormat="0" applyAlignment="0" applyProtection="0"/>
    <xf numFmtId="0" fontId="73" fillId="86" borderId="80" applyNumberFormat="0" applyAlignment="0" applyProtection="0"/>
    <xf numFmtId="0" fontId="71" fillId="86" borderId="79" applyNumberFormat="0" applyAlignment="0" applyProtection="0"/>
    <xf numFmtId="0" fontId="20" fillId="14" borderId="85">
      <alignment horizontal="right" vertical="center"/>
    </xf>
    <xf numFmtId="0" fontId="64" fillId="9" borderId="83">
      <alignment horizontal="right" vertical="center"/>
    </xf>
    <xf numFmtId="4" fontId="20" fillId="9" borderId="83">
      <alignment horizontal="right" vertical="center"/>
    </xf>
    <xf numFmtId="4" fontId="20" fillId="14" borderId="83">
      <alignment horizontal="right" vertical="center"/>
    </xf>
    <xf numFmtId="49" fontId="24" fillId="0" borderId="84" applyNumberFormat="0" applyFont="0" applyFill="0" applyBorder="0" applyProtection="0">
      <alignment horizontal="left" vertical="center" indent="5"/>
    </xf>
    <xf numFmtId="4" fontId="24" fillId="0" borderId="83" applyFill="0" applyBorder="0" applyProtection="0">
      <alignment horizontal="right" vertical="center"/>
    </xf>
    <xf numFmtId="4" fontId="20" fillId="9" borderId="83">
      <alignment horizontal="right" vertical="center"/>
    </xf>
    <xf numFmtId="0" fontId="86" fillId="73" borderId="80" applyNumberFormat="0" applyAlignment="0" applyProtection="0"/>
    <xf numFmtId="0" fontId="77" fillId="73" borderId="80" applyNumberFormat="0" applyAlignment="0" applyProtection="0"/>
    <xf numFmtId="0" fontId="73" fillId="86" borderId="80" applyNumberFormat="0" applyAlignment="0" applyProtection="0"/>
    <xf numFmtId="0" fontId="24" fillId="14" borderId="86">
      <alignment horizontal="left" vertical="center" wrapText="1" indent="2"/>
    </xf>
    <xf numFmtId="0" fontId="24" fillId="0" borderId="86">
      <alignment horizontal="left" vertical="center" wrapText="1" indent="2"/>
    </xf>
    <xf numFmtId="0" fontId="24" fillId="14" borderId="86">
      <alignment horizontal="left" vertical="center" wrapText="1" indent="2"/>
    </xf>
    <xf numFmtId="0" fontId="71" fillId="86" borderId="94" applyNumberFormat="0" applyAlignment="0" applyProtection="0"/>
    <xf numFmtId="0" fontId="90" fillId="86" borderId="94" applyNumberFormat="0" applyAlignment="0" applyProtection="0"/>
    <xf numFmtId="0" fontId="20" fillId="14" borderId="92">
      <alignment horizontal="right" vertical="center"/>
    </xf>
    <xf numFmtId="0" fontId="73" fillId="86" borderId="87" applyNumberFormat="0" applyAlignment="0" applyProtection="0"/>
    <xf numFmtId="4" fontId="20" fillId="14" borderId="90">
      <alignment horizontal="right" vertical="center"/>
    </xf>
    <xf numFmtId="4" fontId="24" fillId="16" borderId="90"/>
    <xf numFmtId="4" fontId="24" fillId="16" borderId="90"/>
    <xf numFmtId="0" fontId="20" fillId="14" borderId="90">
      <alignment horizontal="right" vertical="center"/>
    </xf>
    <xf numFmtId="0" fontId="20" fillId="14" borderId="90">
      <alignment horizontal="right" vertical="center"/>
    </xf>
    <xf numFmtId="0" fontId="24" fillId="16" borderId="90"/>
    <xf numFmtId="0" fontId="20" fillId="14" borderId="92">
      <alignment horizontal="right" vertical="center"/>
    </xf>
    <xf numFmtId="0" fontId="20" fillId="14" borderId="92">
      <alignment horizontal="right" vertical="center"/>
    </xf>
    <xf numFmtId="0" fontId="73" fillId="86" borderId="87" applyNumberFormat="0" applyAlignment="0" applyProtection="0"/>
    <xf numFmtId="0" fontId="20" fillId="14" borderId="91">
      <alignment horizontal="right" vertical="center"/>
    </xf>
    <xf numFmtId="0" fontId="24" fillId="0" borderId="90">
      <alignment horizontal="right" vertical="center"/>
    </xf>
    <xf numFmtId="4" fontId="24" fillId="0" borderId="90">
      <alignment horizontal="right" vertical="center"/>
    </xf>
    <xf numFmtId="0" fontId="93" fillId="0" borderId="88" applyNumberFormat="0" applyFill="0" applyAlignment="0" applyProtection="0"/>
    <xf numFmtId="0" fontId="74" fillId="86" borderId="87" applyNumberFormat="0" applyAlignment="0" applyProtection="0"/>
    <xf numFmtId="0" fontId="93" fillId="0" borderId="88" applyNumberFormat="0" applyFill="0" applyAlignment="0" applyProtection="0"/>
    <xf numFmtId="0" fontId="74" fillId="86" borderId="87" applyNumberFormat="0" applyAlignment="0" applyProtection="0"/>
    <xf numFmtId="49" fontId="22" fillId="0" borderId="90" applyNumberFormat="0" applyFill="0" applyBorder="0" applyProtection="0">
      <alignment horizontal="left" vertical="center"/>
    </xf>
    <xf numFmtId="0" fontId="68" fillId="89" borderId="89" applyNumberFormat="0" applyFont="0" applyAlignment="0" applyProtection="0"/>
    <xf numFmtId="0" fontId="20" fillId="9" borderId="90">
      <alignment horizontal="right" vertical="center"/>
    </xf>
    <xf numFmtId="0" fontId="20" fillId="14" borderId="90">
      <alignment horizontal="right" vertical="center"/>
    </xf>
    <xf numFmtId="0" fontId="74" fillId="86" borderId="87" applyNumberFormat="0" applyAlignment="0" applyProtection="0"/>
    <xf numFmtId="0" fontId="78" fillId="0" borderId="88" applyNumberFormat="0" applyFill="0" applyAlignment="0" applyProtection="0"/>
    <xf numFmtId="4" fontId="24" fillId="0" borderId="90" applyFill="0" applyBorder="0" applyProtection="0">
      <alignment horizontal="right" vertical="center"/>
    </xf>
    <xf numFmtId="0" fontId="86" fillId="73" borderId="95" applyNumberFormat="0" applyAlignment="0" applyProtection="0"/>
    <xf numFmtId="0" fontId="3" fillId="0" borderId="58" applyNumberFormat="0" applyFill="0" applyAlignment="0" applyProtection="0"/>
    <xf numFmtId="0" fontId="24" fillId="14" borderId="93">
      <alignment horizontal="left" vertical="center" wrapText="1" indent="2"/>
    </xf>
    <xf numFmtId="0" fontId="3" fillId="0" borderId="58" applyNumberFormat="0" applyFill="0" applyAlignment="0" applyProtection="0"/>
    <xf numFmtId="0" fontId="1" fillId="59" borderId="0" applyNumberFormat="0" applyBorder="0" applyAlignment="0" applyProtection="0"/>
    <xf numFmtId="49" fontId="24" fillId="0" borderId="98" applyNumberFormat="0" applyFont="0" applyFill="0" applyBorder="0" applyProtection="0">
      <alignment horizontal="left" vertical="center" indent="2"/>
    </xf>
    <xf numFmtId="0" fontId="62" fillId="64" borderId="0" applyNumberFormat="0" applyBorder="0" applyAlignment="0" applyProtection="0"/>
    <xf numFmtId="4" fontId="20" fillId="14" borderId="90">
      <alignment horizontal="right" vertical="center"/>
    </xf>
    <xf numFmtId="0" fontId="86" fillId="73" borderId="87" applyNumberFormat="0" applyAlignment="0" applyProtection="0"/>
    <xf numFmtId="0" fontId="74" fillId="86" borderId="87" applyNumberFormat="0" applyAlignment="0" applyProtection="0"/>
    <xf numFmtId="0" fontId="73" fillId="86" borderId="87" applyNumberFormat="0" applyAlignment="0" applyProtection="0"/>
    <xf numFmtId="0" fontId="24" fillId="9" borderId="91">
      <alignment horizontal="left" vertical="center"/>
    </xf>
    <xf numFmtId="0" fontId="1" fillId="53" borderId="0" applyNumberFormat="0" applyBorder="0" applyAlignment="0" applyProtection="0"/>
    <xf numFmtId="0" fontId="20" fillId="14" borderId="90">
      <alignment horizontal="right" vertical="center"/>
    </xf>
    <xf numFmtId="0" fontId="61" fillId="0" borderId="0" applyNumberFormat="0" applyFill="0" applyBorder="0" applyAlignment="0" applyProtection="0"/>
    <xf numFmtId="175" fontId="24" fillId="90" borderId="98" applyNumberFormat="0" applyFont="0" applyBorder="0" applyAlignment="0" applyProtection="0">
      <alignment horizontal="right" vertical="center"/>
    </xf>
    <xf numFmtId="0" fontId="62" fillId="49" borderId="0" applyNumberFormat="0" applyBorder="0" applyAlignment="0" applyProtection="0"/>
    <xf numFmtId="175" fontId="24" fillId="90" borderId="90" applyNumberFormat="0" applyFont="0" applyBorder="0" applyAlignment="0" applyProtection="0">
      <alignment horizontal="right" vertical="center"/>
    </xf>
    <xf numFmtId="0" fontId="59" fillId="46" borderId="56" applyNumberFormat="0" applyAlignment="0" applyProtection="0"/>
    <xf numFmtId="0" fontId="59" fillId="46" borderId="56" applyNumberFormat="0" applyAlignment="0" applyProtection="0"/>
    <xf numFmtId="0" fontId="24" fillId="0" borderId="93">
      <alignment horizontal="left" vertical="center" wrapText="1" indent="2"/>
    </xf>
    <xf numFmtId="175" fontId="24" fillId="90" borderId="90" applyNumberFormat="0" applyFont="0" applyBorder="0" applyAlignment="0" applyProtection="0">
      <alignment horizontal="right" vertical="center"/>
    </xf>
    <xf numFmtId="4" fontId="24" fillId="0" borderId="90" applyFill="0" applyBorder="0" applyProtection="0">
      <alignment horizontal="right" vertical="center"/>
    </xf>
    <xf numFmtId="0" fontId="61" fillId="0" borderId="0" applyNumberFormat="0" applyFill="0" applyBorder="0" applyAlignment="0" applyProtection="0"/>
    <xf numFmtId="0" fontId="86" fillId="73" borderId="87" applyNumberFormat="0" applyAlignment="0" applyProtection="0"/>
    <xf numFmtId="0" fontId="24" fillId="0" borderId="93">
      <alignment horizontal="left" vertical="center" wrapText="1" indent="2"/>
    </xf>
    <xf numFmtId="0" fontId="24" fillId="16" borderId="90"/>
    <xf numFmtId="0" fontId="93" fillId="0" borderId="96" applyNumberFormat="0" applyFill="0" applyAlignment="0" applyProtection="0"/>
    <xf numFmtId="0" fontId="24" fillId="0" borderId="90">
      <alignment horizontal="right" vertical="center"/>
    </xf>
    <xf numFmtId="0" fontId="24" fillId="16" borderId="90"/>
    <xf numFmtId="0" fontId="68" fillId="89" borderId="89" applyNumberFormat="0" applyFont="0" applyAlignment="0" applyProtection="0"/>
    <xf numFmtId="49" fontId="22" fillId="0" borderId="90" applyNumberFormat="0" applyFill="0" applyBorder="0" applyProtection="0">
      <alignment horizontal="left" vertical="center"/>
    </xf>
    <xf numFmtId="0" fontId="24" fillId="0" borderId="93">
      <alignment horizontal="left" vertical="center" wrapText="1" indent="2"/>
    </xf>
    <xf numFmtId="0" fontId="74" fillId="86" borderId="87" applyNumberFormat="0" applyAlignment="0" applyProtection="0"/>
    <xf numFmtId="49" fontId="24" fillId="0" borderId="90" applyNumberFormat="0" applyFont="0" applyFill="0" applyBorder="0" applyProtection="0">
      <alignment horizontal="left" vertical="center" indent="2"/>
    </xf>
    <xf numFmtId="0" fontId="24" fillId="14" borderId="93">
      <alignment horizontal="left" vertical="center" wrapText="1" indent="2"/>
    </xf>
    <xf numFmtId="0" fontId="90" fillId="86" borderId="94" applyNumberFormat="0" applyAlignment="0" applyProtection="0"/>
    <xf numFmtId="0" fontId="1" fillId="50" borderId="0" applyNumberFormat="0" applyBorder="0" applyAlignment="0" applyProtection="0"/>
    <xf numFmtId="0" fontId="3" fillId="0" borderId="58" applyNumberFormat="0" applyFill="0" applyAlignment="0" applyProtection="0"/>
    <xf numFmtId="0" fontId="64" fillId="9" borderId="90">
      <alignment horizontal="right" vertical="center"/>
    </xf>
    <xf numFmtId="0" fontId="1" fillId="63" borderId="0" applyNumberFormat="0" applyBorder="0" applyAlignment="0" applyProtection="0"/>
    <xf numFmtId="0" fontId="77" fillId="73" borderId="87" applyNumberFormat="0" applyAlignment="0" applyProtection="0"/>
    <xf numFmtId="4" fontId="64" fillId="9" borderId="90">
      <alignment horizontal="right" vertical="center"/>
    </xf>
    <xf numFmtId="0" fontId="77" fillId="73" borderId="87" applyNumberFormat="0" applyAlignment="0" applyProtection="0"/>
    <xf numFmtId="0" fontId="62" fillId="58" borderId="0" applyNumberFormat="0" applyBorder="0" applyAlignment="0" applyProtection="0"/>
    <xf numFmtId="0" fontId="73" fillId="86" borderId="87" applyNumberFormat="0" applyAlignment="0" applyProtection="0"/>
    <xf numFmtId="0" fontId="71" fillId="86" borderId="94" applyNumberFormat="0" applyAlignment="0" applyProtection="0"/>
    <xf numFmtId="0" fontId="1" fillId="54" borderId="0" applyNumberFormat="0" applyBorder="0" applyAlignment="0" applyProtection="0"/>
    <xf numFmtId="0" fontId="24" fillId="16" borderId="90"/>
    <xf numFmtId="0" fontId="20" fillId="14" borderId="90">
      <alignment horizontal="right" vertical="center"/>
    </xf>
    <xf numFmtId="0" fontId="64" fillId="9" borderId="90">
      <alignment horizontal="right" vertical="center"/>
    </xf>
    <xf numFmtId="0" fontId="90" fillId="86" borderId="94" applyNumberFormat="0" applyAlignment="0" applyProtection="0"/>
    <xf numFmtId="0" fontId="78" fillId="0" borderId="96" applyNumberFormat="0" applyFill="0" applyAlignment="0" applyProtection="0"/>
    <xf numFmtId="4" fontId="20" fillId="9" borderId="90">
      <alignment horizontal="right" vertical="center"/>
    </xf>
    <xf numFmtId="0" fontId="1" fillId="63" borderId="0" applyNumberFormat="0" applyBorder="0" applyAlignment="0" applyProtection="0"/>
    <xf numFmtId="0" fontId="78" fillId="0" borderId="88" applyNumberFormat="0" applyFill="0" applyAlignment="0" applyProtection="0"/>
    <xf numFmtId="0" fontId="78" fillId="0" borderId="88" applyNumberFormat="0" applyFill="0" applyAlignment="0" applyProtection="0"/>
    <xf numFmtId="0" fontId="90" fillId="86" borderId="94" applyNumberFormat="0" applyAlignment="0" applyProtection="0"/>
    <xf numFmtId="4" fontId="24" fillId="16" borderId="90"/>
    <xf numFmtId="0" fontId="62" fillId="52" borderId="0" applyNumberFormat="0" applyBorder="0" applyAlignment="0" applyProtection="0"/>
    <xf numFmtId="0" fontId="1" fillId="50" borderId="0" applyNumberFormat="0" applyBorder="0" applyAlignment="0" applyProtection="0"/>
    <xf numFmtId="0" fontId="20" fillId="14" borderId="92">
      <alignment horizontal="right" vertical="center"/>
    </xf>
    <xf numFmtId="0" fontId="60" fillId="0" borderId="0" applyNumberFormat="0" applyFill="0" applyBorder="0" applyAlignment="0" applyProtection="0"/>
    <xf numFmtId="0" fontId="71" fillId="86" borderId="94" applyNumberFormat="0" applyAlignment="0" applyProtection="0"/>
    <xf numFmtId="0" fontId="20" fillId="9" borderId="90">
      <alignment horizontal="right" vertical="center"/>
    </xf>
    <xf numFmtId="4" fontId="24" fillId="0" borderId="90">
      <alignment horizontal="right" vertical="center"/>
    </xf>
    <xf numFmtId="0" fontId="1" fillId="57" borderId="0" applyNumberFormat="0" applyBorder="0" applyAlignment="0" applyProtection="0"/>
    <xf numFmtId="0" fontId="24" fillId="0" borderId="101">
      <alignment horizontal="left" vertical="center" wrapText="1" indent="2"/>
    </xf>
    <xf numFmtId="49" fontId="24" fillId="0" borderId="90" applyNumberFormat="0" applyFont="0" applyFill="0" applyBorder="0" applyProtection="0">
      <alignment horizontal="left" vertical="center" indent="2"/>
    </xf>
    <xf numFmtId="0" fontId="24" fillId="14" borderId="93">
      <alignment horizontal="left" vertical="center" wrapText="1" indent="2"/>
    </xf>
    <xf numFmtId="0" fontId="20" fillId="14" borderId="91">
      <alignment horizontal="right" vertical="center"/>
    </xf>
    <xf numFmtId="4" fontId="24" fillId="16" borderId="90"/>
    <xf numFmtId="0" fontId="68" fillId="89" borderId="89" applyNumberFormat="0" applyFont="0" applyAlignment="0" applyProtection="0"/>
    <xf numFmtId="0" fontId="62" fillId="55" borderId="0" applyNumberFormat="0" applyBorder="0" applyAlignment="0" applyProtection="0"/>
    <xf numFmtId="4" fontId="20" fillId="14" borderId="90">
      <alignment horizontal="right" vertical="center"/>
    </xf>
    <xf numFmtId="0" fontId="62" fillId="49" borderId="0" applyNumberFormat="0" applyBorder="0" applyAlignment="0" applyProtection="0"/>
    <xf numFmtId="0" fontId="86" fillId="73" borderId="87" applyNumberFormat="0" applyAlignment="0" applyProtection="0"/>
    <xf numFmtId="0" fontId="71" fillId="86" borderId="94" applyNumberFormat="0" applyAlignment="0" applyProtection="0"/>
    <xf numFmtId="0" fontId="93" fillId="0" borderId="88" applyNumberFormat="0" applyFill="0" applyAlignment="0" applyProtection="0"/>
    <xf numFmtId="4" fontId="20" fillId="14" borderId="91">
      <alignment horizontal="right" vertical="center"/>
    </xf>
    <xf numFmtId="0" fontId="1" fillId="51" borderId="0" applyNumberFormat="0" applyBorder="0" applyAlignment="0" applyProtection="0"/>
    <xf numFmtId="4" fontId="64" fillId="9" borderId="90">
      <alignment horizontal="right" vertical="center"/>
    </xf>
    <xf numFmtId="0" fontId="20" fillId="14" borderId="90">
      <alignment horizontal="right" vertical="center"/>
    </xf>
    <xf numFmtId="0" fontId="62" fillId="52" borderId="0" applyNumberFormat="0" applyBorder="0" applyAlignment="0" applyProtection="0"/>
    <xf numFmtId="0" fontId="86" fillId="73" borderId="95" applyNumberFormat="0" applyAlignment="0" applyProtection="0"/>
    <xf numFmtId="0" fontId="1" fillId="59" borderId="0" applyNumberFormat="0" applyBorder="0" applyAlignment="0" applyProtection="0"/>
    <xf numFmtId="0" fontId="1" fillId="50" borderId="0" applyNumberFormat="0" applyBorder="0" applyAlignment="0" applyProtection="0"/>
    <xf numFmtId="0" fontId="73" fillId="86" borderId="87" applyNumberFormat="0" applyAlignment="0" applyProtection="0"/>
    <xf numFmtId="0" fontId="62" fillId="58" borderId="0" applyNumberFormat="0" applyBorder="0" applyAlignment="0" applyProtection="0"/>
    <xf numFmtId="0" fontId="20" fillId="9" borderId="90">
      <alignment horizontal="right" vertical="center"/>
    </xf>
    <xf numFmtId="0" fontId="74" fillId="86" borderId="87" applyNumberFormat="0" applyAlignment="0" applyProtection="0"/>
    <xf numFmtId="4" fontId="24" fillId="0" borderId="90" applyFill="0" applyBorder="0" applyProtection="0">
      <alignment horizontal="right" vertical="center"/>
    </xf>
    <xf numFmtId="0" fontId="24" fillId="14" borderId="93">
      <alignment horizontal="left" vertical="center" wrapText="1" indent="2"/>
    </xf>
    <xf numFmtId="4" fontId="24" fillId="16" borderId="90"/>
    <xf numFmtId="0" fontId="58" fillId="46" borderId="57" applyNumberFormat="0" applyAlignment="0" applyProtection="0"/>
    <xf numFmtId="0" fontId="74" fillId="86" borderId="87" applyNumberFormat="0" applyAlignment="0" applyProtection="0"/>
    <xf numFmtId="0" fontId="74" fillId="86" borderId="87" applyNumberFormat="0" applyAlignment="0" applyProtection="0"/>
    <xf numFmtId="0" fontId="1" fillId="48" borderId="0" applyNumberFormat="0" applyBorder="0" applyAlignment="0" applyProtection="0"/>
    <xf numFmtId="0" fontId="77" fillId="73" borderId="87" applyNumberFormat="0" applyAlignment="0" applyProtection="0"/>
    <xf numFmtId="4" fontId="24" fillId="16" borderId="98"/>
    <xf numFmtId="49" fontId="22" fillId="0" borderId="90" applyNumberFormat="0" applyFill="0" applyBorder="0" applyProtection="0">
      <alignment horizontal="left" vertical="center"/>
    </xf>
    <xf numFmtId="0" fontId="93" fillId="0" borderId="96" applyNumberFormat="0" applyFill="0" applyAlignment="0" applyProtection="0"/>
    <xf numFmtId="0" fontId="24" fillId="0" borderId="93">
      <alignment horizontal="left" vertical="center" wrapText="1" indent="2"/>
    </xf>
    <xf numFmtId="0" fontId="24" fillId="14" borderId="93">
      <alignment horizontal="left" vertical="center" wrapText="1" indent="2"/>
    </xf>
    <xf numFmtId="0" fontId="68" fillId="89" borderId="89" applyNumberFormat="0" applyFont="0" applyAlignment="0" applyProtection="0"/>
    <xf numFmtId="0" fontId="20" fillId="14" borderId="90">
      <alignment horizontal="right" vertical="center"/>
    </xf>
    <xf numFmtId="0" fontId="20" fillId="14" borderId="90">
      <alignment horizontal="right" vertical="center"/>
    </xf>
    <xf numFmtId="0" fontId="74" fillId="86" borderId="87" applyNumberFormat="0" applyAlignment="0" applyProtection="0"/>
    <xf numFmtId="0" fontId="62" fillId="55" borderId="0" applyNumberFormat="0" applyBorder="0" applyAlignment="0" applyProtection="0"/>
    <xf numFmtId="175" fontId="24" fillId="90" borderId="90" applyNumberFormat="0" applyFont="0" applyBorder="0" applyAlignment="0" applyProtection="0">
      <alignment horizontal="right" vertical="center"/>
    </xf>
    <xf numFmtId="0" fontId="1" fillId="60" borderId="0" applyNumberFormat="0" applyBorder="0" applyAlignment="0" applyProtection="0"/>
    <xf numFmtId="0" fontId="74" fillId="86" borderId="87" applyNumberFormat="0" applyAlignment="0" applyProtection="0"/>
    <xf numFmtId="0" fontId="90" fillId="86" borderId="94" applyNumberFormat="0" applyAlignment="0" applyProtection="0"/>
    <xf numFmtId="0" fontId="93" fillId="0" borderId="96" applyNumberFormat="0" applyFill="0" applyAlignment="0" applyProtection="0"/>
    <xf numFmtId="0" fontId="93" fillId="0" borderId="88" applyNumberFormat="0" applyFill="0" applyAlignment="0" applyProtection="0"/>
    <xf numFmtId="0" fontId="86" fillId="73" borderId="87" applyNumberFormat="0" applyAlignment="0" applyProtection="0"/>
    <xf numFmtId="0" fontId="20" fillId="9" borderId="90">
      <alignment horizontal="right" vertical="center"/>
    </xf>
    <xf numFmtId="0" fontId="24" fillId="0" borderId="101">
      <alignment horizontal="left" vertical="center" wrapText="1" indent="2"/>
    </xf>
    <xf numFmtId="0" fontId="62" fillId="49" borderId="0" applyNumberFormat="0" applyBorder="0" applyAlignment="0" applyProtection="0"/>
    <xf numFmtId="0" fontId="90" fillId="86" borderId="94" applyNumberFormat="0" applyAlignment="0" applyProtection="0"/>
    <xf numFmtId="0" fontId="1" fillId="54" borderId="0" applyNumberFormat="0" applyBorder="0" applyAlignment="0" applyProtection="0"/>
    <xf numFmtId="4" fontId="64" fillId="9" borderId="90">
      <alignment horizontal="right" vertical="center"/>
    </xf>
    <xf numFmtId="4" fontId="20" fillId="9" borderId="90">
      <alignment horizontal="right" vertical="center"/>
    </xf>
    <xf numFmtId="0" fontId="20" fillId="14" borderId="98">
      <alignment horizontal="right" vertical="center"/>
    </xf>
    <xf numFmtId="0" fontId="24" fillId="0" borderId="90" applyNumberFormat="0" applyFill="0" applyAlignment="0" applyProtection="0"/>
    <xf numFmtId="4" fontId="20" fillId="9" borderId="90">
      <alignment horizontal="right" vertical="center"/>
    </xf>
    <xf numFmtId="0" fontId="3" fillId="0" borderId="58" applyNumberFormat="0" applyFill="0" applyAlignment="0" applyProtection="0"/>
    <xf numFmtId="0" fontId="74" fillId="86" borderId="87" applyNumberFormat="0" applyAlignment="0" applyProtection="0"/>
    <xf numFmtId="0" fontId="1" fillId="56" borderId="0" applyNumberFormat="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4" fillId="0" borderId="90" applyNumberFormat="0" applyFill="0" applyAlignment="0" applyProtection="0"/>
    <xf numFmtId="4" fontId="20" fillId="14" borderId="90">
      <alignment horizontal="right" vertical="center"/>
    </xf>
    <xf numFmtId="0" fontId="68" fillId="89" borderId="89" applyNumberFormat="0" applyFont="0" applyAlignment="0" applyProtection="0"/>
    <xf numFmtId="4" fontId="20" fillId="14" borderId="90">
      <alignment horizontal="right" vertical="center"/>
    </xf>
    <xf numFmtId="4" fontId="20" fillId="14" borderId="90">
      <alignment horizontal="right" vertical="center"/>
    </xf>
    <xf numFmtId="0" fontId="24" fillId="0" borderId="90">
      <alignment horizontal="right" vertical="center"/>
    </xf>
    <xf numFmtId="4" fontId="24" fillId="0" borderId="90">
      <alignment horizontal="right" vertical="center"/>
    </xf>
    <xf numFmtId="0" fontId="20" fillId="14" borderId="100">
      <alignment horizontal="right" vertical="center"/>
    </xf>
    <xf numFmtId="0" fontId="78" fillId="0" borderId="88" applyNumberFormat="0" applyFill="0" applyAlignment="0" applyProtection="0"/>
    <xf numFmtId="0" fontId="68" fillId="89" borderId="89" applyNumberFormat="0" applyFont="0" applyAlignment="0" applyProtection="0"/>
    <xf numFmtId="0" fontId="24" fillId="0" borderId="90" applyNumberFormat="0" applyFill="0" applyAlignment="0" applyProtection="0"/>
    <xf numFmtId="0" fontId="20" fillId="14" borderId="92">
      <alignment horizontal="right" vertical="center"/>
    </xf>
    <xf numFmtId="49" fontId="22" fillId="0" borderId="98" applyNumberFormat="0" applyFill="0" applyBorder="0" applyProtection="0">
      <alignment horizontal="left" vertical="center"/>
    </xf>
    <xf numFmtId="4" fontId="20" fillId="14" borderId="90">
      <alignment horizontal="right" vertical="center"/>
    </xf>
    <xf numFmtId="0" fontId="74" fillId="86" borderId="87" applyNumberFormat="0" applyAlignment="0" applyProtection="0"/>
    <xf numFmtId="0" fontId="20" fillId="14" borderId="90">
      <alignment horizontal="right" vertical="center"/>
    </xf>
    <xf numFmtId="0" fontId="24" fillId="16" borderId="98"/>
    <xf numFmtId="4" fontId="24" fillId="16" borderId="90"/>
    <xf numFmtId="0" fontId="77" fillId="73" borderId="87" applyNumberFormat="0" applyAlignment="0" applyProtection="0"/>
    <xf numFmtId="0" fontId="74" fillId="86" borderId="87" applyNumberFormat="0" applyAlignment="0" applyProtection="0"/>
    <xf numFmtId="0" fontId="93" fillId="0" borderId="88" applyNumberFormat="0" applyFill="0" applyAlignment="0" applyProtection="0"/>
    <xf numFmtId="0" fontId="24" fillId="9" borderId="91">
      <alignment horizontal="left" vertical="center"/>
    </xf>
    <xf numFmtId="0" fontId="77" fillId="73" borderId="87" applyNumberFormat="0" applyAlignment="0" applyProtection="0"/>
    <xf numFmtId="0" fontId="24" fillId="0" borderId="90" applyNumberFormat="0" applyFill="0" applyAlignment="0" applyProtection="0"/>
    <xf numFmtId="0" fontId="1" fillId="63" borderId="0" applyNumberFormat="0" applyBorder="0" applyAlignment="0" applyProtection="0"/>
    <xf numFmtId="0" fontId="24" fillId="0" borderId="90">
      <alignment horizontal="right" vertical="center"/>
    </xf>
    <xf numFmtId="0" fontId="24" fillId="9" borderId="91">
      <alignment horizontal="left" vertical="center"/>
    </xf>
    <xf numFmtId="4" fontId="20" fillId="14" borderId="92">
      <alignment horizontal="right" vertical="center"/>
    </xf>
    <xf numFmtId="49" fontId="22" fillId="0" borderId="90" applyNumberFormat="0" applyFill="0" applyBorder="0" applyProtection="0">
      <alignment horizontal="left" vertical="center"/>
    </xf>
    <xf numFmtId="0" fontId="90" fillId="86" borderId="94" applyNumberFormat="0" applyAlignment="0" applyProtection="0"/>
    <xf numFmtId="0" fontId="62" fillId="64" borderId="0" applyNumberFormat="0" applyBorder="0" applyAlignment="0" applyProtection="0"/>
    <xf numFmtId="0" fontId="1" fillId="62" borderId="0" applyNumberFormat="0" applyBorder="0" applyAlignment="0" applyProtection="0"/>
    <xf numFmtId="0" fontId="73" fillId="86" borderId="87" applyNumberFormat="0" applyAlignment="0" applyProtection="0"/>
    <xf numFmtId="0" fontId="86" fillId="73" borderId="87" applyNumberFormat="0" applyAlignment="0" applyProtection="0"/>
    <xf numFmtId="4" fontId="64" fillId="9" borderId="90">
      <alignment horizontal="right" vertical="center"/>
    </xf>
    <xf numFmtId="0" fontId="1" fillId="57" borderId="0" applyNumberFormat="0" applyBorder="0" applyAlignment="0" applyProtection="0"/>
    <xf numFmtId="0" fontId="20" fillId="14" borderId="91">
      <alignment horizontal="right" vertical="center"/>
    </xf>
    <xf numFmtId="0" fontId="24" fillId="14" borderId="93">
      <alignment horizontal="left" vertical="center" wrapText="1" indent="2"/>
    </xf>
    <xf numFmtId="0" fontId="73" fillId="86" borderId="87" applyNumberFormat="0" applyAlignment="0" applyProtection="0"/>
    <xf numFmtId="0" fontId="1" fillId="63" borderId="0" applyNumberFormat="0" applyBorder="0" applyAlignment="0" applyProtection="0"/>
    <xf numFmtId="0" fontId="20" fillId="14" borderId="99">
      <alignment horizontal="right" vertical="center"/>
    </xf>
    <xf numFmtId="4" fontId="20" fillId="14" borderId="91">
      <alignment horizontal="right" vertical="center"/>
    </xf>
    <xf numFmtId="0" fontId="25" fillId="89" borderId="89" applyNumberFormat="0" applyFont="0" applyAlignment="0" applyProtection="0"/>
    <xf numFmtId="0" fontId="1" fillId="62" borderId="0" applyNumberFormat="0" applyBorder="0" applyAlignment="0" applyProtection="0"/>
    <xf numFmtId="0" fontId="20" fillId="9" borderId="90">
      <alignment horizontal="right" vertical="center"/>
    </xf>
    <xf numFmtId="0" fontId="20" fillId="9" borderId="98">
      <alignment horizontal="right" vertical="center"/>
    </xf>
    <xf numFmtId="0" fontId="1" fillId="56" borderId="0" applyNumberFormat="0" applyBorder="0" applyAlignment="0" applyProtection="0"/>
    <xf numFmtId="0" fontId="86" fillId="73" borderId="87" applyNumberFormat="0" applyAlignment="0" applyProtection="0"/>
    <xf numFmtId="4" fontId="20" fillId="14" borderId="100">
      <alignment horizontal="right" vertical="center"/>
    </xf>
    <xf numFmtId="4" fontId="20" fillId="14" borderId="91">
      <alignment horizontal="right" vertical="center"/>
    </xf>
    <xf numFmtId="4" fontId="20" fillId="14" borderId="98">
      <alignment horizontal="right" vertical="center"/>
    </xf>
    <xf numFmtId="4" fontId="20" fillId="14" borderId="90">
      <alignment horizontal="right" vertical="center"/>
    </xf>
    <xf numFmtId="0" fontId="20" fillId="9" borderId="90">
      <alignment horizontal="right" vertical="center"/>
    </xf>
    <xf numFmtId="0" fontId="77" fillId="73" borderId="87" applyNumberFormat="0" applyAlignment="0" applyProtection="0"/>
    <xf numFmtId="0" fontId="1" fillId="54" borderId="0" applyNumberFormat="0" applyBorder="0" applyAlignment="0" applyProtection="0"/>
    <xf numFmtId="0" fontId="59" fillId="46" borderId="56" applyNumberFormat="0" applyAlignment="0" applyProtection="0"/>
    <xf numFmtId="0" fontId="78" fillId="0" borderId="88" applyNumberFormat="0" applyFill="0" applyAlignment="0" applyProtection="0"/>
    <xf numFmtId="0" fontId="64" fillId="9" borderId="90">
      <alignment horizontal="right" vertical="center"/>
    </xf>
    <xf numFmtId="0" fontId="90" fillId="86" borderId="94" applyNumberFormat="0" applyAlignment="0" applyProtection="0"/>
    <xf numFmtId="0" fontId="93" fillId="0" borderId="88" applyNumberFormat="0" applyFill="0" applyAlignment="0" applyProtection="0"/>
    <xf numFmtId="0" fontId="1" fillId="53" borderId="0" applyNumberFormat="0" applyBorder="0" applyAlignment="0" applyProtection="0"/>
    <xf numFmtId="175" fontId="24" fillId="90" borderId="90" applyNumberFormat="0" applyFont="0" applyBorder="0" applyAlignment="0" applyProtection="0">
      <alignment horizontal="right" vertical="center"/>
    </xf>
    <xf numFmtId="0" fontId="1" fillId="51" borderId="0" applyNumberFormat="0" applyBorder="0" applyAlignment="0" applyProtection="0"/>
    <xf numFmtId="0" fontId="74" fillId="86" borderId="95" applyNumberFormat="0" applyAlignment="0" applyProtection="0"/>
    <xf numFmtId="0" fontId="1" fillId="56" borderId="0" applyNumberFormat="0" applyBorder="0" applyAlignment="0" applyProtection="0"/>
    <xf numFmtId="0" fontId="62" fillId="61" borderId="0" applyNumberFormat="0" applyBorder="0" applyAlignment="0" applyProtection="0"/>
    <xf numFmtId="0" fontId="78" fillId="0" borderId="88" applyNumberFormat="0" applyFill="0" applyAlignment="0" applyProtection="0"/>
    <xf numFmtId="0" fontId="24" fillId="0" borderId="90">
      <alignment horizontal="right" vertical="center"/>
    </xf>
    <xf numFmtId="0" fontId="25" fillId="89" borderId="89" applyNumberFormat="0" applyFont="0" applyAlignment="0" applyProtection="0"/>
    <xf numFmtId="0" fontId="74" fillId="86" borderId="87" applyNumberFormat="0" applyAlignment="0" applyProtection="0"/>
    <xf numFmtId="0" fontId="93" fillId="0" borderId="88" applyNumberFormat="0" applyFill="0" applyAlignment="0" applyProtection="0"/>
    <xf numFmtId="0" fontId="1" fillId="48" borderId="0" applyNumberFormat="0" applyBorder="0" applyAlignment="0" applyProtection="0"/>
    <xf numFmtId="0" fontId="68" fillId="89" borderId="89" applyNumberFormat="0" applyFont="0" applyAlignment="0" applyProtection="0"/>
    <xf numFmtId="0" fontId="62" fillId="58" borderId="0" applyNumberFormat="0" applyBorder="0" applyAlignment="0" applyProtection="0"/>
    <xf numFmtId="0" fontId="24" fillId="0" borderId="90" applyNumberFormat="0" applyFill="0" applyAlignment="0" applyProtection="0"/>
    <xf numFmtId="0" fontId="1" fillId="57" borderId="0" applyNumberFormat="0" applyBorder="0" applyAlignment="0" applyProtection="0"/>
    <xf numFmtId="4" fontId="24" fillId="0" borderId="90" applyFill="0" applyBorder="0" applyProtection="0">
      <alignment horizontal="right" vertical="center"/>
    </xf>
    <xf numFmtId="0" fontId="1" fillId="47" borderId="0" applyNumberFormat="0" applyBorder="0" applyAlignment="0" applyProtection="0"/>
    <xf numFmtId="0" fontId="93" fillId="0" borderId="88" applyNumberFormat="0" applyFill="0" applyAlignment="0" applyProtection="0"/>
    <xf numFmtId="0" fontId="64" fillId="9" borderId="98">
      <alignment horizontal="right" vertical="center"/>
    </xf>
    <xf numFmtId="0" fontId="1" fillId="60" borderId="0" applyNumberFormat="0" applyBorder="0" applyAlignment="0" applyProtection="0"/>
    <xf numFmtId="0" fontId="24" fillId="9" borderId="99">
      <alignment horizontal="left" vertical="center"/>
    </xf>
    <xf numFmtId="0" fontId="64" fillId="9" borderId="90">
      <alignment horizontal="right" vertical="center"/>
    </xf>
    <xf numFmtId="0" fontId="77" fillId="73" borderId="87" applyNumberFormat="0" applyAlignment="0" applyProtection="0"/>
    <xf numFmtId="175" fontId="24" fillId="90" borderId="90" applyNumberFormat="0" applyFont="0" applyBorder="0" applyAlignment="0" applyProtection="0">
      <alignment horizontal="right" vertical="center"/>
    </xf>
    <xf numFmtId="0" fontId="77" fillId="73" borderId="87" applyNumberFormat="0" applyAlignment="0" applyProtection="0"/>
    <xf numFmtId="4" fontId="24" fillId="0" borderId="90">
      <alignment horizontal="right" vertical="center"/>
    </xf>
    <xf numFmtId="49" fontId="24" fillId="0" borderId="90" applyNumberFormat="0" applyFont="0" applyFill="0" applyBorder="0" applyProtection="0">
      <alignment horizontal="left" vertical="center" indent="2"/>
    </xf>
    <xf numFmtId="175" fontId="24" fillId="90" borderId="90" applyNumberFormat="0" applyFont="0" applyBorder="0" applyAlignment="0" applyProtection="0">
      <alignment horizontal="right" vertical="center"/>
    </xf>
    <xf numFmtId="0" fontId="86" fillId="73" borderId="87" applyNumberFormat="0" applyAlignment="0" applyProtection="0"/>
    <xf numFmtId="49" fontId="22" fillId="0" borderId="90" applyNumberFormat="0" applyFill="0" applyBorder="0" applyProtection="0">
      <alignment horizontal="left" vertical="center"/>
    </xf>
    <xf numFmtId="4" fontId="20" fillId="14" borderId="90">
      <alignment horizontal="right" vertical="center"/>
    </xf>
    <xf numFmtId="0" fontId="77" fillId="73" borderId="87" applyNumberFormat="0" applyAlignment="0" applyProtection="0"/>
    <xf numFmtId="0" fontId="74" fillId="86" borderId="87" applyNumberFormat="0" applyAlignment="0" applyProtection="0"/>
    <xf numFmtId="4" fontId="24" fillId="0" borderId="90">
      <alignment horizontal="right" vertical="center"/>
    </xf>
    <xf numFmtId="0" fontId="24" fillId="14" borderId="93">
      <alignment horizontal="left" vertical="center" wrapText="1" indent="2"/>
    </xf>
    <xf numFmtId="0" fontId="24" fillId="0" borderId="93">
      <alignment horizontal="left" vertical="center" wrapText="1" indent="2"/>
    </xf>
    <xf numFmtId="0" fontId="90" fillId="86" borderId="94" applyNumberFormat="0" applyAlignment="0" applyProtection="0"/>
    <xf numFmtId="0" fontId="86" fillId="73" borderId="87" applyNumberFormat="0" applyAlignment="0" applyProtection="0"/>
    <xf numFmtId="0" fontId="73" fillId="86" borderId="87" applyNumberFormat="0" applyAlignment="0" applyProtection="0"/>
    <xf numFmtId="0" fontId="71" fillId="86" borderId="94" applyNumberFormat="0" applyAlignment="0" applyProtection="0"/>
    <xf numFmtId="0" fontId="20" fillId="14" borderId="92">
      <alignment horizontal="right" vertical="center"/>
    </xf>
    <xf numFmtId="0" fontId="64" fillId="9" borderId="90">
      <alignment horizontal="right" vertical="center"/>
    </xf>
    <xf numFmtId="4" fontId="20" fillId="9" borderId="90">
      <alignment horizontal="right" vertical="center"/>
    </xf>
    <xf numFmtId="4" fontId="20" fillId="14" borderId="90">
      <alignment horizontal="right" vertical="center"/>
    </xf>
    <xf numFmtId="49" fontId="24" fillId="0" borderId="91" applyNumberFormat="0" applyFont="0" applyFill="0" applyBorder="0" applyProtection="0">
      <alignment horizontal="left" vertical="center" indent="5"/>
    </xf>
    <xf numFmtId="4" fontId="24" fillId="0" borderId="90" applyFill="0" applyBorder="0" applyProtection="0">
      <alignment horizontal="right" vertical="center"/>
    </xf>
    <xf numFmtId="4" fontId="20" fillId="9" borderId="90">
      <alignment horizontal="right" vertical="center"/>
    </xf>
    <xf numFmtId="0" fontId="86" fillId="73" borderId="87" applyNumberFormat="0" applyAlignment="0" applyProtection="0"/>
    <xf numFmtId="0" fontId="77" fillId="73" borderId="87" applyNumberFormat="0" applyAlignment="0" applyProtection="0"/>
    <xf numFmtId="0" fontId="73" fillId="86" borderId="87" applyNumberFormat="0" applyAlignment="0" applyProtection="0"/>
    <xf numFmtId="0" fontId="24" fillId="14" borderId="93">
      <alignment horizontal="left" vertical="center" wrapText="1" indent="2"/>
    </xf>
    <xf numFmtId="0" fontId="24" fillId="0" borderId="93">
      <alignment horizontal="left" vertical="center" wrapText="1" indent="2"/>
    </xf>
    <xf numFmtId="0" fontId="24" fillId="14" borderId="93">
      <alignment horizontal="left" vertical="center" wrapText="1" indent="2"/>
    </xf>
    <xf numFmtId="4" fontId="20" fillId="9" borderId="98">
      <alignment horizontal="right" vertical="center"/>
    </xf>
    <xf numFmtId="0" fontId="62" fillId="49" borderId="0" applyNumberFormat="0" applyBorder="0" applyAlignment="0" applyProtection="0"/>
    <xf numFmtId="0" fontId="62" fillId="61" borderId="0" applyNumberFormat="0" applyBorder="0" applyAlignment="0" applyProtection="0"/>
    <xf numFmtId="0" fontId="1" fillId="59" borderId="0" applyNumberFormat="0" applyBorder="0" applyAlignment="0" applyProtection="0"/>
    <xf numFmtId="0" fontId="1" fillId="56" borderId="0" applyNumberFormat="0" applyBorder="0" applyAlignment="0" applyProtection="0"/>
    <xf numFmtId="0" fontId="1" fillId="54" borderId="0" applyNumberFormat="0" applyBorder="0" applyAlignment="0" applyProtection="0"/>
    <xf numFmtId="0" fontId="1" fillId="48" borderId="0" applyNumberFormat="0" applyBorder="0" applyAlignment="0" applyProtection="0"/>
    <xf numFmtId="4" fontId="20" fillId="14" borderId="98">
      <alignment horizontal="right" vertical="center"/>
    </xf>
    <xf numFmtId="0" fontId="24" fillId="16" borderId="98"/>
    <xf numFmtId="0" fontId="73" fillId="86" borderId="95" applyNumberFormat="0" applyAlignment="0" applyProtection="0"/>
    <xf numFmtId="0" fontId="20" fillId="9" borderId="98">
      <alignment horizontal="right" vertical="center"/>
    </xf>
    <xf numFmtId="0" fontId="24" fillId="0" borderId="98">
      <alignment horizontal="right" vertical="center"/>
    </xf>
    <xf numFmtId="0" fontId="93" fillId="0" borderId="96" applyNumberFormat="0" applyFill="0" applyAlignment="0" applyProtection="0"/>
    <xf numFmtId="0" fontId="24" fillId="9" borderId="99">
      <alignment horizontal="left" vertical="center"/>
    </xf>
    <xf numFmtId="0" fontId="86" fillId="73" borderId="95" applyNumberFormat="0" applyAlignment="0" applyProtection="0"/>
    <xf numFmtId="175" fontId="24" fillId="90" borderId="98" applyNumberFormat="0" applyFont="0" applyBorder="0" applyAlignment="0" applyProtection="0">
      <alignment horizontal="right" vertical="center"/>
    </xf>
    <xf numFmtId="0" fontId="68" fillId="89" borderId="97" applyNumberFormat="0" applyFont="0" applyAlignment="0" applyProtection="0"/>
    <xf numFmtId="0" fontId="24" fillId="0" borderId="101">
      <alignment horizontal="left" vertical="center" wrapText="1" indent="2"/>
    </xf>
    <xf numFmtId="4" fontId="24" fillId="16" borderId="98"/>
    <xf numFmtId="49" fontId="22" fillId="0" borderId="98" applyNumberFormat="0" applyFill="0" applyBorder="0" applyProtection="0">
      <alignment horizontal="left" vertical="center"/>
    </xf>
    <xf numFmtId="0" fontId="24" fillId="0" borderId="98">
      <alignment horizontal="right" vertical="center"/>
    </xf>
    <xf numFmtId="4" fontId="20" fillId="14" borderId="100">
      <alignment horizontal="right" vertical="center"/>
    </xf>
    <xf numFmtId="4" fontId="20" fillId="14" borderId="98">
      <alignment horizontal="right" vertical="center"/>
    </xf>
    <xf numFmtId="4" fontId="20" fillId="14" borderId="98">
      <alignment horizontal="right" vertical="center"/>
    </xf>
    <xf numFmtId="0" fontId="64" fillId="9" borderId="98">
      <alignment horizontal="right" vertical="center"/>
    </xf>
    <xf numFmtId="0" fontId="20" fillId="9" borderId="98">
      <alignment horizontal="right" vertical="center"/>
    </xf>
    <xf numFmtId="49" fontId="24" fillId="0" borderId="98" applyNumberFormat="0" applyFont="0" applyFill="0" applyBorder="0" applyProtection="0">
      <alignment horizontal="left" vertical="center" indent="2"/>
    </xf>
    <xf numFmtId="0" fontId="86" fillId="73" borderId="95" applyNumberFormat="0" applyAlignment="0" applyProtection="0"/>
    <xf numFmtId="0" fontId="71" fillId="86" borderId="102" applyNumberFormat="0" applyAlignment="0" applyProtection="0"/>
    <xf numFmtId="49" fontId="24" fillId="0" borderId="98" applyNumberFormat="0" applyFont="0" applyFill="0" applyBorder="0" applyProtection="0">
      <alignment horizontal="left" vertical="center" indent="2"/>
    </xf>
    <xf numFmtId="0" fontId="77" fillId="73" borderId="95" applyNumberFormat="0" applyAlignment="0" applyProtection="0"/>
    <xf numFmtId="4" fontId="24" fillId="0" borderId="98" applyFill="0" applyBorder="0" applyProtection="0">
      <alignment horizontal="right" vertical="center"/>
    </xf>
    <xf numFmtId="0" fontId="74" fillId="86" borderId="95" applyNumberFormat="0" applyAlignment="0" applyProtection="0"/>
    <xf numFmtId="0" fontId="93" fillId="0" borderId="96" applyNumberFormat="0" applyFill="0" applyAlignment="0" applyProtection="0"/>
    <xf numFmtId="0" fontId="90" fillId="86" borderId="102" applyNumberFormat="0" applyAlignment="0" applyProtection="0"/>
    <xf numFmtId="0" fontId="24" fillId="0" borderId="98" applyNumberFormat="0" applyFill="0" applyAlignment="0" applyProtection="0"/>
    <xf numFmtId="4" fontId="24" fillId="0" borderId="98">
      <alignment horizontal="right" vertical="center"/>
    </xf>
    <xf numFmtId="0" fontId="24" fillId="0" borderId="98">
      <alignment horizontal="right" vertical="center"/>
    </xf>
    <xf numFmtId="0" fontId="86" fillId="73" borderId="95" applyNumberFormat="0" applyAlignment="0" applyProtection="0"/>
    <xf numFmtId="0" fontId="71" fillId="86" borderId="102" applyNumberFormat="0" applyAlignment="0" applyProtection="0"/>
    <xf numFmtId="0" fontId="73" fillId="86" borderId="95" applyNumberFormat="0" applyAlignment="0" applyProtection="0"/>
    <xf numFmtId="0" fontId="24" fillId="14" borderId="101">
      <alignment horizontal="left" vertical="center" wrapText="1" indent="2"/>
    </xf>
    <xf numFmtId="0" fontId="74" fillId="86" borderId="95" applyNumberFormat="0" applyAlignment="0" applyProtection="0"/>
    <xf numFmtId="0" fontId="74" fillId="86" borderId="95" applyNumberFormat="0" applyAlignment="0" applyProtection="0"/>
    <xf numFmtId="4" fontId="20" fillId="14" borderId="99">
      <alignment horizontal="right" vertical="center"/>
    </xf>
    <xf numFmtId="0" fontId="20" fillId="14" borderId="99">
      <alignment horizontal="right" vertical="center"/>
    </xf>
    <xf numFmtId="0" fontId="20" fillId="14" borderId="98">
      <alignment horizontal="right" vertical="center"/>
    </xf>
    <xf numFmtId="4" fontId="64" fillId="9" borderId="98">
      <alignment horizontal="right" vertical="center"/>
    </xf>
    <xf numFmtId="0" fontId="77" fillId="73" borderId="95" applyNumberFormat="0" applyAlignment="0" applyProtection="0"/>
    <xf numFmtId="0" fontId="78" fillId="0" borderId="96" applyNumberFormat="0" applyFill="0" applyAlignment="0" applyProtection="0"/>
    <xf numFmtId="0" fontId="93" fillId="0" borderId="96" applyNumberFormat="0" applyFill="0" applyAlignment="0" applyProtection="0"/>
    <xf numFmtId="0" fontId="68" fillId="89" borderId="97" applyNumberFormat="0" applyFont="0" applyAlignment="0" applyProtection="0"/>
    <xf numFmtId="0" fontId="86" fillId="73" borderId="95" applyNumberFormat="0" applyAlignment="0" applyProtection="0"/>
    <xf numFmtId="49" fontId="22" fillId="0" borderId="98" applyNumberFormat="0" applyFill="0" applyBorder="0" applyProtection="0">
      <alignment horizontal="left" vertical="center"/>
    </xf>
    <xf numFmtId="0" fontId="24" fillId="14" borderId="101">
      <alignment horizontal="left" vertical="center" wrapText="1" indent="2"/>
    </xf>
    <xf numFmtId="0" fontId="74" fillId="86" borderId="95" applyNumberFormat="0" applyAlignment="0" applyProtection="0"/>
    <xf numFmtId="0" fontId="24" fillId="0" borderId="101">
      <alignment horizontal="left" vertical="center" wrapText="1" indent="2"/>
    </xf>
    <xf numFmtId="0" fontId="68" fillId="89" borderId="97" applyNumberFormat="0" applyFont="0" applyAlignment="0" applyProtection="0"/>
    <xf numFmtId="0" fontId="25" fillId="89" borderId="97" applyNumberFormat="0" applyFont="0" applyAlignment="0" applyProtection="0"/>
    <xf numFmtId="0" fontId="90" fillId="86" borderId="102" applyNumberFormat="0" applyAlignment="0" applyProtection="0"/>
    <xf numFmtId="0" fontId="93" fillId="0" borderId="96" applyNumberFormat="0" applyFill="0" applyAlignment="0" applyProtection="0"/>
    <xf numFmtId="4" fontId="24" fillId="16" borderId="98"/>
    <xf numFmtId="0" fontId="20" fillId="14" borderId="98">
      <alignment horizontal="right" vertical="center"/>
    </xf>
    <xf numFmtId="0" fontId="93" fillId="0" borderId="96" applyNumberFormat="0" applyFill="0" applyAlignment="0" applyProtection="0"/>
    <xf numFmtId="4" fontId="20" fillId="14" borderId="100">
      <alignment horizontal="right" vertical="center"/>
    </xf>
    <xf numFmtId="0" fontId="73" fillId="86" borderId="95" applyNumberFormat="0" applyAlignment="0" applyProtection="0"/>
    <xf numFmtId="0" fontId="20" fillId="14" borderId="99">
      <alignment horizontal="right" vertical="center"/>
    </xf>
    <xf numFmtId="0" fontId="74" fillId="86" borderId="95" applyNumberFormat="0" applyAlignment="0" applyProtection="0"/>
    <xf numFmtId="0" fontId="78" fillId="0" borderId="96" applyNumberFormat="0" applyFill="0" applyAlignment="0" applyProtection="0"/>
    <xf numFmtId="0" fontId="68" fillId="89" borderId="97" applyNumberFormat="0" applyFont="0" applyAlignment="0" applyProtection="0"/>
    <xf numFmtId="4" fontId="20" fillId="14" borderId="99">
      <alignment horizontal="right" vertical="center"/>
    </xf>
    <xf numFmtId="0" fontId="24" fillId="14" borderId="101">
      <alignment horizontal="left" vertical="center" wrapText="1" indent="2"/>
    </xf>
    <xf numFmtId="0" fontId="24" fillId="16" borderId="98"/>
    <xf numFmtId="175" fontId="24" fillId="90" borderId="98" applyNumberFormat="0" applyFont="0" applyBorder="0" applyAlignment="0" applyProtection="0">
      <alignment horizontal="right" vertical="center"/>
    </xf>
    <xf numFmtId="0" fontId="24" fillId="0" borderId="98" applyNumberFormat="0" applyFill="0" applyAlignment="0" applyProtection="0"/>
    <xf numFmtId="4" fontId="24" fillId="0" borderId="98" applyFill="0" applyBorder="0" applyProtection="0">
      <alignment horizontal="right" vertical="center"/>
    </xf>
    <xf numFmtId="4" fontId="20" fillId="9" borderId="98">
      <alignment horizontal="right" vertical="center"/>
    </xf>
    <xf numFmtId="0" fontId="78" fillId="0" borderId="96" applyNumberFormat="0" applyFill="0" applyAlignment="0" applyProtection="0"/>
    <xf numFmtId="49" fontId="22" fillId="0" borderId="98" applyNumberFormat="0" applyFill="0" applyBorder="0" applyProtection="0">
      <alignment horizontal="left" vertical="center"/>
    </xf>
    <xf numFmtId="49" fontId="24" fillId="0" borderId="99" applyNumberFormat="0" applyFont="0" applyFill="0" applyBorder="0" applyProtection="0">
      <alignment horizontal="left" vertical="center" indent="5"/>
    </xf>
    <xf numFmtId="0" fontId="24" fillId="9" borderId="99">
      <alignment horizontal="left" vertical="center"/>
    </xf>
    <xf numFmtId="0" fontId="74" fillId="86" borderId="95" applyNumberFormat="0" applyAlignment="0" applyProtection="0"/>
    <xf numFmtId="4" fontId="20" fillId="14" borderId="100">
      <alignment horizontal="right" vertical="center"/>
    </xf>
    <xf numFmtId="0" fontId="86" fillId="73" borderId="95" applyNumberFormat="0" applyAlignment="0" applyProtection="0"/>
    <xf numFmtId="0" fontId="86" fillId="73" borderId="95" applyNumberFormat="0" applyAlignment="0" applyProtection="0"/>
    <xf numFmtId="0" fontId="68" fillId="89" borderId="97" applyNumberFormat="0" applyFont="0" applyAlignment="0" applyProtection="0"/>
    <xf numFmtId="0" fontId="90" fillId="86" borderId="102" applyNumberFormat="0" applyAlignment="0" applyProtection="0"/>
    <xf numFmtId="0" fontId="93" fillId="0" borderId="96" applyNumberFormat="0" applyFill="0" applyAlignment="0" applyProtection="0"/>
    <xf numFmtId="0" fontId="20" fillId="14" borderId="98">
      <alignment horizontal="right" vertical="center"/>
    </xf>
    <xf numFmtId="0" fontId="25" fillId="89" borderId="97" applyNumberFormat="0" applyFont="0" applyAlignment="0" applyProtection="0"/>
    <xf numFmtId="4" fontId="24" fillId="0" borderId="98">
      <alignment horizontal="right" vertical="center"/>
    </xf>
    <xf numFmtId="0" fontId="93" fillId="0" borderId="96" applyNumberFormat="0" applyFill="0" applyAlignment="0" applyProtection="0"/>
    <xf numFmtId="0" fontId="20" fillId="14" borderId="98">
      <alignment horizontal="right" vertical="center"/>
    </xf>
    <xf numFmtId="0" fontId="20" fillId="14" borderId="98">
      <alignment horizontal="right" vertical="center"/>
    </xf>
    <xf numFmtId="4" fontId="64" fillId="9" borderId="98">
      <alignment horizontal="right" vertical="center"/>
    </xf>
    <xf numFmtId="0" fontId="20" fillId="9" borderId="98">
      <alignment horizontal="right" vertical="center"/>
    </xf>
    <xf numFmtId="4" fontId="20" fillId="9" borderId="98">
      <alignment horizontal="right" vertical="center"/>
    </xf>
    <xf numFmtId="0" fontId="64" fillId="9" borderId="98">
      <alignment horizontal="right" vertical="center"/>
    </xf>
    <xf numFmtId="4" fontId="64" fillId="9" borderId="98">
      <alignment horizontal="right" vertical="center"/>
    </xf>
    <xf numFmtId="0" fontId="20" fillId="14" borderId="98">
      <alignment horizontal="right" vertical="center"/>
    </xf>
    <xf numFmtId="4" fontId="20" fillId="14" borderId="98">
      <alignment horizontal="right" vertical="center"/>
    </xf>
    <xf numFmtId="0" fontId="20" fillId="14" borderId="98">
      <alignment horizontal="right" vertical="center"/>
    </xf>
    <xf numFmtId="4" fontId="20" fillId="14" borderId="98">
      <alignment horizontal="right" vertical="center"/>
    </xf>
    <xf numFmtId="0" fontId="20" fillId="14" borderId="99">
      <alignment horizontal="right" vertical="center"/>
    </xf>
    <xf numFmtId="4" fontId="20" fillId="14" borderId="99">
      <alignment horizontal="right" vertical="center"/>
    </xf>
    <xf numFmtId="0" fontId="20" fillId="14" borderId="100">
      <alignment horizontal="right" vertical="center"/>
    </xf>
    <xf numFmtId="4" fontId="20" fillId="14" borderId="100">
      <alignment horizontal="right" vertical="center"/>
    </xf>
    <xf numFmtId="0" fontId="74" fillId="86" borderId="95" applyNumberFormat="0" applyAlignment="0" applyProtection="0"/>
    <xf numFmtId="0" fontId="24" fillId="14" borderId="101">
      <alignment horizontal="left" vertical="center" wrapText="1" indent="2"/>
    </xf>
    <xf numFmtId="0" fontId="24" fillId="0" borderId="101">
      <alignment horizontal="left" vertical="center" wrapText="1" indent="2"/>
    </xf>
    <xf numFmtId="0" fontId="24" fillId="9" borderId="99">
      <alignment horizontal="left" vertical="center"/>
    </xf>
    <xf numFmtId="0" fontId="86" fillId="73" borderId="95" applyNumberFormat="0" applyAlignment="0" applyProtection="0"/>
    <xf numFmtId="0" fontId="24" fillId="0" borderId="98">
      <alignment horizontal="right" vertical="center"/>
    </xf>
    <xf numFmtId="4" fontId="24" fillId="0" borderId="98">
      <alignment horizontal="right" vertical="center"/>
    </xf>
    <xf numFmtId="0" fontId="24" fillId="0" borderId="98" applyNumberFormat="0" applyFill="0" applyAlignment="0" applyProtection="0"/>
    <xf numFmtId="0" fontId="90" fillId="86" borderId="102" applyNumberFormat="0" applyAlignment="0" applyProtection="0"/>
    <xf numFmtId="175" fontId="24" fillId="90" borderId="98" applyNumberFormat="0" applyFont="0" applyBorder="0" applyAlignment="0" applyProtection="0">
      <alignment horizontal="right" vertical="center"/>
    </xf>
    <xf numFmtId="0" fontId="24" fillId="16" borderId="98"/>
    <xf numFmtId="4" fontId="24" fillId="16" borderId="98"/>
    <xf numFmtId="0" fontId="93" fillId="0" borderId="96" applyNumberFormat="0" applyFill="0" applyAlignment="0" applyProtection="0"/>
    <xf numFmtId="0" fontId="25" fillId="89" borderId="97" applyNumberFormat="0" applyFont="0" applyAlignment="0" applyProtection="0"/>
    <xf numFmtId="0" fontId="68" fillId="89" borderId="97" applyNumberFormat="0" applyFont="0" applyAlignment="0" applyProtection="0"/>
    <xf numFmtId="0" fontId="24" fillId="0" borderId="98" applyNumberFormat="0" applyFill="0" applyAlignment="0" applyProtection="0"/>
    <xf numFmtId="0" fontId="78" fillId="0" borderId="96" applyNumberFormat="0" applyFill="0" applyAlignment="0" applyProtection="0"/>
    <xf numFmtId="0" fontId="93" fillId="0" borderId="96" applyNumberFormat="0" applyFill="0" applyAlignment="0" applyProtection="0"/>
    <xf numFmtId="0" fontId="77" fillId="73" borderId="95" applyNumberFormat="0" applyAlignment="0" applyProtection="0"/>
    <xf numFmtId="0" fontId="74" fillId="86" borderId="95" applyNumberFormat="0" applyAlignment="0" applyProtection="0"/>
    <xf numFmtId="4" fontId="64" fillId="9" borderId="98">
      <alignment horizontal="right" vertical="center"/>
    </xf>
    <xf numFmtId="0" fontId="20" fillId="9" borderId="98">
      <alignment horizontal="right" vertical="center"/>
    </xf>
    <xf numFmtId="175" fontId="24" fillId="90" borderId="98" applyNumberFormat="0" applyFont="0" applyBorder="0" applyAlignment="0" applyProtection="0">
      <alignment horizontal="right" vertical="center"/>
    </xf>
    <xf numFmtId="0" fontId="78" fillId="0" borderId="96" applyNumberFormat="0" applyFill="0" applyAlignment="0" applyProtection="0"/>
    <xf numFmtId="49" fontId="24" fillId="0" borderId="98" applyNumberFormat="0" applyFont="0" applyFill="0" applyBorder="0" applyProtection="0">
      <alignment horizontal="left" vertical="center" indent="2"/>
    </xf>
    <xf numFmtId="49" fontId="24" fillId="0" borderId="99" applyNumberFormat="0" applyFont="0" applyFill="0" applyBorder="0" applyProtection="0">
      <alignment horizontal="left" vertical="center" indent="5"/>
    </xf>
    <xf numFmtId="49" fontId="24" fillId="0" borderId="98" applyNumberFormat="0" applyFont="0" applyFill="0" applyBorder="0" applyProtection="0">
      <alignment horizontal="left" vertical="center" indent="2"/>
    </xf>
    <xf numFmtId="4" fontId="24" fillId="0" borderId="98" applyFill="0" applyBorder="0" applyProtection="0">
      <alignment horizontal="right" vertical="center"/>
    </xf>
    <xf numFmtId="49" fontId="22" fillId="0" borderId="98" applyNumberFormat="0" applyFill="0" applyBorder="0" applyProtection="0">
      <alignment horizontal="left" vertical="center"/>
    </xf>
    <xf numFmtId="0" fontId="24" fillId="0" borderId="101">
      <alignment horizontal="left" vertical="center" wrapText="1" indent="2"/>
    </xf>
    <xf numFmtId="0" fontId="90" fillId="86" borderId="102" applyNumberFormat="0" applyAlignment="0" applyProtection="0"/>
    <xf numFmtId="0" fontId="20" fillId="14" borderId="100">
      <alignment horizontal="right" vertical="center"/>
    </xf>
    <xf numFmtId="0" fontId="77" fillId="73" borderId="95" applyNumberFormat="0" applyAlignment="0" applyProtection="0"/>
    <xf numFmtId="0" fontId="20" fillId="14" borderId="100">
      <alignment horizontal="right" vertical="center"/>
    </xf>
    <xf numFmtId="4" fontId="20" fillId="14" borderId="98">
      <alignment horizontal="right" vertical="center"/>
    </xf>
    <xf numFmtId="0" fontId="20" fillId="14" borderId="98">
      <alignment horizontal="right" vertical="center"/>
    </xf>
    <xf numFmtId="0" fontId="71" fillId="86" borderId="102" applyNumberFormat="0" applyAlignment="0" applyProtection="0"/>
    <xf numFmtId="0" fontId="73" fillId="86" borderId="95" applyNumberFormat="0" applyAlignment="0" applyProtection="0"/>
    <xf numFmtId="0" fontId="78" fillId="0" borderId="96" applyNumberFormat="0" applyFill="0" applyAlignment="0" applyProtection="0"/>
    <xf numFmtId="0" fontId="24" fillId="16" borderId="98"/>
    <xf numFmtId="4" fontId="24" fillId="16" borderId="98"/>
    <xf numFmtId="4" fontId="20" fillId="14" borderId="98">
      <alignment horizontal="right" vertical="center"/>
    </xf>
    <xf numFmtId="0" fontId="64" fillId="9" borderId="98">
      <alignment horizontal="right" vertical="center"/>
    </xf>
    <xf numFmtId="0" fontId="77" fillId="73" borderId="95" applyNumberFormat="0" applyAlignment="0" applyProtection="0"/>
    <xf numFmtId="0" fontId="74" fillId="86" borderId="95" applyNumberFormat="0" applyAlignment="0" applyProtection="0"/>
    <xf numFmtId="4" fontId="24" fillId="0" borderId="98">
      <alignment horizontal="right" vertical="center"/>
    </xf>
    <xf numFmtId="0" fontId="24" fillId="14" borderId="101">
      <alignment horizontal="left" vertical="center" wrapText="1" indent="2"/>
    </xf>
    <xf numFmtId="0" fontId="24" fillId="0" borderId="101">
      <alignment horizontal="left" vertical="center" wrapText="1" indent="2"/>
    </xf>
    <xf numFmtId="0" fontId="90" fillId="86" borderId="102" applyNumberFormat="0" applyAlignment="0" applyProtection="0"/>
    <xf numFmtId="0" fontId="86" fillId="73" borderId="95" applyNumberFormat="0" applyAlignment="0" applyProtection="0"/>
    <xf numFmtId="0" fontId="73" fillId="86" borderId="95" applyNumberFormat="0" applyAlignment="0" applyProtection="0"/>
    <xf numFmtId="0" fontId="71" fillId="86" borderId="102" applyNumberFormat="0" applyAlignment="0" applyProtection="0"/>
    <xf numFmtId="0" fontId="20" fillId="14" borderId="100">
      <alignment horizontal="right" vertical="center"/>
    </xf>
    <xf numFmtId="0" fontId="64" fillId="9" borderId="98">
      <alignment horizontal="right" vertical="center"/>
    </xf>
    <xf numFmtId="4" fontId="20" fillId="9" borderId="98">
      <alignment horizontal="right" vertical="center"/>
    </xf>
    <xf numFmtId="4" fontId="20" fillId="14" borderId="98">
      <alignment horizontal="right" vertical="center"/>
    </xf>
    <xf numFmtId="49" fontId="24" fillId="0" borderId="99" applyNumberFormat="0" applyFont="0" applyFill="0" applyBorder="0" applyProtection="0">
      <alignment horizontal="left" vertical="center" indent="5"/>
    </xf>
    <xf numFmtId="4" fontId="24" fillId="0" borderId="98" applyFill="0" applyBorder="0" applyProtection="0">
      <alignment horizontal="right" vertical="center"/>
    </xf>
    <xf numFmtId="4" fontId="20" fillId="9" borderId="98">
      <alignment horizontal="right" vertical="center"/>
    </xf>
    <xf numFmtId="0" fontId="86" fillId="73" borderId="95" applyNumberFormat="0" applyAlignment="0" applyProtection="0"/>
    <xf numFmtId="0" fontId="77" fillId="73" borderId="95" applyNumberFormat="0" applyAlignment="0" applyProtection="0"/>
    <xf numFmtId="0" fontId="73" fillId="86" borderId="95" applyNumberFormat="0" applyAlignment="0" applyProtection="0"/>
    <xf numFmtId="0" fontId="24" fillId="14" borderId="101">
      <alignment horizontal="left" vertical="center" wrapText="1" indent="2"/>
    </xf>
    <xf numFmtId="0" fontId="24" fillId="0" borderId="101">
      <alignment horizontal="left" vertical="center" wrapText="1" indent="2"/>
    </xf>
    <xf numFmtId="0" fontId="24" fillId="14" borderId="101">
      <alignment horizontal="left" vertical="center" wrapText="1" indent="2"/>
    </xf>
    <xf numFmtId="0" fontId="24" fillId="0" borderId="101">
      <alignment horizontal="left" vertical="center" wrapText="1" indent="2"/>
    </xf>
    <xf numFmtId="0" fontId="71" fillId="86" borderId="102" applyNumberFormat="0" applyAlignment="0" applyProtection="0"/>
    <xf numFmtId="0" fontId="73" fillId="86" borderId="95" applyNumberFormat="0" applyAlignment="0" applyProtection="0"/>
    <xf numFmtId="0" fontId="74" fillId="86" borderId="95" applyNumberFormat="0" applyAlignment="0" applyProtection="0"/>
    <xf numFmtId="0" fontId="77" fillId="73" borderId="95" applyNumberFormat="0" applyAlignment="0" applyProtection="0"/>
    <xf numFmtId="0" fontId="78" fillId="0" borderId="96" applyNumberFormat="0" applyFill="0" applyAlignment="0" applyProtection="0"/>
    <xf numFmtId="0" fontId="86" fillId="73" borderId="95" applyNumberFormat="0" applyAlignment="0" applyProtection="0"/>
    <xf numFmtId="0" fontId="68" fillId="89" borderId="97" applyNumberFormat="0" applyFont="0" applyAlignment="0" applyProtection="0"/>
    <xf numFmtId="0" fontId="25" fillId="89" borderId="97" applyNumberFormat="0" applyFont="0" applyAlignment="0" applyProtection="0"/>
    <xf numFmtId="0" fontId="90" fillId="86" borderId="102" applyNumberFormat="0" applyAlignment="0" applyProtection="0"/>
    <xf numFmtId="0" fontId="93" fillId="0" borderId="96" applyNumberFormat="0" applyFill="0" applyAlignment="0" applyProtection="0"/>
    <xf numFmtId="0" fontId="74" fillId="86" borderId="95" applyNumberFormat="0" applyAlignment="0" applyProtection="0"/>
    <xf numFmtId="0" fontId="86" fillId="73" borderId="95" applyNumberFormat="0" applyAlignment="0" applyProtection="0"/>
    <xf numFmtId="0" fontId="68" fillId="89" borderId="97" applyNumberFormat="0" applyFont="0" applyAlignment="0" applyProtection="0"/>
    <xf numFmtId="0" fontId="90" fillId="86" borderId="102" applyNumberFormat="0" applyAlignment="0" applyProtection="0"/>
    <xf numFmtId="0" fontId="93" fillId="0" borderId="96" applyNumberFormat="0" applyFill="0" applyAlignment="0" applyProtection="0"/>
    <xf numFmtId="0" fontId="74" fillId="86" borderId="95" applyNumberFormat="0" applyAlignment="0" applyProtection="0"/>
    <xf numFmtId="0" fontId="86" fillId="73" borderId="95" applyNumberFormat="0" applyAlignment="0" applyProtection="0"/>
    <xf numFmtId="0" fontId="90" fillId="86" borderId="102" applyNumberFormat="0" applyAlignment="0" applyProtection="0"/>
    <xf numFmtId="0" fontId="93" fillId="0" borderId="96" applyNumberFormat="0" applyFill="0" applyAlignment="0" applyProtection="0"/>
    <xf numFmtId="0" fontId="71" fillId="86" borderId="102" applyNumberFormat="0" applyAlignment="0" applyProtection="0"/>
    <xf numFmtId="0" fontId="73" fillId="86" borderId="95" applyNumberFormat="0" applyAlignment="0" applyProtection="0"/>
    <xf numFmtId="0" fontId="78" fillId="0" borderId="96" applyNumberFormat="0" applyFill="0" applyAlignment="0" applyProtection="0"/>
    <xf numFmtId="49" fontId="24" fillId="0" borderId="98" applyNumberFormat="0" applyFont="0" applyFill="0" applyBorder="0" applyProtection="0">
      <alignment horizontal="left" vertical="center" indent="2"/>
    </xf>
    <xf numFmtId="0" fontId="20" fillId="9" borderId="98">
      <alignment horizontal="right" vertical="center"/>
    </xf>
    <xf numFmtId="4" fontId="20" fillId="9" borderId="98">
      <alignment horizontal="right" vertical="center"/>
    </xf>
    <xf numFmtId="0" fontId="64" fillId="9" borderId="98">
      <alignment horizontal="right" vertical="center"/>
    </xf>
    <xf numFmtId="4" fontId="64" fillId="9" borderId="98">
      <alignment horizontal="right" vertical="center"/>
    </xf>
    <xf numFmtId="0" fontId="20" fillId="14" borderId="98">
      <alignment horizontal="right" vertical="center"/>
    </xf>
    <xf numFmtId="4" fontId="20" fillId="14" borderId="98">
      <alignment horizontal="right" vertical="center"/>
    </xf>
    <xf numFmtId="0" fontId="20" fillId="14" borderId="98">
      <alignment horizontal="right" vertical="center"/>
    </xf>
    <xf numFmtId="4" fontId="20" fillId="14" borderId="98">
      <alignment horizontal="right" vertical="center"/>
    </xf>
    <xf numFmtId="0" fontId="77" fillId="73" borderId="95" applyNumberFormat="0" applyAlignment="0" applyProtection="0"/>
    <xf numFmtId="0" fontId="24" fillId="0" borderId="98">
      <alignment horizontal="right" vertical="center"/>
    </xf>
    <xf numFmtId="4" fontId="24" fillId="0" borderId="98">
      <alignment horizontal="right" vertical="center"/>
    </xf>
    <xf numFmtId="4" fontId="24" fillId="0" borderId="98" applyFill="0" applyBorder="0" applyProtection="0">
      <alignment horizontal="right" vertical="center"/>
    </xf>
    <xf numFmtId="49" fontId="22" fillId="0" borderId="98" applyNumberFormat="0" applyFill="0" applyBorder="0" applyProtection="0">
      <alignment horizontal="left" vertical="center"/>
    </xf>
    <xf numFmtId="0" fontId="24" fillId="0" borderId="98" applyNumberFormat="0" applyFill="0" applyAlignment="0" applyProtection="0"/>
    <xf numFmtId="175" fontId="24" fillId="90" borderId="98" applyNumberFormat="0" applyFont="0" applyBorder="0" applyAlignment="0" applyProtection="0">
      <alignment horizontal="right" vertical="center"/>
    </xf>
    <xf numFmtId="0" fontId="24" fillId="16" borderId="98"/>
    <xf numFmtId="4" fontId="24" fillId="16" borderId="98"/>
    <xf numFmtId="4" fontId="20" fillId="14" borderId="98">
      <alignment horizontal="right" vertical="center"/>
    </xf>
    <xf numFmtId="0" fontId="24" fillId="16" borderId="98"/>
    <xf numFmtId="0" fontId="73" fillId="86" borderId="95" applyNumberFormat="0" applyAlignment="0" applyProtection="0"/>
    <xf numFmtId="0" fontId="20" fillId="9" borderId="98">
      <alignment horizontal="right" vertical="center"/>
    </xf>
    <xf numFmtId="0" fontId="24" fillId="0" borderId="98">
      <alignment horizontal="right" vertical="center"/>
    </xf>
    <xf numFmtId="0" fontId="93" fillId="0" borderId="96" applyNumberFormat="0" applyFill="0" applyAlignment="0" applyProtection="0"/>
    <xf numFmtId="0" fontId="24" fillId="9" borderId="99">
      <alignment horizontal="left" vertical="center"/>
    </xf>
    <xf numFmtId="0" fontId="86" fillId="73" borderId="95" applyNumberFormat="0" applyAlignment="0" applyProtection="0"/>
    <xf numFmtId="175" fontId="24" fillId="90" borderId="98" applyNumberFormat="0" applyFont="0" applyBorder="0" applyAlignment="0" applyProtection="0">
      <alignment horizontal="right" vertical="center"/>
    </xf>
    <xf numFmtId="0" fontId="68" fillId="89" borderId="97" applyNumberFormat="0" applyFont="0" applyAlignment="0" applyProtection="0"/>
    <xf numFmtId="0" fontId="24" fillId="0" borderId="101">
      <alignment horizontal="left" vertical="center" wrapText="1" indent="2"/>
    </xf>
    <xf numFmtId="4" fontId="24" fillId="16" borderId="98"/>
    <xf numFmtId="49" fontId="22" fillId="0" borderId="98" applyNumberFormat="0" applyFill="0" applyBorder="0" applyProtection="0">
      <alignment horizontal="left" vertical="center"/>
    </xf>
    <xf numFmtId="0" fontId="24" fillId="0" borderId="98">
      <alignment horizontal="right" vertical="center"/>
    </xf>
    <xf numFmtId="4" fontId="20" fillId="14" borderId="100">
      <alignment horizontal="right" vertical="center"/>
    </xf>
    <xf numFmtId="4" fontId="20" fillId="14" borderId="98">
      <alignment horizontal="right" vertical="center"/>
    </xf>
    <xf numFmtId="4" fontId="20" fillId="14" borderId="98">
      <alignment horizontal="right" vertical="center"/>
    </xf>
    <xf numFmtId="0" fontId="64" fillId="9" borderId="98">
      <alignment horizontal="right" vertical="center"/>
    </xf>
    <xf numFmtId="0" fontId="20" fillId="9" borderId="98">
      <alignment horizontal="right" vertical="center"/>
    </xf>
    <xf numFmtId="49" fontId="24" fillId="0" borderId="98" applyNumberFormat="0" applyFont="0" applyFill="0" applyBorder="0" applyProtection="0">
      <alignment horizontal="left" vertical="center" indent="2"/>
    </xf>
    <xf numFmtId="0" fontId="86" fillId="73" borderId="95" applyNumberFormat="0" applyAlignment="0" applyProtection="0"/>
    <xf numFmtId="0" fontId="71" fillId="86" borderId="102" applyNumberFormat="0" applyAlignment="0" applyProtection="0"/>
    <xf numFmtId="49" fontId="24" fillId="0" borderId="98" applyNumberFormat="0" applyFont="0" applyFill="0" applyBorder="0" applyProtection="0">
      <alignment horizontal="left" vertical="center" indent="2"/>
    </xf>
    <xf numFmtId="0" fontId="77" fillId="73" borderId="95" applyNumberFormat="0" applyAlignment="0" applyProtection="0"/>
    <xf numFmtId="4" fontId="24" fillId="0" borderId="98" applyFill="0" applyBorder="0" applyProtection="0">
      <alignment horizontal="right" vertical="center"/>
    </xf>
    <xf numFmtId="0" fontId="74" fillId="86" borderId="95" applyNumberFormat="0" applyAlignment="0" applyProtection="0"/>
    <xf numFmtId="0" fontId="93" fillId="0" borderId="96" applyNumberFormat="0" applyFill="0" applyAlignment="0" applyProtection="0"/>
    <xf numFmtId="0" fontId="90" fillId="86" borderId="102" applyNumberFormat="0" applyAlignment="0" applyProtection="0"/>
    <xf numFmtId="0" fontId="24" fillId="0" borderId="98" applyNumberFormat="0" applyFill="0" applyAlignment="0" applyProtection="0"/>
    <xf numFmtId="4" fontId="24" fillId="0" borderId="98">
      <alignment horizontal="right" vertical="center"/>
    </xf>
    <xf numFmtId="0" fontId="24" fillId="0" borderId="98">
      <alignment horizontal="right" vertical="center"/>
    </xf>
    <xf numFmtId="0" fontId="86" fillId="73" borderId="95" applyNumberFormat="0" applyAlignment="0" applyProtection="0"/>
    <xf numFmtId="0" fontId="71" fillId="86" borderId="102" applyNumberFormat="0" applyAlignment="0" applyProtection="0"/>
    <xf numFmtId="0" fontId="73" fillId="86" borderId="95" applyNumberFormat="0" applyAlignment="0" applyProtection="0"/>
    <xf numFmtId="0" fontId="24" fillId="14" borderId="101">
      <alignment horizontal="left" vertical="center" wrapText="1" indent="2"/>
    </xf>
    <xf numFmtId="0" fontId="74" fillId="86" borderId="95" applyNumberFormat="0" applyAlignment="0" applyProtection="0"/>
    <xf numFmtId="0" fontId="74" fillId="86" borderId="95" applyNumberFormat="0" applyAlignment="0" applyProtection="0"/>
    <xf numFmtId="4" fontId="20" fillId="14" borderId="99">
      <alignment horizontal="right" vertical="center"/>
    </xf>
    <xf numFmtId="0" fontId="20" fillId="14" borderId="99">
      <alignment horizontal="right" vertical="center"/>
    </xf>
    <xf numFmtId="0" fontId="20" fillId="14" borderId="98">
      <alignment horizontal="right" vertical="center"/>
    </xf>
    <xf numFmtId="4" fontId="64" fillId="9" borderId="98">
      <alignment horizontal="right" vertical="center"/>
    </xf>
    <xf numFmtId="0" fontId="77" fillId="73" borderId="95" applyNumberFormat="0" applyAlignment="0" applyProtection="0"/>
    <xf numFmtId="0" fontId="78" fillId="0" borderId="96" applyNumberFormat="0" applyFill="0" applyAlignment="0" applyProtection="0"/>
    <xf numFmtId="0" fontId="93" fillId="0" borderId="96" applyNumberFormat="0" applyFill="0" applyAlignment="0" applyProtection="0"/>
    <xf numFmtId="0" fontId="68" fillId="89" borderId="97" applyNumberFormat="0" applyFont="0" applyAlignment="0" applyProtection="0"/>
    <xf numFmtId="0" fontId="86" fillId="73" borderId="95" applyNumberFormat="0" applyAlignment="0" applyProtection="0"/>
    <xf numFmtId="49" fontId="22" fillId="0" borderId="98" applyNumberFormat="0" applyFill="0" applyBorder="0" applyProtection="0">
      <alignment horizontal="left" vertical="center"/>
    </xf>
    <xf numFmtId="0" fontId="24" fillId="14" borderId="101">
      <alignment horizontal="left" vertical="center" wrapText="1" indent="2"/>
    </xf>
    <xf numFmtId="0" fontId="74" fillId="86" borderId="95" applyNumberFormat="0" applyAlignment="0" applyProtection="0"/>
    <xf numFmtId="0" fontId="24" fillId="0" borderId="101">
      <alignment horizontal="left" vertical="center" wrapText="1" indent="2"/>
    </xf>
    <xf numFmtId="0" fontId="68" fillId="89" borderId="97" applyNumberFormat="0" applyFont="0" applyAlignment="0" applyProtection="0"/>
    <xf numFmtId="0" fontId="25" fillId="89" borderId="97" applyNumberFormat="0" applyFont="0" applyAlignment="0" applyProtection="0"/>
    <xf numFmtId="0" fontId="90" fillId="86" borderId="102" applyNumberFormat="0" applyAlignment="0" applyProtection="0"/>
    <xf numFmtId="0" fontId="93" fillId="0" borderId="96" applyNumberFormat="0" applyFill="0" applyAlignment="0" applyProtection="0"/>
    <xf numFmtId="4" fontId="24" fillId="16" borderId="98"/>
    <xf numFmtId="0" fontId="20" fillId="14" borderId="98">
      <alignment horizontal="right" vertical="center"/>
    </xf>
    <xf numFmtId="0" fontId="93" fillId="0" borderId="96" applyNumberFormat="0" applyFill="0" applyAlignment="0" applyProtection="0"/>
    <xf numFmtId="4" fontId="20" fillId="14" borderId="100">
      <alignment horizontal="right" vertical="center"/>
    </xf>
    <xf numFmtId="0" fontId="73" fillId="86" borderId="95" applyNumberFormat="0" applyAlignment="0" applyProtection="0"/>
    <xf numFmtId="0" fontId="20" fillId="14" borderId="99">
      <alignment horizontal="right" vertical="center"/>
    </xf>
    <xf numFmtId="0" fontId="74" fillId="86" borderId="95" applyNumberFormat="0" applyAlignment="0" applyProtection="0"/>
    <xf numFmtId="0" fontId="78" fillId="0" borderId="96" applyNumberFormat="0" applyFill="0" applyAlignment="0" applyProtection="0"/>
    <xf numFmtId="0" fontId="68" fillId="89" borderId="97" applyNumberFormat="0" applyFont="0" applyAlignment="0" applyProtection="0"/>
    <xf numFmtId="4" fontId="20" fillId="14" borderId="99">
      <alignment horizontal="right" vertical="center"/>
    </xf>
    <xf numFmtId="0" fontId="24" fillId="14" borderId="101">
      <alignment horizontal="left" vertical="center" wrapText="1" indent="2"/>
    </xf>
    <xf numFmtId="0" fontId="24" fillId="16" borderId="98"/>
    <xf numFmtId="175" fontId="24" fillId="90" borderId="98" applyNumberFormat="0" applyFont="0" applyBorder="0" applyAlignment="0" applyProtection="0">
      <alignment horizontal="right" vertical="center"/>
    </xf>
    <xf numFmtId="0" fontId="24" fillId="0" borderId="98" applyNumberFormat="0" applyFill="0" applyAlignment="0" applyProtection="0"/>
    <xf numFmtId="4" fontId="24" fillId="0" borderId="98" applyFill="0" applyBorder="0" applyProtection="0">
      <alignment horizontal="right" vertical="center"/>
    </xf>
    <xf numFmtId="4" fontId="20" fillId="9" borderId="98">
      <alignment horizontal="right" vertical="center"/>
    </xf>
    <xf numFmtId="0" fontId="78" fillId="0" borderId="96" applyNumberFormat="0" applyFill="0" applyAlignment="0" applyProtection="0"/>
    <xf numFmtId="49" fontId="22" fillId="0" borderId="98" applyNumberFormat="0" applyFill="0" applyBorder="0" applyProtection="0">
      <alignment horizontal="left" vertical="center"/>
    </xf>
    <xf numFmtId="49" fontId="24" fillId="0" borderId="99" applyNumberFormat="0" applyFont="0" applyFill="0" applyBorder="0" applyProtection="0">
      <alignment horizontal="left" vertical="center" indent="5"/>
    </xf>
    <xf numFmtId="0" fontId="24" fillId="9" borderId="99">
      <alignment horizontal="left" vertical="center"/>
    </xf>
    <xf numFmtId="0" fontId="74" fillId="86" borderId="95" applyNumberFormat="0" applyAlignment="0" applyProtection="0"/>
    <xf numFmtId="4" fontId="20" fillId="14" borderId="100">
      <alignment horizontal="right" vertical="center"/>
    </xf>
    <xf numFmtId="0" fontId="86" fillId="73" borderId="95" applyNumberFormat="0" applyAlignment="0" applyProtection="0"/>
    <xf numFmtId="0" fontId="86" fillId="73" borderId="95" applyNumberFormat="0" applyAlignment="0" applyProtection="0"/>
    <xf numFmtId="0" fontId="68" fillId="89" borderId="97" applyNumberFormat="0" applyFont="0" applyAlignment="0" applyProtection="0"/>
    <xf numFmtId="0" fontId="90" fillId="86" borderId="102" applyNumberFormat="0" applyAlignment="0" applyProtection="0"/>
    <xf numFmtId="0" fontId="93" fillId="0" borderId="96" applyNumberFormat="0" applyFill="0" applyAlignment="0" applyProtection="0"/>
    <xf numFmtId="0" fontId="20" fillId="14" borderId="98">
      <alignment horizontal="right" vertical="center"/>
    </xf>
    <xf numFmtId="0" fontId="25" fillId="89" borderId="97" applyNumberFormat="0" applyFont="0" applyAlignment="0" applyProtection="0"/>
    <xf numFmtId="4" fontId="24" fillId="0" borderId="98">
      <alignment horizontal="right" vertical="center"/>
    </xf>
    <xf numFmtId="0" fontId="93" fillId="0" borderId="96" applyNumberFormat="0" applyFill="0" applyAlignment="0" applyProtection="0"/>
    <xf numFmtId="0" fontId="20" fillId="14" borderId="98">
      <alignment horizontal="right" vertical="center"/>
    </xf>
    <xf numFmtId="0" fontId="20" fillId="14" borderId="98">
      <alignment horizontal="right" vertical="center"/>
    </xf>
    <xf numFmtId="4" fontId="64" fillId="9" borderId="98">
      <alignment horizontal="right" vertical="center"/>
    </xf>
    <xf numFmtId="0" fontId="20" fillId="9" borderId="98">
      <alignment horizontal="right" vertical="center"/>
    </xf>
    <xf numFmtId="4" fontId="20" fillId="9" borderId="98">
      <alignment horizontal="right" vertical="center"/>
    </xf>
    <xf numFmtId="0" fontId="64" fillId="9" borderId="98">
      <alignment horizontal="right" vertical="center"/>
    </xf>
    <xf numFmtId="4" fontId="64" fillId="9" borderId="98">
      <alignment horizontal="right" vertical="center"/>
    </xf>
    <xf numFmtId="0" fontId="20" fillId="14" borderId="98">
      <alignment horizontal="right" vertical="center"/>
    </xf>
    <xf numFmtId="4" fontId="20" fillId="14" borderId="98">
      <alignment horizontal="right" vertical="center"/>
    </xf>
    <xf numFmtId="0" fontId="20" fillId="14" borderId="98">
      <alignment horizontal="right" vertical="center"/>
    </xf>
    <xf numFmtId="4" fontId="20" fillId="14" borderId="98">
      <alignment horizontal="right" vertical="center"/>
    </xf>
    <xf numFmtId="0" fontId="20" fillId="14" borderId="99">
      <alignment horizontal="right" vertical="center"/>
    </xf>
    <xf numFmtId="4" fontId="20" fillId="14" borderId="99">
      <alignment horizontal="right" vertical="center"/>
    </xf>
    <xf numFmtId="0" fontId="20" fillId="14" borderId="100">
      <alignment horizontal="right" vertical="center"/>
    </xf>
    <xf numFmtId="4" fontId="20" fillId="14" borderId="100">
      <alignment horizontal="right" vertical="center"/>
    </xf>
    <xf numFmtId="0" fontId="74" fillId="86" borderId="95" applyNumberFormat="0" applyAlignment="0" applyProtection="0"/>
    <xf numFmtId="0" fontId="24" fillId="14" borderId="101">
      <alignment horizontal="left" vertical="center" wrapText="1" indent="2"/>
    </xf>
    <xf numFmtId="0" fontId="24" fillId="0" borderId="101">
      <alignment horizontal="left" vertical="center" wrapText="1" indent="2"/>
    </xf>
    <xf numFmtId="0" fontId="24" fillId="9" borderId="99">
      <alignment horizontal="left" vertical="center"/>
    </xf>
    <xf numFmtId="0" fontId="86" fillId="73" borderId="95" applyNumberFormat="0" applyAlignment="0" applyProtection="0"/>
    <xf numFmtId="0" fontId="24" fillId="0" borderId="98">
      <alignment horizontal="right" vertical="center"/>
    </xf>
    <xf numFmtId="4" fontId="24" fillId="0" borderId="98">
      <alignment horizontal="right" vertical="center"/>
    </xf>
    <xf numFmtId="0" fontId="24" fillId="0" borderId="98" applyNumberFormat="0" applyFill="0" applyAlignment="0" applyProtection="0"/>
    <xf numFmtId="0" fontId="90" fillId="86" borderId="102" applyNumberFormat="0" applyAlignment="0" applyProtection="0"/>
    <xf numFmtId="175" fontId="24" fillId="90" borderId="98" applyNumberFormat="0" applyFont="0" applyBorder="0" applyAlignment="0" applyProtection="0">
      <alignment horizontal="right" vertical="center"/>
    </xf>
    <xf numFmtId="0" fontId="24" fillId="16" borderId="98"/>
    <xf numFmtId="4" fontId="24" fillId="16" borderId="98"/>
    <xf numFmtId="0" fontId="93" fillId="0" borderId="96" applyNumberFormat="0" applyFill="0" applyAlignment="0" applyProtection="0"/>
    <xf numFmtId="0" fontId="25" fillId="89" borderId="97" applyNumberFormat="0" applyFont="0" applyAlignment="0" applyProtection="0"/>
    <xf numFmtId="0" fontId="68" fillId="89" borderId="97" applyNumberFormat="0" applyFont="0" applyAlignment="0" applyProtection="0"/>
    <xf numFmtId="0" fontId="24" fillId="0" borderId="98" applyNumberFormat="0" applyFill="0" applyAlignment="0" applyProtection="0"/>
    <xf numFmtId="0" fontId="78" fillId="0" borderId="96" applyNumberFormat="0" applyFill="0" applyAlignment="0" applyProtection="0"/>
    <xf numFmtId="0" fontId="93" fillId="0" borderId="96" applyNumberFormat="0" applyFill="0" applyAlignment="0" applyProtection="0"/>
    <xf numFmtId="0" fontId="77" fillId="73" borderId="95" applyNumberFormat="0" applyAlignment="0" applyProtection="0"/>
    <xf numFmtId="0" fontId="74" fillId="86" borderId="95" applyNumberFormat="0" applyAlignment="0" applyProtection="0"/>
    <xf numFmtId="4" fontId="64" fillId="9" borderId="98">
      <alignment horizontal="right" vertical="center"/>
    </xf>
    <xf numFmtId="0" fontId="20" fillId="9" borderId="98">
      <alignment horizontal="right" vertical="center"/>
    </xf>
    <xf numFmtId="175" fontId="24" fillId="90" borderId="98" applyNumberFormat="0" applyFont="0" applyBorder="0" applyAlignment="0" applyProtection="0">
      <alignment horizontal="right" vertical="center"/>
    </xf>
    <xf numFmtId="0" fontId="78" fillId="0" borderId="96" applyNumberFormat="0" applyFill="0" applyAlignment="0" applyProtection="0"/>
    <xf numFmtId="49" fontId="24" fillId="0" borderId="98" applyNumberFormat="0" applyFont="0" applyFill="0" applyBorder="0" applyProtection="0">
      <alignment horizontal="left" vertical="center" indent="2"/>
    </xf>
    <xf numFmtId="49" fontId="24" fillId="0" borderId="99" applyNumberFormat="0" applyFont="0" applyFill="0" applyBorder="0" applyProtection="0">
      <alignment horizontal="left" vertical="center" indent="5"/>
    </xf>
    <xf numFmtId="49" fontId="24" fillId="0" borderId="98" applyNumberFormat="0" applyFont="0" applyFill="0" applyBorder="0" applyProtection="0">
      <alignment horizontal="left" vertical="center" indent="2"/>
    </xf>
    <xf numFmtId="4" fontId="24" fillId="0" borderId="98" applyFill="0" applyBorder="0" applyProtection="0">
      <alignment horizontal="right" vertical="center"/>
    </xf>
    <xf numFmtId="49" fontId="22" fillId="0" borderId="98" applyNumberFormat="0" applyFill="0" applyBorder="0" applyProtection="0">
      <alignment horizontal="left" vertical="center"/>
    </xf>
    <xf numFmtId="0" fontId="24" fillId="0" borderId="101">
      <alignment horizontal="left" vertical="center" wrapText="1" indent="2"/>
    </xf>
    <xf numFmtId="0" fontId="90" fillId="86" borderId="102" applyNumberFormat="0" applyAlignment="0" applyProtection="0"/>
    <xf numFmtId="0" fontId="20" fillId="14" borderId="100">
      <alignment horizontal="right" vertical="center"/>
    </xf>
    <xf numFmtId="0" fontId="77" fillId="73" borderId="95" applyNumberFormat="0" applyAlignment="0" applyProtection="0"/>
    <xf numFmtId="0" fontId="20" fillId="14" borderId="100">
      <alignment horizontal="right" vertical="center"/>
    </xf>
    <xf numFmtId="4" fontId="20" fillId="14" borderId="98">
      <alignment horizontal="right" vertical="center"/>
    </xf>
    <xf numFmtId="0" fontId="20" fillId="14" borderId="98">
      <alignment horizontal="right" vertical="center"/>
    </xf>
    <xf numFmtId="0" fontId="71" fillId="86" borderId="102" applyNumberFormat="0" applyAlignment="0" applyProtection="0"/>
    <xf numFmtId="0" fontId="73" fillId="86" borderId="95" applyNumberFormat="0" applyAlignment="0" applyProtection="0"/>
    <xf numFmtId="0" fontId="78" fillId="0" borderId="96" applyNumberFormat="0" applyFill="0" applyAlignment="0" applyProtection="0"/>
    <xf numFmtId="0" fontId="24" fillId="16" borderId="98"/>
    <xf numFmtId="4" fontId="24" fillId="16" borderId="98"/>
    <xf numFmtId="4" fontId="20" fillId="14" borderId="98">
      <alignment horizontal="right" vertical="center"/>
    </xf>
    <xf numFmtId="0" fontId="64" fillId="9" borderId="98">
      <alignment horizontal="right" vertical="center"/>
    </xf>
    <xf numFmtId="0" fontId="77" fillId="73" borderId="95" applyNumberFormat="0" applyAlignment="0" applyProtection="0"/>
    <xf numFmtId="0" fontId="74" fillId="86" borderId="95" applyNumberFormat="0" applyAlignment="0" applyProtection="0"/>
    <xf numFmtId="4" fontId="24" fillId="0" borderId="98">
      <alignment horizontal="right" vertical="center"/>
    </xf>
    <xf numFmtId="0" fontId="24" fillId="14" borderId="101">
      <alignment horizontal="left" vertical="center" wrapText="1" indent="2"/>
    </xf>
    <xf numFmtId="0" fontId="24" fillId="0" borderId="101">
      <alignment horizontal="left" vertical="center" wrapText="1" indent="2"/>
    </xf>
    <xf numFmtId="0" fontId="90" fillId="86" borderId="102" applyNumberFormat="0" applyAlignment="0" applyProtection="0"/>
    <xf numFmtId="0" fontId="86" fillId="73" borderId="95" applyNumberFormat="0" applyAlignment="0" applyProtection="0"/>
    <xf numFmtId="0" fontId="73" fillId="86" borderId="95" applyNumberFormat="0" applyAlignment="0" applyProtection="0"/>
    <xf numFmtId="0" fontId="71" fillId="86" borderId="102" applyNumberFormat="0" applyAlignment="0" applyProtection="0"/>
    <xf numFmtId="0" fontId="20" fillId="14" borderId="100">
      <alignment horizontal="right" vertical="center"/>
    </xf>
    <xf numFmtId="0" fontId="64" fillId="9" borderId="98">
      <alignment horizontal="right" vertical="center"/>
    </xf>
    <xf numFmtId="4" fontId="20" fillId="9" borderId="98">
      <alignment horizontal="right" vertical="center"/>
    </xf>
    <xf numFmtId="4" fontId="20" fillId="14" borderId="98">
      <alignment horizontal="right" vertical="center"/>
    </xf>
    <xf numFmtId="49" fontId="24" fillId="0" borderId="99" applyNumberFormat="0" applyFont="0" applyFill="0" applyBorder="0" applyProtection="0">
      <alignment horizontal="left" vertical="center" indent="5"/>
    </xf>
    <xf numFmtId="4" fontId="24" fillId="0" borderId="98" applyFill="0" applyBorder="0" applyProtection="0">
      <alignment horizontal="right" vertical="center"/>
    </xf>
    <xf numFmtId="4" fontId="20" fillId="9" borderId="98">
      <alignment horizontal="right" vertical="center"/>
    </xf>
    <xf numFmtId="0" fontId="86" fillId="73" borderId="95" applyNumberFormat="0" applyAlignment="0" applyProtection="0"/>
    <xf numFmtId="0" fontId="77" fillId="73" borderId="95" applyNumberFormat="0" applyAlignment="0" applyProtection="0"/>
    <xf numFmtId="0" fontId="73" fillId="86" borderId="95" applyNumberFormat="0" applyAlignment="0" applyProtection="0"/>
    <xf numFmtId="0" fontId="24" fillId="14" borderId="101">
      <alignment horizontal="left" vertical="center" wrapText="1" indent="2"/>
    </xf>
    <xf numFmtId="0" fontId="24" fillId="0" borderId="101">
      <alignment horizontal="left" vertical="center" wrapText="1" indent="2"/>
    </xf>
    <xf numFmtId="0" fontId="24" fillId="14" borderId="101">
      <alignment horizontal="left" vertical="center" wrapText="1" indent="2"/>
    </xf>
    <xf numFmtId="0" fontId="1" fillId="53" borderId="0" applyNumberFormat="0" applyBorder="0" applyAlignment="0" applyProtection="0"/>
    <xf numFmtId="0" fontId="61" fillId="0" borderId="0" applyNumberFormat="0" applyFill="0" applyBorder="0" applyAlignment="0" applyProtection="0"/>
    <xf numFmtId="0" fontId="62" fillId="58" borderId="0" applyNumberFormat="0" applyBorder="0" applyAlignment="0" applyProtection="0"/>
    <xf numFmtId="0" fontId="1" fillId="63" borderId="0" applyNumberFormat="0" applyBorder="0" applyAlignment="0" applyProtection="0"/>
    <xf numFmtId="0" fontId="62" fillId="55" borderId="0" applyNumberFormat="0" applyBorder="0" applyAlignment="0" applyProtection="0"/>
    <xf numFmtId="0" fontId="62" fillId="52" borderId="0" applyNumberFormat="0" applyBorder="0" applyAlignment="0" applyProtection="0"/>
    <xf numFmtId="0" fontId="58" fillId="46" borderId="57" applyNumberFormat="0" applyAlignment="0" applyProtection="0"/>
    <xf numFmtId="0" fontId="1" fillId="60" borderId="0" applyNumberFormat="0" applyBorder="0" applyAlignment="0" applyProtection="0"/>
    <xf numFmtId="0" fontId="1" fillId="56" borderId="0" applyNumberFormat="0" applyBorder="0" applyAlignment="0" applyProtection="0"/>
    <xf numFmtId="0" fontId="60" fillId="0" borderId="0" applyNumberFormat="0" applyFill="0" applyBorder="0" applyAlignment="0" applyProtection="0"/>
    <xf numFmtId="0" fontId="1" fillId="57" borderId="0" applyNumberFormat="0" applyBorder="0" applyAlignment="0" applyProtection="0"/>
    <xf numFmtId="0" fontId="1" fillId="62" borderId="0" applyNumberFormat="0" applyBorder="0" applyAlignment="0" applyProtection="0"/>
    <xf numFmtId="0" fontId="1" fillId="54" borderId="0" applyNumberFormat="0" applyBorder="0" applyAlignment="0" applyProtection="0"/>
    <xf numFmtId="0" fontId="59" fillId="46" borderId="56" applyNumberFormat="0" applyAlignment="0" applyProtection="0"/>
    <xf numFmtId="0" fontId="1" fillId="51" borderId="0" applyNumberFormat="0" applyBorder="0" applyAlignment="0" applyProtection="0"/>
    <xf numFmtId="0" fontId="62" fillId="61" borderId="0" applyNumberFormat="0" applyBorder="0" applyAlignment="0" applyProtection="0"/>
    <xf numFmtId="43" fontId="4" fillId="0" borderId="0" applyFont="0" applyFill="0" applyBorder="0" applyAlignment="0" applyProtection="0"/>
  </cellStyleXfs>
  <cellXfs count="523">
    <xf numFmtId="0" fontId="0" fillId="0" borderId="0" xfId="0"/>
    <xf numFmtId="0" fontId="0" fillId="0" borderId="0" xfId="0" applyFill="1" applyAlignment="1">
      <alignment wrapText="1"/>
    </xf>
    <xf numFmtId="0" fontId="4" fillId="0" borderId="0" xfId="0" applyFont="1" applyAlignment="1">
      <alignment wrapText="1"/>
    </xf>
    <xf numFmtId="0" fontId="3" fillId="0" borderId="0" xfId="0" applyFont="1" applyAlignment="1">
      <alignment wrapText="1"/>
    </xf>
    <xf numFmtId="0" fontId="0" fillId="0" borderId="0" xfId="0" applyAlignment="1">
      <alignment wrapText="1"/>
    </xf>
    <xf numFmtId="0" fontId="5" fillId="0" borderId="0" xfId="0" applyFont="1" applyAlignment="1">
      <alignment wrapText="1"/>
    </xf>
    <xf numFmtId="1" fontId="0" fillId="0" borderId="0" xfId="0" applyNumberFormat="1" applyAlignment="1">
      <alignment wrapText="1"/>
    </xf>
    <xf numFmtId="0" fontId="0" fillId="0" borderId="0" xfId="0" applyBorder="1" applyAlignment="1">
      <alignment wrapText="1"/>
    </xf>
    <xf numFmtId="0" fontId="0" fillId="0" borderId="0" xfId="0" applyAlignment="1"/>
    <xf numFmtId="49" fontId="4" fillId="0" borderId="0" xfId="0" applyNumberFormat="1" applyFont="1" applyFill="1" applyBorder="1" applyAlignment="1">
      <alignment wrapText="1"/>
    </xf>
    <xf numFmtId="0" fontId="0" fillId="0" borderId="1" xfId="0" applyBorder="1" applyAlignment="1"/>
    <xf numFmtId="0" fontId="11" fillId="0" borderId="0" xfId="3" applyAlignment="1"/>
    <xf numFmtId="0" fontId="3" fillId="0" borderId="0" xfId="0" applyFont="1" applyAlignment="1"/>
    <xf numFmtId="0" fontId="3" fillId="0" borderId="1" xfId="0" applyFont="1" applyBorder="1" applyAlignment="1"/>
    <xf numFmtId="9" fontId="0" fillId="0" borderId="0" xfId="1" applyFont="1" applyAlignment="1"/>
    <xf numFmtId="9" fontId="0" fillId="0" borderId="1" xfId="1" applyNumberFormat="1" applyFont="1" applyBorder="1" applyAlignment="1"/>
    <xf numFmtId="9" fontId="0" fillId="0" borderId="0" xfId="0" applyNumberFormat="1" applyAlignment="1"/>
    <xf numFmtId="165" fontId="0" fillId="0" borderId="0" xfId="0" applyNumberFormat="1" applyAlignment="1"/>
    <xf numFmtId="9" fontId="0" fillId="0" borderId="1" xfId="1" applyFont="1" applyBorder="1" applyAlignment="1"/>
    <xf numFmtId="9" fontId="0" fillId="0" borderId="0" xfId="1" applyFont="1" applyBorder="1" applyAlignment="1"/>
    <xf numFmtId="0" fontId="9" fillId="0" borderId="0" xfId="0" applyFont="1" applyAlignment="1"/>
    <xf numFmtId="11" fontId="0" fillId="0" borderId="0" xfId="0" applyNumberFormat="1" applyAlignment="1"/>
    <xf numFmtId="0" fontId="0" fillId="0" borderId="0" xfId="0" applyFill="1" applyBorder="1" applyAlignment="1"/>
    <xf numFmtId="166" fontId="0" fillId="0" borderId="0" xfId="0" applyNumberFormat="1" applyAlignment="1"/>
    <xf numFmtId="0" fontId="0" fillId="0" borderId="0" xfId="0" applyFont="1" applyAlignment="1"/>
    <xf numFmtId="0" fontId="13" fillId="0" borderId="0" xfId="0" applyFont="1" applyFill="1" applyBorder="1" applyAlignment="1">
      <alignment horizontal="left"/>
    </xf>
    <xf numFmtId="0" fontId="0" fillId="0" borderId="0" xfId="0" applyFill="1" applyBorder="1"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14" fillId="6" borderId="9" xfId="0" applyFont="1" applyFill="1" applyBorder="1" applyAlignment="1">
      <alignment horizontal="left" wrapText="1"/>
    </xf>
    <xf numFmtId="0" fontId="14" fillId="6" borderId="10" xfId="0" applyFont="1" applyFill="1" applyBorder="1" applyAlignment="1">
      <alignment horizontal="left" wrapText="1"/>
    </xf>
    <xf numFmtId="0" fontId="15" fillId="0" borderId="0" xfId="0" applyFont="1" applyFill="1" applyBorder="1" applyAlignment="1">
      <alignment horizontal="left"/>
    </xf>
    <xf numFmtId="0" fontId="16" fillId="0" borderId="11" xfId="0" applyFont="1" applyFill="1" applyBorder="1" applyAlignment="1">
      <alignment horizontal="left" wrapText="1"/>
    </xf>
    <xf numFmtId="167" fontId="17" fillId="0" borderId="12" xfId="0" applyNumberFormat="1" applyFont="1" applyFill="1" applyBorder="1" applyAlignment="1">
      <alignment horizontal="center" wrapText="1"/>
    </xf>
    <xf numFmtId="167" fontId="17" fillId="0" borderId="13" xfId="0" applyNumberFormat="1" applyFont="1" applyFill="1" applyBorder="1" applyAlignment="1">
      <alignment horizontal="center" wrapText="1"/>
    </xf>
    <xf numFmtId="0" fontId="16" fillId="0" borderId="14" xfId="0" applyFont="1" applyFill="1" applyBorder="1" applyAlignment="1">
      <alignment horizontal="left" wrapText="1"/>
    </xf>
    <xf numFmtId="167" fontId="17" fillId="0" borderId="15" xfId="0" applyNumberFormat="1" applyFont="1" applyFill="1" applyBorder="1" applyAlignment="1">
      <alignment horizontal="center" wrapText="1"/>
    </xf>
    <xf numFmtId="167" fontId="17" fillId="0" borderId="16" xfId="0" applyNumberFormat="1" applyFont="1" applyFill="1" applyBorder="1" applyAlignment="1">
      <alignment horizontal="center" wrapText="1"/>
    </xf>
    <xf numFmtId="0" fontId="18" fillId="0" borderId="0" xfId="0" applyFont="1" applyFill="1" applyBorder="1" applyAlignment="1">
      <alignment horizontal="left"/>
    </xf>
    <xf numFmtId="16" fontId="0" fillId="0" borderId="0" xfId="0" applyNumberFormat="1" applyAlignment="1"/>
    <xf numFmtId="0" fontId="16" fillId="0" borderId="17" xfId="0" applyFont="1" applyFill="1" applyBorder="1" applyAlignment="1">
      <alignment horizontal="left" wrapText="1"/>
    </xf>
    <xf numFmtId="167" fontId="17" fillId="0" borderId="18" xfId="0" applyNumberFormat="1" applyFont="1" applyFill="1" applyBorder="1" applyAlignment="1">
      <alignment horizontal="center" wrapText="1"/>
    </xf>
    <xf numFmtId="167" fontId="17" fillId="0" borderId="19" xfId="0" applyNumberFormat="1" applyFont="1" applyFill="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applyAlignment="1"/>
    <xf numFmtId="1" fontId="0" fillId="0" borderId="0" xfId="1" applyNumberFormat="1" applyFont="1" applyBorder="1" applyAlignment="1"/>
    <xf numFmtId="0" fontId="7" fillId="0" borderId="0" xfId="2" applyAlignment="1"/>
    <xf numFmtId="0" fontId="3" fillId="2" borderId="0" xfId="0" applyFont="1" applyFill="1" applyAlignment="1"/>
    <xf numFmtId="0" fontId="10" fillId="3" borderId="0" xfId="0" applyFont="1" applyFill="1" applyBorder="1" applyAlignment="1">
      <alignment wrapText="1"/>
    </xf>
    <xf numFmtId="0" fontId="0" fillId="0" borderId="0" xfId="0" applyNumberFormat="1" applyFill="1" applyAlignment="1">
      <alignment horizontal="left" wrapText="1"/>
    </xf>
    <xf numFmtId="0" fontId="10" fillId="2" borderId="0" xfId="0" applyFont="1" applyFill="1" applyBorder="1" applyAlignment="1">
      <alignment wrapText="1"/>
    </xf>
    <xf numFmtId="0" fontId="10" fillId="2" borderId="0" xfId="0" applyNumberFormat="1" applyFont="1" applyFill="1" applyBorder="1" applyAlignment="1">
      <alignment horizontal="left" wrapText="1"/>
    </xf>
    <xf numFmtId="49" fontId="0" fillId="0" borderId="0" xfId="0" applyNumberFormat="1" applyFont="1" applyFill="1" applyBorder="1" applyAlignment="1">
      <alignment wrapText="1"/>
    </xf>
    <xf numFmtId="0" fontId="0" fillId="0" borderId="0" xfId="0" applyNumberFormat="1" applyFont="1" applyFill="1" applyBorder="1" applyAlignment="1">
      <alignment horizontal="left" wrapText="1"/>
    </xf>
    <xf numFmtId="49" fontId="5" fillId="0" borderId="0" xfId="0" applyNumberFormat="1" applyFont="1" applyFill="1" applyBorder="1" applyAlignment="1">
      <alignment wrapText="1"/>
    </xf>
    <xf numFmtId="0" fontId="4" fillId="0" borderId="0" xfId="0" applyNumberFormat="1" applyFont="1" applyFill="1" applyBorder="1" applyAlignment="1">
      <alignment horizontal="left" wrapText="1"/>
    </xf>
    <xf numFmtId="9" fontId="0" fillId="0" borderId="0" xfId="1" applyNumberFormat="1" applyFont="1" applyFill="1" applyBorder="1" applyAlignment="1">
      <alignment wrapText="1"/>
    </xf>
    <xf numFmtId="9" fontId="0" fillId="0" borderId="0" xfId="0" applyNumberFormat="1" applyFont="1" applyFill="1" applyBorder="1" applyAlignment="1">
      <alignment wrapText="1"/>
    </xf>
    <xf numFmtId="9" fontId="4" fillId="0" borderId="0" xfId="1" applyNumberFormat="1" applyFont="1" applyFill="1" applyBorder="1" applyAlignment="1">
      <alignment wrapText="1"/>
    </xf>
    <xf numFmtId="9" fontId="4" fillId="0" borderId="0" xfId="0" applyNumberFormat="1" applyFont="1" applyFill="1" applyBorder="1" applyAlignment="1">
      <alignment wrapText="1"/>
    </xf>
    <xf numFmtId="0" fontId="0" fillId="0" borderId="0" xfId="0" applyFont="1" applyFill="1" applyBorder="1" applyAlignment="1">
      <alignment wrapText="1"/>
    </xf>
    <xf numFmtId="164" fontId="0" fillId="0" borderId="0" xfId="0" applyNumberFormat="1" applyFont="1" applyFill="1" applyBorder="1" applyAlignment="1">
      <alignment wrapText="1"/>
    </xf>
    <xf numFmtId="0" fontId="4" fillId="0" borderId="0" xfId="0" applyFont="1" applyFill="1" applyBorder="1" applyAlignment="1">
      <alignment wrapText="1"/>
    </xf>
    <xf numFmtId="1" fontId="0" fillId="0" borderId="0" xfId="0" applyNumberFormat="1" applyFont="1" applyFill="1" applyBorder="1" applyAlignment="1">
      <alignment wrapText="1"/>
    </xf>
    <xf numFmtId="164" fontId="4" fillId="0" borderId="0" xfId="0" applyNumberFormat="1" applyFont="1" applyFill="1" applyBorder="1" applyAlignment="1">
      <alignment wrapText="1"/>
    </xf>
    <xf numFmtId="49" fontId="4" fillId="0" borderId="0" xfId="1" applyNumberFormat="1" applyFont="1" applyFill="1" applyBorder="1" applyAlignment="1">
      <alignment wrapText="1"/>
    </xf>
    <xf numFmtId="0" fontId="5" fillId="0" borderId="0" xfId="0" applyNumberFormat="1" applyFont="1" applyFill="1" applyBorder="1" applyAlignment="1">
      <alignment wrapText="1"/>
    </xf>
    <xf numFmtId="0" fontId="4" fillId="0" borderId="0" xfId="0" applyNumberFormat="1" applyFont="1" applyFill="1" applyBorder="1" applyAlignment="1">
      <alignment wrapText="1"/>
    </xf>
    <xf numFmtId="0" fontId="0" fillId="0" borderId="0" xfId="0" applyNumberFormat="1" applyAlignment="1">
      <alignment wrapText="1"/>
    </xf>
    <xf numFmtId="0" fontId="19" fillId="8" borderId="25" xfId="7" applyFont="1" applyFill="1" applyBorder="1" applyAlignment="1"/>
    <xf numFmtId="0" fontId="20" fillId="8" borderId="0" xfId="8" applyNumberFormat="1" applyFont="1" applyFill="1" applyBorder="1" applyAlignment="1">
      <alignment horizontal="right"/>
    </xf>
    <xf numFmtId="0" fontId="3" fillId="13" borderId="0" xfId="0" applyFont="1" applyFill="1" applyAlignment="1">
      <alignment wrapText="1"/>
    </xf>
    <xf numFmtId="1" fontId="3" fillId="13" borderId="0" xfId="0" applyNumberFormat="1" applyFont="1" applyFill="1" applyAlignment="1">
      <alignment wrapText="1"/>
    </xf>
    <xf numFmtId="0" fontId="26" fillId="8" borderId="0" xfId="3" applyFont="1" applyFill="1" applyBorder="1" applyAlignment="1"/>
    <xf numFmtId="0" fontId="25" fillId="8" borderId="0" xfId="3" applyFont="1" applyFill="1" applyBorder="1" applyAlignment="1"/>
    <xf numFmtId="0" fontId="11" fillId="8" borderId="0" xfId="3" applyFill="1"/>
    <xf numFmtId="0" fontId="22" fillId="14" borderId="42" xfId="13" applyFont="1" applyFill="1" applyBorder="1" applyAlignment="1">
      <alignment horizontal="center" vertical="center"/>
    </xf>
    <xf numFmtId="0" fontId="22" fillId="14" borderId="29" xfId="13" applyFont="1" applyFill="1" applyBorder="1" applyAlignment="1">
      <alignment vertical="center"/>
    </xf>
    <xf numFmtId="2" fontId="28" fillId="7" borderId="29" xfId="0" applyNumberFormat="1" applyFont="1" applyFill="1" applyBorder="1" applyAlignment="1">
      <alignment horizontal="right"/>
    </xf>
    <xf numFmtId="0" fontId="22" fillId="14" borderId="39" xfId="13" applyFont="1" applyFill="1" applyBorder="1" applyAlignment="1">
      <alignment vertical="center"/>
    </xf>
    <xf numFmtId="0" fontId="22" fillId="14" borderId="29" xfId="13" applyFont="1" applyFill="1" applyBorder="1" applyAlignment="1">
      <alignment horizontal="left" vertical="center" indent="1"/>
    </xf>
    <xf numFmtId="0" fontId="22" fillId="14" borderId="39" xfId="13" applyFont="1" applyFill="1" applyBorder="1" applyAlignment="1">
      <alignment horizontal="left" vertical="center"/>
    </xf>
    <xf numFmtId="0" fontId="22" fillId="14" borderId="29" xfId="13" applyFont="1" applyFill="1" applyBorder="1" applyAlignment="1">
      <alignment horizontal="left" vertical="center"/>
    </xf>
    <xf numFmtId="2" fontId="3" fillId="13" borderId="0" xfId="0" applyNumberFormat="1" applyFont="1" applyFill="1" applyAlignment="1">
      <alignment wrapText="1"/>
    </xf>
    <xf numFmtId="4" fontId="22" fillId="9" borderId="29" xfId="14" applyNumberFormat="1" applyFont="1" applyFill="1" applyBorder="1" applyAlignment="1">
      <alignment horizontal="center" vertical="center"/>
    </xf>
    <xf numFmtId="0" fontId="26" fillId="8" borderId="0" xfId="13" applyFont="1" applyFill="1" applyAlignment="1">
      <alignment vertical="center"/>
    </xf>
    <xf numFmtId="0" fontId="22" fillId="8" borderId="0" xfId="7" applyFont="1" applyFill="1" applyAlignment="1">
      <alignment vertical="center"/>
    </xf>
    <xf numFmtId="4" fontId="22" fillId="9" borderId="29" xfId="14" applyNumberFormat="1" applyFont="1" applyFill="1" applyBorder="1" applyAlignment="1">
      <alignment horizontal="center" vertical="center" textRotation="90"/>
    </xf>
    <xf numFmtId="0" fontId="30" fillId="9" borderId="29" xfId="10" applyFont="1" applyFill="1" applyBorder="1" applyAlignment="1">
      <alignment horizontal="left" vertical="center" indent="4"/>
    </xf>
    <xf numFmtId="2" fontId="22" fillId="9" borderId="44" xfId="13" applyNumberFormat="1" applyFont="1" applyFill="1" applyBorder="1" applyAlignment="1">
      <alignment horizontal="left" vertical="center"/>
    </xf>
    <xf numFmtId="2" fontId="22" fillId="9" borderId="29" xfId="13" applyNumberFormat="1" applyFont="1" applyFill="1" applyBorder="1" applyAlignment="1">
      <alignment horizontal="left" vertical="center"/>
    </xf>
    <xf numFmtId="2" fontId="22" fillId="9" borderId="39" xfId="13" applyNumberFormat="1" applyFont="1" applyFill="1" applyBorder="1" applyAlignment="1">
      <alignment horizontal="left" vertical="center"/>
    </xf>
    <xf numFmtId="0" fontId="22" fillId="13" borderId="0" xfId="9" applyFont="1" applyFill="1" applyBorder="1" applyAlignment="1" applyProtection="1">
      <alignment horizontal="left" vertical="center"/>
    </xf>
    <xf numFmtId="2" fontId="3" fillId="13" borderId="0" xfId="0" applyNumberFormat="1" applyFont="1" applyFill="1"/>
    <xf numFmtId="0" fontId="22" fillId="9" borderId="32" xfId="15" applyFont="1" applyFill="1" applyBorder="1" applyAlignment="1">
      <alignment horizontal="center" vertical="center" wrapText="1"/>
    </xf>
    <xf numFmtId="0" fontId="22" fillId="9" borderId="44" xfId="15" applyFont="1" applyFill="1" applyBorder="1" applyAlignment="1">
      <alignment vertical="top" wrapText="1"/>
    </xf>
    <xf numFmtId="0" fontId="22" fillId="9" borderId="39" xfId="15" applyFont="1" applyFill="1" applyBorder="1" applyAlignment="1">
      <alignment horizontal="left" vertical="top" wrapText="1"/>
    </xf>
    <xf numFmtId="0" fontId="22" fillId="9" borderId="29" xfId="15" applyFont="1" applyFill="1" applyBorder="1" applyAlignment="1">
      <alignment horizontal="left" vertical="top" wrapText="1"/>
    </xf>
    <xf numFmtId="0" fontId="3" fillId="13" borderId="0" xfId="0" applyFont="1" applyFill="1" applyBorder="1" applyAlignment="1">
      <alignment wrapText="1"/>
    </xf>
    <xf numFmtId="0" fontId="10" fillId="13" borderId="0" xfId="9" applyNumberFormat="1" applyFont="1" applyFill="1" applyBorder="1" applyAlignment="1">
      <alignment horizontal="center" vertical="center"/>
    </xf>
    <xf numFmtId="1" fontId="9" fillId="0" borderId="0" xfId="0" applyNumberFormat="1" applyFont="1" applyAlignment="1">
      <alignment horizontal="right" wrapText="1"/>
    </xf>
    <xf numFmtId="1" fontId="9" fillId="0" borderId="0" xfId="0" applyNumberFormat="1" applyFont="1" applyAlignment="1">
      <alignment horizontal="right"/>
    </xf>
    <xf numFmtId="2" fontId="9" fillId="0" borderId="0" xfId="0" applyNumberFormat="1" applyFont="1" applyAlignment="1">
      <alignment wrapText="1"/>
    </xf>
    <xf numFmtId="1" fontId="3" fillId="0" borderId="0" xfId="0" applyNumberFormat="1" applyFont="1" applyAlignment="1">
      <alignment wrapText="1"/>
    </xf>
    <xf numFmtId="0" fontId="3" fillId="13" borderId="0" xfId="0" applyFont="1" applyFill="1" applyAlignment="1"/>
    <xf numFmtId="2" fontId="0" fillId="0" borderId="0" xfId="0" applyNumberFormat="1" applyAlignment="1">
      <alignment wrapText="1"/>
    </xf>
    <xf numFmtId="0" fontId="3" fillId="0" borderId="45" xfId="0" applyFont="1" applyBorder="1" applyAlignment="1">
      <alignment wrapText="1"/>
    </xf>
    <xf numFmtId="1" fontId="3" fillId="0" borderId="46" xfId="0" applyNumberFormat="1" applyFont="1" applyBorder="1" applyAlignment="1">
      <alignment wrapText="1"/>
    </xf>
    <xf numFmtId="0" fontId="0" fillId="0" borderId="0" xfId="0" applyFont="1" applyAlignment="1">
      <alignment wrapText="1"/>
    </xf>
    <xf numFmtId="0" fontId="35" fillId="0" borderId="0" xfId="0" applyFont="1" applyFill="1" applyBorder="1" applyAlignment="1">
      <alignment horizontal="left" vertical="top"/>
    </xf>
    <xf numFmtId="0" fontId="0" fillId="0" borderId="0" xfId="0" applyFill="1" applyBorder="1" applyAlignment="1">
      <alignment horizontal="left" vertical="top"/>
    </xf>
    <xf numFmtId="0" fontId="41" fillId="18" borderId="47" xfId="0" applyFont="1" applyFill="1" applyBorder="1" applyAlignment="1">
      <alignment horizontal="center" vertical="top" wrapText="1"/>
    </xf>
    <xf numFmtId="0" fontId="41" fillId="18" borderId="47" xfId="0" applyFont="1" applyFill="1" applyBorder="1" applyAlignment="1">
      <alignment horizontal="left" vertical="top" wrapText="1"/>
    </xf>
    <xf numFmtId="0" fontId="43"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45"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45" fillId="19" borderId="48" xfId="0" applyFont="1" applyFill="1" applyBorder="1" applyAlignment="1">
      <alignment horizontal="center" vertical="top" wrapText="1"/>
    </xf>
    <xf numFmtId="167" fontId="48" fillId="19" borderId="48" xfId="0" applyNumberFormat="1" applyFont="1" applyFill="1" applyBorder="1" applyAlignment="1">
      <alignment horizontal="center" vertical="top" wrapText="1"/>
    </xf>
    <xf numFmtId="0" fontId="45" fillId="0" borderId="49" xfId="0" applyFont="1" applyFill="1" applyBorder="1" applyAlignment="1">
      <alignment horizontal="left" vertical="top" wrapText="1"/>
    </xf>
    <xf numFmtId="0" fontId="0" fillId="0" borderId="49" xfId="0" applyFill="1" applyBorder="1" applyAlignment="1">
      <alignment horizontal="center" vertical="top" wrapText="1"/>
    </xf>
    <xf numFmtId="167" fontId="48" fillId="0" borderId="49" xfId="0" applyNumberFormat="1" applyFont="1" applyFill="1" applyBorder="1" applyAlignment="1">
      <alignment horizontal="center" vertical="top" wrapText="1"/>
    </xf>
    <xf numFmtId="0" fontId="45"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48" fillId="19" borderId="49" xfId="0" applyNumberFormat="1" applyFont="1" applyFill="1" applyBorder="1" applyAlignment="1">
      <alignment horizontal="center" vertical="top" wrapText="1"/>
    </xf>
    <xf numFmtId="0" fontId="45" fillId="0" borderId="50" xfId="0" applyFont="1" applyFill="1" applyBorder="1" applyAlignment="1">
      <alignment horizontal="left" vertical="top" wrapText="1"/>
    </xf>
    <xf numFmtId="0" fontId="0" fillId="0" borderId="50" xfId="0" applyFill="1" applyBorder="1" applyAlignment="1">
      <alignment horizontal="center" vertical="top" wrapText="1"/>
    </xf>
    <xf numFmtId="167" fontId="48" fillId="0" borderId="50" xfId="0" applyNumberFormat="1" applyFont="1" applyFill="1" applyBorder="1" applyAlignment="1">
      <alignment horizontal="center" vertical="top" wrapText="1"/>
    </xf>
    <xf numFmtId="168" fontId="46" fillId="19" borderId="48" xfId="0" applyNumberFormat="1" applyFont="1" applyFill="1" applyBorder="1" applyAlignment="1">
      <alignment horizontal="center" vertical="top" wrapText="1"/>
    </xf>
    <xf numFmtId="169" fontId="46" fillId="19" borderId="48" xfId="0" applyNumberFormat="1" applyFont="1" applyFill="1" applyBorder="1" applyAlignment="1">
      <alignment horizontal="center" vertical="top" wrapText="1"/>
    </xf>
    <xf numFmtId="168" fontId="46" fillId="0" borderId="49" xfId="0" applyNumberFormat="1" applyFont="1" applyFill="1" applyBorder="1" applyAlignment="1">
      <alignment horizontal="left" vertical="top" wrapText="1"/>
    </xf>
    <xf numFmtId="169" fontId="46" fillId="0" borderId="49" xfId="0" applyNumberFormat="1" applyFont="1" applyFill="1" applyBorder="1" applyAlignment="1">
      <alignment horizontal="center" vertical="top" wrapText="1"/>
    </xf>
    <xf numFmtId="170" fontId="48" fillId="0" borderId="49" xfId="0" applyNumberFormat="1" applyFont="1" applyFill="1" applyBorder="1" applyAlignment="1">
      <alignment horizontal="left" vertical="top" wrapText="1"/>
    </xf>
    <xf numFmtId="168" fontId="46" fillId="19" borderId="49" xfId="0" applyNumberFormat="1" applyFont="1" applyFill="1" applyBorder="1" applyAlignment="1">
      <alignment horizontal="left" vertical="top" wrapText="1"/>
    </xf>
    <xf numFmtId="169" fontId="46" fillId="19" borderId="49" xfId="0" applyNumberFormat="1" applyFont="1" applyFill="1" applyBorder="1" applyAlignment="1">
      <alignment horizontal="center" vertical="top" wrapText="1"/>
    </xf>
    <xf numFmtId="170" fontId="48" fillId="19" borderId="49" xfId="0" applyNumberFormat="1" applyFont="1" applyFill="1" applyBorder="1" applyAlignment="1">
      <alignment horizontal="left" vertical="top" wrapText="1"/>
    </xf>
    <xf numFmtId="0" fontId="0" fillId="0" borderId="49" xfId="0" applyFill="1" applyBorder="1" applyAlignment="1">
      <alignment horizontal="left" vertical="top" wrapText="1"/>
    </xf>
    <xf numFmtId="168" fontId="46" fillId="0" borderId="49" xfId="0" applyNumberFormat="1" applyFont="1" applyFill="1" applyBorder="1" applyAlignment="1">
      <alignment horizontal="center" vertical="top" wrapText="1"/>
    </xf>
    <xf numFmtId="0" fontId="0" fillId="19" borderId="49" xfId="0" applyFill="1" applyBorder="1" applyAlignment="1">
      <alignment horizontal="left" vertical="top" wrapText="1"/>
    </xf>
    <xf numFmtId="0" fontId="0" fillId="0" borderId="50" xfId="0" applyFill="1" applyBorder="1" applyAlignment="1">
      <alignment horizontal="left" vertical="top" wrapText="1"/>
    </xf>
    <xf numFmtId="171" fontId="46" fillId="0" borderId="50" xfId="0" applyNumberFormat="1" applyFont="1" applyFill="1" applyBorder="1" applyAlignment="1">
      <alignment horizontal="left" vertical="top" wrapText="1"/>
    </xf>
    <xf numFmtId="169" fontId="46" fillId="0" borderId="50" xfId="0" applyNumberFormat="1" applyFont="1" applyFill="1" applyBorder="1" applyAlignment="1">
      <alignment horizontal="center" vertical="top" wrapText="1"/>
    </xf>
    <xf numFmtId="168" fontId="46"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45" fillId="19" borderId="50" xfId="0" applyFont="1" applyFill="1" applyBorder="1" applyAlignment="1">
      <alignment horizontal="left" vertical="top" wrapText="1"/>
    </xf>
    <xf numFmtId="169" fontId="46" fillId="19" borderId="50" xfId="0" applyNumberFormat="1" applyFont="1" applyFill="1" applyBorder="1" applyAlignment="1">
      <alignment horizontal="center" vertical="top" wrapText="1"/>
    </xf>
    <xf numFmtId="167" fontId="48" fillId="19" borderId="50" xfId="0" applyNumberFormat="1" applyFont="1" applyFill="1" applyBorder="1" applyAlignment="1">
      <alignment horizontal="center" vertical="top" wrapText="1"/>
    </xf>
    <xf numFmtId="0" fontId="49" fillId="19" borderId="50" xfId="0" applyFont="1" applyFill="1" applyBorder="1" applyAlignment="1">
      <alignment horizontal="center" vertical="top" wrapText="1"/>
    </xf>
    <xf numFmtId="168" fontId="46" fillId="19" borderId="48" xfId="0" applyNumberFormat="1" applyFont="1" applyFill="1" applyBorder="1" applyAlignment="1">
      <alignment horizontal="left" vertical="top" wrapText="1"/>
    </xf>
    <xf numFmtId="170" fontId="50" fillId="19" borderId="48" xfId="0" applyNumberFormat="1" applyFont="1" applyFill="1" applyBorder="1" applyAlignment="1">
      <alignment horizontal="left" vertical="top" wrapText="1"/>
    </xf>
    <xf numFmtId="167" fontId="50" fillId="0" borderId="49" xfId="0" applyNumberFormat="1" applyFont="1" applyFill="1" applyBorder="1" applyAlignment="1">
      <alignment horizontal="center" vertical="top" wrapText="1"/>
    </xf>
    <xf numFmtId="167" fontId="50" fillId="0" borderId="49" xfId="0" applyNumberFormat="1" applyFont="1" applyFill="1" applyBorder="1" applyAlignment="1">
      <alignment horizontal="left" vertical="top" wrapText="1"/>
    </xf>
    <xf numFmtId="167" fontId="50" fillId="19" borderId="49" xfId="0" applyNumberFormat="1" applyFont="1" applyFill="1" applyBorder="1" applyAlignment="1">
      <alignment horizontal="center" vertical="top" wrapText="1"/>
    </xf>
    <xf numFmtId="167" fontId="50" fillId="19" borderId="49" xfId="0" applyNumberFormat="1" applyFont="1" applyFill="1" applyBorder="1" applyAlignment="1">
      <alignment horizontal="left" vertical="top" wrapText="1"/>
    </xf>
    <xf numFmtId="0" fontId="51" fillId="19" borderId="49" xfId="0" applyFont="1" applyFill="1" applyBorder="1" applyAlignment="1">
      <alignment horizontal="center" vertical="top" wrapText="1"/>
    </xf>
    <xf numFmtId="0" fontId="51" fillId="0" borderId="49" xfId="0" applyFont="1" applyFill="1" applyBorder="1" applyAlignment="1">
      <alignment horizontal="center" vertical="top" wrapText="1"/>
    </xf>
    <xf numFmtId="167" fontId="50" fillId="0" borderId="50" xfId="0" applyNumberFormat="1" applyFont="1" applyFill="1" applyBorder="1" applyAlignment="1">
      <alignment horizontal="center" vertical="top" wrapText="1"/>
    </xf>
    <xf numFmtId="0" fontId="51" fillId="0" borderId="50" xfId="0" applyFont="1" applyFill="1" applyBorder="1" applyAlignment="1">
      <alignment horizontal="center" vertical="top" wrapText="1"/>
    </xf>
    <xf numFmtId="0" fontId="0" fillId="19" borderId="48" xfId="0" applyFill="1" applyBorder="1" applyAlignment="1">
      <alignment horizontal="left" vertical="top" wrapText="1"/>
    </xf>
    <xf numFmtId="169" fontId="46" fillId="19" borderId="48" xfId="0" applyNumberFormat="1" applyFont="1" applyFill="1" applyBorder="1" applyAlignment="1">
      <alignment horizontal="left" vertical="top" wrapText="1"/>
    </xf>
    <xf numFmtId="167" fontId="50" fillId="19" borderId="48" xfId="0" applyNumberFormat="1" applyFont="1" applyFill="1" applyBorder="1" applyAlignment="1">
      <alignment horizontal="center" vertical="top" wrapText="1"/>
    </xf>
    <xf numFmtId="0" fontId="51" fillId="19" borderId="48" xfId="0" applyFont="1" applyFill="1" applyBorder="1" applyAlignment="1">
      <alignment horizontal="center" vertical="top" wrapText="1"/>
    </xf>
    <xf numFmtId="169" fontId="46" fillId="0" borderId="49" xfId="0" applyNumberFormat="1" applyFont="1" applyFill="1" applyBorder="1" applyAlignment="1">
      <alignment horizontal="left" vertical="top" wrapText="1"/>
    </xf>
    <xf numFmtId="169" fontId="46" fillId="19" borderId="49" xfId="0" applyNumberFormat="1" applyFont="1" applyFill="1" applyBorder="1" applyAlignment="1">
      <alignment horizontal="left" vertical="top" wrapText="1"/>
    </xf>
    <xf numFmtId="169" fontId="46" fillId="19" borderId="50" xfId="0" applyNumberFormat="1" applyFont="1" applyFill="1" applyBorder="1" applyAlignment="1">
      <alignment horizontal="left" vertical="top" wrapText="1"/>
    </xf>
    <xf numFmtId="0" fontId="51" fillId="19" borderId="50" xfId="0" applyFont="1" applyFill="1" applyBorder="1" applyAlignment="1">
      <alignment horizontal="center" vertical="top" wrapText="1"/>
    </xf>
    <xf numFmtId="169" fontId="46" fillId="0" borderId="50" xfId="0" applyNumberFormat="1" applyFont="1" applyFill="1" applyBorder="1" applyAlignment="1">
      <alignment horizontal="left" vertical="top" wrapText="1"/>
    </xf>
    <xf numFmtId="172" fontId="46" fillId="19" borderId="48" xfId="0" applyNumberFormat="1" applyFont="1" applyFill="1" applyBorder="1" applyAlignment="1">
      <alignment horizontal="left" vertical="top" wrapText="1"/>
    </xf>
    <xf numFmtId="168" fontId="46" fillId="0" borderId="50" xfId="0" applyNumberFormat="1" applyFont="1" applyFill="1" applyBorder="1" applyAlignment="1">
      <alignment horizontal="left" vertical="top" wrapText="1"/>
    </xf>
    <xf numFmtId="167" fontId="50" fillId="0" borderId="50" xfId="0" applyNumberFormat="1" applyFont="1" applyFill="1" applyBorder="1" applyAlignment="1">
      <alignment horizontal="left" vertical="top" wrapText="1"/>
    </xf>
    <xf numFmtId="171" fontId="46" fillId="0" borderId="49" xfId="0" applyNumberFormat="1" applyFont="1" applyFill="1" applyBorder="1" applyAlignment="1">
      <alignment horizontal="left" vertical="top" wrapText="1"/>
    </xf>
    <xf numFmtId="170" fontId="50" fillId="0" borderId="49" xfId="0" applyNumberFormat="1" applyFont="1" applyFill="1" applyBorder="1" applyAlignment="1">
      <alignment horizontal="left" vertical="top" wrapText="1"/>
    </xf>
    <xf numFmtId="170" fontId="50" fillId="19" borderId="49" xfId="0" applyNumberFormat="1" applyFont="1" applyFill="1" applyBorder="1" applyAlignment="1">
      <alignment horizontal="left" vertical="top" wrapText="1"/>
    </xf>
    <xf numFmtId="171" fontId="46"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46" fillId="19" borderId="50" xfId="0" applyNumberFormat="1" applyFont="1" applyFill="1" applyBorder="1" applyAlignment="1">
      <alignment horizontal="left" vertical="top" wrapText="1"/>
    </xf>
    <xf numFmtId="167" fontId="50" fillId="19" borderId="50" xfId="0" applyNumberFormat="1" applyFont="1" applyFill="1" applyBorder="1" applyAlignment="1">
      <alignment horizontal="left" vertical="top" wrapText="1"/>
    </xf>
    <xf numFmtId="170" fontId="50" fillId="19" borderId="50" xfId="0" applyNumberFormat="1" applyFont="1" applyFill="1" applyBorder="1" applyAlignment="1">
      <alignment horizontal="left" vertical="top" wrapText="1"/>
    </xf>
    <xf numFmtId="171" fontId="46" fillId="19" borderId="48" xfId="0" applyNumberFormat="1" applyFont="1" applyFill="1" applyBorder="1" applyAlignment="1">
      <alignment horizontal="left" vertical="top" wrapText="1"/>
    </xf>
    <xf numFmtId="167" fontId="50" fillId="19" borderId="48" xfId="0" applyNumberFormat="1" applyFont="1" applyFill="1" applyBorder="1" applyAlignment="1">
      <alignment horizontal="left" vertical="top" wrapText="1"/>
    </xf>
    <xf numFmtId="172" fontId="46" fillId="0" borderId="49" xfId="0" applyNumberFormat="1" applyFont="1" applyFill="1" applyBorder="1" applyAlignment="1">
      <alignment horizontal="left" vertical="top" wrapText="1"/>
    </xf>
    <xf numFmtId="168" fontId="46" fillId="19" borderId="50" xfId="0" applyNumberFormat="1" applyFont="1" applyFill="1" applyBorder="1" applyAlignment="1">
      <alignment horizontal="left" vertical="top" wrapText="1"/>
    </xf>
    <xf numFmtId="167" fontId="50" fillId="19" borderId="50" xfId="0" applyNumberFormat="1" applyFont="1" applyFill="1" applyBorder="1" applyAlignment="1">
      <alignment horizontal="center" vertical="top" wrapText="1"/>
    </xf>
    <xf numFmtId="0" fontId="0" fillId="2" borderId="0" xfId="0" applyFill="1"/>
    <xf numFmtId="0" fontId="3" fillId="2" borderId="0" xfId="0" applyFont="1" applyFill="1" applyAlignment="1">
      <alignment horizontal="center"/>
    </xf>
    <xf numFmtId="0" fontId="3" fillId="2" borderId="0" xfId="0" applyFont="1" applyFill="1"/>
    <xf numFmtId="0" fontId="0" fillId="0" borderId="0" xfId="0" applyAlignment="1">
      <alignment horizontal="center"/>
    </xf>
    <xf numFmtId="10" fontId="0" fillId="0" borderId="0" xfId="0" applyNumberFormat="1" applyAlignment="1"/>
    <xf numFmtId="0" fontId="0" fillId="20" borderId="0" xfId="0" applyNumberFormat="1" applyFont="1" applyFill="1" applyBorder="1" applyAlignment="1">
      <alignment wrapText="1"/>
    </xf>
    <xf numFmtId="0" fontId="10" fillId="2" borderId="20" xfId="0" applyNumberFormat="1" applyFont="1" applyFill="1" applyBorder="1" applyAlignment="1">
      <alignment wrapText="1"/>
    </xf>
    <xf numFmtId="0" fontId="10" fillId="2" borderId="21" xfId="0" applyNumberFormat="1" applyFont="1" applyFill="1" applyBorder="1" applyAlignment="1">
      <alignment wrapText="1"/>
    </xf>
    <xf numFmtId="0" fontId="10" fillId="2" borderId="22" xfId="0" applyNumberFormat="1" applyFont="1" applyFill="1" applyBorder="1" applyAlignment="1">
      <alignment wrapText="1"/>
    </xf>
    <xf numFmtId="0" fontId="3" fillId="0" borderId="0" xfId="0" applyNumberFormat="1" applyFont="1" applyAlignment="1">
      <alignment wrapText="1"/>
    </xf>
    <xf numFmtId="0" fontId="0" fillId="0" borderId="0" xfId="0"/>
    <xf numFmtId="0" fontId="0" fillId="0" borderId="0" xfId="0" applyNumberFormat="1" applyFont="1" applyFill="1" applyBorder="1" applyAlignment="1">
      <alignment wrapText="1"/>
    </xf>
    <xf numFmtId="0" fontId="4" fillId="0" borderId="0" xfId="0" applyNumberFormat="1" applyFont="1" applyFill="1" applyBorder="1" applyAlignment="1">
      <alignment wrapText="1"/>
    </xf>
    <xf numFmtId="0" fontId="4" fillId="0" borderId="0" xfId="0" applyNumberFormat="1" applyFont="1" applyAlignment="1">
      <alignment wrapText="1"/>
    </xf>
    <xf numFmtId="0" fontId="4" fillId="0" borderId="0" xfId="0" applyFont="1" applyFill="1" applyAlignment="1">
      <alignment wrapText="1"/>
    </xf>
    <xf numFmtId="0" fontId="4" fillId="0" borderId="0" xfId="0" applyFont="1" applyAlignment="1">
      <alignment horizontal="left" wrapText="1"/>
    </xf>
    <xf numFmtId="9" fontId="4" fillId="0" borderId="0" xfId="0" applyNumberFormat="1" applyFont="1" applyAlignment="1">
      <alignment wrapText="1"/>
    </xf>
    <xf numFmtId="9" fontId="5" fillId="0" borderId="0" xfId="1" applyFont="1" applyAlignment="1">
      <alignment wrapText="1"/>
    </xf>
    <xf numFmtId="0" fontId="10" fillId="2" borderId="0" xfId="0" applyNumberFormat="1" applyFont="1" applyFill="1" applyBorder="1" applyAlignment="1">
      <alignment wrapText="1"/>
    </xf>
    <xf numFmtId="9" fontId="5" fillId="0" borderId="0" xfId="1" applyFont="1" applyFill="1" applyBorder="1" applyAlignment="1">
      <alignment wrapText="1"/>
    </xf>
    <xf numFmtId="0" fontId="0" fillId="0" borderId="0" xfId="0" applyAlignment="1">
      <alignment horizontal="left" wrapText="1"/>
    </xf>
    <xf numFmtId="0" fontId="4" fillId="0" borderId="0" xfId="0" applyFont="1" applyBorder="1" applyAlignment="1">
      <alignment wrapText="1"/>
    </xf>
    <xf numFmtId="0" fontId="0" fillId="0" borderId="0" xfId="0" applyFill="1"/>
    <xf numFmtId="0" fontId="4" fillId="0" borderId="0" xfId="1" applyNumberFormat="1" applyFont="1" applyAlignment="1">
      <alignment wrapText="1"/>
    </xf>
    <xf numFmtId="0" fontId="0" fillId="0" borderId="0" xfId="0" applyAlignment="1">
      <alignment horizontal="left" wrapText="1"/>
    </xf>
    <xf numFmtId="0" fontId="0" fillId="21" borderId="0" xfId="0" applyFill="1"/>
    <xf numFmtId="0" fontId="0" fillId="22" borderId="0" xfId="0" applyFill="1"/>
    <xf numFmtId="0" fontId="3" fillId="0" borderId="0" xfId="0" applyFont="1"/>
    <xf numFmtId="0" fontId="0" fillId="2" borderId="0" xfId="0" applyFill="1" applyAlignment="1">
      <alignment horizontal="left"/>
    </xf>
    <xf numFmtId="0" fontId="3" fillId="0" borderId="0" xfId="0" applyFont="1" applyAlignment="1">
      <alignment horizontal="left"/>
    </xf>
    <xf numFmtId="0" fontId="0" fillId="0" borderId="0" xfId="0"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0" borderId="0" xfId="0" applyFill="1" applyAlignment="1">
      <alignment horizontal="left"/>
    </xf>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0" borderId="0" xfId="0" quotePrefix="1" applyFill="1" applyAlignment="1">
      <alignment horizontal="left"/>
    </xf>
    <xf numFmtId="0" fontId="0" fillId="37" borderId="0" xfId="0" applyFill="1"/>
    <xf numFmtId="0" fontId="0" fillId="38" borderId="0" xfId="0" applyFill="1"/>
    <xf numFmtId="0" fontId="4" fillId="0" borderId="0" xfId="0" quotePrefix="1" applyNumberFormat="1" applyFont="1" applyFill="1" applyBorder="1" applyAlignment="1">
      <alignment wrapText="1"/>
    </xf>
    <xf numFmtId="0" fontId="4" fillId="0" borderId="26" xfId="0" applyNumberFormat="1" applyFont="1" applyFill="1" applyBorder="1" applyAlignment="1">
      <alignment wrapText="1"/>
    </xf>
    <xf numFmtId="0" fontId="0" fillId="0" borderId="26" xfId="0" applyNumberFormat="1" applyFont="1" applyFill="1" applyBorder="1" applyAlignment="1">
      <alignment wrapText="1"/>
    </xf>
    <xf numFmtId="0" fontId="0" fillId="0" borderId="26" xfId="0" applyNumberFormat="1" applyBorder="1" applyAlignment="1">
      <alignment wrapText="1"/>
    </xf>
    <xf numFmtId="0" fontId="4" fillId="0" borderId="26" xfId="0" applyFont="1" applyFill="1" applyBorder="1" applyAlignment="1">
      <alignment wrapText="1"/>
    </xf>
    <xf numFmtId="0" fontId="0" fillId="0" borderId="26" xfId="0" applyBorder="1" applyAlignment="1">
      <alignment wrapText="1"/>
    </xf>
    <xf numFmtId="0" fontId="4" fillId="0" borderId="26" xfId="0" quotePrefix="1" applyNumberFormat="1" applyFont="1" applyFill="1" applyBorder="1" applyAlignment="1">
      <alignment wrapText="1"/>
    </xf>
    <xf numFmtId="0" fontId="4" fillId="0" borderId="26" xfId="0" applyNumberFormat="1" applyFont="1" applyBorder="1" applyAlignment="1">
      <alignment wrapText="1"/>
    </xf>
    <xf numFmtId="0" fontId="0" fillId="0" borderId="0" xfId="0" applyNumberFormat="1" applyBorder="1" applyAlignment="1">
      <alignment wrapText="1"/>
    </xf>
    <xf numFmtId="0" fontId="0" fillId="0" borderId="0" xfId="0" applyAlignment="1">
      <alignment horizontal="left" wrapText="1"/>
    </xf>
    <xf numFmtId="0" fontId="0" fillId="0" borderId="0" xfId="0" applyAlignment="1">
      <alignment horizontal="left" wrapText="1"/>
    </xf>
    <xf numFmtId="0" fontId="3" fillId="2" borderId="0" xfId="0" applyFont="1" applyFill="1" applyAlignment="1">
      <alignment horizontal="center" vertical="center"/>
    </xf>
    <xf numFmtId="0" fontId="4" fillId="2" borderId="0" xfId="0" applyFont="1" applyFill="1" applyAlignment="1">
      <alignment wrapText="1"/>
    </xf>
    <xf numFmtId="0" fontId="0" fillId="2" borderId="0" xfId="0" applyFill="1" applyAlignment="1">
      <alignment wrapText="1"/>
    </xf>
    <xf numFmtId="0" fontId="10" fillId="2" borderId="21" xfId="0" applyFont="1" applyFill="1" applyBorder="1" applyAlignment="1">
      <alignment wrapText="1"/>
    </xf>
    <xf numFmtId="0" fontId="10" fillId="2" borderId="21" xfId="0" applyFont="1" applyFill="1" applyBorder="1" applyAlignment="1">
      <alignment horizontal="left" wrapText="1"/>
    </xf>
    <xf numFmtId="0" fontId="0" fillId="0" borderId="26" xfId="0" applyBorder="1" applyAlignment="1">
      <alignment horizontal="left" wrapText="1"/>
    </xf>
    <xf numFmtId="0" fontId="0" fillId="0" borderId="0" xfId="0" applyBorder="1" applyAlignment="1">
      <alignment horizontal="left" wrapText="1"/>
    </xf>
    <xf numFmtId="0" fontId="4" fillId="20" borderId="0" xfId="0" applyNumberFormat="1" applyFont="1" applyFill="1" applyBorder="1" applyAlignment="1">
      <alignment wrapText="1"/>
    </xf>
    <xf numFmtId="0" fontId="0" fillId="0" borderId="26" xfId="0" applyFill="1" applyBorder="1" applyAlignment="1">
      <alignment wrapText="1"/>
    </xf>
    <xf numFmtId="9" fontId="0" fillId="0" borderId="0" xfId="0" applyNumberFormat="1" applyAlignment="1">
      <alignment wrapText="1"/>
    </xf>
    <xf numFmtId="0" fontId="0" fillId="0" borderId="0" xfId="0" applyAlignment="1">
      <alignment horizontal="left" wrapText="1"/>
    </xf>
    <xf numFmtId="0" fontId="0" fillId="2" borderId="0" xfId="0" applyFill="1" applyAlignment="1"/>
    <xf numFmtId="164" fontId="0" fillId="0" borderId="0" xfId="0" applyNumberFormat="1" applyAlignment="1">
      <alignment wrapText="1"/>
    </xf>
    <xf numFmtId="0" fontId="0" fillId="0" borderId="0" xfId="0" applyAlignment="1">
      <alignment horizontal="left" wrapText="1"/>
    </xf>
    <xf numFmtId="0" fontId="0" fillId="0" borderId="0" xfId="0" applyFont="1" applyFill="1" applyAlignment="1"/>
    <xf numFmtId="0" fontId="0" fillId="0" borderId="0" xfId="0" applyFont="1" applyFill="1"/>
    <xf numFmtId="0" fontId="0" fillId="0" borderId="0" xfId="0" applyAlignment="1">
      <alignment horizontal="left" wrapText="1"/>
    </xf>
    <xf numFmtId="0" fontId="0" fillId="0" borderId="0" xfId="0" applyAlignment="1">
      <alignment horizontal="left" wrapText="1"/>
    </xf>
    <xf numFmtId="0" fontId="0" fillId="0" borderId="0" xfId="0" applyAlignment="1">
      <alignment horizontal="left" wrapText="1"/>
    </xf>
    <xf numFmtId="0" fontId="0" fillId="0" borderId="0" xfId="0" applyAlignment="1">
      <alignment horizontal="left" wrapText="1"/>
    </xf>
    <xf numFmtId="0" fontId="0" fillId="0" borderId="0" xfId="0" applyAlignment="1">
      <alignment horizontal="left" wrapText="1"/>
    </xf>
    <xf numFmtId="0" fontId="0" fillId="20" borderId="0" xfId="0" applyFill="1" applyAlignment="1">
      <alignment wrapText="1"/>
    </xf>
    <xf numFmtId="0" fontId="0" fillId="0" borderId="0" xfId="0" applyAlignment="1">
      <alignment horizontal="left" wrapText="1"/>
    </xf>
    <xf numFmtId="0" fontId="3" fillId="2" borderId="0" xfId="0" applyNumberFormat="1" applyFont="1" applyFill="1" applyAlignment="1">
      <alignment wrapText="1"/>
    </xf>
    <xf numFmtId="0" fontId="0" fillId="0" borderId="0" xfId="0" applyAlignment="1">
      <alignment horizontal="left" wrapText="1"/>
    </xf>
    <xf numFmtId="0" fontId="3" fillId="0" borderId="0" xfId="0" applyFont="1" applyFill="1" applyAlignment="1">
      <alignment wrapText="1"/>
    </xf>
    <xf numFmtId="0" fontId="3" fillId="0" borderId="0" xfId="0" applyFont="1" applyFill="1" applyAlignment="1">
      <alignment horizontal="right" wrapText="1"/>
    </xf>
    <xf numFmtId="0" fontId="10" fillId="3" borderId="52" xfId="0" applyFont="1" applyFill="1" applyBorder="1" applyAlignment="1">
      <alignment wrapText="1"/>
    </xf>
    <xf numFmtId="49" fontId="4" fillId="0" borderId="52" xfId="1" applyNumberFormat="1" applyFont="1" applyFill="1" applyBorder="1" applyAlignment="1">
      <alignment wrapText="1"/>
    </xf>
    <xf numFmtId="0" fontId="0" fillId="0" borderId="52" xfId="0" applyBorder="1" applyAlignment="1">
      <alignment wrapText="1"/>
    </xf>
    <xf numFmtId="49" fontId="0" fillId="0" borderId="52" xfId="0" applyNumberFormat="1" applyFont="1" applyFill="1" applyBorder="1" applyAlignment="1">
      <alignment wrapText="1"/>
    </xf>
    <xf numFmtId="49" fontId="4" fillId="0" borderId="52" xfId="0" applyNumberFormat="1" applyFont="1" applyFill="1" applyBorder="1" applyAlignment="1">
      <alignment wrapText="1"/>
    </xf>
    <xf numFmtId="49" fontId="8" fillId="0" borderId="52" xfId="0" applyNumberFormat="1" applyFont="1" applyFill="1" applyBorder="1" applyAlignment="1">
      <alignment wrapText="1"/>
    </xf>
    <xf numFmtId="0" fontId="3" fillId="4" borderId="0" xfId="0" applyFont="1" applyFill="1" applyBorder="1" applyAlignment="1"/>
    <xf numFmtId="0" fontId="3" fillId="20" borderId="0" xfId="0" applyFont="1" applyFill="1"/>
    <xf numFmtId="0" fontId="3" fillId="20" borderId="0" xfId="0" applyFont="1" applyFill="1" applyBorder="1"/>
    <xf numFmtId="49" fontId="0" fillId="0" borderId="0" xfId="0" applyNumberFormat="1" applyAlignment="1">
      <alignment wrapText="1"/>
    </xf>
    <xf numFmtId="49" fontId="4" fillId="0" borderId="0" xfId="0" applyNumberFormat="1" applyFont="1" applyAlignment="1">
      <alignment wrapText="1"/>
    </xf>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11" fontId="0" fillId="0" borderId="0" xfId="0" applyNumberFormat="1"/>
    <xf numFmtId="0" fontId="0" fillId="0" borderId="0" xfId="0" applyFont="1"/>
    <xf numFmtId="11" fontId="0" fillId="0" borderId="0" xfId="0" applyNumberFormat="1" applyFont="1" applyFill="1" applyBorder="1" applyAlignment="1">
      <alignment wrapText="1"/>
    </xf>
    <xf numFmtId="0" fontId="10" fillId="2" borderId="0" xfId="0" applyFont="1" applyFill="1" applyAlignment="1">
      <alignment wrapText="1"/>
    </xf>
    <xf numFmtId="49" fontId="0" fillId="0" borderId="53" xfId="0" applyNumberFormat="1" applyBorder="1" applyAlignment="1">
      <alignment wrapText="1"/>
    </xf>
    <xf numFmtId="0" fontId="0" fillId="0" borderId="0" xfId="0" applyAlignment="1">
      <alignment horizontal="left" wrapText="1"/>
    </xf>
    <xf numFmtId="0" fontId="0" fillId="0" borderId="0" xfId="1" applyNumberFormat="1" applyFont="1" applyFill="1" applyBorder="1" applyAlignment="1">
      <alignment wrapText="1"/>
    </xf>
    <xf numFmtId="49" fontId="0" fillId="0" borderId="53" xfId="0" applyNumberFormat="1" applyFill="1" applyBorder="1" applyAlignment="1">
      <alignment wrapText="1"/>
    </xf>
    <xf numFmtId="0" fontId="9" fillId="0" borderId="0" xfId="0" applyFont="1" applyFill="1" applyAlignment="1">
      <alignment horizontal="right" wrapText="1"/>
    </xf>
    <xf numFmtId="0" fontId="54" fillId="0" borderId="0" xfId="0" applyFont="1" applyAlignment="1">
      <alignment wrapText="1"/>
    </xf>
    <xf numFmtId="1" fontId="54" fillId="0" borderId="0" xfId="0" applyNumberFormat="1" applyFont="1" applyAlignment="1">
      <alignment horizontal="right" wrapText="1"/>
    </xf>
    <xf numFmtId="0" fontId="19" fillId="8" borderId="0" xfId="7" applyFill="1" applyAlignment="1"/>
    <xf numFmtId="0" fontId="20" fillId="8" borderId="0" xfId="8" applyNumberFormat="1" applyFill="1">
      <alignment horizontal="right"/>
    </xf>
    <xf numFmtId="0" fontId="21" fillId="8" borderId="0" xfId="3" applyFont="1" applyFill="1"/>
    <xf numFmtId="0" fontId="22" fillId="9" borderId="29" xfId="12" applyFont="1" applyBorder="1" applyAlignment="1">
      <alignment horizontal="left" vertical="center" indent="1"/>
    </xf>
    <xf numFmtId="0" fontId="25" fillId="8" borderId="24" xfId="3" applyFont="1" applyFill="1" applyBorder="1"/>
    <xf numFmtId="0" fontId="19" fillId="8" borderId="25" xfId="7" applyFill="1" applyBorder="1" applyAlignment="1"/>
    <xf numFmtId="0" fontId="26" fillId="8" borderId="0" xfId="3" applyFont="1" applyFill="1"/>
    <xf numFmtId="0" fontId="25" fillId="8" borderId="0" xfId="3" applyFont="1" applyFill="1"/>
    <xf numFmtId="0" fontId="29" fillId="14" borderId="29" xfId="9" applyFont="1" applyFill="1" applyBorder="1">
      <alignment horizontal="left" vertical="center"/>
    </xf>
    <xf numFmtId="0" fontId="24" fillId="8" borderId="0" xfId="3" applyFont="1" applyFill="1"/>
    <xf numFmtId="0" fontId="24" fillId="8" borderId="0" xfId="8" applyFont="1" applyFill="1">
      <alignment horizontal="right"/>
    </xf>
    <xf numFmtId="0" fontId="24" fillId="8" borderId="0" xfId="13" applyFill="1"/>
    <xf numFmtId="0" fontId="24" fillId="8" borderId="0" xfId="13" applyFill="1" applyAlignment="1">
      <alignment vertical="center"/>
    </xf>
    <xf numFmtId="0" fontId="22" fillId="9" borderId="30" xfId="13" applyFont="1" applyFill="1" applyBorder="1" applyAlignment="1">
      <alignment horizontal="left" vertical="center"/>
    </xf>
    <xf numFmtId="0" fontId="22" fillId="9" borderId="33" xfId="13" quotePrefix="1" applyFont="1" applyFill="1" applyBorder="1" applyAlignment="1">
      <alignment horizontal="center" vertical="center"/>
    </xf>
    <xf numFmtId="0" fontId="22" fillId="9" borderId="31" xfId="13" quotePrefix="1" applyFont="1" applyFill="1" applyBorder="1" applyAlignment="1">
      <alignment horizontal="center" vertical="center"/>
    </xf>
    <xf numFmtId="0" fontId="22" fillId="9" borderId="31" xfId="13" applyFont="1" applyFill="1" applyBorder="1" applyAlignment="1">
      <alignment horizontal="center" vertical="center"/>
    </xf>
    <xf numFmtId="0" fontId="22" fillId="9" borderId="31" xfId="13" applyFont="1" applyFill="1" applyBorder="1" applyAlignment="1">
      <alignment horizontal="center" vertical="center" wrapText="1"/>
    </xf>
    <xf numFmtId="0" fontId="22" fillId="9" borderId="29" xfId="13" quotePrefix="1" applyFont="1" applyFill="1" applyBorder="1" applyAlignment="1">
      <alignment horizontal="center" vertical="center"/>
    </xf>
    <xf numFmtId="0" fontId="22" fillId="9" borderId="40" xfId="13" applyFont="1" applyFill="1" applyBorder="1" applyAlignment="1">
      <alignment horizontal="left" vertical="center"/>
    </xf>
    <xf numFmtId="0" fontId="22" fillId="9" borderId="43" xfId="13" applyFont="1" applyFill="1" applyBorder="1" applyAlignment="1">
      <alignment vertical="center"/>
    </xf>
    <xf numFmtId="0" fontId="22" fillId="9" borderId="29" xfId="13" applyFont="1" applyFill="1" applyBorder="1" applyAlignment="1">
      <alignment vertical="center"/>
    </xf>
    <xf numFmtId="0" fontId="22" fillId="9" borderId="39" xfId="13" applyFont="1" applyFill="1" applyBorder="1" applyAlignment="1">
      <alignment vertical="center"/>
    </xf>
    <xf numFmtId="0" fontId="24" fillId="8" borderId="0" xfId="13" applyFill="1" applyAlignment="1">
      <alignment horizontal="right" vertical="center"/>
    </xf>
    <xf numFmtId="0" fontId="19" fillId="8" borderId="0" xfId="7" applyFill="1" applyAlignment="1">
      <alignment vertical="center"/>
    </xf>
    <xf numFmtId="0" fontId="22" fillId="8" borderId="0" xfId="13" applyFont="1" applyFill="1" applyAlignment="1">
      <alignment vertical="center"/>
    </xf>
    <xf numFmtId="0" fontId="22" fillId="9" borderId="32" xfId="13" applyFont="1" applyFill="1" applyBorder="1" applyAlignment="1">
      <alignment horizontal="center" vertical="center" textRotation="90"/>
    </xf>
    <xf numFmtId="0" fontId="22" fillId="9" borderId="29" xfId="13" applyFont="1" applyFill="1" applyBorder="1" applyAlignment="1">
      <alignment horizontal="center" vertical="center" textRotation="90"/>
    </xf>
    <xf numFmtId="0" fontId="22" fillId="9" borderId="31" xfId="13" applyFont="1" applyFill="1" applyBorder="1" applyAlignment="1">
      <alignment horizontal="center" vertical="center" textRotation="90"/>
    </xf>
    <xf numFmtId="0" fontId="22" fillId="9" borderId="31" xfId="13" applyFont="1" applyFill="1" applyBorder="1" applyAlignment="1">
      <alignment horizontal="center" vertical="center" textRotation="90" wrapText="1"/>
    </xf>
    <xf numFmtId="0" fontId="22" fillId="9" borderId="29" xfId="13" quotePrefix="1" applyFont="1" applyFill="1" applyBorder="1" applyAlignment="1">
      <alignment horizontal="center" vertical="center" textRotation="90"/>
    </xf>
    <xf numFmtId="0" fontId="22" fillId="9" borderId="31" xfId="13" quotePrefix="1" applyFont="1" applyFill="1" applyBorder="1" applyAlignment="1">
      <alignment horizontal="center" vertical="center" textRotation="90"/>
    </xf>
    <xf numFmtId="0" fontId="22" fillId="9" borderId="28" xfId="13" applyFont="1" applyFill="1" applyBorder="1" applyAlignment="1">
      <alignment horizontal="center" vertical="center" wrapText="1"/>
    </xf>
    <xf numFmtId="0" fontId="22" fillId="9" borderId="42" xfId="13" applyFont="1" applyFill="1" applyBorder="1" applyAlignment="1">
      <alignment horizontal="center" vertical="center"/>
    </xf>
    <xf numFmtId="0" fontId="22" fillId="9" borderId="39" xfId="13" applyFont="1" applyFill="1" applyBorder="1" applyAlignment="1">
      <alignment horizontal="left" vertical="center" wrapText="1"/>
    </xf>
    <xf numFmtId="0" fontId="22" fillId="9" borderId="29" xfId="13" applyFont="1" applyFill="1" applyBorder="1" applyAlignment="1">
      <alignment horizontal="left" vertical="center" wrapText="1"/>
    </xf>
    <xf numFmtId="0" fontId="22" fillId="9" borderId="39" xfId="13" applyFont="1" applyFill="1" applyBorder="1" applyAlignment="1">
      <alignment horizontal="left" vertical="center"/>
    </xf>
    <xf numFmtId="0" fontId="22" fillId="9" borderId="42" xfId="13" applyFont="1" applyFill="1" applyBorder="1" applyAlignment="1">
      <alignment horizontal="left" vertical="center"/>
    </xf>
    <xf numFmtId="0" fontId="22" fillId="9" borderId="29" xfId="13" applyFont="1" applyFill="1" applyBorder="1" applyAlignment="1">
      <alignment horizontal="center" vertical="center"/>
    </xf>
    <xf numFmtId="0" fontId="24" fillId="0" borderId="0" xfId="3" applyFont="1"/>
    <xf numFmtId="0" fontId="24" fillId="8" borderId="0" xfId="15" applyFont="1" applyFill="1"/>
    <xf numFmtId="0" fontId="22" fillId="9" borderId="29" xfId="16" applyFont="1" applyAlignment="1">
      <alignment horizontal="left" vertical="center"/>
    </xf>
    <xf numFmtId="0" fontId="24" fillId="8" borderId="0" xfId="17" applyFont="1" applyFill="1" applyBorder="1"/>
    <xf numFmtId="4" fontId="22" fillId="9" borderId="32" xfId="13" quotePrefix="1" applyNumberFormat="1" applyFont="1" applyFill="1" applyBorder="1" applyAlignment="1">
      <alignment horizontal="center" vertical="center"/>
    </xf>
    <xf numFmtId="4" fontId="22" fillId="9" borderId="29" xfId="13" quotePrefix="1" applyNumberFormat="1" applyFont="1" applyFill="1" applyBorder="1" applyAlignment="1">
      <alignment horizontal="center" vertical="center"/>
    </xf>
    <xf numFmtId="4" fontId="22" fillId="9" borderId="29" xfId="13" applyNumberFormat="1" applyFont="1" applyFill="1" applyBorder="1" applyAlignment="1">
      <alignment horizontal="center" vertical="center"/>
    </xf>
    <xf numFmtId="4" fontId="22" fillId="9" borderId="31" xfId="13" applyNumberFormat="1" applyFont="1" applyFill="1" applyBorder="1" applyAlignment="1">
      <alignment horizontal="center" vertical="center"/>
    </xf>
    <xf numFmtId="4" fontId="22" fillId="9" borderId="34" xfId="13" applyNumberFormat="1" applyFont="1" applyFill="1" applyBorder="1" applyAlignment="1">
      <alignment vertical="center"/>
    </xf>
    <xf numFmtId="4" fontId="22" fillId="9" borderId="29" xfId="13" applyNumberFormat="1" applyFont="1" applyFill="1" applyBorder="1" applyAlignment="1">
      <alignment vertical="center"/>
    </xf>
    <xf numFmtId="0" fontId="10" fillId="2" borderId="0" xfId="0" applyFont="1" applyFill="1" applyBorder="1" applyAlignment="1">
      <alignment horizontal="right" wrapText="1"/>
    </xf>
    <xf numFmtId="0" fontId="9" fillId="0" borderId="0" xfId="0" applyFont="1"/>
    <xf numFmtId="0" fontId="5" fillId="0" borderId="0" xfId="0" applyFont="1" applyFill="1" applyAlignment="1">
      <alignment wrapText="1"/>
    </xf>
    <xf numFmtId="49" fontId="0" fillId="0" borderId="0" xfId="0" applyNumberFormat="1" applyFont="1" applyAlignment="1">
      <alignment wrapText="1"/>
    </xf>
    <xf numFmtId="0" fontId="0" fillId="0" borderId="52" xfId="0" applyFont="1" applyBorder="1" applyAlignment="1">
      <alignment wrapText="1"/>
    </xf>
    <xf numFmtId="0" fontId="2" fillId="0" borderId="52" xfId="0" applyFont="1" applyBorder="1" applyAlignment="1">
      <alignment wrapText="1"/>
    </xf>
    <xf numFmtId="0" fontId="5" fillId="0" borderId="0" xfId="0" applyNumberFormat="1" applyFont="1" applyAlignment="1"/>
    <xf numFmtId="0" fontId="4" fillId="0" borderId="54" xfId="0" applyNumberFormat="1" applyFont="1" applyBorder="1" applyAlignment="1"/>
    <xf numFmtId="0" fontId="5" fillId="0" borderId="54" xfId="0" applyNumberFormat="1" applyFont="1" applyBorder="1" applyAlignment="1"/>
    <xf numFmtId="0" fontId="4" fillId="0" borderId="54" xfId="0" applyNumberFormat="1" applyFont="1" applyFill="1" applyBorder="1" applyAlignment="1"/>
    <xf numFmtId="0" fontId="5" fillId="0" borderId="54" xfId="0" applyNumberFormat="1" applyFont="1" applyFill="1" applyBorder="1" applyAlignment="1"/>
    <xf numFmtId="0" fontId="0" fillId="0" borderId="54" xfId="0" applyNumberFormat="1" applyFont="1" applyFill="1" applyBorder="1" applyAlignment="1"/>
    <xf numFmtId="0" fontId="5" fillId="0" borderId="54" xfId="0" applyNumberFormat="1" applyFont="1" applyFill="1" applyBorder="1" applyAlignment="1">
      <alignment horizontal="left"/>
    </xf>
    <xf numFmtId="0" fontId="4" fillId="0" borderId="54" xfId="0" applyNumberFormat="1" applyFont="1" applyFill="1" applyBorder="1" applyAlignment="1">
      <alignment horizontal="left"/>
    </xf>
    <xf numFmtId="0" fontId="5" fillId="0" borderId="54" xfId="1" applyNumberFormat="1" applyFont="1" applyFill="1" applyBorder="1" applyAlignment="1"/>
    <xf numFmtId="0" fontId="0" fillId="0" borderId="54" xfId="0" applyBorder="1" applyAlignment="1"/>
    <xf numFmtId="0" fontId="5" fillId="0" borderId="54" xfId="0" applyFont="1" applyBorder="1" applyAlignment="1"/>
    <xf numFmtId="0" fontId="0" fillId="0" borderId="54" xfId="0" applyNumberFormat="1" applyFill="1" applyBorder="1" applyAlignment="1">
      <alignment horizontal="left" wrapText="1"/>
    </xf>
    <xf numFmtId="0" fontId="10" fillId="44" borderId="0" xfId="0" applyFont="1" applyFill="1" applyBorder="1" applyAlignment="1">
      <alignment wrapText="1"/>
    </xf>
    <xf numFmtId="0" fontId="10" fillId="44" borderId="0" xfId="0" applyNumberFormat="1" applyFont="1" applyFill="1" applyBorder="1" applyAlignment="1">
      <alignment horizontal="left" wrapText="1"/>
    </xf>
    <xf numFmtId="0" fontId="10" fillId="45" borderId="0" xfId="0" applyNumberFormat="1" applyFont="1" applyFill="1" applyBorder="1" applyAlignment="1">
      <alignment wrapText="1"/>
    </xf>
    <xf numFmtId="0" fontId="10" fillId="45" borderId="54" xfId="0" applyNumberFormat="1" applyFont="1" applyFill="1" applyBorder="1" applyAlignment="1">
      <alignment horizontal="left" wrapText="1"/>
    </xf>
    <xf numFmtId="0" fontId="10" fillId="45" borderId="0" xfId="0" applyFont="1" applyFill="1" applyBorder="1" applyAlignment="1">
      <alignment wrapText="1"/>
    </xf>
    <xf numFmtId="0" fontId="10" fillId="45" borderId="0" xfId="0" applyFont="1" applyFill="1" applyAlignment="1">
      <alignment wrapText="1"/>
    </xf>
    <xf numFmtId="0" fontId="0" fillId="0" borderId="52" xfId="0" applyBorder="1"/>
    <xf numFmtId="0" fontId="0" fillId="0" borderId="52" xfId="0" applyFill="1" applyBorder="1" applyAlignment="1">
      <alignment wrapText="1"/>
    </xf>
    <xf numFmtId="0" fontId="0" fillId="0" borderId="52" xfId="0" applyFill="1" applyBorder="1"/>
    <xf numFmtId="0" fontId="0" fillId="0" borderId="0" xfId="0" applyBorder="1"/>
    <xf numFmtId="9" fontId="5" fillId="0" borderId="0" xfId="1" applyFont="1" applyAlignment="1"/>
    <xf numFmtId="0" fontId="10" fillId="44" borderId="54" xfId="0" applyNumberFormat="1" applyFont="1" applyFill="1" applyBorder="1" applyAlignment="1"/>
    <xf numFmtId="0" fontId="0" fillId="0" borderId="54" xfId="0" applyNumberFormat="1" applyFill="1" applyBorder="1" applyAlignment="1"/>
    <xf numFmtId="0" fontId="5" fillId="0" borderId="55" xfId="0" applyNumberFormat="1" applyFont="1" applyBorder="1" applyAlignment="1"/>
    <xf numFmtId="0" fontId="22" fillId="14" borderId="32" xfId="13" applyFont="1" applyFill="1" applyBorder="1" applyAlignment="1">
      <alignment horizontal="center" vertical="center"/>
    </xf>
    <xf numFmtId="0" fontId="22" fillId="9" borderId="28" xfId="13" applyFont="1" applyFill="1" applyBorder="1" applyAlignment="1">
      <alignment horizontal="center" vertical="center"/>
    </xf>
    <xf numFmtId="0" fontId="22" fillId="9" borderId="27" xfId="13" applyFont="1" applyFill="1" applyBorder="1" applyAlignment="1">
      <alignment horizontal="center" vertical="center"/>
    </xf>
    <xf numFmtId="0" fontId="22" fillId="14" borderId="41" xfId="13" applyFont="1" applyFill="1" applyBorder="1" applyAlignment="1">
      <alignment horizontal="center" vertical="center"/>
    </xf>
    <xf numFmtId="0" fontId="22" fillId="9" borderId="29" xfId="9" applyNumberFormat="1" applyFont="1" applyFill="1" applyBorder="1" applyAlignment="1">
      <alignment horizontal="center" vertical="center"/>
    </xf>
    <xf numFmtId="0" fontId="22" fillId="9" borderId="44" xfId="9" applyNumberFormat="1" applyFont="1" applyFill="1" applyBorder="1">
      <alignment horizontal="left" vertical="center"/>
    </xf>
    <xf numFmtId="2" fontId="22" fillId="10" borderId="29" xfId="0" applyNumberFormat="1" applyFont="1" applyFill="1" applyBorder="1" applyAlignment="1">
      <alignment horizontal="right"/>
    </xf>
    <xf numFmtId="0" fontId="22" fillId="9" borderId="34" xfId="9" applyNumberFormat="1" applyFont="1" applyFill="1" applyBorder="1">
      <alignment horizontal="left" vertical="center"/>
    </xf>
    <xf numFmtId="0" fontId="22" fillId="9" borderId="29" xfId="9" applyNumberFormat="1" applyFont="1" applyFill="1" applyBorder="1" applyAlignment="1">
      <alignment horizontal="left" vertical="center" indent="1"/>
    </xf>
    <xf numFmtId="0" fontId="22" fillId="9" borderId="29" xfId="10" applyNumberFormat="1" applyFont="1" applyFill="1" applyBorder="1">
      <alignment horizontal="left" vertical="center" indent="2"/>
    </xf>
    <xf numFmtId="2" fontId="22" fillId="11" borderId="29" xfId="0" applyNumberFormat="1" applyFont="1" applyFill="1" applyBorder="1" applyAlignment="1">
      <alignment horizontal="right"/>
    </xf>
    <xf numFmtId="0" fontId="22" fillId="9" borderId="39" xfId="9" applyNumberFormat="1" applyFont="1" applyFill="1" applyBorder="1" applyAlignment="1">
      <alignment horizontal="left" vertical="center" indent="1"/>
    </xf>
    <xf numFmtId="0" fontId="22" fillId="9" borderId="29" xfId="10" applyNumberFormat="1" applyFont="1" applyFill="1" applyBorder="1" applyAlignment="1">
      <alignment horizontal="left" vertical="top" wrapText="1" indent="2"/>
    </xf>
    <xf numFmtId="0" fontId="22" fillId="9" borderId="44" xfId="9" applyNumberFormat="1" applyFont="1" applyFill="1" applyBorder="1" applyAlignment="1">
      <alignment horizontal="left" vertical="center" indent="1"/>
    </xf>
    <xf numFmtId="0" fontId="22" fillId="9" borderId="29" xfId="9" applyNumberFormat="1" applyFont="1" applyFill="1" applyBorder="1">
      <alignment horizontal="left" vertical="center"/>
    </xf>
    <xf numFmtId="2" fontId="22" fillId="12" borderId="29" xfId="0" applyNumberFormat="1" applyFont="1" applyFill="1" applyBorder="1" applyAlignment="1">
      <alignment horizontal="right"/>
    </xf>
    <xf numFmtId="0" fontId="22" fillId="9" borderId="39" xfId="9" applyNumberFormat="1" applyFont="1" applyFill="1" applyBorder="1">
      <alignment horizontal="left" vertical="center"/>
    </xf>
    <xf numFmtId="0" fontId="22" fillId="9" borderId="29" xfId="11" applyNumberFormat="1" applyFont="1" applyFill="1" applyBorder="1" applyAlignment="1">
      <alignment horizontal="left" vertical="center" indent="2"/>
    </xf>
    <xf numFmtId="0" fontId="22" fillId="9" borderId="30" xfId="9" applyNumberFormat="1" applyFont="1" applyFill="1" applyBorder="1" applyAlignment="1">
      <alignment horizontal="left" vertical="center" indent="1"/>
    </xf>
    <xf numFmtId="0" fontId="22" fillId="9" borderId="29" xfId="12" applyFont="1" applyBorder="1" applyAlignment="1">
      <alignment horizontal="left" vertical="center" indent="2"/>
    </xf>
    <xf numFmtId="2" fontId="22" fillId="7" borderId="29" xfId="0" applyNumberFormat="1" applyFont="1" applyFill="1" applyBorder="1" applyAlignment="1">
      <alignment horizontal="right"/>
    </xf>
    <xf numFmtId="0" fontId="22" fillId="14" borderId="29" xfId="11" applyFont="1" applyFill="1" applyBorder="1">
      <alignment horizontal="left" vertical="center" indent="5"/>
    </xf>
    <xf numFmtId="0" fontId="22" fillId="14" borderId="39" xfId="9" applyFont="1" applyFill="1" applyBorder="1">
      <alignment horizontal="left" vertical="center"/>
    </xf>
    <xf numFmtId="0" fontId="22" fillId="14" borderId="31" xfId="11" applyFont="1" applyFill="1" applyBorder="1">
      <alignment horizontal="left" vertical="center" indent="5"/>
    </xf>
    <xf numFmtId="0" fontId="22" fillId="14" borderId="31" xfId="11" applyFont="1" applyFill="1" applyBorder="1" applyAlignment="1">
      <alignment horizontal="left" vertical="center" indent="2"/>
    </xf>
    <xf numFmtId="0" fontId="22" fillId="7" borderId="29" xfId="0" applyFont="1" applyFill="1" applyBorder="1" applyAlignment="1">
      <alignment horizontal="left" indent="4"/>
    </xf>
    <xf numFmtId="0" fontId="22" fillId="7" borderId="29" xfId="0" applyFont="1" applyFill="1" applyBorder="1" applyAlignment="1">
      <alignment horizontal="left" indent="6"/>
    </xf>
    <xf numFmtId="0" fontId="22" fillId="14" borderId="31" xfId="13" applyFont="1" applyFill="1" applyBorder="1" applyAlignment="1">
      <alignment horizontal="left" vertical="center" indent="2"/>
    </xf>
    <xf numFmtId="0" fontId="22" fillId="14" borderId="29" xfId="11" applyFont="1" applyFill="1" applyBorder="1" applyAlignment="1">
      <alignment horizontal="left" vertical="center" indent="2"/>
    </xf>
    <xf numFmtId="0" fontId="29" fillId="14" borderId="29" xfId="11" applyFont="1" applyFill="1" applyBorder="1">
      <alignment horizontal="left" vertical="center" indent="5"/>
    </xf>
    <xf numFmtId="0" fontId="29" fillId="14" borderId="29" xfId="13" applyFont="1" applyFill="1" applyBorder="1" applyAlignment="1">
      <alignment horizontal="left" vertical="center" indent="2"/>
    </xf>
    <xf numFmtId="0" fontId="29" fillId="14" borderId="29" xfId="13" applyFont="1" applyFill="1" applyBorder="1" applyAlignment="1">
      <alignment horizontal="left" vertical="center" indent="5"/>
    </xf>
    <xf numFmtId="0" fontId="22" fillId="7" borderId="29" xfId="0" applyFont="1" applyFill="1" applyBorder="1" applyAlignment="1">
      <alignment horizontal="left" indent="8"/>
    </xf>
    <xf numFmtId="0" fontId="22" fillId="14" borderId="29" xfId="9" applyFont="1" applyFill="1" applyBorder="1">
      <alignment horizontal="left" vertical="center"/>
    </xf>
    <xf numFmtId="0" fontId="22" fillId="14" borderId="29" xfId="11" applyFont="1" applyFill="1" applyBorder="1" applyAlignment="1">
      <alignment horizontal="left" vertical="center" indent="1"/>
    </xf>
    <xf numFmtId="0" fontId="22" fillId="14" borderId="29" xfId="13" applyFont="1" applyFill="1" applyBorder="1" applyAlignment="1">
      <alignment horizontal="left" vertical="center" indent="2"/>
    </xf>
    <xf numFmtId="0" fontId="29" fillId="14" borderId="31" xfId="11" applyFont="1" applyFill="1" applyBorder="1" applyAlignment="1">
      <alignment horizontal="left" vertical="center" indent="2"/>
    </xf>
    <xf numFmtId="0" fontId="22" fillId="15" borderId="39" xfId="13" applyFont="1" applyFill="1" applyBorder="1" applyAlignment="1">
      <alignment horizontal="right" vertical="center"/>
    </xf>
    <xf numFmtId="0" fontId="22" fillId="9" borderId="29" xfId="10" applyFont="1" applyFill="1" applyBorder="1">
      <alignment horizontal="left" vertical="center" indent="2"/>
    </xf>
    <xf numFmtId="0" fontId="22" fillId="9" borderId="39" xfId="10" applyFont="1" applyFill="1" applyBorder="1">
      <alignment horizontal="left" vertical="center" indent="2"/>
    </xf>
    <xf numFmtId="0" fontId="22" fillId="9" borderId="30" xfId="10" applyFont="1" applyFill="1" applyBorder="1">
      <alignment horizontal="left" vertical="center" indent="2"/>
    </xf>
    <xf numFmtId="0" fontId="22" fillId="9" borderId="30" xfId="10" applyFont="1" applyFill="1" applyBorder="1" applyAlignment="1">
      <alignment horizontal="left" vertical="center" wrapText="1" indent="2"/>
    </xf>
    <xf numFmtId="0" fontId="22" fillId="9" borderId="39" xfId="9" applyFont="1" applyFill="1" applyBorder="1" applyProtection="1">
      <alignment horizontal="left" vertical="center"/>
    </xf>
    <xf numFmtId="0" fontId="22" fillId="9" borderId="29" xfId="10" applyFont="1" applyFill="1" applyBorder="1" applyAlignment="1">
      <alignment horizontal="left" vertical="center"/>
    </xf>
    <xf numFmtId="0" fontId="22" fillId="9" borderId="30" xfId="10" applyFont="1" applyFill="1" applyBorder="1" applyAlignment="1">
      <alignment horizontal="left" vertical="center"/>
    </xf>
    <xf numFmtId="0" fontId="22" fillId="9" borderId="29" xfId="9" applyFont="1" applyFill="1" applyBorder="1" applyProtection="1">
      <alignment horizontal="left" vertical="center"/>
    </xf>
    <xf numFmtId="0" fontId="22" fillId="9" borderId="39" xfId="9" applyFont="1" applyFill="1" applyBorder="1" applyAlignment="1" applyProtection="1">
      <alignment horizontal="left" vertical="center" wrapText="1"/>
    </xf>
    <xf numFmtId="0" fontId="22" fillId="9" borderId="29" xfId="11" applyFont="1" applyFill="1" applyBorder="1" applyAlignment="1">
      <alignment horizontal="left" vertical="center"/>
    </xf>
    <xf numFmtId="0" fontId="22" fillId="10" borderId="29" xfId="0" applyFont="1" applyFill="1" applyBorder="1" applyAlignment="1">
      <alignment horizontal="left" indent="2"/>
    </xf>
    <xf numFmtId="0" fontId="22" fillId="9" borderId="29" xfId="13" applyFont="1" applyFill="1" applyBorder="1" applyAlignment="1">
      <alignment vertical="center" wrapText="1"/>
    </xf>
    <xf numFmtId="0" fontId="22" fillId="9" borderId="29" xfId="9" applyFont="1" applyFill="1" applyBorder="1" applyAlignment="1" applyProtection="1">
      <alignment horizontal="left" vertical="center" wrapText="1"/>
    </xf>
    <xf numFmtId="0" fontId="22" fillId="9" borderId="30" xfId="9" applyFont="1" applyFill="1" applyBorder="1" applyProtection="1">
      <alignment horizontal="left" vertical="center"/>
    </xf>
    <xf numFmtId="0" fontId="22" fillId="9" borderId="32" xfId="9" applyFont="1" applyFill="1" applyBorder="1" applyAlignment="1" applyProtection="1">
      <alignment horizontal="center" vertical="center"/>
    </xf>
    <xf numFmtId="0" fontId="22" fillId="9" borderId="40" xfId="9" applyFont="1" applyFill="1" applyBorder="1" applyProtection="1">
      <alignment horizontal="left" vertical="center"/>
    </xf>
    <xf numFmtId="0" fontId="22" fillId="9" borderId="43" xfId="9" applyFont="1" applyFill="1" applyBorder="1" applyProtection="1">
      <alignment horizontal="left" vertical="center"/>
    </xf>
    <xf numFmtId="0" fontId="22" fillId="9" borderId="29" xfId="11" applyFont="1" applyFill="1" applyBorder="1">
      <alignment horizontal="left" vertical="center" indent="5"/>
    </xf>
    <xf numFmtId="0" fontId="22" fillId="10" borderId="29" xfId="0" applyFont="1" applyFill="1" applyBorder="1" applyAlignment="1">
      <alignment horizontal="left" indent="8"/>
    </xf>
    <xf numFmtId="0" fontId="22" fillId="10" borderId="29" xfId="0" applyFont="1" applyFill="1" applyBorder="1" applyAlignment="1">
      <alignment horizontal="left" indent="4"/>
    </xf>
    <xf numFmtId="0" fontId="22" fillId="9" borderId="29" xfId="10" applyFont="1" applyFill="1" applyBorder="1" applyAlignment="1">
      <alignment horizontal="left" vertical="center" indent="4"/>
    </xf>
    <xf numFmtId="0" fontId="22" fillId="10" borderId="29" xfId="0" applyFont="1" applyFill="1" applyBorder="1" applyAlignment="1">
      <alignment horizontal="left" indent="6"/>
    </xf>
    <xf numFmtId="0" fontId="22" fillId="9" borderId="30" xfId="15" applyFont="1" applyFill="1" applyBorder="1" applyAlignment="1">
      <alignment horizontal="left" vertical="top" wrapText="1"/>
    </xf>
    <xf numFmtId="0" fontId="22" fillId="9" borderId="29" xfId="10" applyFont="1" applyFill="1" applyBorder="1" applyAlignment="1">
      <alignment horizontal="left" vertical="center" wrapText="1"/>
    </xf>
    <xf numFmtId="4" fontId="22" fillId="9" borderId="29" xfId="13" applyNumberFormat="1" applyFont="1" applyFill="1" applyBorder="1" applyAlignment="1">
      <alignment horizontal="left" vertical="center"/>
    </xf>
    <xf numFmtId="4" fontId="22" fillId="9" borderId="29" xfId="13" applyNumberFormat="1" applyFont="1" applyFill="1" applyBorder="1" applyAlignment="1">
      <alignment horizontal="left" vertical="center" wrapText="1"/>
    </xf>
    <xf numFmtId="9" fontId="0" fillId="0" borderId="0" xfId="1" applyFont="1" applyAlignment="1">
      <alignment wrapText="1"/>
    </xf>
    <xf numFmtId="0" fontId="20" fillId="8" borderId="0" xfId="8" applyNumberFormat="1" applyFont="1" applyFill="1" applyAlignment="1">
      <alignment horizontal="right"/>
    </xf>
    <xf numFmtId="0" fontId="20" fillId="8" borderId="0" xfId="8" applyNumberFormat="1" applyFont="1" applyFill="1" applyAlignment="1">
      <alignment horizontal="right"/>
    </xf>
    <xf numFmtId="0" fontId="20" fillId="8" borderId="0" xfId="8" applyNumberFormat="1" applyFont="1" applyFill="1" applyAlignment="1">
      <alignment horizontal="right"/>
    </xf>
    <xf numFmtId="0" fontId="20" fillId="8" borderId="0" xfId="8" applyNumberFormat="1" applyFont="1" applyFill="1" applyAlignment="1">
      <alignment horizontal="right"/>
    </xf>
    <xf numFmtId="0" fontId="20" fillId="8" borderId="0" xfId="8" applyNumberFormat="1" applyFont="1" applyFill="1" applyAlignment="1">
      <alignment horizontal="right"/>
    </xf>
    <xf numFmtId="0" fontId="20" fillId="8" borderId="0" xfId="8" applyNumberFormat="1" applyFont="1" applyFill="1" applyAlignment="1">
      <alignment horizontal="right"/>
    </xf>
    <xf numFmtId="0" fontId="20" fillId="8" borderId="0" xfId="8" applyNumberFormat="1" applyFont="1" applyFill="1" applyAlignment="1">
      <alignment horizontal="right"/>
    </xf>
    <xf numFmtId="176" fontId="0" fillId="0" borderId="0" xfId="2306" applyNumberFormat="1" applyFont="1" applyAlignment="1"/>
    <xf numFmtId="9" fontId="10" fillId="0" borderId="0" xfId="1" applyFont="1"/>
    <xf numFmtId="177" fontId="10" fillId="91" borderId="0" xfId="0" applyNumberFormat="1" applyFont="1" applyFill="1"/>
    <xf numFmtId="0" fontId="10" fillId="91" borderId="0" xfId="0" applyFont="1" applyFill="1"/>
    <xf numFmtId="0" fontId="10" fillId="0" borderId="0" xfId="0" applyFont="1"/>
    <xf numFmtId="0" fontId="5" fillId="0" borderId="0" xfId="0" applyFont="1"/>
    <xf numFmtId="0" fontId="0" fillId="0" borderId="54" xfId="0" applyBorder="1"/>
    <xf numFmtId="0" fontId="5" fillId="0" borderId="54" xfId="0" applyFont="1" applyBorder="1"/>
    <xf numFmtId="0" fontId="4" fillId="0" borderId="54" xfId="0" applyFont="1" applyBorder="1"/>
    <xf numFmtId="0" fontId="5" fillId="0" borderId="54" xfId="0" applyFont="1" applyBorder="1" applyAlignment="1">
      <alignment horizontal="left"/>
    </xf>
    <xf numFmtId="49" fontId="5" fillId="0" borderId="0" xfId="0" applyNumberFormat="1" applyFont="1" applyAlignment="1">
      <alignment wrapText="1"/>
    </xf>
    <xf numFmtId="49" fontId="4" fillId="0" borderId="0" xfId="0" applyNumberFormat="1" applyFont="1"/>
    <xf numFmtId="0" fontId="3" fillId="20" borderId="0" xfId="0" applyFont="1" applyFill="1" applyAlignment="1">
      <alignment horizontal="center"/>
    </xf>
    <xf numFmtId="4" fontId="22" fillId="9" borderId="30" xfId="13" applyNumberFormat="1" applyFont="1" applyFill="1" applyBorder="1" applyAlignment="1">
      <alignment horizontal="left" vertical="center" wrapText="1"/>
    </xf>
    <xf numFmtId="4" fontId="22" fillId="9" borderId="40" xfId="13" applyNumberFormat="1" applyFont="1" applyFill="1" applyBorder="1" applyAlignment="1">
      <alignment horizontal="left" vertical="center" wrapText="1"/>
    </xf>
    <xf numFmtId="4" fontId="22" fillId="9" borderId="27" xfId="13" applyNumberFormat="1" applyFont="1" applyFill="1" applyBorder="1" applyAlignment="1">
      <alignment horizontal="center" vertical="center"/>
    </xf>
    <xf numFmtId="4" fontId="22" fillId="9" borderId="28" xfId="13" applyNumberFormat="1" applyFont="1" applyFill="1" applyBorder="1" applyAlignment="1">
      <alignment horizontal="center" vertical="center"/>
    </xf>
    <xf numFmtId="4" fontId="22" fillId="9" borderId="41" xfId="13" applyNumberFormat="1" applyFont="1" applyFill="1" applyBorder="1" applyAlignment="1">
      <alignment horizontal="center" vertical="center"/>
    </xf>
    <xf numFmtId="0" fontId="22" fillId="9" borderId="27" xfId="13" applyFont="1" applyFill="1" applyBorder="1" applyAlignment="1">
      <alignment horizontal="center" vertical="center" wrapText="1"/>
    </xf>
    <xf numFmtId="0" fontId="22" fillId="9" borderId="41" xfId="13" applyFont="1" applyFill="1" applyBorder="1" applyAlignment="1">
      <alignment horizontal="center" vertical="center" wrapText="1"/>
    </xf>
    <xf numFmtId="0" fontId="22" fillId="9" borderId="30" xfId="15" applyFont="1" applyFill="1" applyBorder="1" applyAlignment="1">
      <alignment horizontal="left" vertical="center" wrapText="1"/>
    </xf>
    <xf numFmtId="0" fontId="22" fillId="9" borderId="40" xfId="15" applyFont="1" applyFill="1" applyBorder="1" applyAlignment="1">
      <alignment horizontal="left" vertical="center" wrapText="1"/>
    </xf>
    <xf numFmtId="0" fontId="22" fillId="9" borderId="27" xfId="15" applyFont="1" applyFill="1" applyBorder="1" applyAlignment="1">
      <alignment horizontal="center" vertical="top" wrapText="1"/>
    </xf>
    <xf numFmtId="0" fontId="22" fillId="9" borderId="28" xfId="15" applyFont="1" applyFill="1" applyBorder="1" applyAlignment="1">
      <alignment horizontal="center" vertical="top" wrapText="1"/>
    </xf>
    <xf numFmtId="0" fontId="22" fillId="9" borderId="41" xfId="15" applyFont="1" applyFill="1" applyBorder="1" applyAlignment="1">
      <alignment horizontal="center" vertical="top" wrapText="1"/>
    </xf>
    <xf numFmtId="0" fontId="22" fillId="9" borderId="30" xfId="13" applyFont="1" applyFill="1" applyBorder="1" applyAlignment="1">
      <alignment horizontal="left" vertical="center" wrapText="1"/>
    </xf>
    <xf numFmtId="0" fontId="22" fillId="9" borderId="40" xfId="13" applyFont="1" applyFill="1" applyBorder="1" applyAlignment="1">
      <alignment horizontal="left" vertical="center" wrapText="1"/>
    </xf>
    <xf numFmtId="0" fontId="22" fillId="9" borderId="27" xfId="13" applyFont="1" applyFill="1" applyBorder="1" applyAlignment="1">
      <alignment horizontal="center" vertical="center"/>
    </xf>
    <xf numFmtId="0" fontId="22" fillId="9" borderId="28" xfId="13" applyFont="1" applyFill="1" applyBorder="1" applyAlignment="1">
      <alignment horizontal="center" vertical="center"/>
    </xf>
    <xf numFmtId="0" fontId="22" fillId="9" borderId="41" xfId="13" applyFont="1" applyFill="1" applyBorder="1" applyAlignment="1">
      <alignment horizontal="center" vertical="center"/>
    </xf>
    <xf numFmtId="0" fontId="19" fillId="8" borderId="0" xfId="7" applyFill="1" applyAlignment="1">
      <alignment horizontal="left" vertical="center"/>
    </xf>
    <xf numFmtId="0" fontId="19" fillId="17" borderId="0" xfId="7" applyFill="1" applyAlignment="1">
      <alignment horizontal="left" vertical="center"/>
    </xf>
    <xf numFmtId="0" fontId="22" fillId="8" borderId="28" xfId="3" applyFont="1" applyFill="1" applyBorder="1" applyAlignment="1">
      <alignment horizontal="center" vertical="center" wrapText="1"/>
    </xf>
    <xf numFmtId="0" fontId="22" fillId="8" borderId="41" xfId="3" applyFont="1" applyFill="1" applyBorder="1" applyAlignment="1">
      <alignment horizontal="center" vertical="center" wrapText="1"/>
    </xf>
    <xf numFmtId="0" fontId="19" fillId="8" borderId="0" xfId="7" applyFill="1" applyAlignment="1">
      <alignment horizontal="left"/>
    </xf>
    <xf numFmtId="0" fontId="22" fillId="8" borderId="28" xfId="3" applyFont="1" applyFill="1" applyBorder="1" applyAlignment="1">
      <alignment horizontal="center" vertical="center"/>
    </xf>
    <xf numFmtId="0" fontId="22" fillId="8" borderId="41" xfId="3" applyFont="1" applyFill="1" applyBorder="1" applyAlignment="1">
      <alignment horizontal="center" vertical="center"/>
    </xf>
    <xf numFmtId="0" fontId="22" fillId="14" borderId="27" xfId="13" applyFont="1" applyFill="1" applyBorder="1" applyAlignment="1">
      <alignment horizontal="center" vertical="center"/>
    </xf>
    <xf numFmtId="0" fontId="22" fillId="14" borderId="41" xfId="13" applyFont="1" applyFill="1" applyBorder="1" applyAlignment="1">
      <alignment horizontal="center" vertical="center"/>
    </xf>
    <xf numFmtId="0" fontId="22" fillId="9" borderId="30" xfId="9" applyNumberFormat="1" applyFont="1" applyFill="1" applyBorder="1" applyAlignment="1">
      <alignment horizontal="left" vertical="top"/>
    </xf>
    <xf numFmtId="0" fontId="22" fillId="9" borderId="40" xfId="9" applyNumberFormat="1" applyFont="1" applyFill="1" applyBorder="1" applyAlignment="1">
      <alignment horizontal="left" vertical="top"/>
    </xf>
    <xf numFmtId="0" fontId="22" fillId="9" borderId="27" xfId="9" applyNumberFormat="1" applyFont="1" applyFill="1" applyBorder="1" applyAlignment="1">
      <alignment horizontal="center" vertical="center"/>
    </xf>
    <xf numFmtId="0" fontId="22" fillId="9" borderId="28" xfId="9" applyNumberFormat="1" applyFont="1" applyFill="1" applyBorder="1" applyAlignment="1">
      <alignment horizontal="center" vertical="center"/>
    </xf>
    <xf numFmtId="0" fontId="22" fillId="9" borderId="41" xfId="9" applyNumberFormat="1" applyFont="1" applyFill="1" applyBorder="1" applyAlignment="1">
      <alignment horizontal="center" vertical="center"/>
    </xf>
    <xf numFmtId="0" fontId="19" fillId="8" borderId="23" xfId="7" applyFill="1" applyBorder="1" applyAlignment="1">
      <alignment horizontal="left"/>
    </xf>
    <xf numFmtId="0" fontId="19" fillId="8" borderId="24" xfId="7" applyFill="1" applyBorder="1" applyAlignment="1">
      <alignment horizontal="left"/>
    </xf>
    <xf numFmtId="0" fontId="22" fillId="14" borderId="30" xfId="13" applyFont="1" applyFill="1" applyBorder="1" applyAlignment="1">
      <alignment horizontal="left" vertical="top"/>
    </xf>
    <xf numFmtId="0" fontId="22" fillId="14" borderId="34" xfId="13" applyFont="1" applyFill="1" applyBorder="1" applyAlignment="1">
      <alignment horizontal="left" vertical="top"/>
    </xf>
    <xf numFmtId="0" fontId="22" fillId="14" borderId="40" xfId="13" applyFont="1" applyFill="1" applyBorder="1" applyAlignment="1">
      <alignment horizontal="left" vertical="top"/>
    </xf>
    <xf numFmtId="0" fontId="22" fillId="14" borderId="31" xfId="13" applyFont="1" applyFill="1" applyBorder="1" applyAlignment="1">
      <alignment horizontal="center" vertical="center"/>
    </xf>
    <xf numFmtId="0" fontId="22" fillId="8" borderId="32" xfId="3" applyFont="1" applyFill="1" applyBorder="1" applyAlignment="1">
      <alignment horizontal="center" vertical="center"/>
    </xf>
    <xf numFmtId="0" fontId="22" fillId="14" borderId="33" xfId="13" applyFont="1" applyFill="1" applyBorder="1" applyAlignment="1">
      <alignment horizontal="center" vertical="center"/>
    </xf>
    <xf numFmtId="0" fontId="22" fillId="14" borderId="32" xfId="13" applyFont="1" applyFill="1" applyBorder="1" applyAlignment="1">
      <alignment horizontal="center" vertical="center"/>
    </xf>
    <xf numFmtId="0" fontId="22" fillId="8" borderId="33" xfId="3" applyFont="1" applyFill="1" applyBorder="1" applyAlignment="1">
      <alignment horizontal="center" vertical="center"/>
    </xf>
    <xf numFmtId="0" fontId="22" fillId="14" borderId="35" xfId="13" applyFont="1" applyFill="1" applyBorder="1" applyAlignment="1">
      <alignment horizontal="center" vertical="center"/>
    </xf>
    <xf numFmtId="0" fontId="22" fillId="14" borderId="36" xfId="13" applyFont="1" applyFill="1" applyBorder="1" applyAlignment="1">
      <alignment horizontal="center" vertical="center"/>
    </xf>
    <xf numFmtId="0" fontId="22" fillId="14" borderId="37" xfId="13" applyFont="1" applyFill="1" applyBorder="1" applyAlignment="1">
      <alignment horizontal="center" vertical="center"/>
    </xf>
    <xf numFmtId="0" fontId="22" fillId="14" borderId="38" xfId="13" applyFont="1" applyFill="1" applyBorder="1" applyAlignment="1">
      <alignment horizontal="center" vertical="center"/>
    </xf>
    <xf numFmtId="0" fontId="22" fillId="14" borderId="30" xfId="13" applyFont="1" applyFill="1" applyBorder="1" applyAlignment="1">
      <alignment horizontal="center" vertical="center"/>
    </xf>
    <xf numFmtId="0" fontId="22" fillId="14" borderId="39" xfId="13" applyFont="1" applyFill="1" applyBorder="1" applyAlignment="1">
      <alignment horizontal="center" vertical="center"/>
    </xf>
    <xf numFmtId="0" fontId="22" fillId="8" borderId="39" xfId="3" applyFont="1" applyFill="1" applyBorder="1" applyAlignment="1">
      <alignment horizontal="center" vertical="center"/>
    </xf>
    <xf numFmtId="0" fontId="3" fillId="39" borderId="0" xfId="0" applyFont="1" applyFill="1" applyAlignment="1">
      <alignment horizontal="center"/>
    </xf>
    <xf numFmtId="0" fontId="14" fillId="6" borderId="5" xfId="0" applyFont="1" applyFill="1" applyBorder="1" applyAlignment="1">
      <alignment horizontal="left" wrapText="1"/>
    </xf>
    <xf numFmtId="0" fontId="14" fillId="6" borderId="6" xfId="0" applyFont="1" applyFill="1" applyBorder="1" applyAlignment="1">
      <alignment horizontal="left" wrapText="1"/>
    </xf>
    <xf numFmtId="0" fontId="14" fillId="6" borderId="7" xfId="0" applyFont="1" applyFill="1" applyBorder="1" applyAlignment="1">
      <alignment horizontal="left" wrapText="1"/>
    </xf>
    <xf numFmtId="0" fontId="3" fillId="4" borderId="0" xfId="0" applyFont="1" applyFill="1" applyAlignment="1">
      <alignment horizontal="left"/>
    </xf>
    <xf numFmtId="0" fontId="0" fillId="5" borderId="0" xfId="0" applyFill="1" applyAlignment="1">
      <alignment horizontal="left"/>
    </xf>
  </cellXfs>
  <cellStyles count="2307">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3" xfId="1053" xr:uid="{03857983-E4D6-4D64-86C5-A3D6B35AAA88}"/>
    <cellStyle name="2x indented GHG Textfiels 3 2 2 2 4" xfId="2144" xr:uid="{4E8BC024-56D0-4D26-9DE0-F322AA82D67A}"/>
    <cellStyle name="2x indented GHG Textfiels 3 2 2 3" xfId="1286" xr:uid="{0CF28C5B-11F1-4966-881D-B357254A25A7}"/>
    <cellStyle name="2x indented GHG Textfiels 3 2 2 4" xfId="1245" xr:uid="{300BE154-E514-4A84-ABF4-3385D5CC7C21}"/>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3" xfId="100" xr:uid="{B74BD5CA-C5BD-4F7A-8B38-061D0222CF29}"/>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3" xfId="1231" xr:uid="{F4A2FEB1-0B4A-4863-AF8D-E5471C3D9A36}"/>
    <cellStyle name="2x indented GHG Textfiels 3 3 2 2 4" xfId="2249" xr:uid="{545A1733-F925-4057-B3F6-152E6C2EB55B}"/>
    <cellStyle name="2x indented GHG Textfiels 3 3 2 3" xfId="1391" xr:uid="{15620EDC-20CE-4EA9-BA12-B57C0C902F75}"/>
    <cellStyle name="2x indented GHG Textfiels 3 3 2 4" xfId="1885" xr:uid="{D5DC4F37-5FC5-48B2-8BCE-48082C028730}"/>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3" xfId="1701" xr:uid="{93BFA84F-E739-475E-A620-7657CB8529A4}"/>
    <cellStyle name="2x indented GHG Textfiels 3 3 3 2 4" xfId="2251" xr:uid="{74F363E1-1052-4E54-95EE-55A2488BDC61}"/>
    <cellStyle name="2x indented GHG Textfiels 3 3 3 3" xfId="1393" xr:uid="{B442264E-A2EA-4857-A9A8-61BA6E8A824B}"/>
    <cellStyle name="2x indented GHG Textfiels 3 3 3 4" xfId="934" xr:uid="{93AB9CBD-7AAC-445E-9E51-15928869A48B}"/>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3" xfId="1113" xr:uid="{F877C531-C9E4-4DC2-962C-E23A968EAD7B}"/>
    <cellStyle name="2x indented GHG Textfiels 3 3 4 2 4" xfId="2147" xr:uid="{C3C424E4-2B80-4CAC-8450-62C29EC76CFF}"/>
    <cellStyle name="2x indented GHG Textfiels 3 3 4 3" xfId="1289" xr:uid="{9E9D7A23-AE9E-43AA-8841-1E22E538CFE2}"/>
    <cellStyle name="2x indented GHG Textfiels 3 3 4 4" xfId="1022" xr:uid="{A41E20A6-2984-4EAE-80FC-34CE19514AA9}"/>
    <cellStyle name="2x indented GHG Textfiels 3 3 4 5" xfId="1941" xr:uid="{A8A0112F-EE8A-443A-8318-624FF8E81BC5}"/>
    <cellStyle name="2x indented GHG Textfiels 3 3 5" xfId="1165" xr:uid="{22F2C4A2-0103-42EA-A4C5-2AF14E5876BB}"/>
    <cellStyle name="2x indented GHG Textfiels 3 3 6" xfId="1735" xr:uid="{77196668-FB8C-4CBA-A943-4B10DCAD5381}"/>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3" xfId="987" xr:uid="{4CF491A6-D6AC-46ED-AD79-2F5E762D5E70}"/>
    <cellStyle name="5x indented GHG Textfiels 3 3 2 2 4" xfId="2250" xr:uid="{2EBCEE3B-241B-4ACB-987F-C340DF3AD7B5}"/>
    <cellStyle name="5x indented GHG Textfiels 3 3 2 3" xfId="1392" xr:uid="{5470255A-8590-4D89-B5AF-44A129757709}"/>
    <cellStyle name="5x indented GHG Textfiels 3 3 2 4" xfId="985" xr:uid="{265FDB89-50CE-4742-8EF0-92AD805A510D}"/>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3" xfId="1185" xr:uid="{D594B288-AE01-4B97-AC27-35B64E1868B4}"/>
    <cellStyle name="5x indented GHG Textfiels 3 3 3 2 4" xfId="2197" xr:uid="{2BE1B55F-9170-4AF2-8D79-C047F39B5505}"/>
    <cellStyle name="5x indented GHG Textfiels 3 3 3 3" xfId="1339" xr:uid="{BFF9589D-49E3-4DF8-8CBA-D4F0FB7A15C8}"/>
    <cellStyle name="5x indented GHG Textfiels 3 3 3 4" xfId="973" xr:uid="{82E48B8A-82CD-461D-85F9-5E46F300CFDE}"/>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3" xfId="1903" xr:uid="{35F8E711-4F70-4486-9D03-12382FA74C97}"/>
    <cellStyle name="5x indented GHG Textfiels 3 3 4 2 4" xfId="2281" xr:uid="{323A8E37-5AD5-4C66-896A-8A590E00E8AD}"/>
    <cellStyle name="5x indented GHG Textfiels 3 3 4 3" xfId="1423" xr:uid="{79456AAD-FBAD-4D8A-A0AC-BE8544487FCA}"/>
    <cellStyle name="5x indented GHG Textfiels 3 3 4 4" xfId="1038" xr:uid="{4E23FCDF-CC18-41E0-BFBA-4D56AED82B94}"/>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7" xfId="947" xr:uid="{9E7ED601-8FAB-4AA6-8E12-5292282FEBE2}"/>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3" xfId="1209" xr:uid="{06A1328A-A849-47FF-8942-9E0F97A54D17}"/>
    <cellStyle name="AggGreen 2 2 2 2 4" xfId="2194" xr:uid="{BC78D326-BB1E-42F8-9C87-08BC8AFE96DE}"/>
    <cellStyle name="AggGreen 2 2 2 3" xfId="1336" xr:uid="{766CC3BF-905A-41D8-B387-6CD07CF5461D}"/>
    <cellStyle name="AggGreen 2 2 2 4" xfId="1792" xr:uid="{05E5F431-036F-458E-8A9E-FDB5AB8DE877}"/>
    <cellStyle name="AggGreen 2 2 2 5" xfId="1988" xr:uid="{C7026ED7-6DF4-472A-AE4F-E0EE3BC0A170}"/>
    <cellStyle name="AggGreen 2 2 3" xfId="746" xr:uid="{E331CE03-1B24-4508-AB82-758F6CF16C96}"/>
    <cellStyle name="AggGreen 2 2 3 2" xfId="1459" xr:uid="{A2B45E25-8160-4532-B510-43A7E28C4642}"/>
    <cellStyle name="AggGreen 2 2 3 3" xfId="1059" xr:uid="{0E1F6FD5-055F-4B44-A401-3A828ED86AA5}"/>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3" xfId="1720" xr:uid="{3CF3924D-647C-4861-AEA7-8803232FF47E}"/>
    <cellStyle name="AggGreen 2 3 2 2 4" xfId="2214" xr:uid="{202DE7CC-F014-4042-A7E1-A7D1AC29A21D}"/>
    <cellStyle name="AggGreen 2 3 2 3" xfId="1356" xr:uid="{022A2CB8-B895-4FF1-9BDE-BC7AC519E5C7}"/>
    <cellStyle name="AggGreen 2 3 2 4" xfId="1040" xr:uid="{F932AE3E-8DCD-4DBB-8147-B28B28FEE3DB}"/>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3" xfId="1905" xr:uid="{7823B0FE-24D7-4818-B263-E8652CB5FDA0}"/>
    <cellStyle name="AggGreen 2 3 3 2 4" xfId="2283" xr:uid="{5F8B6056-BBEE-491E-9500-B28E90A06A71}"/>
    <cellStyle name="AggGreen 2 3 3 3" xfId="1425" xr:uid="{C35FCB06-8F65-4B4A-87D2-ED56A7B53AAD}"/>
    <cellStyle name="AggGreen 2 3 3 4" xfId="1789" xr:uid="{9512492F-8C7D-47CB-AC63-222721B34AD7}"/>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3" xfId="1901" xr:uid="{715F10C3-9832-47B7-9173-F6DE1D4FA63C}"/>
    <cellStyle name="AggGreen 2 3 4 2 4" xfId="2279" xr:uid="{EB4AE3BB-C760-48CF-8E72-3435CBBE251E}"/>
    <cellStyle name="AggGreen 2 3 4 3" xfId="1421" xr:uid="{71ED169F-EFFB-4E3D-A8CE-986E03835BB8}"/>
    <cellStyle name="AggGreen 2 3 4 4" xfId="1154" xr:uid="{C374309A-7F22-4887-AD9B-28EB93291C13}"/>
    <cellStyle name="AggGreen 2 3 4 5" xfId="2073" xr:uid="{D68EDB94-EC6C-4DEA-90A0-28CFA4D95770}"/>
    <cellStyle name="AggGreen 2 3 5" xfId="1094" xr:uid="{C583967E-8052-435D-A94D-4D9980E6F84C}"/>
    <cellStyle name="AggGreen 2 3 6" xfId="1241" xr:uid="{A8FA67B3-C227-4925-A9D8-9CA4DE588492}"/>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3" xfId="1234" xr:uid="{3F5391DC-193E-4FDC-B489-565AF9C9412B}"/>
    <cellStyle name="AggGreen 3 2 2 4" xfId="2143" xr:uid="{97E23AC8-2DD1-4E5F-8F22-672A0EF044D6}"/>
    <cellStyle name="AggGreen 3 2 3" xfId="1285" xr:uid="{CDE3F04F-5BD7-427A-9536-05E04A3C774C}"/>
    <cellStyle name="AggGreen 3 2 4" xfId="1731" xr:uid="{10B4CD14-FAF6-4D5F-8DC9-8DBB46344394}"/>
    <cellStyle name="AggGreen 3 2 5" xfId="1937" xr:uid="{9816B01A-FBDC-4B54-85CE-A8FFBC10F00E}"/>
    <cellStyle name="AggGreen 3 3" xfId="745" xr:uid="{4CCE280C-7FCC-4BAA-81F8-C53E5CB03905}"/>
    <cellStyle name="AggGreen 3 3 2" xfId="1458" xr:uid="{CDEF4177-E6EB-4E58-B9F9-A6FA3442A86E}"/>
    <cellStyle name="AggGreen 3 3 3" xfId="1842" xr:uid="{FAF9C88F-AB08-4562-B8C8-6EACB59F77A6}"/>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3" xfId="1662" xr:uid="{68496940-CF8B-4DCF-807C-64AA55E49A98}"/>
    <cellStyle name="AggGreen 4 2 2 4" xfId="2213" xr:uid="{3F0A5057-5152-4572-94F7-8F5214032DD3}"/>
    <cellStyle name="AggGreen 4 2 3" xfId="1355" xr:uid="{1022DC08-113F-4C1C-8CC6-35334E30A8CA}"/>
    <cellStyle name="AggGreen 4 2 4" xfId="1850" xr:uid="{2BA5E206-FB81-41E9-AE60-038F9C529CF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3" xfId="1783" xr:uid="{572F7E37-E08F-44BD-86EC-B881D6A4E265}"/>
    <cellStyle name="AggGreen 4 3 2 4" xfId="2128" xr:uid="{C8ED28A2-385F-42A1-AA4B-1D4DC99B9642}"/>
    <cellStyle name="AggGreen 4 3 3" xfId="1270" xr:uid="{6810ECF9-28FB-45A8-A450-98DC66AE8E3E}"/>
    <cellStyle name="AggGreen 4 3 4" xfId="1756" xr:uid="{309E43B6-4AAE-4C36-B413-E1D59C9558A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3" xfId="994" xr:uid="{2347EDB4-F9EA-483E-8065-112D1739D421}"/>
    <cellStyle name="AggGreen 4 4 2 4" xfId="2246" xr:uid="{2C1BC71F-AB7A-4FBA-88DE-04A33AFD7548}"/>
    <cellStyle name="AggGreen 4 4 3" xfId="1388" xr:uid="{B429D70A-AFCC-4D8B-8C6A-D5B89F576D9F}"/>
    <cellStyle name="AggGreen 4 4 4" xfId="1023" xr:uid="{8E57BC26-D49B-439B-B280-0C4982DF9291}"/>
    <cellStyle name="AggGreen 4 4 5" xfId="2040" xr:uid="{EAE91412-1194-4131-822C-982DCDCEF1DE}"/>
    <cellStyle name="AggGreen 4 5" xfId="1093" xr:uid="{55B14524-22BB-4D11-BBE3-C3A7D78EC00D}"/>
    <cellStyle name="AggGreen 4 6" xfId="1084" xr:uid="{C0E3DEDA-FF74-4297-9819-5BB1DBD09504}"/>
    <cellStyle name="AggGreen 4 7" xfId="1843" xr:uid="{51A7B829-4D8A-48CD-9655-E35F3FF056C9}"/>
    <cellStyle name="AggGreen 5" xfId="112" xr:uid="{F11B0F9C-0615-47E1-8437-7766F1FF0418}"/>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3" xfId="1015" xr:uid="{5DCB1AC4-83DC-4822-8A80-7373C7F4CA9B}"/>
    <cellStyle name="AggGreen12 2 2 2 2 4" xfId="2212" xr:uid="{F7BE7028-4B80-47F2-9D4A-4B9A79E86588}"/>
    <cellStyle name="AggGreen12 2 2 2 3" xfId="1354" xr:uid="{87E5F22A-B8F8-43F9-AF0B-5A05F72332A5}"/>
    <cellStyle name="AggGreen12 2 2 2 4" xfId="1709" xr:uid="{A4A0DDC5-B633-499D-B979-548786C3D16B}"/>
    <cellStyle name="AggGreen12 2 2 2 5" xfId="2006" xr:uid="{C105D39D-060C-41F6-93B5-A7A39C92F8B4}"/>
    <cellStyle name="AggGreen12 2 2 3" xfId="748" xr:uid="{65D0D2D2-FDF4-41B2-B783-AEAB776DB28C}"/>
    <cellStyle name="AggGreen12 2 2 3 2" xfId="1461" xr:uid="{03FECFC3-4FDF-41D5-95C3-7C01AF3114EF}"/>
    <cellStyle name="AggGreen12 2 2 3 3" xfId="1075" xr:uid="{95C54E3F-9583-4876-A466-0932DAF99696}"/>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3" xfId="1239" xr:uid="{7DF2BD0E-EF84-4398-A894-68C7C0E68547}"/>
    <cellStyle name="AggGreen12 2 3 2 2 4" xfId="2216" xr:uid="{D9BEC650-BE85-4339-ACA2-ADC899A579D5}"/>
    <cellStyle name="AggGreen12 2 3 2 3" xfId="1358" xr:uid="{DDC4F145-F714-4C18-9FFD-0392C9F9D3D9}"/>
    <cellStyle name="AggGreen12 2 3 2 4" xfId="1748" xr:uid="{78B63A49-DE70-48E1-B6B4-BCC25881FF67}"/>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3" xfId="64" xr:uid="{AE9A4EA9-39C5-4627-9062-B7864692C0CC}"/>
    <cellStyle name="AggGreen12 2 3 3 2 4" xfId="2165" xr:uid="{FD5AD58D-3ACE-4501-AEE5-283E784BDCD5}"/>
    <cellStyle name="AggGreen12 2 3 3 3" xfId="1307" xr:uid="{3C476B87-AB88-4210-A147-BBAEB3CE0C8C}"/>
    <cellStyle name="AggGreen12 2 3 3 4" xfId="1246" xr:uid="{3A80495D-DE88-4295-912B-D6690152C909}"/>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3" xfId="1832" xr:uid="{F2317132-24BF-4C3F-A131-E37C35683ED1}"/>
    <cellStyle name="AggGreen12 2 3 4 2 4" xfId="2245" xr:uid="{5F7FC0B2-CD9C-413A-A74C-141320F465E5}"/>
    <cellStyle name="AggGreen12 2 3 4 3" xfId="1387" xr:uid="{7BA695ED-1371-4E04-8518-443DD31CBE7F}"/>
    <cellStyle name="AggGreen12 2 3 4 4" xfId="1788" xr:uid="{0881A207-10A4-453C-B1F4-712CE2398912}"/>
    <cellStyle name="AggGreen12 2 3 4 5" xfId="2039" xr:uid="{6A66A989-8955-46D3-BD2A-2930FE5F3791}"/>
    <cellStyle name="AggGreen12 2 3 5" xfId="1096" xr:uid="{626127D5-3FD8-4A7F-A6E9-A1E278147F2B}"/>
    <cellStyle name="AggGreen12 2 3 6" xfId="1148" xr:uid="{1B2DADB5-B6E7-4723-9261-2C05191F49B8}"/>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3" xfId="1706" xr:uid="{11FE432E-7355-432B-B040-D14212C8A362}"/>
    <cellStyle name="AggGreen12 3 2 2 4" xfId="2142" xr:uid="{D57B5DDA-C01D-4E5D-8F82-A8EDF0120225}"/>
    <cellStyle name="AggGreen12 3 2 3" xfId="1284" xr:uid="{CCDA0512-008E-47E5-9C08-2231AAD5A6B5}"/>
    <cellStyle name="AggGreen12 3 2 4" xfId="1880" xr:uid="{9AAC1FBD-FA37-4180-AF19-F66CE8D2D0A7}"/>
    <cellStyle name="AggGreen12 3 2 5" xfId="1936" xr:uid="{86C7AC83-58E4-4C1B-9C4D-03F78AE5AE49}"/>
    <cellStyle name="AggGreen12 3 3" xfId="747" xr:uid="{062232AB-1A51-453B-8CCD-B70C436D8FB7}"/>
    <cellStyle name="AggGreen12 3 3 2" xfId="1460" xr:uid="{E1C72C3D-92A1-4B4D-88B3-4E90FE89048F}"/>
    <cellStyle name="AggGreen12 3 3 3" xfId="1717" xr:uid="{A57DC4CF-A968-414C-A40A-993AB441CC23}"/>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3" xfId="71" xr:uid="{B54DEFBD-2FED-4C97-B5F1-678D915F3874}"/>
    <cellStyle name="AggGreen12 4 2 2 4" xfId="2215" xr:uid="{BBB163EE-4E3B-49AA-A6BA-C1278DA32BBD}"/>
    <cellStyle name="AggGreen12 4 2 3" xfId="1357" xr:uid="{08008CA4-53B9-4658-BC48-160B9B767A74}"/>
    <cellStyle name="AggGreen12 4 2 4" xfId="1855" xr:uid="{885C3EBF-9E56-4023-BFAD-38515656A501}"/>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3" xfId="1254" xr:uid="{6E515307-1874-43CF-98AB-EC94E1FAD8AF}"/>
    <cellStyle name="AggGreen12 4 3 2 4" xfId="2267" xr:uid="{8BE75226-642D-44B5-B845-8E6CFAB236B7}"/>
    <cellStyle name="AggGreen12 4 3 3" xfId="1409" xr:uid="{9BE9315E-9F7E-4477-804E-603CAECA0338}"/>
    <cellStyle name="AggGreen12 4 3 4" xfId="1063" xr:uid="{881ACBE1-5B4F-4024-A7CC-7D92E3BB1F69}"/>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3" xfId="1900" xr:uid="{7F4C2BA3-1260-4F89-8527-E47FEEFE1230}"/>
    <cellStyle name="AggGreen12 4 4 2 4" xfId="2278" xr:uid="{A13E20BB-414C-4BA4-8DF0-9CF8DBB53B1E}"/>
    <cellStyle name="AggGreen12 4 4 3" xfId="1420" xr:uid="{BA65BC79-5EE8-4C41-A82E-E74A7368123E}"/>
    <cellStyle name="AggGreen12 4 4 4" xfId="1071" xr:uid="{1717CB86-0AEC-40FE-85C3-B9C02CCBEF55}"/>
    <cellStyle name="AggGreen12 4 4 5" xfId="2072" xr:uid="{073D9846-811B-49A6-A19B-59DA522546AC}"/>
    <cellStyle name="AggGreen12 4 5" xfId="1095" xr:uid="{752B5672-4B27-452C-88FE-3081BEF9479E}"/>
    <cellStyle name="AggGreen12 4 6" xfId="1144" xr:uid="{80186868-CD9B-476D-846B-912250735832}"/>
    <cellStyle name="AggGreen12 4 7" xfId="1877" xr:uid="{015B4B86-B481-414E-B232-8AB4A1BF2356}"/>
    <cellStyle name="AggGreen12 5" xfId="110" xr:uid="{CB86DE8A-8871-4E3F-BAF1-F2D54064941D}"/>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3" xfId="1215" xr:uid="{B27E5544-00A2-410E-B2F0-E228192F271D}"/>
    <cellStyle name="AggOrange 2 2 2 2 4" xfId="2141" xr:uid="{A24AE636-CBC3-43F4-8D01-542FBD102BE7}"/>
    <cellStyle name="AggOrange 2 2 2 3" xfId="1283" xr:uid="{C57B3DFD-00A4-4B81-82EE-26AC770AF1C8}"/>
    <cellStyle name="AggOrange 2 2 2 4" xfId="1210" xr:uid="{2DBBEEA4-7632-447E-9FC6-592EAAF51B28}"/>
    <cellStyle name="AggOrange 2 2 2 5" xfId="1935" xr:uid="{D0EA2998-8583-4310-B747-B560FBCF6232}"/>
    <cellStyle name="AggOrange 2 2 3" xfId="750" xr:uid="{1A09DC41-510A-4402-87FE-B2E7B270F7CC}"/>
    <cellStyle name="AggOrange 2 2 3 2" xfId="1463" xr:uid="{01D65B2C-817E-42A3-99AC-D60FDC7CCA41}"/>
    <cellStyle name="AggOrange 2 2 3 3" xfId="1644" xr:uid="{FE084408-8490-4D02-8C45-C14E055824C9}"/>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3" xfId="1073" xr:uid="{39C24397-2EF9-439D-8EC8-1DBE90704B13}"/>
    <cellStyle name="AggOrange 2 3 2 2 4" xfId="2218" xr:uid="{D0E27FDD-412E-49CB-8CE1-BE174A5B0842}"/>
    <cellStyle name="AggOrange 2 3 2 3" xfId="1360" xr:uid="{119DABC5-7120-4FD5-A956-5DD52A0B95E0}"/>
    <cellStyle name="AggOrange 2 3 2 4" xfId="1217" xr:uid="{05D012C8-0964-4FFA-8E05-8B360F5C4BE9}"/>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3" xfId="1801" xr:uid="{B8A54D2B-2BB6-41D0-91D6-E78E408466B3}"/>
    <cellStyle name="AggOrange 2 3 3 2 4" xfId="2125" xr:uid="{B336751C-E529-4447-8AAF-53F0691C73E5}"/>
    <cellStyle name="AggOrange 2 3 3 3" xfId="1267" xr:uid="{570DF207-4DE5-4F29-8752-3C675FFF6463}"/>
    <cellStyle name="AggOrange 2 3 3 4" xfId="1212" xr:uid="{1063852F-52F4-4434-9AB1-4C9E70943A6C}"/>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3" xfId="1674" xr:uid="{A2D04DED-1988-42C5-9DD3-644C9B531655}"/>
    <cellStyle name="AggOrange 2 3 4 2 4" xfId="2140" xr:uid="{4BEDC18A-11E0-4409-9056-1A9210F15949}"/>
    <cellStyle name="AggOrange 2 3 4 3" xfId="1282" xr:uid="{F694A762-AE5F-4C1E-94AB-A2B97AA44C40}"/>
    <cellStyle name="AggOrange 2 3 4 4" xfId="1889" xr:uid="{73B8784F-AB33-4480-B1A1-C8FEAB8F777E}"/>
    <cellStyle name="AggOrange 2 3 4 5" xfId="1934" xr:uid="{7B5236FE-B396-406F-B860-4A5DE6CFE031}"/>
    <cellStyle name="AggOrange 2 3 5" xfId="1098" xr:uid="{ED874F1C-9A51-42B4-BFBF-2BC6A3D09242}"/>
    <cellStyle name="AggOrange 2 3 6" xfId="1008" xr:uid="{EF5FF691-947C-4DA8-A39C-E29ACA372177}"/>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3" xfId="44" xr:uid="{1792563D-5686-4CB9-86B4-53CCB02F459D}"/>
    <cellStyle name="AggOrange 3 2 2 4" xfId="2260" xr:uid="{97E3EC51-DF42-452D-9AF5-ECD3217E0110}"/>
    <cellStyle name="AggOrange 3 2 3" xfId="1402" xr:uid="{13D3CF3E-4D51-436F-AB17-E0A957B95559}"/>
    <cellStyle name="AggOrange 3 2 4" xfId="1813" xr:uid="{EF4608FA-4C5B-45D7-8D77-CAB466D28973}"/>
    <cellStyle name="AggOrange 3 2 5" xfId="2054" xr:uid="{392C522F-5748-4827-90EE-BE8E3481429E}"/>
    <cellStyle name="AggOrange 3 3" xfId="749" xr:uid="{0DB6C02F-5026-48AA-BBE2-AB0CD20F791E}"/>
    <cellStyle name="AggOrange 3 3 2" xfId="1462" xr:uid="{F8AC79E2-016B-4326-A4C1-DE33C390405A}"/>
    <cellStyle name="AggOrange 3 3 3" xfId="1132" xr:uid="{E8992DF0-1155-48DA-ADB0-D27B040DD921}"/>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3" xfId="1648" xr:uid="{11E56B75-FD1A-4450-A004-35AACC85468D}"/>
    <cellStyle name="AggOrange 4 2 2 4" xfId="2217" xr:uid="{69C4DDCB-8ECF-4833-ABEE-31A2CE0CC525}"/>
    <cellStyle name="AggOrange 4 2 3" xfId="1359" xr:uid="{85E91C74-60FE-48DC-B885-38E0B2D52107}"/>
    <cellStyle name="AggOrange 4 2 4" xfId="1189" xr:uid="{588A8C79-CFC4-4ECA-BA15-C32B49C57E82}"/>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3" xfId="1680" xr:uid="{632B9C7C-0A7A-4D66-B475-DAD519FA6EA5}"/>
    <cellStyle name="AggOrange 4 3 2 4" xfId="2206" xr:uid="{6478D3EA-AAE2-4948-BE46-E65385A5E4B1}"/>
    <cellStyle name="AggOrange 4 3 3" xfId="1348" xr:uid="{923704E0-7BD3-4320-8C83-0F976CE971BF}"/>
    <cellStyle name="AggOrange 4 3 4" xfId="1054" xr:uid="{9596794A-2F18-43A2-A273-79E66A718EAF}"/>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3" xfId="995" xr:uid="{8581C4BF-735A-4556-A96F-FB2581245DDD}"/>
    <cellStyle name="AggOrange 4 4 2 4" xfId="2180" xr:uid="{18C9D033-D6F4-42DF-894F-4E0A15B0D3B3}"/>
    <cellStyle name="AggOrange 4 4 3" xfId="1322" xr:uid="{4134912D-22D8-4CA8-8E2C-B1A5A5009048}"/>
    <cellStyle name="AggOrange 4 4 4" xfId="27" xr:uid="{00A49E9A-7DD8-42E6-949F-8E110701D980}"/>
    <cellStyle name="AggOrange 4 4 5" xfId="1974" xr:uid="{18D8D643-F65E-4EAA-B260-BC01235F9622}"/>
    <cellStyle name="AggOrange 4 5" xfId="1097" xr:uid="{ED366082-C08B-4BCE-AF4B-5ABC3FBD10DD}"/>
    <cellStyle name="AggOrange 4 6" xfId="1716" xr:uid="{78E00EF4-8A67-4DD0-857B-AAA0EDB7802F}"/>
    <cellStyle name="AggOrange 4 7" xfId="972" xr:uid="{14199417-14B9-4468-A2B6-46534700F656}"/>
    <cellStyle name="AggOrange 5" xfId="106" xr:uid="{7AB804F5-4C00-4921-A154-A124B44CD2E7}"/>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3" xfId="991" xr:uid="{1119EAFB-572B-4E54-ADB7-6AC646326B23}"/>
    <cellStyle name="AggOrange9 2 2 2 2 4" xfId="2259" xr:uid="{6BA10206-4793-4EC0-87EC-4513CFCA5FF4}"/>
    <cellStyle name="AggOrange9 2 2 2 3" xfId="1401" xr:uid="{9B44C414-0B05-4BEF-B923-27E9F4EB8086}"/>
    <cellStyle name="AggOrange9 2 2 2 4" xfId="1741" xr:uid="{2C8B395E-89D7-424E-9B8F-22505E63F5E4}"/>
    <cellStyle name="AggOrange9 2 2 2 5" xfId="2053" xr:uid="{C3A53CFF-2362-4D0D-8DC5-C762B326AF1D}"/>
    <cellStyle name="AggOrange9 2 2 3" xfId="752" xr:uid="{BE465248-FEFA-4D38-BF2A-6936F04F7A0D}"/>
    <cellStyle name="AggOrange9 2 2 3 2" xfId="1465" xr:uid="{2D4674CA-F2FE-418D-A5BE-C57C77EAAC4C}"/>
    <cellStyle name="AggOrange9 2 2 3 3" xfId="1137" xr:uid="{2BC866D9-B945-4ECE-8A28-E57F2031E86E}"/>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3" xfId="992" xr:uid="{78CCF6F7-B57D-4E2A-9981-553C50E28B6F}"/>
    <cellStyle name="AggOrange9 2 3 2 2 4" xfId="2220" xr:uid="{ADDC0D46-836E-4DCB-9041-A7FC2A3FBFA2}"/>
    <cellStyle name="AggOrange9 2 3 2 3" xfId="1362" xr:uid="{E7EDB4E0-A672-4E10-8C13-A24A06E7240E}"/>
    <cellStyle name="AggOrange9 2 3 2 4" xfId="1019" xr:uid="{90127F11-EE27-40FC-B68F-98CF2066BE7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3" xfId="1799" xr:uid="{F87352DA-5160-491C-8B40-E11BDE1B9E08}"/>
    <cellStyle name="AggOrange9 2 3 3 2 4" xfId="2266" xr:uid="{22B50807-B44C-42F5-9378-50D5F29B4224}"/>
    <cellStyle name="AggOrange9 2 3 3 3" xfId="1408" xr:uid="{345DB3F7-E723-476E-9EFF-375F79422DF2}"/>
    <cellStyle name="AggOrange9 2 3 3 4" xfId="1802" xr:uid="{C7184450-BEC2-4B8E-A42A-3E374C9A35C8}"/>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3" xfId="1902" xr:uid="{FF6D7CAF-3B12-4F0E-9128-A68B994DEFD2}"/>
    <cellStyle name="AggOrange9 2 3 4 2 4" xfId="2280" xr:uid="{F7D59422-37A3-4867-B2B0-A2A83A124EAF}"/>
    <cellStyle name="AggOrange9 2 3 4 3" xfId="1422" xr:uid="{DECB4C3E-1D1C-4690-8C1C-D0819CEEB5C8}"/>
    <cellStyle name="AggOrange9 2 3 4 4" xfId="1811" xr:uid="{47806421-6EAC-47BF-86E8-25CEBD34990C}"/>
    <cellStyle name="AggOrange9 2 3 4 5" xfId="2074" xr:uid="{B3D16786-59EF-41AB-8304-AAC9A31E7CCF}"/>
    <cellStyle name="AggOrange9 2 3 5" xfId="1100" xr:uid="{B3EF9F79-185B-4DC0-8A34-1CFD771BA5CF}"/>
    <cellStyle name="AggOrange9 2 3 6" xfId="1849" xr:uid="{22D8F865-23A2-429C-B3A5-C45C8A337D26}"/>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3" xfId="1663" xr:uid="{F3DB7194-2E28-42A5-87C1-EDAF6B358C9F}"/>
    <cellStyle name="AggOrange9 3 2 2 4" xfId="2211" xr:uid="{77C8E6C8-1CF0-4BFD-9D17-2E469A75BA4C}"/>
    <cellStyle name="AggOrange9 3 2 3" xfId="1353" xr:uid="{9083DEEA-825B-49F7-8DE7-373F6A85B71D}"/>
    <cellStyle name="AggOrange9 3 2 4" xfId="1772" xr:uid="{8A39F5FD-B734-4D63-B3C3-D44F8F5772D9}"/>
    <cellStyle name="AggOrange9 3 2 5" xfId="2005" xr:uid="{8873416F-9972-4159-A38B-5FE3A66617D1}"/>
    <cellStyle name="AggOrange9 3 3" xfId="751" xr:uid="{999081D0-D608-4AE2-B01C-E34BAE4B4F19}"/>
    <cellStyle name="AggOrange9 3 3 2" xfId="1464" xr:uid="{0FA151EA-6589-457F-9EDE-015925FC5680}"/>
    <cellStyle name="AggOrange9 3 3 3" xfId="1749" xr:uid="{6C522107-886B-4D14-8BF6-F91BF37C995F}"/>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3" xfId="1647" xr:uid="{A924CEB2-E5D0-4BA4-83CF-12545AF5F9F4}"/>
    <cellStyle name="AggOrange9 4 2 2 4" xfId="2219" xr:uid="{F2B73A50-EF3E-4ADC-884C-B98D8D7762C2}"/>
    <cellStyle name="AggOrange9 4 2 3" xfId="1361" xr:uid="{33CA3C78-30C8-4235-A67F-7FD15CA9600F}"/>
    <cellStyle name="AggOrange9 4 2 4" xfId="1214" xr:uid="{48DE10E5-FF91-4632-A832-F87E66DED1F0}"/>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3" xfId="941" xr:uid="{D371CE5A-3AB7-422F-BD3B-620DBDB7FC70}"/>
    <cellStyle name="AggOrange9 4 3 2 4" xfId="2164" xr:uid="{F0BF41E3-9D79-45BC-BBBC-48A8BBD54182}"/>
    <cellStyle name="AggOrange9 4 3 3" xfId="1306" xr:uid="{923B689D-1FD2-4C74-93D0-03054AE99EBB}"/>
    <cellStyle name="AggOrange9 4 3 4" xfId="942" xr:uid="{0F3DCB90-29FE-47AC-9560-792FFCFDCAC4}"/>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3" xfId="1773" xr:uid="{8BFDD4A5-039A-450F-BBF2-043618C7336D}"/>
    <cellStyle name="AggOrange9 4 4 2 4" xfId="2210" xr:uid="{84FF8B49-D2A9-4190-B7DB-3E84AFF5C3D2}"/>
    <cellStyle name="AggOrange9 4 4 3" xfId="1352" xr:uid="{9E151381-13F4-41C3-8522-BD76BFDA93DF}"/>
    <cellStyle name="AggOrange9 4 4 4" xfId="949" xr:uid="{43DD6F8D-30A7-4A96-9053-80B8E19FC4D6}"/>
    <cellStyle name="AggOrange9 4 4 5" xfId="2004" xr:uid="{BAF9643C-7317-456D-9967-F3F0F2D008B4}"/>
    <cellStyle name="AggOrange9 4 5" xfId="1099" xr:uid="{60E98770-1559-4A6A-9586-038D81CEA5B6}"/>
    <cellStyle name="AggOrange9 4 6" xfId="1064" xr:uid="{C1F34B0A-0BEF-46C9-8D0E-1E1E947E4A11}"/>
    <cellStyle name="AggOrange9 4 7" xfId="1790" xr:uid="{41D0B062-74ED-460A-B3C1-0AF3BEDD2638}"/>
    <cellStyle name="AggOrange9 5" xfId="105" xr:uid="{ECF81999-9171-4651-B7A0-43172B1BCB26}"/>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3" xfId="1240" xr:uid="{F24CA7B3-3537-45E8-A965-F50996B57232}"/>
    <cellStyle name="AggOrangeLBorder 2 3 2 2 4" xfId="2222" xr:uid="{827ACD91-717A-47D0-9D31-4032FDB8376E}"/>
    <cellStyle name="AggOrangeLBorder 2 3 2 3" xfId="1364" xr:uid="{5AFE6286-8509-452C-9BC6-C6D0A5A05649}"/>
    <cellStyle name="AggOrangeLBorder 2 3 2 4" xfId="1847" xr:uid="{5A7B76A0-D371-434F-AE26-A4844CC8F018}"/>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3" xfId="1171" xr:uid="{F9E8E80B-5A9E-4742-B112-B22C3141B647}"/>
    <cellStyle name="AggOrangeLBorder 2 3 3 2 4" xfId="2162" xr:uid="{ABAE1515-BB4B-4F72-ABCB-E3D83402AE41}"/>
    <cellStyle name="AggOrangeLBorder 2 3 3 3" xfId="1304" xr:uid="{8FCB1DF5-158A-479F-A1CC-8491156E3088}"/>
    <cellStyle name="AggOrangeLBorder 2 3 3 4" xfId="1839" xr:uid="{EBF40992-B590-4F54-A7E3-36E425BFE4AD}"/>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3" xfId="1066" xr:uid="{7F862D67-BD6D-4F7F-BED9-476C248B17DE}"/>
    <cellStyle name="AggOrangeLBorder 2 3 4 2 4" xfId="2188" xr:uid="{670CFA89-B7C8-4BCC-88AE-C1055C279D02}"/>
    <cellStyle name="AggOrangeLBorder 2 3 4 3" xfId="1330" xr:uid="{F91AC317-734C-4738-B5A1-E5AE818C8B1C}"/>
    <cellStyle name="AggOrangeLBorder 2 3 4 4" xfId="1746" xr:uid="{E0479174-88BA-40D8-8FAD-07A2236B686F}"/>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7" xfId="1016" xr:uid="{84D32DF9-DF16-4289-8462-3CD7508D097F}"/>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3" xfId="1207" xr:uid="{FBAC266C-358B-4009-AC9C-E726880A853A}"/>
    <cellStyle name="AggOrangeLBorder 4 2 2 4" xfId="2221" xr:uid="{CDC53022-5836-41CE-AAA7-31B282A70C62}"/>
    <cellStyle name="AggOrangeLBorder 4 2 3" xfId="1363" xr:uid="{46F3DDFF-CFA4-4196-BD90-BD9DF0321648}"/>
    <cellStyle name="AggOrangeLBorder 4 2 4" xfId="23" xr:uid="{4D71EC3B-96B2-43D7-B54D-FD23E6ADE8DF}"/>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3" xfId="1653" xr:uid="{278527A4-5B68-4FC1-8B44-0DA3DB5D1EDB}"/>
    <cellStyle name="AggOrangeLBorder 4 3 2 4" xfId="2163" xr:uid="{F8189368-07E6-4C69-95B6-2184943426B7}"/>
    <cellStyle name="AggOrangeLBorder 4 3 3" xfId="1305" xr:uid="{82C2F101-F7AB-49ED-8F7D-010211193F37}"/>
    <cellStyle name="AggOrangeLBorder 4 3 4" xfId="30" xr:uid="{4F9F11EC-865E-4343-85EF-34675007BB3A}"/>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3" xfId="1123" xr:uid="{11A09B5D-BC07-4FD6-8165-ED5CB059BD69}"/>
    <cellStyle name="AggOrangeLBorder 4 4 2 4" xfId="2184" xr:uid="{55F7BF0F-2425-4158-851B-CBC446D5129B}"/>
    <cellStyle name="AggOrangeLBorder 4 4 3" xfId="1326" xr:uid="{5D0C3E06-BF62-4381-91DD-8E9CBBA5E211}"/>
    <cellStyle name="AggOrangeLBorder 4 4 4" xfId="1834" xr:uid="{8739FA3D-6379-431C-885F-3F62D24A2AA7}"/>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7" xfId="1737" xr:uid="{2A6E9DAC-B3CD-4025-9B48-C5BE8AE1251C}"/>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3" xfId="1143" xr:uid="{8E4121C3-9B43-48AA-9624-897D76F02D38}"/>
    <cellStyle name="AggOrangeRBorder 2 2 2 2 4" xfId="2139" xr:uid="{FAE8159E-33E4-4EC2-B6A8-0366F30ED249}"/>
    <cellStyle name="AggOrangeRBorder 2 2 2 3" xfId="1281" xr:uid="{E0759544-477B-41B2-AA75-F4774F28609E}"/>
    <cellStyle name="AggOrangeRBorder 2 2 2 4" xfId="32" xr:uid="{38BAC079-AE19-4DD2-BFCA-FA80267A5120}"/>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3" xfId="1017" xr:uid="{9FFA9615-788E-49E7-B8B6-79271ECAAF16}"/>
    <cellStyle name="AggOrangeRBorder 2 3 2 2 4" xfId="2224" xr:uid="{C35BB5F4-5DC2-4FBB-86F4-0F88C33026B8}"/>
    <cellStyle name="AggOrangeRBorder 2 3 2 3" xfId="1366" xr:uid="{258F9C50-41FF-4D26-8111-3C3DDC00FA4E}"/>
    <cellStyle name="AggOrangeRBorder 2 3 2 4" xfId="936" xr:uid="{6947EB51-8B2E-4880-A5BA-C9EA755BAD07}"/>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3" xfId="1825" xr:uid="{B8822FA8-F363-4F6F-AB44-021D201B4472}"/>
    <cellStyle name="AggOrangeRBorder 2 3 3 2 4" xfId="2200" xr:uid="{A4C66FAA-6E54-43FB-9587-C256145114DA}"/>
    <cellStyle name="AggOrangeRBorder 2 3 3 3" xfId="1342" xr:uid="{CF9513E5-75AA-4AEF-B6F6-3A8F5EA1A108}"/>
    <cellStyle name="AggOrangeRBorder 2 3 3 4" xfId="1175" xr:uid="{7F49DF88-988F-4FB3-B176-687A077DD428}"/>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3" xfId="1130" xr:uid="{62047FEF-0E89-4F92-9E0A-4D99D9C43065}"/>
    <cellStyle name="AggOrangeRBorder 2 3 4 2 4" xfId="2182" xr:uid="{ACB3E252-6AA6-4DF2-BEBA-0F7949474B4F}"/>
    <cellStyle name="AggOrangeRBorder 2 3 4 3" xfId="1324" xr:uid="{3AE6C888-787C-4616-98C2-B7C5B4FB02B8}"/>
    <cellStyle name="AggOrangeRBorder 2 3 4 4" xfId="1056" xr:uid="{04F1CFC5-500B-4F0B-8235-877DA7E350EC}"/>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7" xfId="984" xr:uid="{20AAAD20-7A94-4B8F-93F7-4AE4A6154E59}"/>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3" xfId="1087" xr:uid="{49F5C4C8-AEC8-4C31-BC39-2664C40759F6}"/>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3" xfId="1650" xr:uid="{47574BA9-7452-44C7-828E-D4C8D44C0EC9}"/>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3" xfId="1205" xr:uid="{92613A26-C0DD-454E-AC17-B250EA72A96D}"/>
    <cellStyle name="AggOrangeRBorder 4 2 2 4" xfId="2223" xr:uid="{DD9D133C-F267-4108-8626-792D26B1D55A}"/>
    <cellStyle name="AggOrangeRBorder 4 2 3" xfId="1365" xr:uid="{602B1FBE-FA4A-4B1C-B2BD-92484EB47EB1}"/>
    <cellStyle name="AggOrangeRBorder 4 2 4" xfId="1642" xr:uid="{E8AC3049-F304-474A-A1D1-7DEF1E195777}"/>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3" xfId="1651" xr:uid="{472AEF43-7356-4C7C-8CB3-44CF56D03C41}"/>
    <cellStyle name="AggOrangeRBorder 4 3 2 4" xfId="2256" xr:uid="{8C8F8806-D1A5-4EBD-9F6F-07ED431A5016}"/>
    <cellStyle name="AggOrangeRBorder 4 3 3" xfId="1398" xr:uid="{1EDABB46-AC3E-47ED-8C1C-E71122946C69}"/>
    <cellStyle name="AggOrangeRBorder 4 3 4" xfId="1809" xr:uid="{9E539613-AF05-4C47-8F54-28ABBEFD115B}"/>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3" xfId="1899" xr:uid="{DD3A5DE9-2DAD-452C-9A84-70A5421513F5}"/>
    <cellStyle name="AggOrangeRBorder 4 4 2 4" xfId="2277" xr:uid="{E0028E85-36FA-4E3A-8675-827BC9656C75}"/>
    <cellStyle name="AggOrangeRBorder 4 4 3" xfId="1419" xr:uid="{D15A459B-D235-4E82-ACF2-9F01B09DFCE2}"/>
    <cellStyle name="AggOrangeRBorder 4 4 4" xfId="1728" xr:uid="{51528890-16CC-4356-BC60-BEDAA17170B9}"/>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7" xfId="1198" xr:uid="{2BC91A93-706D-48CD-8E6C-FDCBCEBCE6D4}"/>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3" xfId="961" xr:uid="{70458FE3-2AC6-4623-A93C-EB2B31F12394}"/>
    <cellStyle name="Ausgabe 2 2 2 4" xfId="2261" xr:uid="{F5BF272D-9C38-4CAE-918B-ED225D22F118}"/>
    <cellStyle name="Ausgabe 2 2 3" xfId="1403" xr:uid="{E2611922-C36F-4D26-A40E-46041A4F7E99}"/>
    <cellStyle name="Ausgabe 2 2 4" xfId="1120" xr:uid="{E2B209BB-4792-45F5-ABA5-A5707BFDD96D}"/>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3" xfId="1266" xr:uid="{D8D31FD4-BEFB-4455-8C99-D42B8BB2EB17}"/>
    <cellStyle name="Ausgabe 2 3 2 4" xfId="2146" xr:uid="{1F0B344F-DFCD-46CE-AAAA-5E8CF20CDD4B}"/>
    <cellStyle name="Ausgabe 2 3 3" xfId="1288" xr:uid="{CABFADD3-42B4-4829-978E-2563F3592C67}"/>
    <cellStyle name="Ausgabe 2 3 4" xfId="1730" xr:uid="{5CE59F8C-E0F7-42E6-9FBE-93727BDDB9FD}"/>
    <cellStyle name="Ausgabe 2 3 5" xfId="1940" xr:uid="{3EB8CB90-1233-468F-9FB7-CAAD0D1512DE}"/>
    <cellStyle name="Ausgabe 2 4" xfId="741" xr:uid="{5DAC2155-C3D4-4B27-8802-2E66A06C2EA2}"/>
    <cellStyle name="Ausgabe 2 4 2" xfId="1454" xr:uid="{5CF04721-4F78-4FA7-A415-C572A3171FE9}"/>
    <cellStyle name="Ausgabe 2 4 3" xfId="1052" xr:uid="{5ADB613D-23E1-4476-B8CC-900D6A08DFFC}"/>
    <cellStyle name="Ausgabe 2 4 4" xfId="2104" xr:uid="{41DC9706-B114-4EDE-96E2-756413219E72}"/>
    <cellStyle name="Ausgabe 2 5" xfId="1193" xr:uid="{5318009E-3C64-47DF-B90D-86753CC7009E}"/>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3" xfId="1724" xr:uid="{2C41F16A-C082-45B0-B744-6FA011A2404D}"/>
    <cellStyle name="Ausgabe 3 2 2 4" xfId="2233" xr:uid="{44EC6D2F-6503-459B-B068-C7575D61C8A2}"/>
    <cellStyle name="Ausgabe 3 2 3" xfId="1375" xr:uid="{D4F704E2-4B38-4226-BAB1-61FC78FE1669}"/>
    <cellStyle name="Ausgabe 3 2 4" xfId="1786" xr:uid="{42D9F5E4-2BCB-4735-A0D8-5BB0710584CB}"/>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3" xfId="1133" xr:uid="{EF8A0AC6-55CC-4B34-8559-441FB7809E2C}"/>
    <cellStyle name="Ausgabe 3 3 2 4" xfId="2152" xr:uid="{10687198-C881-4144-B904-89A9C8156240}"/>
    <cellStyle name="Ausgabe 3 3 3" xfId="1294" xr:uid="{98CE3634-DC7A-43D5-AFD8-C903E193C5D4}"/>
    <cellStyle name="Ausgabe 3 3 4" xfId="1779" xr:uid="{C581E619-1CEB-4F7B-91E5-4FB4E13CA7C6}"/>
    <cellStyle name="Ausgabe 3 3 5" xfId="1946" xr:uid="{FF976E02-7A1E-47F9-8A9D-CF60DD45D43A}"/>
    <cellStyle name="Ausgabe 3 4" xfId="738" xr:uid="{C20C282F-FE2C-4F37-941B-EA4409415A9E}"/>
    <cellStyle name="Ausgabe 3 4 2" xfId="1451" xr:uid="{7C3F5A3F-2288-4870-9C51-74FCCFC74878}"/>
    <cellStyle name="Ausgabe 3 4 3" xfId="1703" xr:uid="{1FAD0B90-D8FD-493A-A32D-BB71A7A15DEE}"/>
    <cellStyle name="Ausgabe 3 4 4" xfId="2102" xr:uid="{617A14AB-70C9-4761-86AF-7950619EBE17}"/>
    <cellStyle name="Ausgabe 3 5" xfId="1115" xr:uid="{EE38B667-7B76-45FF-B651-920BC28BE3CB}"/>
    <cellStyle name="Ausgabe 4" xfId="579" xr:uid="{D36C411C-1044-41DF-9819-07D0FA3F9560}"/>
    <cellStyle name="Ausgabe 4 2" xfId="794" xr:uid="{90638120-5F89-4E54-8FA9-F6F6E7D8ED45}"/>
    <cellStyle name="Ausgabe 4 2 2" xfId="1507" xr:uid="{8FBAA1AE-AF0F-4375-9077-61CD653CB11F}"/>
    <cellStyle name="Ausgabe 4 2 3" xfId="975" xr:uid="{5637F195-15B5-4A43-ADA0-2BA364F7373A}"/>
    <cellStyle name="Ausgabe 4 2 4" xfId="2157" xr:uid="{254840A2-D917-4624-BDDE-9C515A85AC47}"/>
    <cellStyle name="Ausgabe 4 3" xfId="1299" xr:uid="{0F1E8DB2-9258-4FD1-BA2C-3653594A48D7}"/>
    <cellStyle name="Ausgabe 4 4" xfId="1713" xr:uid="{DBDC1E07-4293-45A7-8120-393A53F54CF1}"/>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3" xfId="1898" xr:uid="{68B2D869-BDC9-4690-8115-1EAC63154360}"/>
    <cellStyle name="Ausgabe 5 2 4" xfId="2276" xr:uid="{83BDE257-6FB9-4EC1-B17E-73A1B7DFB90A}"/>
    <cellStyle name="Ausgabe 5 3" xfId="1418" xr:uid="{DA1679CA-EB66-4BCC-BA0E-38FEE251F111}"/>
    <cellStyle name="Ausgabe 5 4" xfId="1640" xr:uid="{766D8667-3E44-40BA-A64D-7187D11177CE}"/>
    <cellStyle name="Ausgabe 5 5" xfId="2070" xr:uid="{2C682439-CDAA-40DF-93CA-B416CC3667AF}"/>
    <cellStyle name="Ausgabe 6" xfId="714" xr:uid="{2D5CE56D-E652-40BB-9D88-01F3DBF28301}"/>
    <cellStyle name="Ausgabe 6 2" xfId="1434" xr:uid="{C9BE8B5B-D624-493B-A76D-65DEC5516530}"/>
    <cellStyle name="Ausgabe 6 3" xfId="1744" xr:uid="{7301DDA4-EA0A-4130-83F0-DC8041CD2D0E}"/>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3" xfId="1652" xr:uid="{7DD356D2-C140-45CD-B708-97E95FA0000D}"/>
    <cellStyle name="Berechnung 2 2 2 4" xfId="2262" xr:uid="{B6A13055-05D5-4E6B-892D-D458BB54079C}"/>
    <cellStyle name="Berechnung 2 2 3" xfId="1404" xr:uid="{230450E2-7DD5-4E8E-A13E-1960488A6BC4}"/>
    <cellStyle name="Berechnung 2 2 4" xfId="1677" xr:uid="{B6E84843-1946-4F4D-890D-84B555525DC1}"/>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3" xfId="1754" xr:uid="{D67AF47C-7260-4820-A71E-70078C737576}"/>
    <cellStyle name="Berechnung 2 3 2 4" xfId="2127" xr:uid="{BC58228C-27AF-43FA-B568-0E415C074E36}"/>
    <cellStyle name="Berechnung 2 3 3" xfId="1269" xr:uid="{C87414CB-5DC2-4B2A-A928-E34E728D0494}"/>
    <cellStyle name="Berechnung 2 3 4" xfId="1135" xr:uid="{59449903-DE02-469A-85DF-2759DA4F5534}"/>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3" xfId="1083" xr:uid="{80843125-EE8E-4D14-9FE0-9F0E7F5108A0}"/>
    <cellStyle name="Berechnung 2 4 2 4" xfId="2183" xr:uid="{F89F1455-CCB2-4821-A7CE-C94DBBB05688}"/>
    <cellStyle name="Berechnung 2 4 3" xfId="1325" xr:uid="{78B6BBEF-1657-44B7-8835-8628892C094E}"/>
    <cellStyle name="Berechnung 2 4 4" xfId="1712" xr:uid="{9C54FE37-FC30-40A5-9D80-05E382BE2C99}"/>
    <cellStyle name="Berechnung 2 4 5" xfId="1977" xr:uid="{88B2E2AA-BD61-468E-8BE5-0FF60EF4C79C}"/>
    <cellStyle name="Berechnung 2 5" xfId="742" xr:uid="{393C8595-B32A-4715-AA27-CA4AE18D4E49}"/>
    <cellStyle name="Berechnung 2 5 2" xfId="1455" xr:uid="{E38E5E71-3FF3-4482-8E9E-E1CB665EDB64}"/>
    <cellStyle name="Berechnung 2 5 3" xfId="1026" xr:uid="{22DADAA5-AF45-4111-A133-3F9A0B9E275D}"/>
    <cellStyle name="Berechnung 2 5 4" xfId="2105" xr:uid="{8C9F9263-7720-4593-B6E0-6F6165BE0C74}"/>
    <cellStyle name="Berechnung 2 6" xfId="1194" xr:uid="{DF229731-E236-4310-9FC0-267EEF42B10D}"/>
    <cellStyle name="Berechnung 2 7" xfId="1200" xr:uid="{FB59281D-9FDC-4E1C-9726-BA06928FFD8B}"/>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3" xfId="1001" xr:uid="{FBA3919C-5730-41FA-BF26-9EC664D64528}"/>
    <cellStyle name="Berechnung 3 2 2 4" xfId="2225" xr:uid="{CBF0312E-5CEA-489C-BC65-4FA7C8C11EAA}"/>
    <cellStyle name="Berechnung 3 2 3" xfId="1367" xr:uid="{A961A2B4-4AFB-4C5E-8BBE-7D064F79DB26}"/>
    <cellStyle name="Berechnung 3 2 4" xfId="1817" xr:uid="{801D7229-110F-4BCD-B18E-49F8ECC216F4}"/>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3" xfId="980" xr:uid="{76DEB48A-78C7-4FC7-9AE9-64E18574C002}"/>
    <cellStyle name="Berechnung 3 3 2 4" xfId="2161" xr:uid="{6FC512E6-E877-477D-9C0F-C7067E9CCCCC}"/>
    <cellStyle name="Berechnung 3 3 3" xfId="1303" xr:uid="{62CBA0E2-D718-4DDC-88E5-162777F34F3E}"/>
    <cellStyle name="Berechnung 3 3 4" xfId="940" xr:uid="{3AA1EAD3-B8B7-4B53-9B1F-73FEB99879F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3" xfId="1659" xr:uid="{4212C172-A670-4391-B6BF-10D73BEFB4D4}"/>
    <cellStyle name="Berechnung 3 4 2 4" xfId="2173" xr:uid="{27058A07-EBBE-488D-81BE-411B87EB3818}"/>
    <cellStyle name="Berechnung 3 4 3" xfId="1315" xr:uid="{23BDB290-218A-4806-9615-90A332C43886}"/>
    <cellStyle name="Berechnung 3 4 4" xfId="1169" xr:uid="{8F7F9925-4A4D-41B3-9723-001482653B4B}"/>
    <cellStyle name="Berechnung 3 4 5" xfId="1967" xr:uid="{27A88542-3A26-494E-B835-ABAC83C5620A}"/>
    <cellStyle name="Berechnung 3 5" xfId="733" xr:uid="{D5BE5CFD-33D0-412C-8D03-1C8FC91FE9A4}"/>
    <cellStyle name="Berechnung 3 5 2" xfId="1449" xr:uid="{CEC0D98F-609B-40B6-8FFC-A2E9BC8A352D}"/>
    <cellStyle name="Berechnung 3 5 3" xfId="1778" xr:uid="{970AC980-8EA2-4140-9B37-0C68C3CC3242}"/>
    <cellStyle name="Berechnung 3 5 4" xfId="2100" xr:uid="{9D1CB742-3AF1-41B8-B673-B22E6EF7CE74}"/>
    <cellStyle name="Berechnung 3 6" xfId="1105" xr:uid="{47FAED18-2CFC-4ECE-9BA9-BBD4568BCC44}"/>
    <cellStyle name="Berechnung 3 7" xfId="1762" xr:uid="{85E17428-D418-432E-B8F4-75B03D22B960}"/>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3" xfId="1232" xr:uid="{15699F82-9992-40D7-8D15-206A2B903B66}"/>
    <cellStyle name="Berechnung 4 2 4" xfId="2158" xr:uid="{80D017CE-B505-46F2-9400-949F04BC10FB}"/>
    <cellStyle name="Berechnung 4 3" xfId="1300" xr:uid="{7ECB4BA3-1748-4561-9719-D6ADD7D5B0F4}"/>
    <cellStyle name="Berechnung 4 4" xfId="1836" xr:uid="{64C8EB02-1F37-40F0-8CD1-F66EDCA34FAC}"/>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3" xfId="1897" xr:uid="{90D5D9E8-9F3F-4CE3-9EC2-F5687686B559}"/>
    <cellStyle name="Berechnung 5 2 4" xfId="2275" xr:uid="{2E3D32CC-23D5-4B86-BDFC-5FD58E9ADD2D}"/>
    <cellStyle name="Berechnung 5 3" xfId="1417" xr:uid="{50ABB87E-E714-49C8-86D2-6BB28DF51CAB}"/>
    <cellStyle name="Berechnung 5 4" xfId="1830" xr:uid="{105DD7BE-5D4F-4186-B178-B55C1E2A1FE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3" xfId="1908" xr:uid="{C8086844-E160-4664-B008-30957D7A4D3D}"/>
    <cellStyle name="Berechnung 6 2 4" xfId="2286" xr:uid="{D655F636-B174-4A92-8723-7C154D90267A}"/>
    <cellStyle name="Berechnung 6 3" xfId="1429" xr:uid="{24E6A597-39AE-47B2-B339-EC7F00382F3A}"/>
    <cellStyle name="Berechnung 6 4" xfId="1643" xr:uid="{DF2809EF-B130-425E-9BCD-BE873451FCFD}"/>
    <cellStyle name="Berechnung 6 5" xfId="2080" xr:uid="{38993D52-7600-4D08-866C-EF6A36EABBE3}"/>
    <cellStyle name="Berechnung 7" xfId="715" xr:uid="{C5E50E2A-1347-462F-9556-2C3DA11DDD53}"/>
    <cellStyle name="Berechnung 7 2" xfId="1435" xr:uid="{C110ABCB-F375-4ABA-BA47-B83A1AE2098D}"/>
    <cellStyle name="Berechnung 7 3" xfId="1048" xr:uid="{90778045-60FD-410C-B139-43425A70AE46}"/>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3" xfId="1657" xr:uid="{745AD99E-A3A8-4CFE-83FD-44AFAABA9D4D}"/>
    <cellStyle name="Calculation 2 2 2 4" xfId="2160" xr:uid="{9E60C214-EAEC-4116-8DFD-19D125D40303}"/>
    <cellStyle name="Calculation 2 2 3" xfId="1302" xr:uid="{84143625-B3A2-44EF-8A47-24277E5611AC}"/>
    <cellStyle name="Calculation 2 2 4" xfId="1225" xr:uid="{73DAB044-195F-4F39-A6EF-E9043CB05392}"/>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3" xfId="1664" xr:uid="{803E1089-EB74-4B61-B4E4-B7087709484C}"/>
    <cellStyle name="Calculation 2 3 2 4" xfId="2244" xr:uid="{AB5A84EB-7C01-40BB-AD3E-AB0AD1F35C02}"/>
    <cellStyle name="Calculation 2 3 3" xfId="1386" xr:uid="{5D175C27-3720-499D-82BC-BDF5093902CD}"/>
    <cellStyle name="Calculation 2 3 4" xfId="31" xr:uid="{FAAF6B1E-B0B0-4444-AE65-28BDBFD688D8}"/>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3" xfId="1025" xr:uid="{C7104A9A-444E-4E81-8DD6-515FA83D319B}"/>
    <cellStyle name="Calculation 2 4 2 4" xfId="2150" xr:uid="{47419388-B88A-4561-AECA-9D2FF0E4C737}"/>
    <cellStyle name="Calculation 2 4 3" xfId="1292" xr:uid="{35C4E9B7-AE14-471A-B66E-FF424750AAAF}"/>
    <cellStyle name="Calculation 2 4 4" xfId="1199" xr:uid="{21387E31-4F90-4FC9-B90F-5321B6A4606C}"/>
    <cellStyle name="Calculation 2 4 5" xfId="1944" xr:uid="{FA54EBE0-BD96-4262-81FD-AD752953E768}"/>
    <cellStyle name="Calculation 2 5" xfId="716" xr:uid="{659B6432-F8EF-4491-A25F-9F523162FB51}"/>
    <cellStyle name="Calculation 2 5 2" xfId="1436" xr:uid="{AFD51807-06A0-4B45-B63E-9763C537E01C}"/>
    <cellStyle name="Calculation 2 5 3" xfId="1774" xr:uid="{08B94C0A-762C-49AE-BF67-60F3021638BE}"/>
    <cellStyle name="Calculation 2 5 4" xfId="2087" xr:uid="{BE01867C-200A-455E-96D9-8A68E2028E82}"/>
    <cellStyle name="Calculation 2 6" xfId="1007" xr:uid="{21009666-1081-4804-BAE8-5FD1F696A1AF}"/>
    <cellStyle name="Calculation 2 7" xfId="1812" xr:uid="{018599E4-6253-4160-9C3A-B774A5FD9A6F}"/>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3" xfId="1700" xr:uid="{88B1AA72-BEDD-4258-ACE0-8EDF2960214F}"/>
    <cellStyle name="Calculation 3 2 2 4" xfId="2199" xr:uid="{42C478B6-54B6-4FFD-9688-CB5F18EFCC57}"/>
    <cellStyle name="Calculation 3 2 3" xfId="1341" xr:uid="{128AE0AB-0D2C-4E9E-8EF1-0E20FE2D8310}"/>
    <cellStyle name="Calculation 3 2 4" xfId="1757" xr:uid="{7412E2CC-8F32-4E42-8CC0-AC8456F923FA}"/>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3" xfId="1005" xr:uid="{34E23764-5BA7-4549-A1E8-5BC94EB7C401}"/>
    <cellStyle name="Calculation 3 3 2 4" xfId="2185" xr:uid="{4C3DC07B-D8C1-424C-987C-93DA7D2BE5F6}"/>
    <cellStyle name="Calculation 3 3 3" xfId="1327" xr:uid="{7ECB5B6D-AF86-4AC4-B958-2306BC699673}"/>
    <cellStyle name="Calculation 3 3 4" xfId="1794" xr:uid="{9613C1CC-7A46-4D2C-92B4-BAB389A23FB1}"/>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3" xfId="1891" xr:uid="{5054CE20-7F55-439B-85B5-DBCEC356D99C}"/>
    <cellStyle name="Calculation 3 4 2 4" xfId="2269" xr:uid="{10D7899A-06F5-411F-BA78-3E7CB45B02A8}"/>
    <cellStyle name="Calculation 3 4 3" xfId="1411" xr:uid="{F4A4AEFA-5827-4018-A386-9D870C89F6D8}"/>
    <cellStyle name="Calculation 3 4 4" xfId="1763" xr:uid="{37E85BEB-1CA0-4798-9392-2AABDBCA61BF}"/>
    <cellStyle name="Calculation 3 4 5" xfId="2063" xr:uid="{E283673F-7436-497D-A7B7-8A6A37D6D99A}"/>
    <cellStyle name="Calculation 3 5" xfId="724" xr:uid="{09E3F567-4234-4670-B812-492EA4089C92}"/>
    <cellStyle name="Calculation 3 5 2" xfId="1444" xr:uid="{0DA43C9E-114D-47ED-B0C1-73A7C4520835}"/>
    <cellStyle name="Calculation 3 5 3" xfId="1676" xr:uid="{843800EC-4B2D-4BBD-8EE6-3573F8B93D7D}"/>
    <cellStyle name="Calculation 3 5 4" xfId="2095" xr:uid="{28FC7BBD-29C5-48D3-80FC-57732E0C1BC5}"/>
    <cellStyle name="Calculation 3 6" xfId="1070" xr:uid="{752618A9-7C8D-4191-BAD5-686CE8D94B68}"/>
    <cellStyle name="Calculation 3 7" xfId="1867" xr:uid="{EA9EA80A-E78A-465D-A183-44FFAEC44480}"/>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3" xfId="168" xr:uid="{5B29C205-315B-4438-A315-86F28C34CC2B}"/>
    <cellStyle name="Comma 6" xfId="6" xr:uid="{00000000-0005-0000-0000-000005000000}"/>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3" xfId="1909" xr:uid="{FD4B4416-B8BD-4F23-9A6E-FA7EACC8B1A8}"/>
    <cellStyle name="CustomCellsOrange 2 2 2 2 2 4" xfId="2287" xr:uid="{CDCB8EB7-492F-44A3-96DB-DA7915A9905C}"/>
    <cellStyle name="CustomCellsOrange 2 2 2 2 3" xfId="1430" xr:uid="{11B3A23F-ECE3-4398-9E5B-F4D4CA51405A}"/>
    <cellStyle name="CustomCellsOrange 2 2 2 2 4" xfId="1265" xr:uid="{AB2ACF3A-DE3D-4F12-9153-F181AAE1F1C5}"/>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3" xfId="1893" xr:uid="{6AAEFA4F-D5F6-43A3-9F70-F66F61873922}"/>
    <cellStyle name="CustomCellsOrange 2 2 3 2 4" xfId="2271" xr:uid="{F46F45B8-7471-44F6-B7E2-F60C518EB414}"/>
    <cellStyle name="CustomCellsOrange 2 2 3 3" xfId="1413" xr:uid="{55DE88E6-F0BC-4A27-ACA0-81244E53DBDE}"/>
    <cellStyle name="CustomCellsOrange 2 2 3 4" xfId="1759" xr:uid="{79665B93-5293-4C4A-910C-A6216B696E6C}"/>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3" xfId="1669" xr:uid="{560DA2D9-C91E-4539-AA11-348B6B934308}"/>
    <cellStyle name="CustomCellsOrange 2 2 4 2 4" xfId="2189" xr:uid="{A562E128-502D-40C4-9287-91CA8167A6A8}"/>
    <cellStyle name="CustomCellsOrange 2 2 4 3" xfId="1331" xr:uid="{38E29065-CAB0-46F6-B338-25FE8D542946}"/>
    <cellStyle name="CustomCellsOrange 2 2 4 4" xfId="1702" xr:uid="{6C34DF0A-E18F-4FDF-A79E-BDFC79074816}"/>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3" xfId="1911" xr:uid="{E28CD483-3A94-44A6-A9FF-ACA2CF02BC24}"/>
    <cellStyle name="CustomCellsOrange 2 2 5 2 4" xfId="2289" xr:uid="{0A0E7BCE-7881-4AE9-8CDE-485BA57B4654}"/>
    <cellStyle name="CustomCellsOrange 2 2 5 3" xfId="1432" xr:uid="{DDC05A8D-A728-4736-BA56-9CE140CB9C9D}"/>
    <cellStyle name="CustomCellsOrange 2 2 5 4" xfId="1770" xr:uid="{BB85FEAA-C171-4693-ACBD-BA8332538858}"/>
    <cellStyle name="CustomCellsOrange 2 2 5 5" xfId="2083" xr:uid="{E8F101E5-2DFC-44F2-B7E3-B3270493E073}"/>
    <cellStyle name="CustomCellsOrange 2 2 6" xfId="1226" xr:uid="{2F578B6E-2DF3-4DD8-A57F-BA6FE79FCC76}"/>
    <cellStyle name="CustomCellsOrange 2 2 7" xfId="1051" xr:uid="{F9FF5830-3F54-4EA0-8E72-8EC2C3C71EA0}"/>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3" xfId="1065" xr:uid="{CE33E548-A7EF-46D7-8CC6-FD570E6BA194}"/>
    <cellStyle name="CustomCellsOrange 3 2 2 4" xfId="2226" xr:uid="{AA201C0D-BE79-4A36-8BB5-9E291C7EBE41}"/>
    <cellStyle name="CustomCellsOrange 3 2 3" xfId="1368" xr:uid="{06BF508D-A378-451C-A03C-8E4BB861D91D}"/>
    <cellStyle name="CustomCellsOrange 3 2 4" xfId="1190" xr:uid="{1C1C27AB-F407-480F-A8F7-D4EA5AABCA2F}"/>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3" xfId="1055" xr:uid="{2C776393-2760-4D6E-B398-5432D45B78B3}"/>
    <cellStyle name="CustomCellsOrange 3 3 2 4" xfId="2159" xr:uid="{BF4580E0-5FC3-4443-9332-DA98BF29257E}"/>
    <cellStyle name="CustomCellsOrange 3 3 3" xfId="1301" xr:uid="{A34286FD-AD24-41C4-8AB6-8ADEEF30DBC5}"/>
    <cellStyle name="CustomCellsOrange 3 3 4" xfId="1012" xr:uid="{59099FDA-750E-468E-A650-E42AB76F6D8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3" xfId="1044" xr:uid="{81C8AEBC-A812-40FC-B608-1D3A0D610029}"/>
    <cellStyle name="CustomCellsOrange 3 4 2 4" xfId="2172" xr:uid="{42739A41-E9D2-4033-B743-8C33B612F463}"/>
    <cellStyle name="CustomCellsOrange 3 4 3" xfId="1314" xr:uid="{877AE66B-D51D-4AEF-8948-643CE2E6A2E3}"/>
    <cellStyle name="CustomCellsOrange 3 4 4" xfId="1736" xr:uid="{BFC21101-654F-4F19-B317-E14BECAB40D8}"/>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7" xfId="1835" xr:uid="{4B5A2614-CD81-45E9-86B8-DF904E31E0E5}"/>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3" xfId="1910" xr:uid="{FB0B32D6-9EEB-4B40-A70F-A067B135D18F}"/>
    <cellStyle name="CustomizationCells 2 2 2 2 2 4" xfId="2288" xr:uid="{66DE6F77-B920-4D3C-991F-78904ACFACBE}"/>
    <cellStyle name="CustomizationCells 2 2 2 2 3" xfId="1431" xr:uid="{452359DA-6367-4A37-BF82-B57DB69E4F15}"/>
    <cellStyle name="CustomizationCells 2 2 2 2 4" xfId="1222" xr:uid="{5017526D-2052-4B5A-98FC-DE86C3AEBB71}"/>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3" xfId="1894" xr:uid="{6183C958-5983-4358-B95C-91E1DA61EB5D}"/>
    <cellStyle name="CustomizationCells 2 2 3 2 4" xfId="2272" xr:uid="{8351CEF9-FBC1-4609-A8A9-9CCC292C9B07}"/>
    <cellStyle name="CustomizationCells 2 2 3 3" xfId="1414" xr:uid="{7A5741D6-CBA3-44C1-868D-158BA06D606F}"/>
    <cellStyle name="CustomizationCells 2 2 3 4" xfId="1149" xr:uid="{9C835068-28FA-46E1-A7C3-6B456E72C033}"/>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3" xfId="1032" xr:uid="{94984A09-BF13-4AA4-A85D-3B580C0BD78B}"/>
    <cellStyle name="CustomizationCells 2 2 4 2 4" xfId="2135" xr:uid="{7C0B0596-2A97-4E18-AE85-DCECC2928077}"/>
    <cellStyle name="CustomizationCells 2 2 4 3" xfId="1277" xr:uid="{AD4AB5ED-5350-48FE-9D79-10D6781E27E9}"/>
    <cellStyle name="CustomizationCells 2 2 4 4" xfId="1021" xr:uid="{EC0E5E35-78AF-428C-975B-3BF10DCA9FD8}"/>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3" xfId="1433" xr:uid="{2DDA9891-53EA-45C3-81C7-8A25CE394629}"/>
    <cellStyle name="CustomizationCells 2 2 5 4" xfId="1687" xr:uid="{8F4B4369-7A43-4A2B-914A-B58D110870DA}"/>
    <cellStyle name="CustomizationCells 2 2 5 5" xfId="2084" xr:uid="{A9F95BAC-5492-4DE2-A2C2-D7A49C6A80A2}"/>
    <cellStyle name="CustomizationCells 2 2 6" xfId="1227" xr:uid="{1FA2EF5B-BDB2-4CF4-B40F-1A4537614B3F}"/>
    <cellStyle name="CustomizationCells 2 2 7" xfId="1699" xr:uid="{34A925FC-7445-442B-A2EB-05402A658500}"/>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3" xfId="1068" xr:uid="{80EA2534-1F02-421A-83E4-0265269BE447}"/>
    <cellStyle name="CustomizationCells 3 2 2 4" xfId="2227" xr:uid="{AA9E26DD-C6E0-412C-884A-7FEA9C846738}"/>
    <cellStyle name="CustomizationCells 3 2 3" xfId="1369" xr:uid="{073A8689-86EA-4A56-9EB2-318980A1B024}"/>
    <cellStyle name="CustomizationCells 3 2 4" xfId="28" xr:uid="{8295119A-6EE7-47AF-BEDE-3C16B5089EA7}"/>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3" xfId="928" xr:uid="{AA906F1F-6881-4229-8DAC-8EC315CB8060}"/>
    <cellStyle name="CustomizationCells 3 3 2 4" xfId="2254" xr:uid="{EFA3A520-4A9F-4168-8131-08A6B126AA9F}"/>
    <cellStyle name="CustomizationCells 3 3 3" xfId="1396" xr:uid="{52BA3711-D659-4A65-8A38-4465E7880943}"/>
    <cellStyle name="CustomizationCells 3 3 4" xfId="1692" xr:uid="{AB187B44-1F67-4AF9-8015-659E5BDD8A5A}"/>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3" xfId="1042" xr:uid="{A88A6320-5E55-43FE-84D1-CD6393060E7A}"/>
    <cellStyle name="CustomizationCells 3 4 2 4" xfId="2174" xr:uid="{6F8159BA-6C3C-42B0-A6AF-33509DA78DEC}"/>
    <cellStyle name="CustomizationCells 3 4 3" xfId="1316" xr:uid="{5AAF8008-B46F-4E55-8756-68ECF318C818}"/>
    <cellStyle name="CustomizationCells 3 4 4" xfId="1086" xr:uid="{F86D0906-0ADD-4063-B9F4-FF344D050594}"/>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7" xfId="1769" xr:uid="{CA7E4C1B-3A9E-4D85-9E9E-A87833AD5B5E}"/>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3" xfId="1824" xr:uid="{4A9AD5EE-BE8F-4307-8F33-4BBB5AAE6C1C}"/>
    <cellStyle name="CustomizationGreenCells 3 2 2 4" xfId="2228" xr:uid="{552B0FAD-4474-4E03-B64A-AF669B3F3E35}"/>
    <cellStyle name="CustomizationGreenCells 3 2 3" xfId="1370" xr:uid="{76FEA897-BF2D-42E8-9F9C-0BAE71929702}"/>
    <cellStyle name="CustomizationGreenCells 3 2 4" xfId="997" xr:uid="{173FC676-1A06-4CD2-AB2E-19EAA126587E}"/>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3" xfId="1819" xr:uid="{D97040C8-2B97-4D2C-86CD-441790D9DF27}"/>
    <cellStyle name="CustomizationGreenCells 3 3 2 4" xfId="2198" xr:uid="{6B5CC220-91BE-4BF6-BC99-EB3AFFB64A1E}"/>
    <cellStyle name="CustomizationGreenCells 3 3 3" xfId="1340" xr:uid="{53491117-5BBC-4EBF-AB74-861FE846078F}"/>
    <cellStyle name="CustomizationGreenCells 3 3 4" xfId="1011" xr:uid="{227057FC-B3D4-42E6-8910-A5DB7A709750}"/>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3" xfId="1076" xr:uid="{C96FFC2C-C126-4706-AFCA-CFA9B158C629}"/>
    <cellStyle name="CustomizationGreenCells 3 4 2 4" xfId="2131" xr:uid="{CACBB44F-92A4-482C-98F8-110B7BA3A44B}"/>
    <cellStyle name="CustomizationGreenCells 3 4 3" xfId="1273" xr:uid="{646C3DEB-81A0-4C06-99DD-8CBB20917642}"/>
    <cellStyle name="CustomizationGreenCells 3 4 4" xfId="1168" xr:uid="{75D1AED7-145B-4BAA-A1E8-D20447B040D4}"/>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7" xfId="1678" xr:uid="{A011262C-4199-4569-B142-64188E158C49}"/>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3" xfId="1890" xr:uid="{10259214-03EF-49EE-9852-255997FD176A}"/>
    <cellStyle name="Eingabe 3 2 2 4" xfId="2268" xr:uid="{1CA1A7A8-3E26-45C8-997B-B280BD98468E}"/>
    <cellStyle name="Eingabe 3 2 3" xfId="1410" xr:uid="{DB2531CD-F52C-4D13-8816-02C098D16AA7}"/>
    <cellStyle name="Eingabe 3 2 4" xfId="1820" xr:uid="{5C2943D4-6274-429D-BDF7-61657E5E82A3}"/>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3" xfId="1178" xr:uid="{8F9C0645-5432-4AF3-ABD2-82A76B2059F7}"/>
    <cellStyle name="Eingabe 3 3 2 4" xfId="2257" xr:uid="{2663E84D-2D8C-4897-8E20-62A6AE4A0953}"/>
    <cellStyle name="Eingabe 3 3 3" xfId="1399" xr:uid="{4F14EBB2-717D-4B08-8448-4C7E3D313D63}"/>
    <cellStyle name="Eingabe 3 3 4" xfId="1060" xr:uid="{318884CC-94E0-4427-B8CA-F0B26F64C21B}"/>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3" xfId="999" xr:uid="{F25B8C94-568E-4151-8A3C-5A4A8E5EC6DA}"/>
    <cellStyle name="Eingabe 3 4 2 4" xfId="2148" xr:uid="{DF3FCAE5-9121-4830-8A45-1B845264182D}"/>
    <cellStyle name="Eingabe 3 4 3" xfId="1290" xr:uid="{D18AD6B1-175B-44AA-B86B-EBE06B89D2CB}"/>
    <cellStyle name="Eingabe 3 4 4" xfId="1851" xr:uid="{5766B0E9-477E-45C9-9E35-50D17DC855B3}"/>
    <cellStyle name="Eingabe 3 4 5" xfId="1942" xr:uid="{187BB9FC-177E-4109-8D17-DA24941EF378}"/>
    <cellStyle name="Eingabe 3 5" xfId="753" xr:uid="{7D7F7524-E7B4-4195-9E4C-D6403A418D68}"/>
    <cellStyle name="Eingabe 3 5 2" xfId="1466" xr:uid="{C9C42825-579B-4660-B7BE-8F333BDAEA81}"/>
    <cellStyle name="Eingabe 3 5 3" xfId="1765" xr:uid="{DB99A11B-DB2A-40CB-BA07-B250D64A0E73}"/>
    <cellStyle name="Eingabe 3 5 4" xfId="2116" xr:uid="{2C4FB7AC-E24C-4D5E-AA99-A0694D3F6C36}"/>
    <cellStyle name="Eingabe 3 6" xfId="1213" xr:uid="{FE0D8030-E33A-4F5E-AC4D-AC9643B6F617}"/>
    <cellStyle name="Eingabe 3 7" xfId="1152" xr:uid="{9286F28E-46F9-4BAA-A0FF-DB13E2FE72F7}"/>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3" xfId="1158" xr:uid="{0D7833F1-8264-41ED-947F-1D14E9B3063F}"/>
    <cellStyle name="Eingabe 4 2 2 4" xfId="2229" xr:uid="{E02AF14A-6BB3-4D01-9277-57DE17AE139A}"/>
    <cellStyle name="Eingabe 4 2 3" xfId="1371" xr:uid="{827EA7BD-8B4A-4B71-8EE2-B32A668DEF5A}"/>
    <cellStyle name="Eingabe 4 2 4" xfId="1167" xr:uid="{1FD30ED9-C7ED-42C8-A956-83ECE6BDC0DD}"/>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3" xfId="1229" xr:uid="{8EC7AFD1-9BCE-4324-A47F-667BDF00A5A3}"/>
    <cellStyle name="Eingabe 4 3 2 4" xfId="2156" xr:uid="{FAADBA1F-F004-4CD4-BBC3-B394F9E72163}"/>
    <cellStyle name="Eingabe 4 3 3" xfId="1298" xr:uid="{5A20F023-9522-404A-B199-5ABCD96EA49F}"/>
    <cellStyle name="Eingabe 4 3 4" xfId="1243" xr:uid="{52D98483-89E9-4B9B-8FCA-861C95E27B81}"/>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3" xfId="1006" xr:uid="{379AF0BC-F891-4532-B1F9-1A07D827BF99}"/>
    <cellStyle name="Eingabe 4 4 2 4" xfId="2132" xr:uid="{5A49D6CE-3B82-4F0A-BF70-D8E82B36F564}"/>
    <cellStyle name="Eingabe 4 4 3" xfId="1274" xr:uid="{EC5A0BE7-9A36-461E-9225-A9F115AC47B1}"/>
    <cellStyle name="Eingabe 4 4 4" xfId="1691" xr:uid="{576C1E3D-3692-4727-AC38-0351D5D1FED1}"/>
    <cellStyle name="Eingabe 4 4 5" xfId="1926" xr:uid="{BE0442C7-009F-4BF9-88EF-87ECE90147EE}"/>
    <cellStyle name="Eingabe 4 5" xfId="737" xr:uid="{18788A41-3430-4A15-BBBB-098F031C7E97}"/>
    <cellStyle name="Eingabe 4 5 2" xfId="1450" xr:uid="{0A2423D6-3E07-43CB-8A57-E4BB2D55EE92}"/>
    <cellStyle name="Eingabe 4 5 3" xfId="1085" xr:uid="{25627ABB-D7D8-4E1B-960A-886B59EC7AD5}"/>
    <cellStyle name="Eingabe 4 5 4" xfId="2101" xr:uid="{387224DE-6EA0-485C-A2FE-6FEB66117790}"/>
    <cellStyle name="Eingabe 4 6" xfId="1110" xr:uid="{6BF60D33-0B13-4D7E-AB87-C78F43F0FBF8}"/>
    <cellStyle name="Eingabe 4 7" xfId="1782" xr:uid="{34FB3411-A353-4BC1-8395-0DD9246DAB7B}"/>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3" xfId="939" xr:uid="{15D68B26-409F-4B41-AB83-87F3B2643D3E}"/>
    <cellStyle name="Eingabe 5 2 4" xfId="2166" xr:uid="{B4529181-41BE-4BB3-8B4C-18498017342D}"/>
    <cellStyle name="Eingabe 5 3" xfId="1308" xr:uid="{423F1BCA-08DE-4803-AEC2-2DF3A75C4114}"/>
    <cellStyle name="Eingabe 5 4" xfId="1881" xr:uid="{D61B0CC8-25D1-49B4-87C8-23BFD14EE359}"/>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3" xfId="1710" xr:uid="{1CA3D44E-668F-446A-A8A7-9FEE025823FC}"/>
    <cellStyle name="Eingabe 6 2 4" xfId="2243" xr:uid="{C79D9390-21DA-4C1F-9BCB-873265211144}"/>
    <cellStyle name="Eingabe 6 3" xfId="1385" xr:uid="{E75EFE68-5DE1-4377-8038-09601EF6DA02}"/>
    <cellStyle name="Eingabe 6 4" xfId="1816" xr:uid="{4601E964-7947-463B-9C92-A916D6A02FF0}"/>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3" xfId="1907" xr:uid="{90B9981E-6A44-4A17-A3B7-ECC0C047DA1C}"/>
    <cellStyle name="Eingabe 7 2 4" xfId="2285" xr:uid="{FF8AD740-D784-4644-B47E-A96312BFAA7D}"/>
    <cellStyle name="Eingabe 7 3" xfId="1428" xr:uid="{AC30CE3C-3636-4DF8-87FF-E6076EAFD4F4}"/>
    <cellStyle name="Eingabe 7 4" xfId="1708" xr:uid="{CB475E4F-0C1C-43D0-9BC0-D3AC3C90CA22}"/>
    <cellStyle name="Eingabe 7 5" xfId="2079" xr:uid="{2CEB465E-8627-46D4-98D6-E9A4BA009012}"/>
    <cellStyle name="Eingabe 8" xfId="717" xr:uid="{4E63BFDE-C5ED-4F00-A964-4290E1E3B006}"/>
    <cellStyle name="Eingabe 8 2" xfId="1437" xr:uid="{D7A4A04B-ECF4-42AA-AD60-C61C7E51272A}"/>
    <cellStyle name="Eingabe 8 3" xfId="1883" xr:uid="{92AE5031-EB7E-4BD9-A7E2-6ABBFC7F130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3" xfId="1034" xr:uid="{B1C0A1EA-49E2-4197-8CD3-17A19DF0F2A1}"/>
    <cellStyle name="Ergebnis 2 2 2 4" xfId="2263" xr:uid="{AC7B1BB6-7F5D-469C-BD96-AD9482FC9431}"/>
    <cellStyle name="Ergebnis 2 2 3" xfId="1405" xr:uid="{19CD3CBF-FA84-40A9-AA84-5A019718E8C2}"/>
    <cellStyle name="Ergebnis 2 2 4" xfId="1722" xr:uid="{ABB0BD15-55D4-4ED0-A455-66A53558B0C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3" xfId="1228" xr:uid="{7D457B99-73B6-4616-81E3-E9F2B3B8515D}"/>
    <cellStyle name="Ergebnis 2 3 2 4" xfId="2195" xr:uid="{5E8E4D38-C3DB-4331-8632-D8A1BB48EDF8}"/>
    <cellStyle name="Ergebnis 2 3 3" xfId="1337" xr:uid="{DD135B25-D389-477B-B683-F43B123793C6}"/>
    <cellStyle name="Ergebnis 2 3 4" xfId="74" xr:uid="{649992E0-7B9A-4A90-870E-B6425AE26D23}"/>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3" xfId="1179" xr:uid="{8DC4E302-B2AD-4A39-B804-15555550DAC8}"/>
    <cellStyle name="Ergebnis 2 4 2 4" xfId="2186" xr:uid="{E7B2A8A0-AA4A-40B3-AEEB-29241D758891}"/>
    <cellStyle name="Ergebnis 2 4 3" xfId="1328" xr:uid="{5C6ED9AD-FBA4-4FD6-AEB4-24A530658052}"/>
    <cellStyle name="Ergebnis 2 4 4" xfId="1004" xr:uid="{46E3998F-550B-4F2E-B793-E2F92D1D2F97}"/>
    <cellStyle name="Ergebnis 2 4 5" xfId="1980" xr:uid="{250E0471-43E7-4715-8270-315C34C51126}"/>
    <cellStyle name="Ergebnis 2 5" xfId="743" xr:uid="{23F522DF-F4C5-47EF-B927-A58CCE00E5A0}"/>
    <cellStyle name="Ergebnis 2 5 2" xfId="1456" xr:uid="{7187EB83-C0D5-429E-AB20-3E37BD1819A1}"/>
    <cellStyle name="Ergebnis 2 5 3" xfId="1723" xr:uid="{D4C7AAAA-5528-4758-A559-B9A3B88142EE}"/>
    <cellStyle name="Ergebnis 2 5 4" xfId="2106" xr:uid="{371900C4-66D2-4829-8262-EB7D86679680}"/>
    <cellStyle name="Ergebnis 2 6" xfId="1195" xr:uid="{574EA804-1F32-423B-AEB8-23F5ED02F130}"/>
    <cellStyle name="Ergebnis 2 7" xfId="1806" xr:uid="{51677788-094F-476A-BA39-BE55F41E42A7}"/>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3" xfId="1745" xr:uid="{BC85EAB0-4B97-4C49-A97C-05C1F9DD01A8}"/>
    <cellStyle name="Ergebnis 3 2 2 4" xfId="2237" xr:uid="{45FC6327-A09C-4114-A0D7-FEB988C02092}"/>
    <cellStyle name="Ergebnis 3 2 3" xfId="1379" xr:uid="{9C39CA0D-4B09-427D-A5A6-3BC4B47BCDF3}"/>
    <cellStyle name="Ergebnis 3 2 4" xfId="1868" xr:uid="{9B6ECEFB-5F26-4416-9450-7B6F23E81F0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3" xfId="1656" xr:uid="{E5063A4D-039A-4190-AE96-255E5625FF4F}"/>
    <cellStyle name="Ergebnis 3 3 2 4" xfId="2151" xr:uid="{86BD62F9-E428-456F-B7FE-E714CED68514}"/>
    <cellStyle name="Ergebnis 3 3 3" xfId="1293" xr:uid="{EAA51786-8E63-45FF-9569-D121CDC0B0B2}"/>
    <cellStyle name="Ergebnis 3 3 4" xfId="70" xr:uid="{7114C9CB-2F64-4E80-8A69-047B08138918}"/>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3" xfId="92" xr:uid="{711ABDA4-59D1-43DE-809A-FBB077609849}"/>
    <cellStyle name="Ergebnis 3 4 2 4" xfId="2178" xr:uid="{8675E505-9F8E-4445-A9EB-38B5728753D2}"/>
    <cellStyle name="Ergebnis 3 4 3" xfId="1320" xr:uid="{71C041C5-E398-4021-8DA3-58AB161E0ABD}"/>
    <cellStyle name="Ergebnis 3 4 4" xfId="1781" xr:uid="{3FB99CD1-7F58-445D-AA7E-DB8C3969219E}"/>
    <cellStyle name="Ergebnis 3 4 5" xfId="1972" xr:uid="{8CEDB57B-84E1-4AF7-ACAC-C0C1A387E2EE}"/>
    <cellStyle name="Ergebnis 3 5" xfId="739" xr:uid="{B8D751BE-FBF4-49C9-9544-D37D7A1DAD15}"/>
    <cellStyle name="Ergebnis 3 5 2" xfId="1452" xr:uid="{27906B50-E025-4DDB-BC39-97D45276D4C6}"/>
    <cellStyle name="Ergebnis 3 5 3" xfId="1857" xr:uid="{866586B1-2AE8-47A5-BD4F-780F2C3B8D08}"/>
    <cellStyle name="Ergebnis 3 5 4" xfId="2103" xr:uid="{155B708A-DB02-4B8E-898F-ADF38C01164C}"/>
    <cellStyle name="Ergebnis 3 6" xfId="1119" xr:uid="{C58E25DA-E2D8-47C5-BBCC-0C8DADC795A8}"/>
    <cellStyle name="Ergebnis 3 7" xfId="1177" xr:uid="{621104AE-DE24-4299-90C9-19A0AF2EAC5A}"/>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3" xfId="932" xr:uid="{9457D040-686B-4EB5-89C3-D494A5F9D547}"/>
    <cellStyle name="Ergebnis 4 2 4" xfId="2167" xr:uid="{D95436DD-51F1-43F3-A226-6C91382F2CE9}"/>
    <cellStyle name="Ergebnis 4 3" xfId="1309" xr:uid="{28A923EA-0124-4EC4-9E09-78892F4B7868}"/>
    <cellStyle name="Ergebnis 4 4" xfId="1264" xr:uid="{21837CB3-F2C5-4C46-918E-D8723DF96B3B}"/>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3" xfId="1033" xr:uid="{AF245C6C-501C-4815-98B4-70657087203F}"/>
    <cellStyle name="Ergebnis 5 2 4" xfId="2241" xr:uid="{C01CC964-075A-40D0-8D52-5C90DA3CB3EF}"/>
    <cellStyle name="Ergebnis 5 3" xfId="1383" xr:uid="{62CFA118-573A-4529-98A4-F80665B2590B}"/>
    <cellStyle name="Ergebnis 5 4" xfId="1242" xr:uid="{45E0F288-432D-40FB-A001-C1F6943E5B03}"/>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3" xfId="1665" xr:uid="{A46AC2BE-B73E-47F5-8212-E7B174DD3525}"/>
    <cellStyle name="Ergebnis 6 2 4" xfId="2248" xr:uid="{95FDE857-2E43-49D7-AE10-9FA06C7B964B}"/>
    <cellStyle name="Ergebnis 6 3" xfId="1390" xr:uid="{6E31BC44-E14F-4023-B2BF-69366D01A3C6}"/>
    <cellStyle name="Ergebnis 6 4" xfId="1854" xr:uid="{94779A45-FBC6-406B-AAFF-CDA5C0708E85}"/>
    <cellStyle name="Ergebnis 6 5" xfId="2042" xr:uid="{5A19AF33-9676-45D1-A3CC-34ACFA538928}"/>
    <cellStyle name="Ergebnis 7" xfId="718" xr:uid="{C09FA523-CD76-481B-B7DA-570B2F25BCD0}"/>
    <cellStyle name="Ergebnis 7 2" xfId="1438" xr:uid="{DEE9FAB0-D66D-49CE-9AF2-38CCAFA02937}"/>
    <cellStyle name="Ergebnis 7 3" xfId="1864" xr:uid="{32DD2EA3-C450-4E1C-B7C6-CF0447ED85B9}"/>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3" xfId="1045" xr:uid="{31353151-0D19-4A0A-B07C-50079A7F8877}"/>
    <cellStyle name="Input 2 2 2 4" xfId="2170" xr:uid="{6C0A7E5C-3E74-4CFE-874E-F5CBDB9C5C14}"/>
    <cellStyle name="Input 2 2 3" xfId="1312" xr:uid="{BC43014B-465E-4FA4-B9E0-DB9A62F4D55F}"/>
    <cellStyle name="Input 2 2 4" xfId="1058" xr:uid="{7638BFB5-0306-4510-8E9A-A13ADD74DC25}"/>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3" xfId="1896" xr:uid="{661C988A-2A32-4254-B802-05D61A725F9E}"/>
    <cellStyle name="Input 2 3 2 4" xfId="2274" xr:uid="{68658386-7322-4FE3-ABA5-C92423DF34DD}"/>
    <cellStyle name="Input 2 3 3" xfId="1416" xr:uid="{84CC3887-6E9E-4CBF-B606-F447886B3F57}"/>
    <cellStyle name="Input 2 3 4" xfId="96" xr:uid="{CCCF52DD-123B-4361-883D-F9945660F407}"/>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3" xfId="1906" xr:uid="{A2EAB52B-2BA0-4156-B983-DC01DFE24A35}"/>
    <cellStyle name="Input 2 4 2 4" xfId="2284" xr:uid="{244DBBD0-89FA-48FB-9537-D4B966B0D389}"/>
    <cellStyle name="Input 2 4 3" xfId="1427" xr:uid="{F7FBA761-9CE8-4C64-AA53-B099C74F6D6F}"/>
    <cellStyle name="Input 2 4 4" xfId="1191" xr:uid="{9CE8748B-A431-43E7-899C-42823151C242}"/>
    <cellStyle name="Input 2 4 5" xfId="2078" xr:uid="{2F9947F1-20DE-475A-8EA9-3FEB7F9778A7}"/>
    <cellStyle name="Input 2 5" xfId="719" xr:uid="{BD0B1103-0B81-434C-BB99-76C16D3A1ED1}"/>
    <cellStyle name="Input 2 5 2" xfId="1439" xr:uid="{2C98CDBA-57CD-49C3-A024-07A930918E8B}"/>
    <cellStyle name="Input 2 5 3" xfId="931" xr:uid="{ED860899-6A32-49EA-AA99-CD7FE7625D89}"/>
    <cellStyle name="Input 2 5 4" xfId="2090" xr:uid="{9140E603-A07D-4880-BC9F-DE386DF38A4C}"/>
    <cellStyle name="Input 2 6" xfId="1018" xr:uid="{2186ED14-8725-4B27-A612-DAB372AA33D4}"/>
    <cellStyle name="Input 2 7" xfId="1887" xr:uid="{0A5B061A-E170-4334-A302-CA1ECF8487C0}"/>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3" xfId="69" xr:uid="{08D496C0-7455-4FC8-AD0E-B021A67D19CC}"/>
    <cellStyle name="Input 3 2 2 4" xfId="2202" xr:uid="{C6136075-0D55-4154-998B-9D9C00883F3A}"/>
    <cellStyle name="Input 3 2 3" xfId="1344" xr:uid="{829C1499-7AF9-4FE9-B7C0-2280E2A487B3}"/>
    <cellStyle name="Input 3 2 4" xfId="1845" xr:uid="{A8C9AD26-F834-4296-A8A8-000F45F19D5D}"/>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3" xfId="1743" xr:uid="{B47930AE-B9FE-47AB-B2B6-22E7CE9C8A74}"/>
    <cellStyle name="Input 3 3 2 4" xfId="2201" xr:uid="{E6125AAC-4444-4B61-83B9-6AD51762271E}"/>
    <cellStyle name="Input 3 3 3" xfId="1343" xr:uid="{3563FBF2-73D8-4B4D-B762-B1A44C70C806}"/>
    <cellStyle name="Input 3 3 4" xfId="1831" xr:uid="{BE18BDA5-D5AC-479F-9599-50A76132B237}"/>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3" xfId="1147" xr:uid="{F0BE2761-903E-4158-82C4-0DC424DD363E}"/>
    <cellStyle name="Input 3 4 2 4" xfId="2145" xr:uid="{55FCF3D6-C7A6-47DF-B51E-DEB45291945A}"/>
    <cellStyle name="Input 3 4 3" xfId="1287" xr:uid="{1EA8F864-CF09-4EE5-AAE6-9047F956F9D6}"/>
    <cellStyle name="Input 3 4 4" xfId="1675" xr:uid="{29B63816-0EA1-4AE6-A563-E556253F3730}"/>
    <cellStyle name="Input 3 4 5" xfId="1939" xr:uid="{E7F595E0-1AC5-4B80-99EF-AEB8C52BD506}"/>
    <cellStyle name="Input 3 5" xfId="725" xr:uid="{C610ACF0-38A5-4857-824A-A74BFE1C81F2}"/>
    <cellStyle name="Input 3 5 2" xfId="1445" xr:uid="{15CCA8A9-7F56-4408-AA53-BD288363D8F9}"/>
    <cellStyle name="Input 3 5 3" xfId="977" xr:uid="{1CA63B62-A749-4F57-8E13-4453094E6712}"/>
    <cellStyle name="Input 3 5 4" xfId="2096" xr:uid="{5D79227A-3858-4F90-B06B-4BF076B34E2C}"/>
    <cellStyle name="Input 3 6" xfId="1074" xr:uid="{4F9E391A-61DD-4B9E-860B-F7137362D00B}"/>
    <cellStyle name="Input 3 7" xfId="1426" xr:uid="{EFDAC16F-D5E6-416E-8A15-3EA627B50D15}"/>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3" xfId="1804" xr:uid="{D0404BC5-786E-4CED-A6CA-159931981638}"/>
    <cellStyle name="InputCells12 2 2 2 2 4" xfId="2208" xr:uid="{0851113D-2BA6-44A9-982C-3EEBBBCE5C9E}"/>
    <cellStyle name="InputCells12 2 2 2 3" xfId="1350" xr:uid="{BE64D6BD-BCF0-40E9-B0C0-B5C2E59C98D4}"/>
    <cellStyle name="InputCells12 2 2 2 4" xfId="1187" xr:uid="{AA69B967-7096-45D0-8C63-2E18347178BC}"/>
    <cellStyle name="InputCells12 2 2 2 5" xfId="2002" xr:uid="{ED71999B-1FC2-4005-8050-3AB83B502532}"/>
    <cellStyle name="InputCells12 2 2 3" xfId="755" xr:uid="{5AD6C090-6FC4-46E8-85A2-5B952592B652}"/>
    <cellStyle name="InputCells12 2 2 3 2" xfId="1468" xr:uid="{761BE10E-1732-49C3-99E9-35515C50F3A9}"/>
    <cellStyle name="InputCells12 2 2 3 3" xfId="1884" xr:uid="{A02E4F7E-AF71-45D5-AA7B-42EA0C8278FF}"/>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3" xfId="1142" xr:uid="{12761400-4521-4F3D-8D22-3E35C811B04A}"/>
    <cellStyle name="InputCells12 2 3 2 2 4" xfId="2231" xr:uid="{B035DBF7-C5F6-4E25-A57C-9A511D97C930}"/>
    <cellStyle name="InputCells12 2 3 2 3" xfId="1373" xr:uid="{5D5DB4CD-C07B-48AA-8552-F22B80891538}"/>
    <cellStyle name="InputCells12 2 3 2 4" xfId="1732" xr:uid="{0C791DE9-DFC6-4D2C-A931-396398187AEA}"/>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3" xfId="1655" xr:uid="{C18065C9-467B-4F7F-99B5-A67A91C9D3FB}"/>
    <cellStyle name="InputCells12 2 3 3 2 4" xfId="2154" xr:uid="{DD719F70-98F0-4F21-A9EE-7BF5C04627CD}"/>
    <cellStyle name="InputCells12 2 3 3 3" xfId="1296" xr:uid="{EAAE4837-2183-4E3F-8E6C-F4E26FE83C1B}"/>
    <cellStyle name="InputCells12 2 3 3 4" xfId="1046" xr:uid="{1227DE55-9A0E-4479-8CF7-B985261AE921}"/>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3" xfId="1892" xr:uid="{26E87FC3-68DD-4161-910F-CB22AB411514}"/>
    <cellStyle name="InputCells12 2 3 4 2 4" xfId="2270" xr:uid="{F104763D-8FCF-41A6-9CD5-CC8F8A7F5973}"/>
    <cellStyle name="InputCells12 2 3 4 3" xfId="1412" xr:uid="{459E9BDE-D194-41AB-BFD6-67AE66A1F4BD}"/>
    <cellStyle name="InputCells12 2 3 4 4" xfId="1188" xr:uid="{356D0D47-C54C-4229-B7A1-07483A3BA333}"/>
    <cellStyle name="InputCells12 2 3 4 5" xfId="2064" xr:uid="{D88D44C4-17F0-4E78-B847-F7ADDEAA308F}"/>
    <cellStyle name="InputCells12 2 3 5" xfId="1112" xr:uid="{766CA799-C91F-4DD0-8FA5-4D16D09274D9}"/>
    <cellStyle name="InputCells12 2 3 6" xfId="1237" xr:uid="{F250C9C9-2DF5-4334-BF0D-B22911CE22FC}"/>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3" xfId="1233" xr:uid="{CA185AAB-EB7A-4A56-B722-D83C53BB42C9}"/>
    <cellStyle name="InputCells12 3 2 2 4" xfId="2138" xr:uid="{5A5C0486-41F8-49E1-886F-E1B44F865D64}"/>
    <cellStyle name="InputCells12 3 2 3" xfId="1280" xr:uid="{6B68BCC4-C052-4271-8DCB-8CE688A7DFEC}"/>
    <cellStyle name="InputCells12 3 2 4" xfId="1823" xr:uid="{EB709901-63C9-4655-ABA0-B185C744C84B}"/>
    <cellStyle name="InputCells12 3 2 5" xfId="1932" xr:uid="{74DC1542-FFC0-4F84-9AD7-F9AE003FC87F}"/>
    <cellStyle name="InputCells12 3 3" xfId="754" xr:uid="{3A023354-1868-44CF-8BB2-65009CC59402}"/>
    <cellStyle name="InputCells12 3 3 2" xfId="1467" xr:uid="{2CBB2D13-3E38-4778-B416-6EDD85DBE6C8}"/>
    <cellStyle name="InputCells12 3 3 3" xfId="1695" xr:uid="{9C1B6815-9604-43AE-8973-B764123C8D2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3" xfId="1865" xr:uid="{66E3EDFD-47EF-4738-BF53-2D5B47051E70}"/>
    <cellStyle name="InputCells12 4 2 2 4" xfId="2230" xr:uid="{01B8DD9C-D9E5-4896-84EA-18511695670E}"/>
    <cellStyle name="InputCells12 4 2 3" xfId="1372" xr:uid="{F76D6C92-71F3-4B48-8EDE-11DEAE161AD8}"/>
    <cellStyle name="InputCells12 4 2 4" xfId="1192" xr:uid="{001775D5-ADE3-4011-B650-D0E8D38691C4}"/>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3" xfId="1230" xr:uid="{EFA74852-BE59-4156-A0F6-03631B072B47}"/>
    <cellStyle name="InputCells12 4 3 2 4" xfId="2155" xr:uid="{694DEEFA-0862-452E-8FA0-0F64467C39CB}"/>
    <cellStyle name="InputCells12 4 3 3" xfId="1297" xr:uid="{C89DCDDF-AC6C-4E3B-AD71-9E133D83B116}"/>
    <cellStyle name="InputCells12 4 3 4" xfId="1010" xr:uid="{6876FF77-CA37-4492-B22D-1358E062F089}"/>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3" xfId="1218" xr:uid="{4CBC2CA6-8323-46C2-9D3A-B936C69FC1D1}"/>
    <cellStyle name="InputCells12 4 4 2 4" xfId="2129" xr:uid="{51D2955E-B202-42D6-BD30-31203F11250A}"/>
    <cellStyle name="InputCells12 4 4 3" xfId="1271" xr:uid="{3E82043F-C517-4615-91FC-7A485F67C483}"/>
    <cellStyle name="InputCells12 4 4 4" xfId="1654" xr:uid="{A467A0FE-3109-4836-A4C1-D3E340EC3EBD}"/>
    <cellStyle name="InputCells12 4 4 5" xfId="1923" xr:uid="{1847250B-3D73-479A-9C77-B63F8DE71DFE}"/>
    <cellStyle name="InputCells12 4 5" xfId="1111" xr:uid="{DE6A5516-8999-47CF-9828-6B195B73C26A}"/>
    <cellStyle name="InputCells12 4 6" xfId="1803" xr:uid="{B351F016-5141-4220-8CCB-07E138DA273E}"/>
    <cellStyle name="InputCells12 4 7" xfId="37" xr:uid="{18F04F6F-5D04-409E-85D7-4063E4111B43}"/>
    <cellStyle name="InputCells12 5" xfId="109" xr:uid="{974CCAFE-F20B-4D5A-9FD5-492576EB52FE}"/>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1" xfId="435" xr:uid="{D7C271AC-4A59-4EAD-BC3A-F11096BF3FFC}"/>
    <cellStyle name="Normal 11 2" xfId="477" xr:uid="{F67423BA-D407-4AD6-9ED7-EFFB65B0008A}"/>
    <cellStyle name="Normal 12" xfId="546" xr:uid="{3128F217-57E8-4C6B-BBE7-9B4839734600}"/>
    <cellStyle name="Normal 12 2" xfId="706" xr:uid="{E0FC66FB-8D88-4D6D-BBA1-4DCB8A0A765D}"/>
    <cellStyle name="Normal 13" xfId="20" xr:uid="{5286BDF5-7A53-4F08-983B-9F69C35F51C2}"/>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3" xfId="481" xr:uid="{F60BBD0E-FC44-4AE5-B62E-8CF366991BEB}"/>
    <cellStyle name="Normal 5 2 2 3" xfId="352" xr:uid="{7C9D0870-E1BF-4F34-B358-B84ED09C91DF}"/>
    <cellStyle name="Normal 5 2 2 3 2" xfId="483" xr:uid="{EA2AA38A-A866-48CA-93DF-2FF413F73F21}"/>
    <cellStyle name="Normal 5 2 2 4" xfId="480" xr:uid="{40D64E32-C1BF-4DC3-BA18-00703C8ACA04}"/>
    <cellStyle name="Normal 5 2 3" xfId="337" xr:uid="{AA1110A9-9365-439D-B9B4-6E9AC32499CC}"/>
    <cellStyle name="Normal 5 2 3 2" xfId="354" xr:uid="{16D8B633-33F1-4B7B-8875-EB0A6986FCED}"/>
    <cellStyle name="Normal 5 2 3 2 2" xfId="485" xr:uid="{AC25004C-FEB0-46B6-9D8D-F740CC19F84E}"/>
    <cellStyle name="Normal 5 2 3 3" xfId="484" xr:uid="{75E3E50D-5A2D-47D1-B31C-80321CB04FBD}"/>
    <cellStyle name="Normal 5 2 4" xfId="351" xr:uid="{5F4656E9-B24F-412A-8AB0-D1CC15773ECE}"/>
    <cellStyle name="Normal 5 2 4 2" xfId="486" xr:uid="{10AAC166-00B4-4545-BC6D-DB00EDBEB6C2}"/>
    <cellStyle name="Normal 5 2 5" xfId="460" xr:uid="{E0A21CA1-1C2A-4CE0-A7B7-D1C1D2CAFFD0}"/>
    <cellStyle name="Normal 5 2 5 2" xfId="487" xr:uid="{7F171D51-F4D7-42B8-947A-A93DE856A2F2}"/>
    <cellStyle name="Normal 5 2 6" xfId="479" xr:uid="{C5871523-3334-4E82-B6A5-CF76A022823B}"/>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3" xfId="489" xr:uid="{510BD2F5-1A3C-4FE9-B46F-0A29288C9F24}"/>
    <cellStyle name="Normal 5 3 3" xfId="355" xr:uid="{24272E6D-E500-479D-A797-4819DB6D4974}"/>
    <cellStyle name="Normal 5 3 3 2" xfId="491" xr:uid="{0C9043B6-0F53-443C-9543-F8202412EF8C}"/>
    <cellStyle name="Normal 5 3 4" xfId="488" xr:uid="{BB6714A8-AD0C-4569-AAC6-3CCAC473E418}"/>
    <cellStyle name="Normal 5 4" xfId="336" xr:uid="{35807DB0-918D-4E74-A835-8A3511C8CEC0}"/>
    <cellStyle name="Normal 5 4 2" xfId="357" xr:uid="{AE33D416-C483-4632-9AB5-1E9C70146452}"/>
    <cellStyle name="Normal 5 4 2 2" xfId="493" xr:uid="{F9129580-2703-4569-8832-F63F0F053346}"/>
    <cellStyle name="Normal 5 4 3" xfId="492" xr:uid="{4F11EE93-4C8C-4722-8035-4AA391D8BCD5}"/>
    <cellStyle name="Normal 5 5" xfId="350" xr:uid="{6786BC1E-1455-40A5-97D0-3F54E6BA537D}"/>
    <cellStyle name="Normal 5 5 2" xfId="494" xr:uid="{8525BBB9-A6CA-45BB-A7F6-037F1A75AB04}"/>
    <cellStyle name="Normal 5 6" xfId="394" xr:uid="{B590EA6B-DD12-45C5-B516-81E383565FBB}"/>
    <cellStyle name="Normal 5 7" xfId="478" xr:uid="{475C9D31-9E94-4DD8-81FD-CC89BFEAFFF6}"/>
    <cellStyle name="Normal 5 8" xfId="316" xr:uid="{01432787-077E-493D-BA97-A69E1BBB1CC9}"/>
    <cellStyle name="Normal 6" xfId="195" xr:uid="{74C16697-8220-47DA-9188-58B4A98FEC3C}"/>
    <cellStyle name="Normal 6 10" xfId="461" xr:uid="{584B8D64-4634-4F93-B88D-D474F066575D}"/>
    <cellStyle name="Normal 6 10 2" xfId="496" xr:uid="{AC0D34DF-E0C4-41C5-AB15-1300988BE349}"/>
    <cellStyle name="Normal 6 11" xfId="495" xr:uid="{3A2A6A38-1AA3-48E5-ACF0-CF0AD363C96F}"/>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3" xfId="499" xr:uid="{40C8B826-AC28-4D97-AB30-609250CFAB62}"/>
    <cellStyle name="Normal 6 2 2 3" xfId="360" xr:uid="{A06C7EB0-F4FB-4C68-B782-0F983503FAA0}"/>
    <cellStyle name="Normal 6 2 2 3 2" xfId="501" xr:uid="{96CF31BA-9C02-4CCD-9952-D06EB8422824}"/>
    <cellStyle name="Normal 6 2 2 4" xfId="498" xr:uid="{96503A98-FA06-4309-87FF-1CCC8ABB5B89}"/>
    <cellStyle name="Normal 6 2 3" xfId="341" xr:uid="{ED249622-2912-4E20-86A8-537DBCC1DDF3}"/>
    <cellStyle name="Normal 6 2 3 2" xfId="362" xr:uid="{B6ADEDF3-0A9B-44AC-978C-BE12F48B59A6}"/>
    <cellStyle name="Normal 6 2 3 2 2" xfId="503" xr:uid="{101AF594-B68A-4D24-985E-6608B8A0841B}"/>
    <cellStyle name="Normal 6 2 3 3" xfId="502" xr:uid="{18DED862-82D7-4107-A927-3AA28763B665}"/>
    <cellStyle name="Normal 6 2 4" xfId="359" xr:uid="{B12A5A68-4547-4DE8-BC23-2C9B8588B93E}"/>
    <cellStyle name="Normal 6 2 4 2" xfId="504" xr:uid="{9DE5B1A4-F004-431C-9E48-BB76AB2A7780}"/>
    <cellStyle name="Normal 6 2 5" xfId="462" xr:uid="{832E20EF-75D1-4E76-AE9A-8C5615B00C8C}"/>
    <cellStyle name="Normal 6 2 5 2" xfId="505" xr:uid="{2578C940-9BBF-4070-AB23-EC0E9D597F56}"/>
    <cellStyle name="Normal 6 2 6" xfId="497" xr:uid="{07CB5249-6332-4965-98A7-F50F15256EE3}"/>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3" xfId="508" xr:uid="{8A823C7D-7991-4ECD-9D0A-C95B331DF16C}"/>
    <cellStyle name="Normal 6 3 2 3" xfId="364" xr:uid="{3C3350DF-CFEB-43B3-B2BE-92D38DFB8A8C}"/>
    <cellStyle name="Normal 6 3 2 3 2" xfId="510" xr:uid="{420A7F7E-505B-4AA7-924A-328CA7D78224}"/>
    <cellStyle name="Normal 6 3 2 4" xfId="507" xr:uid="{84446E88-1427-4D8E-A75F-7834A03FCCF2}"/>
    <cellStyle name="Normal 6 3 3" xfId="343" xr:uid="{03952B5B-7EAC-4EB5-9DE1-A5C61EB1790D}"/>
    <cellStyle name="Normal 6 3 3 2" xfId="366" xr:uid="{FAA1A59C-0E95-487F-A819-46B70B45A140}"/>
    <cellStyle name="Normal 6 3 3 2 2" xfId="512" xr:uid="{46712059-DCE4-45BE-9CCA-1B9689EC98B5}"/>
    <cellStyle name="Normal 6 3 3 3" xfId="511" xr:uid="{EA019976-4D61-4887-BD4C-AE32961B1BD9}"/>
    <cellStyle name="Normal 6 3 4" xfId="363" xr:uid="{462DC147-F652-4769-AB6D-6317046FF139}"/>
    <cellStyle name="Normal 6 3 4 2" xfId="513" xr:uid="{2FE0EEE6-A4A3-4483-BD07-DF19DD09F1EA}"/>
    <cellStyle name="Normal 6 3 5" xfId="506" xr:uid="{AA3C4D4C-E5C6-4D80-A25E-FC112FF274F0}"/>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3" xfId="515" xr:uid="{0A0EB32C-9796-4F37-A16A-37FC5144D4AB}"/>
    <cellStyle name="Normal 6 4 3" xfId="367" xr:uid="{9C02624F-CE3F-4F38-A35D-033FB56C4037}"/>
    <cellStyle name="Normal 6 4 3 2" xfId="517" xr:uid="{0E38B21D-6DF5-4338-B06D-5655A497F7E6}"/>
    <cellStyle name="Normal 6 4 4" xfId="514" xr:uid="{9BF7FFF0-3EB4-4091-9E00-CA9FA1E549FB}"/>
    <cellStyle name="Normal 6 5" xfId="340" xr:uid="{39BCA476-EAA3-40D7-B399-B12CA4709684}"/>
    <cellStyle name="Normal 6 5 2" xfId="369" xr:uid="{77AD6912-197E-4323-8B85-006BDB0F2A69}"/>
    <cellStyle name="Normal 6 5 2 2" xfId="519" xr:uid="{B4FC728E-A6A6-4544-9FE9-05E170F75800}"/>
    <cellStyle name="Normal 6 5 3" xfId="518" xr:uid="{E83F8610-E98C-438E-94F1-268563430D1C}"/>
    <cellStyle name="Normal 6 6" xfId="358" xr:uid="{F47BB582-81A8-41F2-85E0-644AF670AC7E}"/>
    <cellStyle name="Normal 6 6 2" xfId="520" xr:uid="{AAE49162-A0EB-4613-82A5-80E2E7244EF6}"/>
    <cellStyle name="Normal 6 7" xfId="395" xr:uid="{9FF7AF40-6BC8-4651-98F8-A13E09D789E4}"/>
    <cellStyle name="Normal 6 7 2" xfId="521" xr:uid="{077E1489-F306-40F6-B566-E6A4900335E8}"/>
    <cellStyle name="Normal 6 8" xfId="431" xr:uid="{5DB46C59-3781-4539-AA80-7789BC7A722D}"/>
    <cellStyle name="Normal 6 8 2" xfId="522" xr:uid="{1FC88BCE-ACA6-461E-B9A4-593226CDEAB1}"/>
    <cellStyle name="Normal 6 9" xfId="434" xr:uid="{F173A7BC-B3B4-4993-83C3-574E15738251}"/>
    <cellStyle name="Normal 6 9 2" xfId="523" xr:uid="{75A2EE0A-9BEB-465C-894B-EFB32F5EA7F6}"/>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3" xfId="527" xr:uid="{F53862C9-F708-41F3-80F4-FFF155AD6DC8}"/>
    <cellStyle name="Normal 7 2 2 3" xfId="372" xr:uid="{0461ED90-3354-479B-A36E-A470E342BC2C}"/>
    <cellStyle name="Normal 7 2 2 3 2" xfId="529" xr:uid="{14A5EA1C-D735-453D-9005-B412177A00FE}"/>
    <cellStyle name="Normal 7 2 2 4" xfId="526" xr:uid="{F66FFCAF-5FFC-43CD-9D87-573FEB256CAA}"/>
    <cellStyle name="Normal 7 2 3" xfId="347" xr:uid="{8D63EF92-514B-492D-B592-D8E4580870EB}"/>
    <cellStyle name="Normal 7 2 3 2" xfId="374" xr:uid="{4C96A61F-377A-48D5-8925-3718EF96232B}"/>
    <cellStyle name="Normal 7 2 3 2 2" xfId="531" xr:uid="{09706D63-F72B-49D1-945E-72A7D31CC13E}"/>
    <cellStyle name="Normal 7 2 3 3" xfId="530" xr:uid="{509AE553-6997-4E31-B6D6-629027FD8511}"/>
    <cellStyle name="Normal 7 2 4" xfId="371" xr:uid="{E27B4B98-324F-4EC7-AAF6-2F08F660E2C0}"/>
    <cellStyle name="Normal 7 2 4 2" xfId="532" xr:uid="{6AAF3D36-16EE-439B-AEC0-F7373DCB8521}"/>
    <cellStyle name="Normal 7 2 5" xfId="463" xr:uid="{C0E9D699-8198-4B53-86E0-DB91E03F11E4}"/>
    <cellStyle name="Normal 7 2 5 2" xfId="533" xr:uid="{3B9A6999-F68A-4D2B-AB62-F1C1F17994FC}"/>
    <cellStyle name="Normal 7 2 6" xfId="525" xr:uid="{72BF2DA2-35A8-4A3D-A40C-F2997DCEC459}"/>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3" xfId="535" xr:uid="{3925FBA5-C494-48A2-B2B7-D3E5385D79CB}"/>
    <cellStyle name="Normal 7 3 3" xfId="375" xr:uid="{B020E678-952B-4AF3-A5E4-5AA5B673BD3E}"/>
    <cellStyle name="Normal 7 3 3 2" xfId="537" xr:uid="{3F60A299-B6B7-4147-BBA7-1E2BB68BE33F}"/>
    <cellStyle name="Normal 7 3 4" xfId="534" xr:uid="{3F4526F5-9CFA-459D-B311-2FD1BC2F0A02}"/>
    <cellStyle name="Normal 7 4" xfId="346" xr:uid="{31269D53-FA35-4CDC-BB45-4A66B9AAAC49}"/>
    <cellStyle name="Normal 7 4 2" xfId="377" xr:uid="{A944037E-2AAC-4546-A07B-1C62B2E69142}"/>
    <cellStyle name="Normal 7 4 2 2" xfId="539" xr:uid="{C9B25A50-DDAD-4AF5-9759-26BE37410F3D}"/>
    <cellStyle name="Normal 7 4 3" xfId="538" xr:uid="{53C0982A-C032-4E82-BCE6-C7FF30BF6428}"/>
    <cellStyle name="Normal 7 5" xfId="370" xr:uid="{E534B099-97A2-459F-AC3B-685E662C32A9}"/>
    <cellStyle name="Normal 7 5 2" xfId="540" xr:uid="{35D029D9-9EF6-4D15-A33B-676D6FF7A1A1}"/>
    <cellStyle name="Normal 7 6" xfId="383" xr:uid="{7FC79651-053F-4277-8FB4-F773C2CBFFD1}"/>
    <cellStyle name="Normal 7 7" xfId="524" xr:uid="{0CE32725-2553-4924-8A10-11C6AFC6DD4D}"/>
    <cellStyle name="Normal 7 8" xfId="324" xr:uid="{E6684B8E-BDA5-404F-BE20-6F5372A7294E}"/>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3" xfId="1069" xr:uid="{F62475C0-BCC9-4405-80F1-4C1466D10A8D}"/>
    <cellStyle name="Normal GHG Numbers (0.00) 3 2 2 2 4" xfId="2193" xr:uid="{9952FC4D-DAD7-4796-BFBD-184EB7EE1D18}"/>
    <cellStyle name="Normal GHG Numbers (0.00) 3 2 2 3" xfId="1335" xr:uid="{400BC8DB-518A-4C98-B957-8C8E2309160F}"/>
    <cellStyle name="Normal GHG Numbers (0.00) 3 2 2 4" xfId="1109" xr:uid="{225457B7-E254-4C67-B631-5169C39A5A12}"/>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3" xfId="1758" xr:uid="{7F57D123-8A04-40AE-8CD7-D0E216E23599}"/>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3" xfId="1666" xr:uid="{0FAC41C5-C496-4779-887A-856FE0636D23}"/>
    <cellStyle name="Normal GHG Numbers (0.00) 3 3 2 2 4" xfId="2252" xr:uid="{F55D8926-AD51-4B25-A03E-969823AB7458}"/>
    <cellStyle name="Normal GHG Numbers (0.00) 3 3 2 3" xfId="1394" xr:uid="{7247452B-9FEA-4E7C-97DA-CD38DF24ED13}"/>
    <cellStyle name="Normal GHG Numbers (0.00) 3 3 2 4" xfId="1224" xr:uid="{BC697149-8D66-41E9-BFF6-8ACD53A990BD}"/>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3" xfId="993" xr:uid="{D0192E98-7FB7-438B-922A-055C61758ECE}"/>
    <cellStyle name="Normal GHG Numbers (0.00) 3 3 3 2 4" xfId="2149" xr:uid="{75DD3B17-FAA6-42F1-9D02-E383C68F1D94}"/>
    <cellStyle name="Normal GHG Numbers (0.00) 3 3 3 3" xfId="1291" xr:uid="{C10D9770-2FAD-41DA-95AB-B53B57601356}"/>
    <cellStyle name="Normal GHG Numbers (0.00) 3 3 3 4" xfId="1127" xr:uid="{F6BF98A3-CDCF-4F29-B8B2-CFEDBD3ECC91}"/>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3" xfId="1904" xr:uid="{5B33B448-E164-422E-9838-E16EFA2BA62B}"/>
    <cellStyle name="Normal GHG Numbers (0.00) 3 3 4 2 4" xfId="2282" xr:uid="{ECAC18AB-CBBC-42F0-ABCC-03D14D15BD56}"/>
    <cellStyle name="Normal GHG Numbers (0.00) 3 3 4 3" xfId="1424" xr:uid="{571F0A6B-DB23-4FD3-8CE5-0C63662052A2}"/>
    <cellStyle name="Normal GHG Numbers (0.00) 3 3 4 4" xfId="1874" xr:uid="{4402889C-8075-4512-8FF5-3F8BC1A344B6}"/>
    <cellStyle name="Normal GHG Numbers (0.00) 3 3 4 5" xfId="2076" xr:uid="{A33209E0-369F-425A-A5A0-C77E4723E38B}"/>
    <cellStyle name="Normal GHG Numbers (0.00) 3 3 5" xfId="1173" xr:uid="{C251E45D-0342-4DAD-9C83-FA40E4AD526F}"/>
    <cellStyle name="Normal GHG Numbers (0.00) 3 3 6" xfId="1689" xr:uid="{07F5A262-4A94-4475-BEFA-4A7DB2EA31C9}"/>
    <cellStyle name="Normal GHG Numbers (0.00) 3 3 7" xfId="933" xr:uid="{DFAB1CE6-CD03-4742-A893-7712E9A48E70}"/>
    <cellStyle name="Normal GHG Numbers (0.00) 3 4" xfId="198" xr:uid="{2C0802AB-9A45-436E-87FD-2F589F8C7EFB}"/>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3" xfId="1162" xr:uid="{9436654C-4434-4D9C-9F62-F0918E49414B}"/>
    <cellStyle name="Normal GHG Textfiels Bold 3 2 2 2 4" xfId="2137" xr:uid="{E6D010DB-314B-41B0-8753-7CD9A683761B}"/>
    <cellStyle name="Normal GHG Textfiels Bold 3 2 2 3" xfId="1279" xr:uid="{EA0DF71E-20DE-41CE-8D30-5A67DC5EF341}"/>
    <cellStyle name="Normal GHG Textfiels Bold 3 2 2 4" xfId="1698" xr:uid="{3FBD8FD2-B9CB-48E3-BBD6-F5380462213C}"/>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3" xfId="1888" xr:uid="{27C7A909-2ECE-40D4-B50E-FF53CD05787B}"/>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3" xfId="1826" xr:uid="{CDAA8BAA-9A45-4458-9894-B4AF969D8EBF}"/>
    <cellStyle name="Normal GHG Textfiels Bold 3 3 2 2 4" xfId="2253" xr:uid="{23432C56-AC03-4B3A-ABF2-FA7F4EF4B8E0}"/>
    <cellStyle name="Normal GHG Textfiels Bold 3 3 2 3" xfId="1395" xr:uid="{4D4F65E0-BACE-414A-9119-D89B01B0D674}"/>
    <cellStyle name="Normal GHG Textfiels Bold 3 3 2 4" xfId="1090" xr:uid="{5082EF79-4C2D-40FA-AA9F-8E854420DD13}"/>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3" xfId="1767" xr:uid="{D77D77D6-C40B-4DAE-886C-F15A872F17C2}"/>
    <cellStyle name="Normal GHG Textfiels Bold 3 3 3 2 4" xfId="2196" xr:uid="{BE194F84-0550-45AD-BF7B-B58231A3FFCA}"/>
    <cellStyle name="Normal GHG Textfiels Bold 3 3 3 3" xfId="1338" xr:uid="{330100A2-BBD5-43BE-A416-53136965AE0A}"/>
    <cellStyle name="Normal GHG Textfiels Bold 3 3 3 4" xfId="88" xr:uid="{C8F6774A-C169-4A4B-AF69-34BEC104A817}"/>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3" xfId="1660" xr:uid="{353FA194-40A4-4F60-AA4C-6684163EB0B6}"/>
    <cellStyle name="Normal GHG Textfiels Bold 3 3 4 2 4" xfId="2171" xr:uid="{EF621F48-E1A4-4DF0-ABA7-933090576CAE}"/>
    <cellStyle name="Normal GHG Textfiels Bold 3 3 4 3" xfId="1313" xr:uid="{2FD89A5F-B1E1-4478-ABE6-EF5155E28679}"/>
    <cellStyle name="Normal GHG Textfiels Bold 3 3 4 4" xfId="1153" xr:uid="{AD4E6845-AE1F-4889-A432-4AB793FFD1CB}"/>
    <cellStyle name="Normal GHG Textfiels Bold 3 3 4 5" xfId="1965" xr:uid="{4457A1E5-3226-410E-972E-004BD31D2C19}"/>
    <cellStyle name="Normal GHG Textfiels Bold 3 3 5" xfId="1174" xr:uid="{13155997-ACB9-47CC-A67A-6EDCB4C44833}"/>
    <cellStyle name="Normal GHG Textfiels Bold 3 3 6" xfId="1250" xr:uid="{94FB4CB8-0556-44AA-BD96-3CBB07AD4629}"/>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3" xfId="1808" xr:uid="{AC2C85DC-A465-414F-A003-F629569F66EC}"/>
    <cellStyle name="Normal GHG whole table 2 2 2 4" xfId="2192" xr:uid="{0AAA71FF-1C52-4B91-B47A-69DE7A0CBD3E}"/>
    <cellStyle name="Normal GHG whole table 2 2 3" xfId="1334" xr:uid="{F50DFC37-97E9-4951-AF5E-A25862D09723}"/>
    <cellStyle name="Normal GHG whole table 2 2 4" xfId="1791" xr:uid="{97F3278E-BF1B-4686-862A-8EFF367E1567}"/>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3" xfId="1798" xr:uid="{42DE0C64-8143-4DB5-8348-5AB3F402E090}"/>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3" xfId="1872" xr:uid="{694BA5F1-5F2D-45EC-B9F9-C2D51F0126D4}"/>
    <cellStyle name="Normal GHG whole table 3 2 2 4" xfId="2232" xr:uid="{1216C8B1-EFFF-4189-A46F-B163019A11A5}"/>
    <cellStyle name="Normal GHG whole table 3 2 3" xfId="1374" xr:uid="{A4D00CF7-31F1-4083-B330-2A4B5548CEE3}"/>
    <cellStyle name="Normal GHG whole table 3 2 4" xfId="974" xr:uid="{3EAD1C09-5235-4F8D-9C07-9A1763152F40}"/>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3" xfId="998" xr:uid="{486E1AAF-06A6-4465-A534-97EA0D361509}"/>
    <cellStyle name="Normal GHG whole table 3 3 2 4" xfId="2153" xr:uid="{D8EE379B-A63E-4506-8058-A29B42875751}"/>
    <cellStyle name="Normal GHG whole table 3 3 3" xfId="1295" xr:uid="{F4669DCD-3776-4DF7-8948-658A173328CA}"/>
    <cellStyle name="Normal GHG whole table 3 3 4" xfId="1184" xr:uid="{DA24849B-B34B-43F0-99DC-331B6845F490}"/>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3" xfId="1821" xr:uid="{9F8A2DE9-230A-4A05-9F17-21ACDE452D89}"/>
    <cellStyle name="Normal GHG whole table 3 4 2 4" xfId="2240" xr:uid="{9B56F46F-C810-4A52-90C0-F857A0FCE10E}"/>
    <cellStyle name="Normal GHG whole table 3 4 3" xfId="1382" xr:uid="{BCA86298-111E-44BF-BAD8-DFAC31CE4831}"/>
    <cellStyle name="Normal GHG whole table 3 4 4" xfId="1139" xr:uid="{4D36E32C-96BD-4501-9CF7-E7C177587220}"/>
    <cellStyle name="Normal GHG whole table 3 4 5" xfId="2034" xr:uid="{8557C4D4-3B38-4A10-AE2F-B303AFE0A4D8}"/>
    <cellStyle name="Normal GHG whole table 3 5" xfId="1114" xr:uid="{3375449A-2DB3-47C4-AC25-1E5AC2CA5E8F}"/>
    <cellStyle name="Normal GHG whole table 3 6" xfId="1186" xr:uid="{5A56F0A9-71AC-4B6B-845A-B3AA23924E9E}"/>
    <cellStyle name="Normal GHG whole table 3 7" xfId="67" xr:uid="{6FDD76E4-04FD-4ABB-B398-A3A35FCBC6B9}"/>
    <cellStyle name="Normal GHG whole table 4" xfId="104" xr:uid="{25324109-3CAD-40C1-AB9E-7B28BF9D8769}"/>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3" xfId="929" xr:uid="{018C14F1-7F5C-46BE-8625-29E36C71CB18}"/>
    <cellStyle name="Note 2 2 2 4" xfId="2175" xr:uid="{286A17BE-C39B-4BE1-8800-363CC5F7AB55}"/>
    <cellStyle name="Note 2 2 3" xfId="1317" xr:uid="{EE4136E6-7FD3-47F0-B65B-55760A219C30}"/>
    <cellStyle name="Note 2 2 4" xfId="1183" xr:uid="{45729245-8CFA-4B0A-A347-337705990318}"/>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3" xfId="1697" xr:uid="{63F6F43B-8B9C-4AE5-8E4C-254661967DFF}"/>
    <cellStyle name="Note 2 3 2 4" xfId="2239" xr:uid="{B8671843-369A-443C-B4F6-519D565035F1}"/>
    <cellStyle name="Note 2 3 3" xfId="1381" xr:uid="{356C9460-ED05-425A-9C58-308466798931}"/>
    <cellStyle name="Note 2 3 4" xfId="1807" xr:uid="{F2599651-53FE-40E7-876C-334D843A2CF0}"/>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3" xfId="944" xr:uid="{425E1CEC-1CFD-4A54-BDAA-F497A43F9E7F}"/>
    <cellStyle name="Note 2 4 2 4" xfId="2134" xr:uid="{9EFE570D-AE4F-47E5-8C1F-A76C3CE4CD80}"/>
    <cellStyle name="Note 2 4 3" xfId="1276" xr:uid="{FD7D59F3-843B-43DE-9EDF-B304239EC77F}"/>
    <cellStyle name="Note 2 4 4" xfId="1009" xr:uid="{C3B150E2-E2AA-47B6-977C-546B8E1B2EEB}"/>
    <cellStyle name="Note 2 4 5" xfId="1928" xr:uid="{F2E2FC76-9867-48BB-B254-9917EC6DA7E3}"/>
    <cellStyle name="Note 2 5" xfId="720" xr:uid="{FC2D1195-E0EE-457E-A953-8D296C0276B6}"/>
    <cellStyle name="Note 2 5 2" xfId="1440" xr:uid="{0197B550-0251-4AF7-99C8-E77DCCF2AFD4}"/>
    <cellStyle name="Note 2 5 3" xfId="1180" xr:uid="{25869A0F-C421-4449-9E73-FE23E7929AEF}"/>
    <cellStyle name="Note 2 5 4" xfId="2091" xr:uid="{B3BB326F-F291-47D5-AB3C-84CAA749EA0F}"/>
    <cellStyle name="Note 2 6" xfId="1035" xr:uid="{B6EA0749-7474-45EE-BB82-6E5F83913D25}"/>
    <cellStyle name="Note 2 7" xfId="1151" xr:uid="{E4CB69E4-0EBC-4455-8FD3-06355BED2691}"/>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3" xfId="1661" xr:uid="{50427A16-ABFD-4CC8-A9A0-9F8E173733D9}"/>
    <cellStyle name="Note 3 2 2 4" xfId="2203" xr:uid="{63D2D370-3310-4FB4-9BC1-1442DC2AD061}"/>
    <cellStyle name="Note 3 2 3" xfId="1345" xr:uid="{23345041-74D7-45EA-B9A8-29F97D6BFA65}"/>
    <cellStyle name="Note 3 2 4" xfId="1088" xr:uid="{7DD68193-434C-4C0A-9633-27C2183B3475}"/>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3" xfId="75" xr:uid="{EEF0695A-4A3D-4726-9939-B2AEEE09BA3B}"/>
    <cellStyle name="Note 3 3 2 4" xfId="2169" xr:uid="{FD55CDDD-56C6-4FE3-936C-C934D99A9A49}"/>
    <cellStyle name="Note 3 3 3" xfId="1311" xr:uid="{537F797B-C231-45F4-831C-B688B0089B5A}"/>
    <cellStyle name="Note 3 3 4" xfId="1800" xr:uid="{51B5A37D-8BC1-4D40-8E26-E147702EB557}"/>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3" xfId="1126" xr:uid="{716E289F-E4D4-4CF7-BE9A-A536040BC434}"/>
    <cellStyle name="Note 3 4 2 4" xfId="2187" xr:uid="{F29A71F3-32A3-46E5-B4D8-D480B70C76C0}"/>
    <cellStyle name="Note 3 4 3" xfId="1329" xr:uid="{9E795E9B-A2CF-4D4D-872B-2A6F844B2B3B}"/>
    <cellStyle name="Note 3 4 4" xfId="1739" xr:uid="{29960EC1-6AD2-4B83-9A27-77B8A9833973}"/>
    <cellStyle name="Note 3 4 5" xfId="1981" xr:uid="{26D77096-C9A1-4A21-AD7E-303048600420}"/>
    <cellStyle name="Note 3 5" xfId="726" xr:uid="{B5C397D0-7EBF-4AE2-88B0-ABD24A1EDB52}"/>
    <cellStyle name="Note 3 5 2" xfId="1446" xr:uid="{7BCE63A6-F1E6-4249-BFA2-49C3FCC3BCD4}"/>
    <cellStyle name="Note 3 5 3" xfId="1870" xr:uid="{F9843B54-BA7E-475A-899B-4004143FE12F}"/>
    <cellStyle name="Note 3 5 4" xfId="2097" xr:uid="{A3348E75-4E86-407A-9A97-F4561DB9AAC8}"/>
    <cellStyle name="Note 3 6" xfId="1077" xr:uid="{65F4B115-990F-4A50-B50D-F23DC0B75C1E}"/>
    <cellStyle name="Note 3 7" xfId="1771" xr:uid="{7AC44118-94D1-467F-8F2C-9A66F248FD25}"/>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3" xfId="1145" xr:uid="{257B1D95-17C6-4D16-8886-850734419E0F}"/>
    <cellStyle name="Notiz 2 2 4" xfId="2176" xr:uid="{3D10ABDE-B96D-41AD-B827-E40A85EF8270}"/>
    <cellStyle name="Notiz 2 3" xfId="1318" xr:uid="{B6880568-C68E-4002-83EB-A3B389533547}"/>
    <cellStyle name="Notiz 2 4" xfId="1047" xr:uid="{CA795A7A-9ABF-4866-BD51-7D991CEFFC68}"/>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3" xfId="1840" xr:uid="{6E400580-E35E-4346-BF63-71F512802734}"/>
    <cellStyle name="Notiz 3 2 4" xfId="2238" xr:uid="{7C1A5470-3A10-4FD9-8115-CFC5B68D7A7C}"/>
    <cellStyle name="Notiz 3 3" xfId="1380" xr:uid="{B0A2367D-DE3C-4588-BE61-5F778CA03F6D}"/>
    <cellStyle name="Notiz 3 4" xfId="1172" xr:uid="{038EC6B6-2B65-41D0-97B0-F964AA624BB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3" xfId="1203" xr:uid="{ECFE2164-DA9D-4951-B446-5B28B32BC47B}"/>
    <cellStyle name="Notiz 4 2 4" xfId="2207" xr:uid="{F07980E9-0A2B-4AAA-B8E8-1A38B693FD63}"/>
    <cellStyle name="Notiz 4 3" xfId="1349" xr:uid="{542833F1-964E-4FF1-A0B4-EC98151CA9B2}"/>
    <cellStyle name="Notiz 4 4" xfId="1091" xr:uid="{E2061349-64BD-4DEA-981B-9471C30A1071}"/>
    <cellStyle name="Notiz 4 5" xfId="2001" xr:uid="{AC44B8AF-AD6D-4D88-8EA6-05D477FFBA38}"/>
    <cellStyle name="Notiz 5" xfId="721" xr:uid="{6D53FF66-AFA6-4674-A31D-AE1D86B65460}"/>
    <cellStyle name="Notiz 5 2" xfId="1441" xr:uid="{50E3CA49-FDC7-44B1-B8AE-43604670BBC5}"/>
    <cellStyle name="Notiz 5 3" xfId="43" xr:uid="{7E36CC86-D63E-4447-8AC1-5C3F9BEFD230}"/>
    <cellStyle name="Notiz 5 4" xfId="2092" xr:uid="{24A598B0-516D-406B-8881-8395C127B74C}"/>
    <cellStyle name="Notiz 6" xfId="1036" xr:uid="{0D9052B2-808D-4474-8ECB-BB38233D56F8}"/>
    <cellStyle name="Notiz 7" xfId="1866" xr:uid="{46F867FF-E71C-48EF-80C7-603831980B34}"/>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3" xfId="930" xr:uid="{169A9F76-3DCC-4956-AFEA-19021666C3C9}"/>
    <cellStyle name="Output 2 2 2 4" xfId="2177" xr:uid="{17AC7C7B-ECCF-411E-B68C-A01DF3E3F8D2}"/>
    <cellStyle name="Output 2 2 3" xfId="1319" xr:uid="{B97806BA-6601-4188-BA15-1D2D69C25161}"/>
    <cellStyle name="Output 2 2 4" xfId="1247" xr:uid="{0EE80F6B-D114-4B0E-9714-A46FB594FCEE}"/>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3" xfId="1895" xr:uid="{D731F10C-CF5B-4FEE-8D65-7AE0485BFE5F}"/>
    <cellStyle name="Output 2 3 2 4" xfId="2273" xr:uid="{F1E342F7-5CAA-4C33-8670-76AFF70674FA}"/>
    <cellStyle name="Output 2 3 3" xfId="1415" xr:uid="{8AD9A7A1-1D05-43BA-89A7-88DE8D6B17A0}"/>
    <cellStyle name="Output 2 3 4" xfId="1718" xr:uid="{D323C693-580F-4766-A446-2285990FB763}"/>
    <cellStyle name="Output 2 3 5" xfId="2067" xr:uid="{82CBD374-4339-47B4-9098-7DEA09753FF6}"/>
    <cellStyle name="Output 2 4" xfId="722" xr:uid="{8FF9CFA9-DEF7-4EC3-AA1F-6393A4C71F42}"/>
    <cellStyle name="Output 2 4 2" xfId="1442" xr:uid="{F9CEF48B-F1AB-4A84-A329-DCE649CDFEFC}"/>
    <cellStyle name="Output 2 4 3" xfId="1157" xr:uid="{F37FFEDE-27A4-402B-931B-F188DF01D119}"/>
    <cellStyle name="Output 2 4 4" xfId="2093" xr:uid="{8DDA0ECE-E013-4896-9847-EBE8C110DB66}"/>
    <cellStyle name="Output 2 5" xfId="1037" xr:uid="{F52DC07D-97C5-4066-A74F-A8B1CEEDB451}"/>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3" xfId="1856" xr:uid="{1414B007-DF89-49DB-A75C-388F8B296A90}"/>
    <cellStyle name="Output 3 2 2 4" xfId="2204" xr:uid="{67D15227-6CAC-4AB6-850A-9E643189DBF8}"/>
    <cellStyle name="Output 3 2 3" xfId="1346" xr:uid="{9479AE08-F6D5-4B8E-BF46-C9E0189676E2}"/>
    <cellStyle name="Output 3 2 4" xfId="1150" xr:uid="{E8960CE8-F875-4A76-8980-54096342D9A0}"/>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3" xfId="1216" xr:uid="{57621A11-57CC-4580-9142-625516AD08CA}"/>
    <cellStyle name="Output 3 3 2 4" xfId="2255" xr:uid="{20B6EC93-BA81-466F-BBEA-C0B9C765522D}"/>
    <cellStyle name="Output 3 3 3" xfId="1397" xr:uid="{EA0C2D1B-1843-4EA3-B6BD-AB248CB635A4}"/>
    <cellStyle name="Output 3 3 4" xfId="1641" xr:uid="{FD20732D-801C-415A-B83F-CA4064166EB2}"/>
    <cellStyle name="Output 3 3 5" xfId="2049" xr:uid="{F6692F01-8523-4330-8535-B15926D30058}"/>
    <cellStyle name="Output 3 4" xfId="727" xr:uid="{529F1BE2-2C39-4920-991B-1E27F6DE0749}"/>
    <cellStyle name="Output 3 4 2" xfId="1447" xr:uid="{B5798747-89B6-489C-8C03-C92E41756B95}"/>
    <cellStyle name="Output 3 4 3" xfId="1827" xr:uid="{5A0F81F0-7987-4A62-B754-429F7131F10A}"/>
    <cellStyle name="Output 3 4 4" xfId="2098" xr:uid="{CFF3A5A8-431F-434B-BF4D-C0CF8334C3A7}"/>
    <cellStyle name="Output 3 5" xfId="1078" xr:uid="{3FCE0222-6D2D-4CBA-B607-3C7FF9C7FFB5}"/>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3" xfId="1886" xr:uid="{7E3060E8-E441-462E-AED7-CDDF852DF898}"/>
    <cellStyle name="Pattern 2 2 2 4" xfId="2191" xr:uid="{162BD29D-12B6-4F80-997A-DBDC2E41C7DE}"/>
    <cellStyle name="Pattern 2 2 3" xfId="1333" xr:uid="{99A0BAFA-E042-4E46-B357-07A8AB115C45}"/>
    <cellStyle name="Pattern 2 2 4" xfId="1882" xr:uid="{9F9A8620-5DA3-471C-87ED-AEC7E443E3D8}"/>
    <cellStyle name="Pattern 2 2 5" xfId="1985" xr:uid="{F57077F4-C87F-4F49-8FBA-A6A73D020B5E}"/>
    <cellStyle name="Pattern 2 3" xfId="759" xr:uid="{6068203D-0C6F-45A3-A012-AE521C8717AE}"/>
    <cellStyle name="Pattern 2 3 2" xfId="1472" xr:uid="{A98EF5FD-144C-4BB1-8D59-7C132492583D}"/>
    <cellStyle name="Pattern 2 3 3" xfId="1196" xr:uid="{9EDD0571-4F32-4755-AD31-61D0849214B8}"/>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3" xfId="1859" xr:uid="{8A688849-E6E0-44C6-8FD5-4CE67EA341CB}"/>
    <cellStyle name="Pattern 3 2 2 4" xfId="2234" xr:uid="{63A6EB84-A7A1-48EF-BF88-A6309A251ACE}"/>
    <cellStyle name="Pattern 3 2 3" xfId="1376" xr:uid="{96470434-5C5E-4AA9-9B59-ABA60477DB69}"/>
    <cellStyle name="Pattern 3 2 4" xfId="1688" xr:uid="{C873A5C9-AB67-4CD8-9D00-CEBAD1EFA79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3" xfId="935" xr:uid="{9EF543F7-BC58-47C7-8106-B888841734E2}"/>
    <cellStyle name="Pattern 3 3 2 4" xfId="2133" xr:uid="{8D667953-B316-4FF6-9387-27F0D7687B7D}"/>
    <cellStyle name="Pattern 3 3 3" xfId="1275" xr:uid="{A801E868-3C2B-4391-9069-D72C84F2BD92}"/>
    <cellStyle name="Pattern 3 3 4" xfId="1024" xr:uid="{54087187-3BFF-417B-903C-FC2687B45F6F}"/>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3" xfId="1776" xr:uid="{5ABE5042-964F-4D2E-BD97-70BD920DE633}"/>
    <cellStyle name="Pattern 3 4 2 4" xfId="2247" xr:uid="{4CBEF2EA-68D7-4DBE-86F7-9B9BFA74FEE2}"/>
    <cellStyle name="Pattern 3 4 3" xfId="1389" xr:uid="{39ED8314-3723-4700-BED6-F9568DBB7D85}"/>
    <cellStyle name="Pattern 3 4 4" xfId="1684" xr:uid="{21E7399C-AA49-4605-861E-1D18D1B5D29D}"/>
    <cellStyle name="Pattern 3 4 5" xfId="2041" xr:uid="{CD8352E0-54BC-4A07-9A1B-BEAF076BC992}"/>
    <cellStyle name="Pattern 3 5" xfId="1116" xr:uid="{CB2B6AE2-BEE3-4DA5-938B-DD4D1D5D63AB}"/>
    <cellStyle name="Pattern 3 6" xfId="1238" xr:uid="{163C7032-C7C2-4E80-9FE6-364FEEDB2CC5}"/>
    <cellStyle name="Pattern 3 7" xfId="1682" xr:uid="{436B7887-A025-464D-BBD6-7C04498460A1}"/>
    <cellStyle name="Percent" xfId="1" builtinId="5"/>
    <cellStyle name="Percent 2" xfId="211" xr:uid="{CC1295CB-EF23-4D35-B80F-121AF93B0F4A}"/>
    <cellStyle name="Percent 2 2" xfId="471" xr:uid="{4B126372-7F5F-4C16-9101-C88C19693120}"/>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3" xfId="1738" xr:uid="{F3C84D48-8A00-4398-B80F-42C847CE5720}"/>
    <cellStyle name="Shade 2 2 2 2 4" xfId="2136" xr:uid="{2B451AA5-D25E-4DE5-98FE-65ACB23DAEAD}"/>
    <cellStyle name="Shade 2 2 2 3" xfId="1278" xr:uid="{042DE6DB-0F88-462F-9177-F8D1801DF84B}"/>
    <cellStyle name="Shade 2 2 2 4" xfId="1760" xr:uid="{B16BD979-3F06-4149-9967-312CCE9AAFE2}"/>
    <cellStyle name="Shade 2 2 2 5" xfId="1930" xr:uid="{F3FCAB5D-47E0-4334-BE68-E93ADEE24380}"/>
    <cellStyle name="Shade 2 2 3" xfId="761" xr:uid="{D2BB0EBB-E031-4E7E-A066-49979FE2964C}"/>
    <cellStyle name="Shade 2 2 3 2" xfId="1474" xr:uid="{6663E640-C4A1-43AE-A711-204827219F60}"/>
    <cellStyle name="Shade 2 2 3 3" xfId="1645" xr:uid="{6F35B535-D65E-442A-BB90-2F5377211798}"/>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3" xfId="1815" xr:uid="{04941E7B-F272-493E-BB69-69345B482523}"/>
    <cellStyle name="Shade 2 3 2 2 4" xfId="2236" xr:uid="{4245AD82-B39D-44ED-884F-EDBEC8A6310C}"/>
    <cellStyle name="Shade 2 3 2 3" xfId="1378" xr:uid="{994D3307-3B46-4ABD-A0EC-1B02C2FCD094}"/>
    <cellStyle name="Shade 2 3 2 4" xfId="1725" xr:uid="{6F01AE2B-E618-46BE-A9C0-B019955B5AD0}"/>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3" xfId="1027" xr:uid="{A1F5B947-317E-4802-8916-D8FB4EB54116}"/>
    <cellStyle name="Shade 2 3 3 2 4" xfId="2265" xr:uid="{57B60443-ED2F-4ED9-AF4D-C38C91432DCE}"/>
    <cellStyle name="Shade 2 3 3 3" xfId="1407" xr:uid="{33592DF9-5FCC-4D53-A7A6-43F9E9EC462F}"/>
    <cellStyle name="Shade 2 3 3 4" xfId="68" xr:uid="{A30B0048-488E-45E5-BE95-23BF24948EA8}"/>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3" xfId="1646" xr:uid="{F3691ADE-9FC9-4A25-827F-1D68FECB8761}"/>
    <cellStyle name="Shade 2 3 4 2 4" xfId="2179" xr:uid="{29529BA6-A551-4E1D-8392-4C21E7D3A3DC}"/>
    <cellStyle name="Shade 2 3 4 3" xfId="1321" xr:uid="{5111E2FD-6D2F-4134-A423-DE3A063EE7A2}"/>
    <cellStyle name="Shade 2 3 4 4" xfId="990" xr:uid="{C282962C-BB14-4D02-ADB3-ABD5C4613801}"/>
    <cellStyle name="Shade 2 3 4 5" xfId="1973" xr:uid="{8995AC65-F671-482A-BF96-9321752E1F86}"/>
    <cellStyle name="Shade 2 3 5" xfId="1118" xr:uid="{68D192BE-3995-48F9-AF75-73B5F8784567}"/>
    <cellStyle name="Shade 2 3 6" xfId="965" xr:uid="{6A85446E-0458-4E7E-8796-4E7A98841D49}"/>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3" xfId="1049" xr:uid="{D51C6860-40F2-4D6C-A61C-5E11009D50F5}"/>
    <cellStyle name="Shade 3 2 2 4" xfId="2190" xr:uid="{8C07E47D-2A52-4B4D-8EB0-2C6F22AFE8B4}"/>
    <cellStyle name="Shade 3 2 3" xfId="1332" xr:uid="{34A3CE71-9DBB-4A48-A39A-4AF1C33B58EC}"/>
    <cellStyle name="Shade 3 2 4" xfId="1693" xr:uid="{4BD77D33-FF4F-4990-8350-38E97C73E500}"/>
    <cellStyle name="Shade 3 2 5" xfId="1984" xr:uid="{42184DF7-8A19-4C28-9AEF-ACF2CA2D6D41}"/>
    <cellStyle name="Shade 3 3" xfId="760" xr:uid="{04E38633-FD46-4307-A5BF-204E6D63C4D3}"/>
    <cellStyle name="Shade 3 3 2" xfId="1473" xr:uid="{2B259C3A-1D13-4746-85A3-86C56C71F271}"/>
    <cellStyle name="Shade 3 3 3" xfId="937" xr:uid="{0103B679-1D2A-4FD6-8B1D-330FFC1D2A74}"/>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3" xfId="1696" xr:uid="{93EB7D92-5D01-464C-9DCE-788C5AC683FD}"/>
    <cellStyle name="Shade 4 2 2 4" xfId="2029" xr:uid="{C4F4BCB0-B92C-4C2E-9F26-B5FB7EA0FF8A}"/>
    <cellStyle name="Shade 4 2 3" xfId="872" xr:uid="{5DE46753-36EC-4280-886D-2EFBAFF8C633}"/>
    <cellStyle name="Shade 4 2 3 2" xfId="1585" xr:uid="{24C23B35-835B-4DEF-B8E8-EDDE732BC9C9}"/>
    <cellStyle name="Shade 4 2 3 3" xfId="1223" xr:uid="{FFECCA1F-88A0-4534-86B1-25E8C9B0F75A}"/>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3" xfId="1649" xr:uid="{89969B81-D439-4234-8302-118775B23285}"/>
    <cellStyle name="Shade 4 3 2 4" xfId="2264" xr:uid="{7AD097E5-E48A-4D2D-BA72-610F110BE85E}"/>
    <cellStyle name="Shade 4 3 3" xfId="1406" xr:uid="{43E319DC-38E1-49C2-AA7A-75FCD258D576}"/>
    <cellStyle name="Shade 4 3 4" xfId="1014" xr:uid="{5942E722-79EE-4A20-936C-FFD10C4DBD51}"/>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3" xfId="1715" xr:uid="{5FE5A8F6-50ED-462C-B646-92503A7EA219}"/>
    <cellStyle name="Shade 4 4 2 4" xfId="2126" xr:uid="{44E53369-A880-4F34-9E8A-42F24ECF1046}"/>
    <cellStyle name="Shade 4 4 3" xfId="1268" xr:uid="{1D1DD304-2898-433D-BDA6-C913C9928528}"/>
    <cellStyle name="Shade 4 4 4" xfId="1244" xr:uid="{02D5B3B7-3C8D-4CFE-9444-2AA0908954B4}"/>
    <cellStyle name="Shade 4 4 5" xfId="1920" xr:uid="{5509FACC-7DCB-465B-B8C4-0E322BD7A1D3}"/>
    <cellStyle name="Shade 4 5" xfId="1117" xr:uid="{D357A419-1D5C-4604-BE90-B4A13A70C577}"/>
    <cellStyle name="Shade 4 6" xfId="1062" xr:uid="{B807FACF-8C0D-4B37-842D-2067D737F22F}"/>
    <cellStyle name="Shade 4 7" xfId="1814" xr:uid="{8B39B13F-448C-414A-BEA9-E8B68B0B1F61}"/>
    <cellStyle name="Shade 5" xfId="111" xr:uid="{C1BF325E-5163-48B6-965C-8C93380E8F0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3" xfId="542" xr:uid="{23A56273-A6D6-46FE-8D9E-6491C81E4714}"/>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3" xfId="1067" xr:uid="{EC92EA22-D328-471A-9647-4D89C38C805C}"/>
    <cellStyle name="Total 2 2 2 4" xfId="2181" xr:uid="{5FD37A90-D646-4099-81E5-D16F56B09D76}"/>
    <cellStyle name="Total 2 2 3" xfId="1323" xr:uid="{46A14317-DE21-40BD-9DBE-47F8B339BE7A}"/>
    <cellStyle name="Total 2 2 4" xfId="1136" xr:uid="{DDD3322C-50FA-4BFD-A562-2E3B2B7D6878}"/>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3" xfId="1202" xr:uid="{B1CF44B0-A224-4D2F-9953-0083F07EA94F}"/>
    <cellStyle name="Total 2 3 2 4" xfId="2242" xr:uid="{ECE6934B-ACF6-46F5-A61B-87B37AC33826}"/>
    <cellStyle name="Total 2 3 3" xfId="1384" xr:uid="{F9B689B3-8D05-42AA-ABA6-11685B475160}"/>
    <cellStyle name="Total 2 3 4" xfId="1181" xr:uid="{6F786F93-BBE1-479B-8E27-B5A6A9669D97}"/>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3" xfId="1170" xr:uid="{D289BBC3-9EB4-4C62-AE01-202DE8A05A61}"/>
    <cellStyle name="Total 2 4 2 4" xfId="2130" xr:uid="{67CD5A78-4B44-4490-B5D1-2A8D18EB5A53}"/>
    <cellStyle name="Total 2 4 3" xfId="1272" xr:uid="{20691F64-88C7-4FEC-BE8D-210F16C6ABCB}"/>
    <cellStyle name="Total 2 4 4" xfId="1141" xr:uid="{18B50BA1-84A8-4ECE-9315-F11F15B277F7}"/>
    <cellStyle name="Total 2 4 5" xfId="1924" xr:uid="{CD713A63-0014-4BC9-82A2-DE99E460BB1D}"/>
    <cellStyle name="Total 2 5" xfId="723" xr:uid="{D52619FF-311B-4A60-A386-8D36D5AB89A3}"/>
    <cellStyle name="Total 2 5 2" xfId="1443" xr:uid="{080DD4D9-6F27-4BC3-87DD-5C10D87DD095}"/>
    <cellStyle name="Total 2 5 3" xfId="1201" xr:uid="{48530773-DC40-4BE1-9959-89026782141F}"/>
    <cellStyle name="Total 2 5 4" xfId="2094" xr:uid="{A31F7F2D-472E-4FAB-9F0A-A2350DF2698E}"/>
    <cellStyle name="Total 2 6" xfId="1043" xr:uid="{F063EC7B-1AE6-4AA7-B9F7-E63BAE965C24}"/>
    <cellStyle name="Total 2 7" xfId="1818" xr:uid="{A4A25513-2703-4C5C-8A9C-E18AA0D28F70}"/>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3" xfId="1658" xr:uid="{0F22E0FD-BFB7-4C76-BF65-AAFE09918D33}"/>
    <cellStyle name="Total 3 2 2 4" xfId="2205" xr:uid="{FC609CA1-FC1B-4217-9B92-593E465B93DD}"/>
    <cellStyle name="Total 3 2 3" xfId="1347" xr:uid="{2CE2CA7B-54D3-42AB-9DEB-6426ACCE7064}"/>
    <cellStyle name="Total 3 2 4" xfId="1155" xr:uid="{A73F12C5-48F0-4B44-BADF-F05FF8D93704}"/>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3" xfId="1041" xr:uid="{64344B4E-172A-4C99-847F-478EDA197723}"/>
    <cellStyle name="Total 3 3 2 4" xfId="2168" xr:uid="{586E5E19-9B47-4AD9-A496-37B46800552D}"/>
    <cellStyle name="Total 3 3 3" xfId="1310" xr:uid="{BC023E52-1A85-4D72-A6B0-BF96D9F3B370}"/>
    <cellStyle name="Total 3 3 4" xfId="40" xr:uid="{548FB319-05CC-4F4E-86D8-0FB362C3612B}"/>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3" xfId="1163" xr:uid="{DC1527FA-D9DE-4590-8DEE-0C97081BCE94}"/>
    <cellStyle name="Total 3 4 2 4" xfId="2209" xr:uid="{F2537135-C5EC-4D71-811C-69FDC4C3A859}"/>
    <cellStyle name="Total 3 4 3" xfId="1351" xr:uid="{893CC3CD-DB18-421E-BBAF-48ED0C2AA3D0}"/>
    <cellStyle name="Total 3 4 4" xfId="1003" xr:uid="{0A8D86F6-0630-4A14-AE44-182716784299}"/>
    <cellStyle name="Total 3 4 5" xfId="2003" xr:uid="{FFD69E8D-8943-4735-85B4-E34475334C78}"/>
    <cellStyle name="Total 3 5" xfId="728" xr:uid="{42996628-A94F-435D-A794-83FDABF6B1E8}"/>
    <cellStyle name="Total 3 5 2" xfId="1448" xr:uid="{D838D99E-55C5-4E54-B8EC-AFAC6EE6DCCD}"/>
    <cellStyle name="Total 3 5 3" xfId="1124" xr:uid="{C963D27A-1C3B-4EA5-87C8-F7B39E5B6780}"/>
    <cellStyle name="Total 3 5 4" xfId="2099" xr:uid="{8B1EF2AC-3D82-4645-A14D-A3FE20A78B59}"/>
    <cellStyle name="Total 3 6" xfId="1080" xr:uid="{AB227F54-62FC-4426-B038-49806D1E9EB8}"/>
    <cellStyle name="Total 3 7" xfId="1876" xr:uid="{3239295F-F506-4FB5-9BEF-A3B1ED1AC317}"/>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62">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740000"/>
      <color rgb="FF6E8000"/>
      <color rgb="FF808000"/>
      <color rgb="FFCCFF33"/>
      <color rgb="FFFF9999"/>
      <color rgb="FF009999"/>
      <color rgb="FFC1FFC7"/>
      <color rgb="FF741300"/>
      <color rgb="FFAD6600"/>
      <color rgb="FFAA1D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microsoft.com/office/2017/10/relationships/person" Target="persons/perso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emf"/><Relationship Id="rId2" Type="http://schemas.openxmlformats.org/officeDocument/2006/relationships/image" Target="../media/image4.emf"/><Relationship Id="rId1" Type="http://schemas.openxmlformats.org/officeDocument/2006/relationships/image" Target="../media/image3.emf"/><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1</xdr:col>
      <xdr:colOff>12700</xdr:colOff>
      <xdr:row>7</xdr:row>
      <xdr:rowOff>177800</xdr:rowOff>
    </xdr:from>
    <xdr:to>
      <xdr:col>9</xdr:col>
      <xdr:colOff>406400</xdr:colOff>
      <xdr:row>54</xdr:row>
      <xdr:rowOff>152400</xdr:rowOff>
    </xdr:to>
    <xdr:pic>
      <xdr:nvPicPr>
        <xdr:cNvPr id="3" name="Picture 2">
          <a:extLst>
            <a:ext uri="{FF2B5EF4-FFF2-40B4-BE49-F238E27FC236}">
              <a16:creationId xmlns:a16="http://schemas.microsoft.com/office/drawing/2014/main" id="{0FDEF0AC-C3D1-6F40-623A-1F993C42321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38200" y="1511300"/>
          <a:ext cx="6997700" cy="8928100"/>
        </a:xfrm>
        <a:prstGeom prst="rect">
          <a:avLst/>
        </a:prstGeom>
      </xdr:spPr>
    </xdr:pic>
    <xdr:clientData/>
  </xdr:twoCellAnchor>
  <xdr:twoCellAnchor editAs="oneCell">
    <xdr:from>
      <xdr:col>10</xdr:col>
      <xdr:colOff>0</xdr:colOff>
      <xdr:row>8</xdr:row>
      <xdr:rowOff>0</xdr:rowOff>
    </xdr:from>
    <xdr:to>
      <xdr:col>19</xdr:col>
      <xdr:colOff>342900</xdr:colOff>
      <xdr:row>52</xdr:row>
      <xdr:rowOff>7997</xdr:rowOff>
    </xdr:to>
    <xdr:pic>
      <xdr:nvPicPr>
        <xdr:cNvPr id="5" name="Picture 4">
          <a:extLst>
            <a:ext uri="{FF2B5EF4-FFF2-40B4-BE49-F238E27FC236}">
              <a16:creationId xmlns:a16="http://schemas.microsoft.com/office/drawing/2014/main" id="{5759B9B0-0317-4B16-4484-E35D6E5163D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255000" y="1524000"/>
          <a:ext cx="7772400" cy="838999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E32" dT="2020-08-19T00:06:43.00" personId="{811026A2-74EF-4287-974D-D90683F22217}" id="{19777683-0E7F-4DAF-955F-A7EBAC7AAEEA}">
    <text>Leave this cell blank.</text>
  </threadedComment>
  <threadedComment ref="E33" dT="2020-08-19T00:06:43.00" personId="{811026A2-74EF-4287-974D-D90683F22217}" id="{A2328F4B-C3F9-4761-BF76-1D4F4D6A14B6}">
    <text>Leave this cell blank.</text>
  </threadedComment>
  <threadedComment ref="E35" dT="2020-08-19T00:06:43.00" personId="{811026A2-74EF-4287-974D-D90683F22217}" id="{3224698C-8114-49BB-A425-26AE0DED31AE}">
    <text>Leave this cell blank.</text>
  </threadedComment>
  <threadedComment ref="I40" dT="2021-05-24T22:03:23.71" personId="{811026A2-74EF-4287-974D-D90683F22217}" id="{E2106FC3-386C-4714-B306-9BA0FD425274}">
    <text>Unit varies based on currency in this EPS region</text>
  </threadedComment>
  <threadedComment ref="I70" dT="2021-05-24T22:03:35.61" personId="{811026A2-74EF-4287-974D-D90683F22217}" id="{E8911680-E731-4D67-9690-17976D3FED66}">
    <text>Unit varies based on currency in this EPS region</text>
  </threadedComment>
  <threadedComment ref="B77" dT="2021-05-24T22:05:02.77" personId="{811026A2-74EF-4287-974D-D90683F22217}" id="{C12E46EA-3F96-434D-AD07-C9DAE30A70F4}">
    <text>Several Vensim variables are grouped under the same policy lever in the web app for this policy.</text>
  </threadedComment>
  <threadedComment ref="B83" dT="2021-05-24T22:19:40.61" personId="{811026A2-74EF-4287-974D-D90683F22217}" id="{A29A373E-8B2B-4B45-BF1E-AC6A2B5F3C17}">
    <text>Several Vensim variables are grouped under the same policy lever in the web app for this policy.</text>
  </threadedComment>
  <threadedComment ref="D88" dT="2020-08-19T00:06:43.00" personId="{811026A2-74EF-4287-974D-D90683F22217}" id="{C6EC601F-FF77-423D-9BE3-C8F28EB3F9D6}">
    <text>Leave this cell blank.</text>
  </threadedComment>
  <threadedComment ref="D89" dT="2020-08-19T00:06:43.00" personId="{811026A2-74EF-4287-974D-D90683F22217}" id="{4879F214-E99D-4D42-8C39-70789BBBC99D}">
    <text>Leave this cell blank.</text>
  </threadedComment>
  <threadedComment ref="D90" dT="2020-08-19T00:06:43.00" personId="{811026A2-74EF-4287-974D-D90683F22217}" id="{29C92E86-4989-4367-A9C0-46D156A7CEBB}">
    <text>Leave this cell blank.</text>
  </threadedComment>
  <threadedComment ref="D91" dT="2020-08-19T00:06:43.00" personId="{811026A2-74EF-4287-974D-D90683F22217}" id="{8C94AB36-0C9D-4D5F-A64A-5E1836200BD4}">
    <text>Leave this cell blank.</text>
  </threadedComment>
  <threadedComment ref="D92" dT="2020-08-19T00:06:43.00" personId="{811026A2-74EF-4287-974D-D90683F22217}" id="{0785BC27-69F5-4B43-8886-6AB6B3A1C38C}">
    <text>Leave this cell blank.</text>
  </threadedComment>
  <threadedComment ref="D93" dT="2020-08-19T00:06:43.00" personId="{811026A2-74EF-4287-974D-D90683F22217}" id="{4E6A3C34-D015-4798-8B15-C2C63B01F6C3}">
    <text>Leave this cell blank.</text>
  </threadedComment>
  <threadedComment ref="D94" dT="2020-08-19T00:06:43.00" personId="{811026A2-74EF-4287-974D-D90683F22217}" id="{7355F6F6-D3AD-4011-944E-FCE1A44D743D}">
    <text>Leave this cell blank.</text>
  </threadedComment>
  <threadedComment ref="D95" dT="2020-08-19T00:06:43.00" personId="{811026A2-74EF-4287-974D-D90683F22217}" id="{52DDC055-DFE6-4C4D-97FC-B38B71C63DF3}">
    <text>Leave this cell blank.</text>
  </threadedComment>
  <threadedComment ref="D96" dT="2020-08-19T00:06:43.00" personId="{811026A2-74EF-4287-974D-D90683F22217}" id="{0EFD8687-3DDE-4CBD-AEA3-EE622A1F5ED4}">
    <text>Leave this cell blank.</text>
  </threadedComment>
  <threadedComment ref="D97" dT="2020-08-19T00:06:43.00" personId="{811026A2-74EF-4287-974D-D90683F22217}" id="{4F677542-9574-41F5-9B11-3E8FA1978897}">
    <text>Leave this cell blank.</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printerSettings" Target="../printerSettings/printerSettings2.bin"/><Relationship Id="rId1" Type="http://schemas.openxmlformats.org/officeDocument/2006/relationships/hyperlink" Target="https://www.fas.org/sgp/crs/misc/R40562.pdf,%20p.3,%20paragraph%201" TargetMode="External"/><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53"/>
  <sheetViews>
    <sheetView tabSelected="1" workbookViewId="0">
      <selection activeCell="I14" sqref="I14"/>
    </sheetView>
  </sheetViews>
  <sheetFormatPr defaultColWidth="8.81640625" defaultRowHeight="14.5" x14ac:dyDescent="0.35"/>
  <cols>
    <col min="1" max="1" width="28.6328125" style="8" customWidth="1"/>
    <col min="2" max="2" width="24.453125" style="8" customWidth="1"/>
    <col min="3" max="16384" width="8.81640625" style="8"/>
  </cols>
  <sheetData>
    <row r="1" spans="1:2" x14ac:dyDescent="0.35">
      <c r="A1" s="12" t="s">
        <v>106</v>
      </c>
    </row>
    <row r="3" spans="1:2" x14ac:dyDescent="0.35">
      <c r="A3" s="8" t="s">
        <v>107</v>
      </c>
    </row>
    <row r="4" spans="1:2" x14ac:dyDescent="0.35">
      <c r="A4" s="8" t="s">
        <v>145</v>
      </c>
    </row>
    <row r="5" spans="1:2" x14ac:dyDescent="0.35">
      <c r="A5" s="8" t="s">
        <v>111</v>
      </c>
    </row>
    <row r="6" spans="1:2" x14ac:dyDescent="0.35">
      <c r="A6" s="8" t="s">
        <v>108</v>
      </c>
    </row>
    <row r="8" spans="1:2" x14ac:dyDescent="0.35">
      <c r="A8" s="8" t="s">
        <v>109</v>
      </c>
    </row>
    <row r="9" spans="1:2" x14ac:dyDescent="0.35">
      <c r="A9" s="8" t="s">
        <v>110</v>
      </c>
    </row>
    <row r="10" spans="1:2" x14ac:dyDescent="0.35">
      <c r="A10" s="47" t="s">
        <v>2871</v>
      </c>
    </row>
    <row r="11" spans="1:2" x14ac:dyDescent="0.35">
      <c r="A11" s="47"/>
    </row>
    <row r="12" spans="1:2" x14ac:dyDescent="0.35">
      <c r="A12" s="8" t="s">
        <v>112</v>
      </c>
    </row>
    <row r="13" spans="1:2" x14ac:dyDescent="0.35">
      <c r="A13" s="8" t="s">
        <v>113</v>
      </c>
    </row>
    <row r="14" spans="1:2" x14ac:dyDescent="0.35">
      <c r="A14" s="8" t="s">
        <v>114</v>
      </c>
    </row>
    <row r="16" spans="1:2" x14ac:dyDescent="0.35">
      <c r="A16" s="48" t="s">
        <v>2967</v>
      </c>
      <c r="B16" s="260"/>
    </row>
    <row r="17" spans="1:3" x14ac:dyDescent="0.35">
      <c r="A17" s="263" t="s">
        <v>2950</v>
      </c>
      <c r="B17" s="215">
        <f>MAX(PolicyLevers!H:H)</f>
        <v>1601</v>
      </c>
    </row>
    <row r="18" spans="1:3" x14ac:dyDescent="0.35">
      <c r="A18" s="264" t="s">
        <v>2966</v>
      </c>
      <c r="B18" s="215" t="str">
        <f t="array" ref="B18">IF(MIN(IF(COUNTIF(PolicyLevers!$H$2:$H$1227,PolicyLevers!$H$2:$H$1227)&gt;1,PolicyLevers!$H$2:$H$1227, ""))=0,"No duplicate ID numbers",MIN(IF(COUNTIF(PolicyLevers!$H$2:$H$1227,PolicyLevers!$H$2:$H$1227)&gt;1,PolicyLevers!$H$2:$H$1227, "")))</f>
        <v>No duplicate ID numbers</v>
      </c>
    </row>
    <row r="19" spans="1:3" ht="29" x14ac:dyDescent="0.35">
      <c r="A19" s="109" t="s">
        <v>3123</v>
      </c>
      <c r="B19" s="215" t="str">
        <f t="array" ref="B19">IF(MIN(IF((NOT(ISNUMBER(PolicyLevers!$H$2:$H$1227)))*(ISTEXT(PolicyLevers!$I$2:$I$1227)),ROW(PolicyLevers!$H$2:$H$1227)))=0,"No missing ID numbers",MIN(IF((NOT(ISNUMBER(PolicyLevers!$H$2:$H$1227)))*(ISTEXT(PolicyLevers!$I$2:$I$1227)),ROW(PolicyLevers!$H$2:$H$1227))))</f>
        <v>No missing ID numbers</v>
      </c>
    </row>
    <row r="21" spans="1:3" x14ac:dyDescent="0.35">
      <c r="A21" s="48" t="s">
        <v>3406</v>
      </c>
      <c r="B21" s="260"/>
    </row>
    <row r="22" spans="1:3" x14ac:dyDescent="0.35">
      <c r="A22" s="8" t="s">
        <v>3400</v>
      </c>
    </row>
    <row r="23" spans="1:3" x14ac:dyDescent="0.35">
      <c r="A23" s="8" t="s">
        <v>3401</v>
      </c>
    </row>
    <row r="24" spans="1:3" x14ac:dyDescent="0.35">
      <c r="A24" s="8" t="s">
        <v>3402</v>
      </c>
    </row>
    <row r="25" spans="1:3" x14ac:dyDescent="0.35">
      <c r="A25" s="8" t="s">
        <v>3403</v>
      </c>
    </row>
    <row r="27" spans="1:3" x14ac:dyDescent="0.35">
      <c r="A27" s="48" t="s">
        <v>3404</v>
      </c>
      <c r="B27" s="260"/>
      <c r="C27" s="260"/>
    </row>
    <row r="28" spans="1:3" x14ac:dyDescent="0.35">
      <c r="A28" s="8" t="s">
        <v>2960</v>
      </c>
    </row>
    <row r="29" spans="1:3" x14ac:dyDescent="0.35">
      <c r="A29" s="8" t="s">
        <v>2946</v>
      </c>
    </row>
    <row r="30" spans="1:3" x14ac:dyDescent="0.35">
      <c r="A30" s="8" t="s">
        <v>2947</v>
      </c>
    </row>
    <row r="31" spans="1:3" x14ac:dyDescent="0.35">
      <c r="A31" s="8" t="s">
        <v>2948</v>
      </c>
    </row>
    <row r="32" spans="1:3" x14ac:dyDescent="0.35">
      <c r="A32" s="8" t="s">
        <v>2949</v>
      </c>
    </row>
    <row r="34" spans="1:2" x14ac:dyDescent="0.35">
      <c r="A34" s="8" t="s">
        <v>2961</v>
      </c>
    </row>
    <row r="35" spans="1:2" x14ac:dyDescent="0.35">
      <c r="A35" s="8" t="s">
        <v>2944</v>
      </c>
    </row>
    <row r="36" spans="1:2" x14ac:dyDescent="0.35">
      <c r="A36" s="8" t="s">
        <v>2945</v>
      </c>
    </row>
    <row r="38" spans="1:2" x14ac:dyDescent="0.35">
      <c r="A38" s="8" t="s">
        <v>2962</v>
      </c>
    </row>
    <row r="39" spans="1:2" x14ac:dyDescent="0.35">
      <c r="A39" s="8" t="s">
        <v>2951</v>
      </c>
    </row>
    <row r="40" spans="1:2" x14ac:dyDescent="0.35">
      <c r="A40" s="8" t="s">
        <v>2952</v>
      </c>
    </row>
    <row r="42" spans="1:2" x14ac:dyDescent="0.35">
      <c r="A42" s="8" t="s">
        <v>2963</v>
      </c>
    </row>
    <row r="43" spans="1:2" x14ac:dyDescent="0.35">
      <c r="A43" s="8" t="s">
        <v>2953</v>
      </c>
    </row>
    <row r="44" spans="1:2" x14ac:dyDescent="0.35">
      <c r="A44" s="8" t="s">
        <v>2954</v>
      </c>
    </row>
    <row r="46" spans="1:2" x14ac:dyDescent="0.35">
      <c r="A46" s="48" t="s">
        <v>3405</v>
      </c>
      <c r="B46" s="260"/>
    </row>
    <row r="47" spans="1:2" x14ac:dyDescent="0.35">
      <c r="A47" s="8" t="s">
        <v>2955</v>
      </c>
    </row>
    <row r="48" spans="1:2" x14ac:dyDescent="0.35">
      <c r="A48" s="8" t="s">
        <v>2956</v>
      </c>
    </row>
    <row r="50" spans="1:1" x14ac:dyDescent="0.35">
      <c r="A50" s="8" t="s">
        <v>2957</v>
      </c>
    </row>
    <row r="51" spans="1:1" x14ac:dyDescent="0.35">
      <c r="A51" s="8" t="s">
        <v>2964</v>
      </c>
    </row>
    <row r="52" spans="1:1" x14ac:dyDescent="0.35">
      <c r="A52" s="8" t="s">
        <v>2958</v>
      </c>
    </row>
    <row r="53" spans="1:1" x14ac:dyDescent="0.35">
      <c r="A53" s="8" t="s">
        <v>2959</v>
      </c>
    </row>
  </sheetData>
  <conditionalFormatting sqref="B18">
    <cfRule type="containsText" dxfId="61" priority="3" stopIfTrue="1" operator="containsText" text="No duplicate ID numbers">
      <formula>NOT(ISERROR(SEARCH("No duplicate ID numbers",B18)))</formula>
    </cfRule>
    <cfRule type="cellIs" dxfId="60" priority="4" operator="greaterThan">
      <formula>0</formula>
    </cfRule>
  </conditionalFormatting>
  <conditionalFormatting sqref="B19">
    <cfRule type="containsText" dxfId="59" priority="1" stopIfTrue="1" operator="containsText" text="No missing ID numbers">
      <formula>NOT(ISERROR(SEARCH("No missing ID numbers",B19)))</formula>
    </cfRule>
    <cfRule type="cellIs" dxfId="58"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97"/>
  <sheetViews>
    <sheetView topLeftCell="D1" workbookViewId="0">
      <pane ySplit="3" topLeftCell="A5" activePane="bottomLeft" state="frozen"/>
      <selection pane="bottomLeft" activeCell="H13" sqref="H13"/>
    </sheetView>
  </sheetViews>
  <sheetFormatPr defaultColWidth="8.81640625" defaultRowHeight="14.5" x14ac:dyDescent="0.35"/>
  <cols>
    <col min="1" max="5" width="20.1796875" customWidth="1"/>
    <col min="6" max="8" width="10.1796875" customWidth="1"/>
    <col min="9" max="9" width="20.1796875" customWidth="1"/>
    <col min="10" max="10" width="153.36328125" customWidth="1"/>
    <col min="11" max="12" width="20.1796875" customWidth="1"/>
    <col min="13" max="13" width="129.36328125" style="376" customWidth="1"/>
    <col min="14" max="14" width="67.453125" customWidth="1"/>
  </cols>
  <sheetData>
    <row r="1" spans="1:14" x14ac:dyDescent="0.35">
      <c r="A1" s="212" t="s">
        <v>3361</v>
      </c>
      <c r="M1" s="379"/>
    </row>
    <row r="2" spans="1:14" x14ac:dyDescent="0.35">
      <c r="A2" s="353" t="s">
        <v>3362</v>
      </c>
      <c r="M2" s="379"/>
    </row>
    <row r="3" spans="1:14" ht="43.5" x14ac:dyDescent="0.35">
      <c r="A3" s="203" t="s">
        <v>3</v>
      </c>
      <c r="B3" s="203" t="s">
        <v>0</v>
      </c>
      <c r="C3" s="203" t="s">
        <v>1</v>
      </c>
      <c r="D3" s="52" t="s">
        <v>370</v>
      </c>
      <c r="E3" s="51" t="s">
        <v>2299</v>
      </c>
      <c r="F3" s="352" t="s">
        <v>71</v>
      </c>
      <c r="G3" s="352" t="s">
        <v>72</v>
      </c>
      <c r="H3" s="352" t="s">
        <v>83</v>
      </c>
      <c r="I3" s="51" t="s">
        <v>30</v>
      </c>
      <c r="J3" s="295" t="s">
        <v>2</v>
      </c>
      <c r="K3" s="51" t="s">
        <v>470</v>
      </c>
      <c r="L3" s="51" t="s">
        <v>200</v>
      </c>
      <c r="M3" s="276" t="s">
        <v>152</v>
      </c>
      <c r="N3" s="49" t="s">
        <v>153</v>
      </c>
    </row>
    <row r="4" spans="1:14" ht="43.5" x14ac:dyDescent="0.35">
      <c r="A4" s="198" t="s">
        <v>4</v>
      </c>
      <c r="B4" s="198" t="s">
        <v>2450</v>
      </c>
      <c r="C4" s="4" t="s">
        <v>2445</v>
      </c>
      <c r="D4" s="2" t="s">
        <v>2444</v>
      </c>
      <c r="E4" s="2" t="s">
        <v>2446</v>
      </c>
      <c r="F4" s="201">
        <v>0</v>
      </c>
      <c r="G4" s="201">
        <v>1</v>
      </c>
      <c r="H4" s="201">
        <v>0.02</v>
      </c>
      <c r="I4" s="2" t="s">
        <v>2447</v>
      </c>
      <c r="J4" s="285" t="s">
        <v>3363</v>
      </c>
      <c r="K4" s="66" t="s">
        <v>2449</v>
      </c>
      <c r="L4" s="206" t="s">
        <v>2448</v>
      </c>
    </row>
    <row r="5" spans="1:14" ht="72.5" x14ac:dyDescent="0.35">
      <c r="A5" s="197" t="s">
        <v>4</v>
      </c>
      <c r="B5" s="198" t="s">
        <v>2524</v>
      </c>
      <c r="C5" s="4" t="s">
        <v>2525</v>
      </c>
      <c r="D5" s="2" t="s">
        <v>2525</v>
      </c>
      <c r="E5" s="2" t="s">
        <v>2526</v>
      </c>
      <c r="F5" s="208">
        <v>0</v>
      </c>
      <c r="G5" s="208">
        <v>300</v>
      </c>
      <c r="H5" s="208">
        <v>5</v>
      </c>
      <c r="I5" s="2" t="s">
        <v>2527</v>
      </c>
      <c r="J5" s="286" t="s">
        <v>3475</v>
      </c>
      <c r="K5" s="2"/>
      <c r="L5" s="206" t="s">
        <v>2793</v>
      </c>
      <c r="M5" s="356" t="s">
        <v>3397</v>
      </c>
    </row>
    <row r="6" spans="1:14" ht="72.5" x14ac:dyDescent="0.35">
      <c r="A6" s="197" t="s">
        <v>4</v>
      </c>
      <c r="B6" s="197" t="s">
        <v>2520</v>
      </c>
      <c r="C6" s="4" t="s">
        <v>2521</v>
      </c>
      <c r="D6" s="197" t="s">
        <v>2529</v>
      </c>
      <c r="E6" s="196" t="s">
        <v>2522</v>
      </c>
      <c r="F6" s="59">
        <v>0</v>
      </c>
      <c r="G6" s="59">
        <v>1</v>
      </c>
      <c r="H6" s="59">
        <v>0.02</v>
      </c>
      <c r="I6" s="53" t="s">
        <v>2523</v>
      </c>
      <c r="J6" s="285" t="s">
        <v>2530</v>
      </c>
      <c r="K6" s="66"/>
      <c r="L6" s="66" t="s">
        <v>2794</v>
      </c>
      <c r="M6" s="277" t="s">
        <v>2528</v>
      </c>
    </row>
    <row r="7" spans="1:14" ht="348" x14ac:dyDescent="0.35">
      <c r="A7" s="197" t="s">
        <v>4</v>
      </c>
      <c r="B7" s="197" t="s">
        <v>3168</v>
      </c>
      <c r="C7" s="4" t="s">
        <v>494</v>
      </c>
      <c r="D7" s="197" t="s">
        <v>3169</v>
      </c>
      <c r="E7" s="196" t="s">
        <v>2342</v>
      </c>
      <c r="F7" s="59">
        <v>0</v>
      </c>
      <c r="G7" s="59">
        <v>1</v>
      </c>
      <c r="H7" s="59">
        <v>0.01</v>
      </c>
      <c r="I7" s="53" t="s">
        <v>495</v>
      </c>
      <c r="J7" s="285" t="s">
        <v>3365</v>
      </c>
      <c r="K7" s="66" t="s">
        <v>496</v>
      </c>
      <c r="L7" s="66" t="s">
        <v>497</v>
      </c>
      <c r="M7" s="377" t="s">
        <v>3364</v>
      </c>
    </row>
    <row r="8" spans="1:14" ht="43.5" x14ac:dyDescent="0.35">
      <c r="A8" s="197" t="s">
        <v>4</v>
      </c>
      <c r="B8" s="197" t="s">
        <v>493</v>
      </c>
      <c r="C8" s="4" t="s">
        <v>488</v>
      </c>
      <c r="D8" s="197" t="s">
        <v>487</v>
      </c>
      <c r="E8" s="196" t="s">
        <v>2341</v>
      </c>
      <c r="F8" s="59">
        <v>0</v>
      </c>
      <c r="G8" s="59">
        <v>0.5</v>
      </c>
      <c r="H8" s="59">
        <v>0.01</v>
      </c>
      <c r="I8" s="66" t="s">
        <v>489</v>
      </c>
      <c r="J8" s="299" t="s">
        <v>3289</v>
      </c>
      <c r="K8" s="66" t="s">
        <v>490</v>
      </c>
      <c r="L8" s="66" t="s">
        <v>491</v>
      </c>
      <c r="M8" s="277" t="s">
        <v>492</v>
      </c>
    </row>
    <row r="9" spans="1:14" ht="72.5" x14ac:dyDescent="0.35">
      <c r="A9" s="196" t="s">
        <v>4</v>
      </c>
      <c r="B9" s="196" t="s">
        <v>11</v>
      </c>
      <c r="C9" s="4" t="s">
        <v>115</v>
      </c>
      <c r="D9" s="54" t="s">
        <v>11</v>
      </c>
      <c r="E9" s="196" t="s">
        <v>2340</v>
      </c>
      <c r="F9" s="57">
        <v>0</v>
      </c>
      <c r="G9" s="57">
        <v>1</v>
      </c>
      <c r="H9" s="58">
        <v>0.02</v>
      </c>
      <c r="I9" s="53" t="s">
        <v>471</v>
      </c>
      <c r="J9" s="285" t="s">
        <v>2343</v>
      </c>
      <c r="K9" s="53" t="s">
        <v>201</v>
      </c>
      <c r="L9" s="9" t="s">
        <v>202</v>
      </c>
      <c r="M9" s="279" t="s">
        <v>154</v>
      </c>
      <c r="N9" s="53" t="s">
        <v>183</v>
      </c>
    </row>
    <row r="10" spans="1:14" ht="290" x14ac:dyDescent="0.35">
      <c r="A10" s="196" t="s">
        <v>4</v>
      </c>
      <c r="B10" s="196" t="s">
        <v>5</v>
      </c>
      <c r="C10" s="4" t="s">
        <v>320</v>
      </c>
      <c r="D10" s="54" t="s">
        <v>371</v>
      </c>
      <c r="E10" s="196" t="s">
        <v>2339</v>
      </c>
      <c r="F10" s="57">
        <v>0</v>
      </c>
      <c r="G10" s="57">
        <f>ROUND(MaxBoundCalculations!B88,1)</f>
        <v>1</v>
      </c>
      <c r="H10" s="57">
        <v>0.01</v>
      </c>
      <c r="I10" s="53" t="s">
        <v>116</v>
      </c>
      <c r="J10" s="285" t="s">
        <v>3366</v>
      </c>
      <c r="K10" s="53" t="s">
        <v>203</v>
      </c>
      <c r="L10" s="9" t="s">
        <v>204</v>
      </c>
      <c r="M10" s="279" t="s">
        <v>3367</v>
      </c>
      <c r="N10" s="53" t="s">
        <v>3368</v>
      </c>
    </row>
    <row r="11" spans="1:14" ht="174" x14ac:dyDescent="0.35">
      <c r="A11" s="197" t="s">
        <v>4</v>
      </c>
      <c r="B11" s="197" t="s">
        <v>3170</v>
      </c>
      <c r="C11" s="4" t="s">
        <v>2569</v>
      </c>
      <c r="D11" s="197" t="s">
        <v>3171</v>
      </c>
      <c r="E11" s="196" t="s">
        <v>2570</v>
      </c>
      <c r="F11" s="59">
        <v>0</v>
      </c>
      <c r="G11" s="59">
        <v>1</v>
      </c>
      <c r="H11" s="59">
        <v>0.01</v>
      </c>
      <c r="I11" s="53" t="s">
        <v>495</v>
      </c>
      <c r="J11" s="285" t="s">
        <v>3369</v>
      </c>
      <c r="K11" s="66"/>
      <c r="L11" s="66" t="s">
        <v>2795</v>
      </c>
      <c r="M11" s="378" t="s">
        <v>2571</v>
      </c>
    </row>
    <row r="12" spans="1:14" ht="43.5" x14ac:dyDescent="0.35">
      <c r="A12" s="197" t="s">
        <v>4</v>
      </c>
      <c r="B12" s="197" t="s">
        <v>498</v>
      </c>
      <c r="C12" s="4" t="s">
        <v>499</v>
      </c>
      <c r="D12" s="197" t="s">
        <v>498</v>
      </c>
      <c r="E12" s="196" t="s">
        <v>2338</v>
      </c>
      <c r="F12" s="60">
        <v>0</v>
      </c>
      <c r="G12" s="60">
        <v>0.2</v>
      </c>
      <c r="H12" s="60">
        <v>0.01</v>
      </c>
      <c r="I12" s="9" t="s">
        <v>500</v>
      </c>
      <c r="J12" s="285" t="s">
        <v>2344</v>
      </c>
      <c r="K12" s="53" t="s">
        <v>501</v>
      </c>
      <c r="L12" s="9" t="s">
        <v>502</v>
      </c>
      <c r="M12" s="280" t="s">
        <v>503</v>
      </c>
    </row>
    <row r="13" spans="1:14" ht="130.5" x14ac:dyDescent="0.35">
      <c r="A13" s="196" t="s">
        <v>4</v>
      </c>
      <c r="B13" s="196" t="s">
        <v>3135</v>
      </c>
      <c r="C13" s="4" t="s">
        <v>3136</v>
      </c>
      <c r="D13" s="196" t="s">
        <v>3135</v>
      </c>
      <c r="E13" s="196" t="s">
        <v>3137</v>
      </c>
      <c r="F13" s="58">
        <v>0</v>
      </c>
      <c r="G13" s="58">
        <f>-ROUND(MaxBoundCalculations!$B$206,2)</f>
        <v>0.26</v>
      </c>
      <c r="H13" s="58">
        <v>0.01</v>
      </c>
      <c r="I13" s="53" t="s">
        <v>3138</v>
      </c>
      <c r="J13" s="285" t="s">
        <v>3370</v>
      </c>
      <c r="K13" s="53" t="s">
        <v>205</v>
      </c>
      <c r="L13" s="9" t="s">
        <v>206</v>
      </c>
      <c r="M13" s="281" t="s">
        <v>3396</v>
      </c>
    </row>
    <row r="14" spans="1:14" ht="174" x14ac:dyDescent="0.35">
      <c r="A14" s="196" t="s">
        <v>73</v>
      </c>
      <c r="B14" s="196" t="s">
        <v>15</v>
      </c>
      <c r="C14" s="4" t="s">
        <v>2561</v>
      </c>
      <c r="D14" s="196" t="s">
        <v>15</v>
      </c>
      <c r="E14" s="196" t="s">
        <v>2560</v>
      </c>
      <c r="F14" s="57">
        <v>0</v>
      </c>
      <c r="G14" s="57">
        <v>1</v>
      </c>
      <c r="H14" s="57">
        <v>0.01</v>
      </c>
      <c r="I14" s="53" t="s">
        <v>118</v>
      </c>
      <c r="J14" s="285" t="s">
        <v>3372</v>
      </c>
      <c r="K14" s="53" t="s">
        <v>207</v>
      </c>
      <c r="L14" s="9" t="s">
        <v>208</v>
      </c>
      <c r="M14" s="279" t="s">
        <v>3371</v>
      </c>
    </row>
    <row r="15" spans="1:14" ht="72.5" x14ac:dyDescent="0.35">
      <c r="A15" s="196" t="s">
        <v>73</v>
      </c>
      <c r="B15" s="196" t="s">
        <v>104</v>
      </c>
      <c r="C15" s="4" t="s">
        <v>321</v>
      </c>
      <c r="D15" s="196" t="s">
        <v>104</v>
      </c>
      <c r="E15" s="196" t="s">
        <v>2337</v>
      </c>
      <c r="F15" s="57">
        <v>0</v>
      </c>
      <c r="G15" s="57">
        <v>0.75</v>
      </c>
      <c r="H15" s="57">
        <v>0.01</v>
      </c>
      <c r="I15" s="53" t="s">
        <v>32</v>
      </c>
      <c r="J15" s="285" t="s">
        <v>3373</v>
      </c>
      <c r="K15" s="53" t="s">
        <v>209</v>
      </c>
      <c r="L15" s="9" t="s">
        <v>210</v>
      </c>
      <c r="M15" s="279" t="s">
        <v>155</v>
      </c>
      <c r="N15" s="53" t="s">
        <v>457</v>
      </c>
    </row>
    <row r="16" spans="1:14" ht="43.5" x14ac:dyDescent="0.35">
      <c r="A16" s="196" t="s">
        <v>73</v>
      </c>
      <c r="B16" s="196" t="s">
        <v>14</v>
      </c>
      <c r="C16" s="4" t="s">
        <v>7</v>
      </c>
      <c r="D16" s="196" t="s">
        <v>14</v>
      </c>
      <c r="E16" s="196" t="s">
        <v>2336</v>
      </c>
      <c r="F16" s="61">
        <v>0</v>
      </c>
      <c r="G16" s="61">
        <v>1</v>
      </c>
      <c r="H16" s="61">
        <v>1</v>
      </c>
      <c r="I16" s="53" t="s">
        <v>31</v>
      </c>
      <c r="J16" s="285" t="s">
        <v>2356</v>
      </c>
      <c r="K16" s="53" t="s">
        <v>211</v>
      </c>
      <c r="L16" s="9" t="s">
        <v>212</v>
      </c>
    </row>
    <row r="17" spans="1:14" ht="58" x14ac:dyDescent="0.35">
      <c r="A17" s="196" t="s">
        <v>73</v>
      </c>
      <c r="B17" s="196" t="s">
        <v>278</v>
      </c>
      <c r="C17" s="4" t="s">
        <v>322</v>
      </c>
      <c r="D17" s="54" t="s">
        <v>372</v>
      </c>
      <c r="E17" s="196" t="s">
        <v>2335</v>
      </c>
      <c r="F17" s="61">
        <v>0</v>
      </c>
      <c r="G17" s="58">
        <f>ROUND(MaxBoundCalculations!B172,2)</f>
        <v>0.24</v>
      </c>
      <c r="H17" s="62">
        <v>5.0000000000000001E-3</v>
      </c>
      <c r="I17" s="53" t="s">
        <v>279</v>
      </c>
      <c r="J17" s="285" t="s">
        <v>2345</v>
      </c>
      <c r="K17" s="53" t="s">
        <v>280</v>
      </c>
      <c r="L17" s="9" t="s">
        <v>281</v>
      </c>
      <c r="M17" s="280" t="s">
        <v>327</v>
      </c>
      <c r="N17" s="9" t="s">
        <v>422</v>
      </c>
    </row>
    <row r="18" spans="1:14" ht="43.5" x14ac:dyDescent="0.35">
      <c r="A18" s="196" t="s">
        <v>73</v>
      </c>
      <c r="B18" s="196" t="s">
        <v>282</v>
      </c>
      <c r="C18" s="4" t="s">
        <v>285</v>
      </c>
      <c r="D18" s="54" t="s">
        <v>372</v>
      </c>
      <c r="E18" s="196" t="s">
        <v>2334</v>
      </c>
      <c r="F18" s="61">
        <v>0</v>
      </c>
      <c r="G18" s="57">
        <v>0.5</v>
      </c>
      <c r="H18" s="58">
        <v>0.01</v>
      </c>
      <c r="I18" s="53" t="s">
        <v>286</v>
      </c>
      <c r="J18" s="285" t="s">
        <v>2357</v>
      </c>
      <c r="K18" s="53" t="s">
        <v>283</v>
      </c>
      <c r="L18" s="9" t="s">
        <v>284</v>
      </c>
      <c r="M18" s="280" t="s">
        <v>328</v>
      </c>
      <c r="N18" s="55"/>
    </row>
    <row r="19" spans="1:14" ht="43.5" x14ac:dyDescent="0.35">
      <c r="A19" s="196" t="s">
        <v>73</v>
      </c>
      <c r="B19" s="196" t="s">
        <v>13</v>
      </c>
      <c r="C19" s="4" t="s">
        <v>131</v>
      </c>
      <c r="D19" s="196" t="s">
        <v>13</v>
      </c>
      <c r="E19" s="196" t="s">
        <v>2333</v>
      </c>
      <c r="F19" s="61">
        <v>0</v>
      </c>
      <c r="G19" s="61">
        <v>1</v>
      </c>
      <c r="H19" s="61">
        <v>1</v>
      </c>
      <c r="I19" s="53" t="s">
        <v>31</v>
      </c>
      <c r="J19" s="285" t="s">
        <v>3074</v>
      </c>
      <c r="K19" s="53" t="s">
        <v>213</v>
      </c>
      <c r="L19" s="9" t="s">
        <v>214</v>
      </c>
      <c r="M19" s="280" t="s">
        <v>76</v>
      </c>
      <c r="N19" s="55"/>
    </row>
    <row r="20" spans="1:14" ht="43.5" x14ac:dyDescent="0.35">
      <c r="A20" s="196" t="s">
        <v>73</v>
      </c>
      <c r="B20" s="196" t="s">
        <v>2535</v>
      </c>
      <c r="C20" s="4" t="s">
        <v>2534</v>
      </c>
      <c r="D20" s="196" t="s">
        <v>16</v>
      </c>
      <c r="E20" s="196" t="s">
        <v>2332</v>
      </c>
      <c r="F20" s="57">
        <v>0</v>
      </c>
      <c r="G20" s="57">
        <v>0.5</v>
      </c>
      <c r="H20" s="57">
        <v>0.01</v>
      </c>
      <c r="I20" s="53" t="s">
        <v>2536</v>
      </c>
      <c r="J20" s="285" t="s">
        <v>3374</v>
      </c>
      <c r="K20" s="53" t="s">
        <v>215</v>
      </c>
      <c r="L20" s="9" t="s">
        <v>216</v>
      </c>
      <c r="M20" s="279" t="s">
        <v>162</v>
      </c>
    </row>
    <row r="21" spans="1:14" ht="43.5" x14ac:dyDescent="0.35">
      <c r="A21" s="196" t="s">
        <v>73</v>
      </c>
      <c r="B21" s="196" t="s">
        <v>12</v>
      </c>
      <c r="C21" s="4" t="s">
        <v>6</v>
      </c>
      <c r="D21" s="196" t="s">
        <v>12</v>
      </c>
      <c r="E21" s="196" t="s">
        <v>2331</v>
      </c>
      <c r="F21" s="61">
        <v>0</v>
      </c>
      <c r="G21" s="61">
        <v>1</v>
      </c>
      <c r="H21" s="61">
        <v>1</v>
      </c>
      <c r="I21" s="53" t="s">
        <v>31</v>
      </c>
      <c r="J21" s="285" t="s">
        <v>3375</v>
      </c>
      <c r="K21" s="53" t="s">
        <v>217</v>
      </c>
      <c r="L21" s="9" t="s">
        <v>218</v>
      </c>
    </row>
    <row r="22" spans="1:14" ht="29" x14ac:dyDescent="0.35">
      <c r="A22" s="197" t="s">
        <v>8</v>
      </c>
      <c r="B22" s="197" t="s">
        <v>355</v>
      </c>
      <c r="C22" s="4" t="s">
        <v>356</v>
      </c>
      <c r="D22" s="197" t="s">
        <v>355</v>
      </c>
      <c r="E22" s="196" t="s">
        <v>2330</v>
      </c>
      <c r="F22" s="63">
        <v>0</v>
      </c>
      <c r="G22" s="63">
        <v>1</v>
      </c>
      <c r="H22" s="63">
        <v>1</v>
      </c>
      <c r="I22" s="9" t="s">
        <v>31</v>
      </c>
      <c r="J22" s="285" t="s">
        <v>3376</v>
      </c>
      <c r="K22" s="53" t="s">
        <v>357</v>
      </c>
      <c r="L22" s="9" t="s">
        <v>358</v>
      </c>
    </row>
    <row r="23" spans="1:14" ht="58" x14ac:dyDescent="0.35">
      <c r="A23" s="197" t="s">
        <v>8</v>
      </c>
      <c r="B23" s="197" t="s">
        <v>28</v>
      </c>
      <c r="C23" s="4" t="s">
        <v>3174</v>
      </c>
      <c r="D23" s="53" t="s">
        <v>3296</v>
      </c>
      <c r="E23" s="197" t="s">
        <v>3175</v>
      </c>
      <c r="F23" s="59">
        <v>0</v>
      </c>
      <c r="G23" s="59">
        <v>1</v>
      </c>
      <c r="H23" s="59">
        <v>0.01</v>
      </c>
      <c r="I23" s="9" t="s">
        <v>2925</v>
      </c>
      <c r="J23" s="285" t="s">
        <v>3176</v>
      </c>
      <c r="K23" s="53" t="s">
        <v>255</v>
      </c>
      <c r="L23" s="9" t="s">
        <v>256</v>
      </c>
    </row>
    <row r="24" spans="1:14" ht="130.5" x14ac:dyDescent="0.35">
      <c r="A24" s="196" t="s">
        <v>8</v>
      </c>
      <c r="B24" s="53" t="s">
        <v>3297</v>
      </c>
      <c r="C24" s="4" t="s">
        <v>2840</v>
      </c>
      <c r="D24" s="53" t="s">
        <v>3297</v>
      </c>
      <c r="E24" s="196" t="s">
        <v>2319</v>
      </c>
      <c r="F24" s="57">
        <v>0</v>
      </c>
      <c r="G24" s="58">
        <v>1</v>
      </c>
      <c r="H24" s="58">
        <v>0.01</v>
      </c>
      <c r="I24" s="53" t="s">
        <v>36</v>
      </c>
      <c r="J24" s="285" t="s">
        <v>3120</v>
      </c>
      <c r="K24" s="53" t="s">
        <v>2517</v>
      </c>
      <c r="L24" s="9" t="s">
        <v>2518</v>
      </c>
      <c r="M24" s="280" t="s">
        <v>160</v>
      </c>
    </row>
    <row r="25" spans="1:14" ht="43.5" x14ac:dyDescent="0.35">
      <c r="A25" s="197" t="s">
        <v>8</v>
      </c>
      <c r="B25" s="197" t="s">
        <v>287</v>
      </c>
      <c r="C25" s="4" t="s">
        <v>290</v>
      </c>
      <c r="D25" s="197" t="s">
        <v>373</v>
      </c>
      <c r="E25" s="196" t="s">
        <v>2329</v>
      </c>
      <c r="F25" s="60">
        <v>-0.5</v>
      </c>
      <c r="G25" s="60">
        <v>1</v>
      </c>
      <c r="H25" s="60">
        <v>0.02</v>
      </c>
      <c r="I25" s="9" t="s">
        <v>291</v>
      </c>
      <c r="J25" s="285" t="s">
        <v>2358</v>
      </c>
      <c r="K25" s="53" t="s">
        <v>293</v>
      </c>
      <c r="L25" s="9" t="s">
        <v>295</v>
      </c>
      <c r="M25" s="280" t="s">
        <v>329</v>
      </c>
    </row>
    <row r="26" spans="1:14" ht="43.5" x14ac:dyDescent="0.35">
      <c r="A26" s="197" t="s">
        <v>8</v>
      </c>
      <c r="B26" s="197" t="s">
        <v>288</v>
      </c>
      <c r="C26" s="4" t="s">
        <v>289</v>
      </c>
      <c r="D26" s="197" t="s">
        <v>373</v>
      </c>
      <c r="E26" s="196" t="s">
        <v>2328</v>
      </c>
      <c r="F26" s="60">
        <v>-0.5</v>
      </c>
      <c r="G26" s="60">
        <v>1</v>
      </c>
      <c r="H26" s="60">
        <v>0.02</v>
      </c>
      <c r="I26" s="9" t="s">
        <v>292</v>
      </c>
      <c r="J26" s="285" t="s">
        <v>2359</v>
      </c>
      <c r="K26" s="53" t="s">
        <v>294</v>
      </c>
      <c r="L26" s="9" t="s">
        <v>295</v>
      </c>
      <c r="M26" s="280" t="s">
        <v>329</v>
      </c>
    </row>
    <row r="27" spans="1:14" ht="43.5" x14ac:dyDescent="0.35">
      <c r="A27" s="196" t="s">
        <v>8</v>
      </c>
      <c r="B27" s="196" t="s">
        <v>324</v>
      </c>
      <c r="C27" s="4" t="s">
        <v>323</v>
      </c>
      <c r="D27" s="196" t="s">
        <v>324</v>
      </c>
      <c r="E27" s="196" t="s">
        <v>2327</v>
      </c>
      <c r="F27" s="61">
        <v>0</v>
      </c>
      <c r="G27" s="61">
        <v>1</v>
      </c>
      <c r="H27" s="61">
        <v>1</v>
      </c>
      <c r="I27" s="53" t="s">
        <v>31</v>
      </c>
    </row>
    <row r="28" spans="1:14" ht="43.5" x14ac:dyDescent="0.35">
      <c r="A28" s="196" t="s">
        <v>8</v>
      </c>
      <c r="B28" s="196" t="s">
        <v>17</v>
      </c>
      <c r="C28" s="4" t="s">
        <v>29</v>
      </c>
      <c r="D28" s="196" t="s">
        <v>17</v>
      </c>
      <c r="E28" s="196" t="s">
        <v>2326</v>
      </c>
      <c r="F28" s="57">
        <v>0</v>
      </c>
      <c r="G28" s="58">
        <v>1</v>
      </c>
      <c r="H28" s="58">
        <v>0.01</v>
      </c>
      <c r="I28" s="53" t="s">
        <v>35</v>
      </c>
      <c r="J28" s="285" t="s">
        <v>2346</v>
      </c>
      <c r="K28" s="53" t="s">
        <v>219</v>
      </c>
      <c r="L28" s="9" t="s">
        <v>220</v>
      </c>
      <c r="M28" s="279" t="s">
        <v>162</v>
      </c>
    </row>
    <row r="29" spans="1:14" ht="87" x14ac:dyDescent="0.35">
      <c r="A29" s="196" t="s">
        <v>8</v>
      </c>
      <c r="B29" s="196" t="s">
        <v>133</v>
      </c>
      <c r="C29" s="4" t="s">
        <v>132</v>
      </c>
      <c r="D29" s="196" t="s">
        <v>133</v>
      </c>
      <c r="E29" s="196" t="s">
        <v>2325</v>
      </c>
      <c r="F29" s="64">
        <v>0</v>
      </c>
      <c r="G29" s="64">
        <v>25000</v>
      </c>
      <c r="H29" s="64">
        <v>500</v>
      </c>
      <c r="I29" s="53" t="s">
        <v>197</v>
      </c>
      <c r="J29" s="285" t="s">
        <v>3377</v>
      </c>
      <c r="K29" s="53" t="s">
        <v>221</v>
      </c>
      <c r="L29" s="9" t="s">
        <v>222</v>
      </c>
      <c r="M29" s="279" t="s">
        <v>156</v>
      </c>
      <c r="N29" s="53" t="s">
        <v>198</v>
      </c>
    </row>
    <row r="30" spans="1:14" ht="58" x14ac:dyDescent="0.35">
      <c r="A30" s="196" t="s">
        <v>8</v>
      </c>
      <c r="B30" s="196" t="s">
        <v>19</v>
      </c>
      <c r="C30" s="4" t="s">
        <v>3116</v>
      </c>
      <c r="D30" s="196" t="s">
        <v>19</v>
      </c>
      <c r="E30" s="196" t="s">
        <v>2324</v>
      </c>
      <c r="F30" s="57">
        <v>0</v>
      </c>
      <c r="G30" s="57">
        <v>1</v>
      </c>
      <c r="H30" s="57">
        <v>0.01</v>
      </c>
      <c r="I30" s="53" t="s">
        <v>35</v>
      </c>
      <c r="J30" s="285" t="s">
        <v>3117</v>
      </c>
      <c r="K30" s="53" t="s">
        <v>223</v>
      </c>
      <c r="L30" s="9" t="s">
        <v>224</v>
      </c>
      <c r="M30" s="279" t="s">
        <v>157</v>
      </c>
      <c r="N30" s="53"/>
    </row>
    <row r="31" spans="1:14" ht="58" x14ac:dyDescent="0.35">
      <c r="A31" s="196" t="s">
        <v>8</v>
      </c>
      <c r="B31" s="196" t="s">
        <v>137</v>
      </c>
      <c r="C31" s="4" t="s">
        <v>301</v>
      </c>
      <c r="D31" s="196" t="s">
        <v>137</v>
      </c>
      <c r="E31" s="196" t="s">
        <v>2323</v>
      </c>
      <c r="F31" s="57">
        <v>0</v>
      </c>
      <c r="G31" s="57">
        <f>ROUND(MaxBoundCalculations!B181,2)</f>
        <v>1.1299999999999999</v>
      </c>
      <c r="H31" s="57">
        <v>0.01</v>
      </c>
      <c r="I31" s="53" t="s">
        <v>138</v>
      </c>
      <c r="J31" s="285" t="s">
        <v>2347</v>
      </c>
      <c r="K31" s="53" t="s">
        <v>225</v>
      </c>
      <c r="L31" s="9" t="s">
        <v>226</v>
      </c>
      <c r="M31" s="279" t="s">
        <v>158</v>
      </c>
      <c r="N31" s="53" t="s">
        <v>427</v>
      </c>
    </row>
    <row r="32" spans="1:14" ht="43.5" x14ac:dyDescent="0.35">
      <c r="A32" s="196" t="s">
        <v>8</v>
      </c>
      <c r="B32" s="196" t="s">
        <v>3172</v>
      </c>
      <c r="C32" s="4" t="s">
        <v>3173</v>
      </c>
      <c r="D32" s="196" t="s">
        <v>3172</v>
      </c>
      <c r="E32" s="190"/>
      <c r="F32" s="61">
        <v>0</v>
      </c>
      <c r="G32" s="61">
        <v>1</v>
      </c>
      <c r="H32" s="61">
        <v>1</v>
      </c>
      <c r="I32" s="53" t="s">
        <v>31</v>
      </c>
      <c r="J32" s="299" t="s">
        <v>3378</v>
      </c>
    </row>
    <row r="33" spans="1:14" ht="43.5" x14ac:dyDescent="0.35">
      <c r="A33" s="196" t="s">
        <v>8</v>
      </c>
      <c r="B33" s="196" t="s">
        <v>61</v>
      </c>
      <c r="C33" s="4" t="s">
        <v>134</v>
      </c>
      <c r="D33" s="196" t="s">
        <v>61</v>
      </c>
      <c r="E33" s="190"/>
      <c r="F33" s="61">
        <v>0</v>
      </c>
      <c r="G33" s="61">
        <v>1</v>
      </c>
      <c r="H33" s="61">
        <v>1</v>
      </c>
      <c r="I33" s="53" t="s">
        <v>31</v>
      </c>
      <c r="J33" s="296" t="s">
        <v>3379</v>
      </c>
    </row>
    <row r="34" spans="1:14" ht="43.5" x14ac:dyDescent="0.35">
      <c r="A34" s="196" t="s">
        <v>8</v>
      </c>
      <c r="B34" s="196" t="s">
        <v>384</v>
      </c>
      <c r="C34" s="4" t="s">
        <v>385</v>
      </c>
      <c r="D34" s="196" t="s">
        <v>384</v>
      </c>
      <c r="E34" s="196" t="s">
        <v>2322</v>
      </c>
      <c r="F34" s="61">
        <v>0</v>
      </c>
      <c r="G34" s="61">
        <v>1</v>
      </c>
      <c r="H34" s="61">
        <v>1</v>
      </c>
      <c r="I34" s="53" t="s">
        <v>31</v>
      </c>
      <c r="J34" s="285"/>
    </row>
    <row r="35" spans="1:14" ht="43.5" x14ac:dyDescent="0.35">
      <c r="A35" s="196" t="s">
        <v>8</v>
      </c>
      <c r="B35" s="196" t="s">
        <v>2296</v>
      </c>
      <c r="C35" s="4" t="s">
        <v>2295</v>
      </c>
      <c r="D35" s="196" t="s">
        <v>2297</v>
      </c>
      <c r="E35" s="190"/>
      <c r="F35" s="298">
        <v>0</v>
      </c>
      <c r="G35" s="61">
        <v>20</v>
      </c>
      <c r="H35" s="61">
        <v>1</v>
      </c>
      <c r="I35" s="9" t="s">
        <v>135</v>
      </c>
      <c r="J35" s="285" t="s">
        <v>2919</v>
      </c>
      <c r="K35" s="53" t="s">
        <v>227</v>
      </c>
      <c r="L35" s="9" t="s">
        <v>2298</v>
      </c>
      <c r="M35" s="280" t="s">
        <v>159</v>
      </c>
      <c r="N35" s="9" t="s">
        <v>159</v>
      </c>
    </row>
    <row r="36" spans="1:14" ht="145" x14ac:dyDescent="0.35">
      <c r="A36" s="197" t="s">
        <v>8</v>
      </c>
      <c r="B36" s="197" t="s">
        <v>270</v>
      </c>
      <c r="C36" s="4" t="s">
        <v>271</v>
      </c>
      <c r="D36" s="197" t="s">
        <v>270</v>
      </c>
      <c r="E36" s="196" t="s">
        <v>2321</v>
      </c>
      <c r="F36" s="60">
        <v>0</v>
      </c>
      <c r="G36" s="60">
        <v>0.6</v>
      </c>
      <c r="H36" s="60">
        <v>0.01</v>
      </c>
      <c r="I36" s="9" t="s">
        <v>275</v>
      </c>
      <c r="J36" s="285" t="s">
        <v>3380</v>
      </c>
      <c r="K36" s="9" t="s">
        <v>2277</v>
      </c>
      <c r="L36" s="9" t="s">
        <v>276</v>
      </c>
      <c r="M36" s="279" t="s">
        <v>3395</v>
      </c>
    </row>
    <row r="37" spans="1:14" ht="43.5" x14ac:dyDescent="0.35">
      <c r="A37" s="197" t="s">
        <v>8</v>
      </c>
      <c r="B37" s="56" t="s">
        <v>2384</v>
      </c>
      <c r="C37" s="4" t="s">
        <v>2385</v>
      </c>
      <c r="D37" s="56" t="s">
        <v>2384</v>
      </c>
      <c r="E37" s="197" t="s">
        <v>2386</v>
      </c>
      <c r="F37" s="60">
        <v>0</v>
      </c>
      <c r="G37" s="60">
        <v>0.9</v>
      </c>
      <c r="H37" s="60">
        <v>0.01</v>
      </c>
      <c r="I37" s="9" t="s">
        <v>2387</v>
      </c>
      <c r="J37" s="355" t="s">
        <v>3381</v>
      </c>
      <c r="K37" s="9" t="s">
        <v>2443</v>
      </c>
      <c r="L37" s="9" t="s">
        <v>2442</v>
      </c>
    </row>
    <row r="38" spans="1:14" ht="43.5" x14ac:dyDescent="0.35">
      <c r="A38" s="197" t="s">
        <v>8</v>
      </c>
      <c r="B38" s="197" t="s">
        <v>267</v>
      </c>
      <c r="C38" s="4" t="s">
        <v>302</v>
      </c>
      <c r="D38" s="197" t="s">
        <v>374</v>
      </c>
      <c r="E38" s="196" t="s">
        <v>2320</v>
      </c>
      <c r="F38" s="60">
        <v>0</v>
      </c>
      <c r="G38" s="60">
        <v>0.4</v>
      </c>
      <c r="H38" s="60">
        <v>0.01</v>
      </c>
      <c r="I38" s="9" t="s">
        <v>268</v>
      </c>
      <c r="J38" s="285" t="s">
        <v>2348</v>
      </c>
      <c r="K38" s="9" t="s">
        <v>2278</v>
      </c>
      <c r="L38" s="9" t="s">
        <v>269</v>
      </c>
      <c r="M38" s="280" t="s">
        <v>330</v>
      </c>
    </row>
    <row r="39" spans="1:14" ht="159.5" x14ac:dyDescent="0.35">
      <c r="A39" s="197" t="s">
        <v>8</v>
      </c>
      <c r="B39" s="196" t="s">
        <v>2894</v>
      </c>
      <c r="C39" s="4" t="s">
        <v>2896</v>
      </c>
      <c r="D39" s="196" t="s">
        <v>2894</v>
      </c>
      <c r="E39" s="196" t="s">
        <v>2897</v>
      </c>
      <c r="F39" s="60">
        <v>0</v>
      </c>
      <c r="G39" s="60">
        <v>0.95</v>
      </c>
      <c r="H39" s="60">
        <v>0.01</v>
      </c>
      <c r="I39" s="9" t="s">
        <v>2898</v>
      </c>
      <c r="J39" s="285" t="s">
        <v>3382</v>
      </c>
      <c r="K39" s="53" t="s">
        <v>228</v>
      </c>
      <c r="L39" s="9"/>
      <c r="M39" s="279" t="s">
        <v>3394</v>
      </c>
    </row>
    <row r="40" spans="1:14" ht="159.5" x14ac:dyDescent="0.35">
      <c r="A40" s="196" t="s">
        <v>8</v>
      </c>
      <c r="B40" s="196" t="s">
        <v>18</v>
      </c>
      <c r="C40" s="4" t="s">
        <v>136</v>
      </c>
      <c r="D40" s="196" t="s">
        <v>18</v>
      </c>
      <c r="E40" s="196" t="s">
        <v>2895</v>
      </c>
      <c r="F40" s="63">
        <v>0</v>
      </c>
      <c r="G40" s="63">
        <v>60</v>
      </c>
      <c r="H40" s="63">
        <v>1</v>
      </c>
      <c r="I40" s="256" t="str">
        <f>UnitControlCenter!$B$45</f>
        <v>$/MWh</v>
      </c>
      <c r="J40" s="285" t="s">
        <v>3383</v>
      </c>
      <c r="K40" s="53" t="s">
        <v>228</v>
      </c>
      <c r="L40" s="9" t="s">
        <v>229</v>
      </c>
      <c r="M40" s="279" t="s">
        <v>161</v>
      </c>
    </row>
    <row r="41" spans="1:14" ht="101.5" x14ac:dyDescent="0.35">
      <c r="A41" s="196" t="s">
        <v>9</v>
      </c>
      <c r="B41" s="196" t="s">
        <v>3415</v>
      </c>
      <c r="C41" s="4" t="s">
        <v>3359</v>
      </c>
      <c r="D41" s="196" t="s">
        <v>3415</v>
      </c>
      <c r="E41" s="196" t="s">
        <v>3360</v>
      </c>
      <c r="F41" s="60">
        <v>0</v>
      </c>
      <c r="G41" s="60">
        <v>0.5</v>
      </c>
      <c r="H41" s="60">
        <v>0.01</v>
      </c>
      <c r="I41" s="9" t="s">
        <v>3358</v>
      </c>
      <c r="J41" s="285" t="s">
        <v>3416</v>
      </c>
    </row>
    <row r="42" spans="1:14" ht="58" x14ac:dyDescent="0.35">
      <c r="A42" s="196" t="s">
        <v>9</v>
      </c>
      <c r="B42" s="196" t="s">
        <v>28</v>
      </c>
      <c r="C42" s="4" t="s">
        <v>3178</v>
      </c>
      <c r="D42" s="196" t="s">
        <v>3179</v>
      </c>
      <c r="E42" s="196" t="s">
        <v>3177</v>
      </c>
      <c r="F42" s="57">
        <v>0</v>
      </c>
      <c r="G42" s="58">
        <v>1</v>
      </c>
      <c r="H42" s="58">
        <v>0.01</v>
      </c>
      <c r="I42" s="53" t="s">
        <v>2925</v>
      </c>
      <c r="J42" s="285" t="s">
        <v>3180</v>
      </c>
      <c r="K42" s="53" t="s">
        <v>255</v>
      </c>
      <c r="L42" s="9" t="s">
        <v>256</v>
      </c>
    </row>
    <row r="43" spans="1:14" ht="29" x14ac:dyDescent="0.35">
      <c r="A43" s="196" t="s">
        <v>9</v>
      </c>
      <c r="B43" s="196" t="s">
        <v>21</v>
      </c>
      <c r="C43" s="4" t="s">
        <v>2876</v>
      </c>
      <c r="D43" s="196" t="s">
        <v>21</v>
      </c>
      <c r="E43" s="196" t="s">
        <v>2877</v>
      </c>
      <c r="F43" s="57">
        <v>0</v>
      </c>
      <c r="G43" s="58">
        <v>1</v>
      </c>
      <c r="H43" s="58">
        <v>0.01</v>
      </c>
      <c r="I43" s="53" t="s">
        <v>35</v>
      </c>
      <c r="J43" s="285" t="s">
        <v>2453</v>
      </c>
      <c r="K43" s="53" t="s">
        <v>230</v>
      </c>
      <c r="L43" s="9" t="s">
        <v>231</v>
      </c>
      <c r="M43" s="279" t="s">
        <v>2454</v>
      </c>
    </row>
    <row r="44" spans="1:14" ht="58" x14ac:dyDescent="0.35">
      <c r="A44" s="196" t="s">
        <v>9</v>
      </c>
      <c r="B44" s="196" t="s">
        <v>25</v>
      </c>
      <c r="C44" s="4" t="s">
        <v>303</v>
      </c>
      <c r="D44" s="196" t="s">
        <v>25</v>
      </c>
      <c r="E44" s="196" t="s">
        <v>2318</v>
      </c>
      <c r="F44" s="57">
        <v>0</v>
      </c>
      <c r="G44" s="58">
        <v>1</v>
      </c>
      <c r="H44" s="58">
        <v>0.01</v>
      </c>
      <c r="I44" s="53" t="s">
        <v>35</v>
      </c>
      <c r="J44" s="285" t="s">
        <v>2349</v>
      </c>
      <c r="K44" s="53" t="s">
        <v>232</v>
      </c>
      <c r="L44" s="9" t="s">
        <v>233</v>
      </c>
      <c r="M44" s="279" t="s">
        <v>162</v>
      </c>
    </row>
    <row r="45" spans="1:14" ht="58" x14ac:dyDescent="0.35">
      <c r="A45" s="196" t="s">
        <v>9</v>
      </c>
      <c r="B45" s="196" t="s">
        <v>23</v>
      </c>
      <c r="C45" s="4" t="s">
        <v>60</v>
      </c>
      <c r="D45" s="196" t="s">
        <v>23</v>
      </c>
      <c r="E45" s="196" t="s">
        <v>2317</v>
      </c>
      <c r="F45" s="57">
        <v>0</v>
      </c>
      <c r="G45" s="58">
        <v>1</v>
      </c>
      <c r="H45" s="58">
        <v>0.01</v>
      </c>
      <c r="I45" s="53" t="s">
        <v>35</v>
      </c>
      <c r="J45" s="285" t="s">
        <v>2350</v>
      </c>
      <c r="K45" s="53" t="s">
        <v>234</v>
      </c>
      <c r="L45" s="9" t="s">
        <v>235</v>
      </c>
      <c r="M45" s="279" t="s">
        <v>162</v>
      </c>
    </row>
    <row r="46" spans="1:14" ht="58" x14ac:dyDescent="0.35">
      <c r="A46" s="196" t="s">
        <v>9</v>
      </c>
      <c r="B46" s="196" t="s">
        <v>105</v>
      </c>
      <c r="C46" s="4" t="s">
        <v>304</v>
      </c>
      <c r="D46" s="196" t="s">
        <v>105</v>
      </c>
      <c r="E46" s="196" t="s">
        <v>2316</v>
      </c>
      <c r="F46" s="58">
        <v>0</v>
      </c>
      <c r="G46" s="58">
        <v>0.25</v>
      </c>
      <c r="H46" s="58">
        <v>0.01</v>
      </c>
      <c r="I46" s="53" t="s">
        <v>32</v>
      </c>
      <c r="J46" s="285" t="s">
        <v>3184</v>
      </c>
      <c r="K46" s="53" t="s">
        <v>236</v>
      </c>
      <c r="L46" s="9" t="s">
        <v>237</v>
      </c>
      <c r="M46" s="280" t="s">
        <v>2290</v>
      </c>
      <c r="N46" s="9" t="s">
        <v>2290</v>
      </c>
    </row>
    <row r="47" spans="1:14" ht="43.5" x14ac:dyDescent="0.35">
      <c r="A47" s="196" t="s">
        <v>9</v>
      </c>
      <c r="B47" s="196" t="s">
        <v>24</v>
      </c>
      <c r="C47" s="4" t="s">
        <v>305</v>
      </c>
      <c r="D47" s="196" t="s">
        <v>24</v>
      </c>
      <c r="E47" s="196" t="s">
        <v>2315</v>
      </c>
      <c r="F47" s="57">
        <v>0</v>
      </c>
      <c r="G47" s="58">
        <v>1</v>
      </c>
      <c r="H47" s="58">
        <v>0.01</v>
      </c>
      <c r="I47" s="53" t="s">
        <v>35</v>
      </c>
      <c r="J47" s="285" t="s">
        <v>2351</v>
      </c>
      <c r="K47" s="53" t="s">
        <v>238</v>
      </c>
      <c r="L47" s="9" t="s">
        <v>239</v>
      </c>
      <c r="M47" s="279" t="s">
        <v>162</v>
      </c>
    </row>
    <row r="48" spans="1:14" ht="87" x14ac:dyDescent="0.35">
      <c r="A48" s="196" t="s">
        <v>9</v>
      </c>
      <c r="B48" s="196" t="s">
        <v>2786</v>
      </c>
      <c r="C48" s="4" t="s">
        <v>2462</v>
      </c>
      <c r="D48" s="196" t="s">
        <v>2786</v>
      </c>
      <c r="E48" s="196" t="s">
        <v>2476</v>
      </c>
      <c r="F48" s="57">
        <v>0</v>
      </c>
      <c r="G48" s="57">
        <v>1</v>
      </c>
      <c r="H48" s="58">
        <v>0.01</v>
      </c>
      <c r="I48" s="53" t="s">
        <v>2475</v>
      </c>
      <c r="J48" s="285" t="s">
        <v>3256</v>
      </c>
      <c r="K48" s="53" t="s">
        <v>240</v>
      </c>
      <c r="L48" s="9" t="s">
        <v>2801</v>
      </c>
      <c r="M48" s="279"/>
    </row>
    <row r="49" spans="1:14" ht="43.5" x14ac:dyDescent="0.35">
      <c r="A49" s="197" t="s">
        <v>9</v>
      </c>
      <c r="B49" s="197" t="s">
        <v>2881</v>
      </c>
      <c r="C49" s="4" t="s">
        <v>2884</v>
      </c>
      <c r="D49" s="197" t="s">
        <v>2888</v>
      </c>
      <c r="E49" s="197" t="s">
        <v>2889</v>
      </c>
      <c r="F49" s="59">
        <v>0</v>
      </c>
      <c r="G49" s="60">
        <v>1</v>
      </c>
      <c r="H49" s="60">
        <v>0.01</v>
      </c>
      <c r="I49" s="9" t="s">
        <v>35</v>
      </c>
      <c r="J49" s="286" t="s">
        <v>3472</v>
      </c>
      <c r="K49" s="9" t="s">
        <v>2293</v>
      </c>
      <c r="L49" s="9" t="s">
        <v>2294</v>
      </c>
      <c r="M49" s="280" t="s">
        <v>162</v>
      </c>
    </row>
    <row r="50" spans="1:14" ht="43.5" x14ac:dyDescent="0.35">
      <c r="A50" s="197" t="s">
        <v>9</v>
      </c>
      <c r="B50" s="197" t="s">
        <v>2882</v>
      </c>
      <c r="C50" s="4" t="s">
        <v>2885</v>
      </c>
      <c r="D50" s="197" t="s">
        <v>2888</v>
      </c>
      <c r="E50" s="197" t="s">
        <v>2890</v>
      </c>
      <c r="F50" s="59">
        <v>0</v>
      </c>
      <c r="G50" s="60">
        <v>1</v>
      </c>
      <c r="H50" s="60">
        <v>0.01</v>
      </c>
      <c r="I50" s="9" t="s">
        <v>35</v>
      </c>
      <c r="J50" s="286" t="s">
        <v>3476</v>
      </c>
      <c r="K50" s="9" t="s">
        <v>2293</v>
      </c>
      <c r="L50" s="9" t="s">
        <v>2294</v>
      </c>
      <c r="M50" s="280"/>
    </row>
    <row r="51" spans="1:14" ht="43.5" x14ac:dyDescent="0.35">
      <c r="A51" s="197" t="s">
        <v>9</v>
      </c>
      <c r="B51" s="197" t="s">
        <v>2883</v>
      </c>
      <c r="C51" s="4" t="s">
        <v>2886</v>
      </c>
      <c r="D51" s="197" t="s">
        <v>2888</v>
      </c>
      <c r="E51" s="197" t="s">
        <v>2891</v>
      </c>
      <c r="F51" s="59">
        <v>0</v>
      </c>
      <c r="G51" s="60">
        <v>1</v>
      </c>
      <c r="H51" s="60">
        <v>0.01</v>
      </c>
      <c r="I51" s="9" t="s">
        <v>35</v>
      </c>
      <c r="J51" s="286" t="s">
        <v>3473</v>
      </c>
      <c r="K51" s="9" t="s">
        <v>2293</v>
      </c>
      <c r="L51" s="9" t="s">
        <v>2294</v>
      </c>
      <c r="M51" s="280"/>
    </row>
    <row r="52" spans="1:14" ht="43.5" x14ac:dyDescent="0.35">
      <c r="A52" s="197" t="s">
        <v>9</v>
      </c>
      <c r="B52" s="197" t="s">
        <v>2893</v>
      </c>
      <c r="C52" s="4" t="s">
        <v>2887</v>
      </c>
      <c r="D52" s="197" t="s">
        <v>2888</v>
      </c>
      <c r="E52" s="197" t="s">
        <v>2892</v>
      </c>
      <c r="F52" s="59">
        <v>0</v>
      </c>
      <c r="G52" s="60">
        <v>1</v>
      </c>
      <c r="H52" s="60">
        <v>0.01</v>
      </c>
      <c r="I52" s="9" t="s">
        <v>35</v>
      </c>
      <c r="J52" s="286" t="s">
        <v>3474</v>
      </c>
      <c r="K52" s="9" t="s">
        <v>2293</v>
      </c>
      <c r="L52" s="9" t="s">
        <v>2294</v>
      </c>
      <c r="M52" s="280"/>
    </row>
    <row r="53" spans="1:14" ht="174" x14ac:dyDescent="0.35">
      <c r="A53" s="196" t="s">
        <v>9</v>
      </c>
      <c r="B53" s="196" t="s">
        <v>2502</v>
      </c>
      <c r="C53" s="4" t="s">
        <v>2501</v>
      </c>
      <c r="D53" s="196" t="s">
        <v>2502</v>
      </c>
      <c r="E53" s="196" t="s">
        <v>2504</v>
      </c>
      <c r="F53" s="57">
        <v>0</v>
      </c>
      <c r="G53" s="58">
        <v>1</v>
      </c>
      <c r="H53" s="58">
        <v>0.01</v>
      </c>
      <c r="I53" s="53" t="s">
        <v>2505</v>
      </c>
      <c r="J53" s="285" t="s">
        <v>3384</v>
      </c>
      <c r="K53" s="53"/>
      <c r="L53" s="9" t="s">
        <v>2796</v>
      </c>
      <c r="M53" s="279" t="s">
        <v>3393</v>
      </c>
    </row>
    <row r="54" spans="1:14" ht="43.5" x14ac:dyDescent="0.35">
      <c r="A54" s="196" t="s">
        <v>9</v>
      </c>
      <c r="B54" s="196" t="s">
        <v>22</v>
      </c>
      <c r="C54" s="4" t="s">
        <v>306</v>
      </c>
      <c r="D54" s="54" t="s">
        <v>375</v>
      </c>
      <c r="E54" s="196" t="s">
        <v>2314</v>
      </c>
      <c r="F54" s="57">
        <v>0</v>
      </c>
      <c r="G54" s="58">
        <v>1</v>
      </c>
      <c r="H54" s="58">
        <v>0.01</v>
      </c>
      <c r="I54" s="53" t="s">
        <v>35</v>
      </c>
      <c r="J54" s="285" t="s">
        <v>3385</v>
      </c>
      <c r="K54" s="53" t="s">
        <v>241</v>
      </c>
      <c r="L54" s="9" t="s">
        <v>242</v>
      </c>
      <c r="M54" s="279"/>
    </row>
    <row r="55" spans="1:14" ht="58" x14ac:dyDescent="0.35">
      <c r="A55" s="196" t="s">
        <v>9</v>
      </c>
      <c r="B55" s="196" t="s">
        <v>20</v>
      </c>
      <c r="C55" s="4" t="s">
        <v>307</v>
      </c>
      <c r="D55" s="54" t="s">
        <v>375</v>
      </c>
      <c r="E55" s="196" t="s">
        <v>2313</v>
      </c>
      <c r="F55" s="57">
        <v>0</v>
      </c>
      <c r="G55" s="58">
        <v>1</v>
      </c>
      <c r="H55" s="58">
        <v>0.01</v>
      </c>
      <c r="I55" s="53" t="s">
        <v>35</v>
      </c>
      <c r="J55" s="285" t="s">
        <v>3386</v>
      </c>
      <c r="K55" s="53" t="s">
        <v>243</v>
      </c>
      <c r="L55" s="9" t="s">
        <v>244</v>
      </c>
      <c r="M55" s="279"/>
    </row>
    <row r="56" spans="1:14" s="195" customFormat="1" ht="29" x14ac:dyDescent="0.35">
      <c r="A56" s="196" t="s">
        <v>9</v>
      </c>
      <c r="B56" s="196" t="s">
        <v>3423</v>
      </c>
      <c r="C56" s="4" t="s">
        <v>3424</v>
      </c>
      <c r="D56" s="196" t="s">
        <v>3423</v>
      </c>
      <c r="E56" s="196" t="s">
        <v>3425</v>
      </c>
      <c r="F56" s="57">
        <v>0</v>
      </c>
      <c r="G56" s="58">
        <v>1</v>
      </c>
      <c r="H56" s="58">
        <v>0.01</v>
      </c>
      <c r="I56" s="53" t="s">
        <v>35</v>
      </c>
      <c r="J56" s="285" t="s">
        <v>3426</v>
      </c>
      <c r="K56" s="53"/>
      <c r="L56" s="9"/>
      <c r="M56" s="279"/>
    </row>
    <row r="57" spans="1:14" ht="58" x14ac:dyDescent="0.35">
      <c r="A57" s="196" t="s">
        <v>9</v>
      </c>
      <c r="B57" s="196" t="s">
        <v>2565</v>
      </c>
      <c r="C57" s="4" t="s">
        <v>2566</v>
      </c>
      <c r="D57" s="196" t="s">
        <v>2566</v>
      </c>
      <c r="E57" s="196" t="s">
        <v>2567</v>
      </c>
      <c r="F57" s="57">
        <v>0</v>
      </c>
      <c r="G57" s="58">
        <v>1</v>
      </c>
      <c r="H57" s="58">
        <v>0.01</v>
      </c>
      <c r="I57" s="53" t="s">
        <v>2568</v>
      </c>
      <c r="J57" s="285" t="s">
        <v>3387</v>
      </c>
      <c r="K57" s="53"/>
      <c r="L57" s="9" t="s">
        <v>2797</v>
      </c>
      <c r="M57" s="279" t="s">
        <v>162</v>
      </c>
    </row>
    <row r="58" spans="1:14" ht="58" x14ac:dyDescent="0.35">
      <c r="A58" s="196" t="s">
        <v>140</v>
      </c>
      <c r="B58" s="196" t="s">
        <v>142</v>
      </c>
      <c r="C58" s="4" t="s">
        <v>458</v>
      </c>
      <c r="D58" s="196" t="s">
        <v>142</v>
      </c>
      <c r="E58" s="196" t="s">
        <v>2312</v>
      </c>
      <c r="F58" s="57">
        <v>0</v>
      </c>
      <c r="G58" s="58">
        <v>1</v>
      </c>
      <c r="H58" s="58">
        <v>0.01</v>
      </c>
      <c r="I58" s="53" t="s">
        <v>35</v>
      </c>
      <c r="J58" s="285" t="s">
        <v>2352</v>
      </c>
      <c r="K58" s="53" t="s">
        <v>245</v>
      </c>
      <c r="L58" s="9" t="s">
        <v>246</v>
      </c>
      <c r="M58" s="279" t="s">
        <v>162</v>
      </c>
      <c r="N58" s="53" t="s">
        <v>195</v>
      </c>
    </row>
    <row r="59" spans="1:14" ht="43.5" x14ac:dyDescent="0.35">
      <c r="A59" s="196" t="s">
        <v>140</v>
      </c>
      <c r="B59" s="196" t="s">
        <v>277</v>
      </c>
      <c r="C59" s="4" t="s">
        <v>467</v>
      </c>
      <c r="D59" s="196" t="s">
        <v>277</v>
      </c>
      <c r="E59" s="196" t="s">
        <v>2311</v>
      </c>
      <c r="F59" s="57">
        <v>0</v>
      </c>
      <c r="G59" s="58">
        <v>1</v>
      </c>
      <c r="H59" s="58">
        <v>0.01</v>
      </c>
      <c r="I59" s="53" t="s">
        <v>35</v>
      </c>
      <c r="J59" s="285"/>
      <c r="K59" s="53" t="s">
        <v>338</v>
      </c>
      <c r="L59" s="9" t="s">
        <v>339</v>
      </c>
      <c r="M59" s="279"/>
      <c r="N59" s="53"/>
    </row>
    <row r="60" spans="1:14" ht="29" x14ac:dyDescent="0.35">
      <c r="A60" s="196" t="s">
        <v>140</v>
      </c>
      <c r="B60" s="196" t="s">
        <v>463</v>
      </c>
      <c r="C60" s="4" t="s">
        <v>464</v>
      </c>
      <c r="D60" s="196" t="s">
        <v>463</v>
      </c>
      <c r="E60" s="196" t="s">
        <v>2310</v>
      </c>
      <c r="F60" s="57">
        <v>0</v>
      </c>
      <c r="G60" s="58">
        <v>1</v>
      </c>
      <c r="H60" s="58">
        <v>0.01</v>
      </c>
      <c r="I60" s="53" t="s">
        <v>35</v>
      </c>
      <c r="J60" s="285"/>
      <c r="K60" s="53"/>
      <c r="L60" s="9" t="s">
        <v>2802</v>
      </c>
      <c r="M60" s="279"/>
      <c r="N60" s="53"/>
    </row>
    <row r="61" spans="1:14" ht="29" x14ac:dyDescent="0.35">
      <c r="A61" s="196" t="s">
        <v>140</v>
      </c>
      <c r="B61" s="196" t="s">
        <v>196</v>
      </c>
      <c r="C61" s="4" t="s">
        <v>459</v>
      </c>
      <c r="D61" s="196" t="s">
        <v>196</v>
      </c>
      <c r="E61" s="196" t="s">
        <v>2309</v>
      </c>
      <c r="F61" s="57">
        <v>0</v>
      </c>
      <c r="G61" s="58">
        <v>1</v>
      </c>
      <c r="H61" s="58">
        <v>0.01</v>
      </c>
      <c r="I61" s="53" t="s">
        <v>35</v>
      </c>
      <c r="J61" s="285" t="s">
        <v>2353</v>
      </c>
      <c r="K61" s="53" t="s">
        <v>247</v>
      </c>
      <c r="L61" s="9" t="s">
        <v>248</v>
      </c>
      <c r="M61" s="279" t="s">
        <v>162</v>
      </c>
      <c r="N61" s="53"/>
    </row>
    <row r="62" spans="1:14" ht="43.5" x14ac:dyDescent="0.35">
      <c r="A62" s="196" t="s">
        <v>140</v>
      </c>
      <c r="B62" s="196" t="s">
        <v>2878</v>
      </c>
      <c r="C62" s="4" t="s">
        <v>2879</v>
      </c>
      <c r="D62" s="196" t="s">
        <v>2878</v>
      </c>
      <c r="E62" s="196" t="s">
        <v>2880</v>
      </c>
      <c r="F62" s="57">
        <v>0</v>
      </c>
      <c r="G62" s="58">
        <v>1</v>
      </c>
      <c r="H62" s="58">
        <v>0.01</v>
      </c>
      <c r="I62" s="53" t="s">
        <v>35</v>
      </c>
      <c r="J62" s="285" t="s">
        <v>2899</v>
      </c>
      <c r="K62" s="53" t="s">
        <v>249</v>
      </c>
      <c r="L62" s="9" t="s">
        <v>250</v>
      </c>
      <c r="M62" s="279" t="s">
        <v>162</v>
      </c>
      <c r="N62" s="53"/>
    </row>
    <row r="63" spans="1:14" ht="43.5" x14ac:dyDescent="0.35">
      <c r="A63" s="196" t="s">
        <v>140</v>
      </c>
      <c r="B63" s="196" t="s">
        <v>143</v>
      </c>
      <c r="C63" s="4" t="s">
        <v>460</v>
      </c>
      <c r="D63" s="196" t="s">
        <v>143</v>
      </c>
      <c r="E63" s="196" t="s">
        <v>2308</v>
      </c>
      <c r="F63" s="57">
        <v>0</v>
      </c>
      <c r="G63" s="58">
        <v>1</v>
      </c>
      <c r="H63" s="58">
        <v>0.01</v>
      </c>
      <c r="I63" s="53" t="s">
        <v>35</v>
      </c>
      <c r="J63" s="285" t="s">
        <v>2354</v>
      </c>
      <c r="K63" s="53" t="s">
        <v>251</v>
      </c>
      <c r="L63" s="9" t="s">
        <v>252</v>
      </c>
      <c r="M63" s="279" t="s">
        <v>162</v>
      </c>
      <c r="N63" s="53"/>
    </row>
    <row r="64" spans="1:14" ht="29" x14ac:dyDescent="0.35">
      <c r="A64" s="196" t="s">
        <v>140</v>
      </c>
      <c r="B64" s="196" t="s">
        <v>141</v>
      </c>
      <c r="C64" s="4" t="s">
        <v>2913</v>
      </c>
      <c r="D64" s="196" t="s">
        <v>141</v>
      </c>
      <c r="E64" s="196" t="s">
        <v>2307</v>
      </c>
      <c r="F64" s="57">
        <v>0</v>
      </c>
      <c r="G64" s="58">
        <v>1</v>
      </c>
      <c r="H64" s="58">
        <v>0.01</v>
      </c>
      <c r="I64" s="53" t="s">
        <v>35</v>
      </c>
      <c r="J64" s="285" t="s">
        <v>2900</v>
      </c>
      <c r="K64" s="53" t="s">
        <v>253</v>
      </c>
      <c r="L64" s="9" t="s">
        <v>254</v>
      </c>
      <c r="M64" s="279" t="s">
        <v>162</v>
      </c>
      <c r="N64" s="53"/>
    </row>
    <row r="65" spans="1:14" ht="29" x14ac:dyDescent="0.35">
      <c r="A65" s="196" t="s">
        <v>140</v>
      </c>
      <c r="B65" s="196" t="s">
        <v>461</v>
      </c>
      <c r="C65" s="4" t="s">
        <v>462</v>
      </c>
      <c r="D65" s="196" t="s">
        <v>461</v>
      </c>
      <c r="E65" s="196" t="s">
        <v>2306</v>
      </c>
      <c r="F65" s="57">
        <v>0</v>
      </c>
      <c r="G65" s="58">
        <v>1</v>
      </c>
      <c r="H65" s="58">
        <v>0.01</v>
      </c>
      <c r="I65" s="53" t="s">
        <v>35</v>
      </c>
      <c r="J65" s="285"/>
      <c r="K65" s="53"/>
      <c r="L65" s="9" t="s">
        <v>2803</v>
      </c>
      <c r="M65" s="279"/>
      <c r="N65" s="53"/>
    </row>
    <row r="66" spans="1:14" ht="87" x14ac:dyDescent="0.35">
      <c r="A66" s="196" t="s">
        <v>140</v>
      </c>
      <c r="B66" s="196" t="s">
        <v>2506</v>
      </c>
      <c r="C66" s="4" t="s">
        <v>2507</v>
      </c>
      <c r="D66" s="196" t="s">
        <v>2506</v>
      </c>
      <c r="E66" s="196" t="s">
        <v>2508</v>
      </c>
      <c r="F66" s="57">
        <v>0</v>
      </c>
      <c r="G66" s="58">
        <v>1</v>
      </c>
      <c r="H66" s="58">
        <v>0.01</v>
      </c>
      <c r="I66" s="53" t="s">
        <v>2509</v>
      </c>
      <c r="J66" s="285" t="s">
        <v>3427</v>
      </c>
      <c r="K66" s="53"/>
      <c r="L66" s="9" t="s">
        <v>2798</v>
      </c>
      <c r="M66" s="278" t="s">
        <v>2510</v>
      </c>
      <c r="N66" s="53"/>
    </row>
    <row r="67" spans="1:14" ht="43.5" x14ac:dyDescent="0.35">
      <c r="A67" s="197" t="s">
        <v>2551</v>
      </c>
      <c r="B67" s="197" t="s">
        <v>2555</v>
      </c>
      <c r="C67" s="4" t="s">
        <v>308</v>
      </c>
      <c r="D67" s="197" t="s">
        <v>2554</v>
      </c>
      <c r="E67" s="196" t="s">
        <v>2305</v>
      </c>
      <c r="F67" s="60">
        <v>0</v>
      </c>
      <c r="G67" s="60">
        <v>1</v>
      </c>
      <c r="H67" s="60">
        <v>0.01</v>
      </c>
      <c r="I67" s="9" t="s">
        <v>59</v>
      </c>
      <c r="J67" s="286" t="s">
        <v>2355</v>
      </c>
      <c r="K67" s="9" t="s">
        <v>259</v>
      </c>
      <c r="L67" s="9" t="s">
        <v>260</v>
      </c>
      <c r="M67" s="279" t="s">
        <v>162</v>
      </c>
      <c r="N67" s="9"/>
    </row>
    <row r="68" spans="1:14" ht="58" x14ac:dyDescent="0.35">
      <c r="A68" s="197" t="s">
        <v>2551</v>
      </c>
      <c r="B68" s="197" t="s">
        <v>2839</v>
      </c>
      <c r="C68" s="4" t="s">
        <v>2838</v>
      </c>
      <c r="D68" s="197" t="s">
        <v>376</v>
      </c>
      <c r="E68" s="196" t="s">
        <v>2836</v>
      </c>
      <c r="F68" s="60">
        <v>0</v>
      </c>
      <c r="G68" s="60">
        <v>1</v>
      </c>
      <c r="H68" s="60">
        <v>0.01</v>
      </c>
      <c r="I68" s="53" t="s">
        <v>2837</v>
      </c>
      <c r="J68" s="286" t="s">
        <v>3075</v>
      </c>
      <c r="K68" s="9" t="s">
        <v>369</v>
      </c>
      <c r="L68" s="9" t="s">
        <v>2799</v>
      </c>
      <c r="M68" s="279" t="s">
        <v>162</v>
      </c>
      <c r="N68" s="9"/>
    </row>
    <row r="69" spans="1:14" ht="43.5" x14ac:dyDescent="0.35">
      <c r="A69" s="197" t="s">
        <v>2551</v>
      </c>
      <c r="B69" s="197" t="s">
        <v>2552</v>
      </c>
      <c r="C69" s="4" t="s">
        <v>2553</v>
      </c>
      <c r="D69" s="197" t="s">
        <v>2556</v>
      </c>
      <c r="E69" s="196" t="s">
        <v>2557</v>
      </c>
      <c r="F69" s="60">
        <v>0</v>
      </c>
      <c r="G69" s="60">
        <v>1</v>
      </c>
      <c r="H69" s="60">
        <v>0.01</v>
      </c>
      <c r="I69" s="53" t="s">
        <v>2558</v>
      </c>
      <c r="J69" s="286" t="s">
        <v>2559</v>
      </c>
      <c r="K69" s="9"/>
      <c r="L69" s="9" t="s">
        <v>2800</v>
      </c>
      <c r="M69" s="279"/>
      <c r="N69" s="9"/>
    </row>
    <row r="70" spans="1:14" ht="72.5" x14ac:dyDescent="0.35">
      <c r="A70" s="196" t="s">
        <v>10</v>
      </c>
      <c r="B70" s="196" t="s">
        <v>3295</v>
      </c>
      <c r="C70" s="4" t="s">
        <v>2477</v>
      </c>
      <c r="D70" s="196" t="s">
        <v>3295</v>
      </c>
      <c r="E70" s="196" t="s">
        <v>2304</v>
      </c>
      <c r="F70" s="61">
        <v>0</v>
      </c>
      <c r="G70" s="61">
        <v>300</v>
      </c>
      <c r="H70" s="61">
        <v>5</v>
      </c>
      <c r="I70" s="190" t="str">
        <f>UnitControlCenter!$B$44</f>
        <v>$/metric ton CO2e</v>
      </c>
      <c r="J70" s="285" t="s">
        <v>3388</v>
      </c>
      <c r="K70" s="53" t="s">
        <v>257</v>
      </c>
      <c r="L70" s="9" t="s">
        <v>258</v>
      </c>
      <c r="M70" s="280" t="s">
        <v>2451</v>
      </c>
      <c r="N70" s="9" t="s">
        <v>424</v>
      </c>
    </row>
    <row r="71" spans="1:14" ht="43.5" x14ac:dyDescent="0.35">
      <c r="A71" s="196" t="s">
        <v>10</v>
      </c>
      <c r="B71" s="196" t="s">
        <v>27</v>
      </c>
      <c r="C71" s="4" t="s">
        <v>147</v>
      </c>
      <c r="D71" s="196" t="s">
        <v>27</v>
      </c>
      <c r="E71" s="196" t="s">
        <v>2303</v>
      </c>
      <c r="F71" s="60">
        <v>0</v>
      </c>
      <c r="G71" s="60">
        <v>1</v>
      </c>
      <c r="H71" s="60">
        <v>0.01</v>
      </c>
      <c r="I71" s="53" t="s">
        <v>149</v>
      </c>
      <c r="J71" s="355" t="s">
        <v>3389</v>
      </c>
      <c r="K71" s="9" t="s">
        <v>261</v>
      </c>
      <c r="L71" s="9" t="s">
        <v>262</v>
      </c>
      <c r="M71" s="279" t="s">
        <v>162</v>
      </c>
    </row>
    <row r="72" spans="1:14" ht="43.5" x14ac:dyDescent="0.35">
      <c r="A72" s="197" t="s">
        <v>10</v>
      </c>
      <c r="B72" s="197" t="s">
        <v>2511</v>
      </c>
      <c r="C72" s="4" t="s">
        <v>2513</v>
      </c>
      <c r="D72" s="197" t="s">
        <v>2514</v>
      </c>
      <c r="E72" s="197" t="s">
        <v>2516</v>
      </c>
      <c r="F72" s="61">
        <v>0</v>
      </c>
      <c r="G72" s="61">
        <v>1</v>
      </c>
      <c r="H72" s="61">
        <v>1</v>
      </c>
      <c r="I72" s="53" t="s">
        <v>31</v>
      </c>
      <c r="J72" s="355"/>
    </row>
    <row r="73" spans="1:14" ht="43.5" x14ac:dyDescent="0.35">
      <c r="A73" s="197" t="s">
        <v>10</v>
      </c>
      <c r="B73" s="197" t="s">
        <v>3121</v>
      </c>
      <c r="C73" s="4" t="s">
        <v>2512</v>
      </c>
      <c r="D73" s="197" t="s">
        <v>2651</v>
      </c>
      <c r="E73" s="197" t="s">
        <v>2515</v>
      </c>
      <c r="F73" s="61">
        <v>0</v>
      </c>
      <c r="G73" s="61">
        <v>1</v>
      </c>
      <c r="H73" s="61">
        <v>1</v>
      </c>
      <c r="I73" s="53" t="s">
        <v>31</v>
      </c>
      <c r="J73" s="285" t="s">
        <v>3122</v>
      </c>
      <c r="K73" s="53" t="s">
        <v>257</v>
      </c>
      <c r="L73" s="9" t="s">
        <v>258</v>
      </c>
    </row>
    <row r="74" spans="1:14" ht="43.5" x14ac:dyDescent="0.35">
      <c r="A74" s="197" t="s">
        <v>10</v>
      </c>
      <c r="B74" s="197" t="s">
        <v>2813</v>
      </c>
      <c r="C74" s="4" t="s">
        <v>2812</v>
      </c>
      <c r="D74" s="197" t="s">
        <v>2813</v>
      </c>
      <c r="E74" s="196" t="s">
        <v>2814</v>
      </c>
      <c r="F74" s="61">
        <v>0</v>
      </c>
      <c r="G74" s="61">
        <v>1</v>
      </c>
      <c r="H74" s="61">
        <v>1</v>
      </c>
      <c r="I74" s="53" t="s">
        <v>31</v>
      </c>
      <c r="J74" s="286"/>
    </row>
    <row r="75" spans="1:14" ht="29" x14ac:dyDescent="0.35">
      <c r="A75" s="197" t="s">
        <v>10</v>
      </c>
      <c r="B75" s="197" t="s">
        <v>2861</v>
      </c>
      <c r="C75" s="4" t="s">
        <v>2861</v>
      </c>
      <c r="D75" s="197" t="s">
        <v>2861</v>
      </c>
      <c r="E75" s="197" t="s">
        <v>2862</v>
      </c>
      <c r="F75" s="60">
        <v>0</v>
      </c>
      <c r="G75" s="60">
        <v>1</v>
      </c>
      <c r="H75" s="60">
        <v>0.01</v>
      </c>
      <c r="I75" s="53" t="s">
        <v>2863</v>
      </c>
      <c r="J75" s="355" t="s">
        <v>3390</v>
      </c>
      <c r="K75" s="9" t="s">
        <v>3038</v>
      </c>
    </row>
    <row r="76" spans="1:14" ht="43.5" x14ac:dyDescent="0.35">
      <c r="A76" s="196" t="s">
        <v>10</v>
      </c>
      <c r="B76" s="196" t="s">
        <v>26</v>
      </c>
      <c r="C76" s="4" t="s">
        <v>309</v>
      </c>
      <c r="D76" s="196" t="s">
        <v>26</v>
      </c>
      <c r="E76" s="196" t="s">
        <v>2302</v>
      </c>
      <c r="F76" s="57">
        <v>0</v>
      </c>
      <c r="G76" s="57">
        <v>0.2</v>
      </c>
      <c r="H76" s="65">
        <v>5.0000000000000001E-3</v>
      </c>
      <c r="I76" s="53" t="s">
        <v>150</v>
      </c>
      <c r="J76" s="285" t="s">
        <v>3391</v>
      </c>
      <c r="K76" s="9" t="s">
        <v>263</v>
      </c>
      <c r="L76" s="9" t="s">
        <v>264</v>
      </c>
      <c r="M76" s="280" t="s">
        <v>163</v>
      </c>
    </row>
    <row r="77" spans="1:14" ht="72.5" x14ac:dyDescent="0.35">
      <c r="A77" s="196" t="s">
        <v>2756</v>
      </c>
      <c r="B77" s="190" t="s">
        <v>340</v>
      </c>
      <c r="C77" s="1" t="s">
        <v>310</v>
      </c>
      <c r="D77" s="196" t="s">
        <v>377</v>
      </c>
      <c r="E77" s="196" t="s">
        <v>2301</v>
      </c>
      <c r="F77" s="58">
        <v>0</v>
      </c>
      <c r="G77" s="58">
        <v>0.4</v>
      </c>
      <c r="H77" s="57">
        <v>0.01</v>
      </c>
      <c r="I77" s="53" t="s">
        <v>33</v>
      </c>
      <c r="J77" s="285" t="s">
        <v>3392</v>
      </c>
      <c r="K77" s="53" t="s">
        <v>265</v>
      </c>
      <c r="L77" s="9" t="s">
        <v>266</v>
      </c>
      <c r="M77" s="279"/>
    </row>
    <row r="78" spans="1:14" s="195" customFormat="1" ht="72.5" x14ac:dyDescent="0.35">
      <c r="A78" s="67" t="str">
        <f>A$77</f>
        <v>Research and Development</v>
      </c>
      <c r="B78" s="67" t="str">
        <f t="shared" ref="B78:B81" si="0">B$77</f>
        <v>Capital Cost Reduction</v>
      </c>
      <c r="C78" s="196" t="s">
        <v>311</v>
      </c>
      <c r="D78" s="67" t="str">
        <f t="shared" ref="D78:L81" si="1">D$77</f>
        <v>R&amp;D Capital Cost Reductions</v>
      </c>
      <c r="E78" s="4" t="s">
        <v>3407</v>
      </c>
      <c r="F78" s="204">
        <f t="shared" si="1"/>
        <v>0</v>
      </c>
      <c r="G78" s="204">
        <f t="shared" si="1"/>
        <v>0.4</v>
      </c>
      <c r="H78" s="204">
        <f t="shared" si="1"/>
        <v>0.01</v>
      </c>
      <c r="I78" s="67" t="str">
        <f t="shared" si="1"/>
        <v>% reduction in cost</v>
      </c>
      <c r="J78" s="67"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8" s="67" t="str">
        <f t="shared" si="1"/>
        <v>architectural-design.html#rnd</v>
      </c>
      <c r="L78" s="67" t="str">
        <f t="shared" si="1"/>
        <v>research-and-development.html</v>
      </c>
      <c r="M78" s="279"/>
    </row>
    <row r="79" spans="1:14" s="195" customFormat="1" ht="72.5" x14ac:dyDescent="0.35">
      <c r="A79" s="67" t="str">
        <f t="shared" ref="A79:A81" si="2">A$77</f>
        <v>Research and Development</v>
      </c>
      <c r="B79" s="67" t="str">
        <f t="shared" si="0"/>
        <v>Capital Cost Reduction</v>
      </c>
      <c r="C79" s="196" t="s">
        <v>312</v>
      </c>
      <c r="D79" s="67" t="str">
        <f t="shared" si="1"/>
        <v>R&amp;D Capital Cost Reductions</v>
      </c>
      <c r="E79" s="4" t="s">
        <v>3408</v>
      </c>
      <c r="F79" s="204">
        <f t="shared" si="1"/>
        <v>0</v>
      </c>
      <c r="G79" s="204">
        <f t="shared" si="1"/>
        <v>0.4</v>
      </c>
      <c r="H79" s="204">
        <f t="shared" si="1"/>
        <v>0.01</v>
      </c>
      <c r="I79" s="67" t="str">
        <f t="shared" si="1"/>
        <v>% reduction in cost</v>
      </c>
      <c r="J79" s="67"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9" s="67" t="str">
        <f t="shared" si="1"/>
        <v>architectural-design.html#rnd</v>
      </c>
      <c r="L79" s="67" t="str">
        <f t="shared" si="1"/>
        <v>research-and-development.html</v>
      </c>
      <c r="M79" s="279"/>
    </row>
    <row r="80" spans="1:14" s="195" customFormat="1" ht="72.5" x14ac:dyDescent="0.35">
      <c r="A80" s="67" t="str">
        <f t="shared" si="2"/>
        <v>Research and Development</v>
      </c>
      <c r="B80" s="67" t="str">
        <f t="shared" si="0"/>
        <v>Capital Cost Reduction</v>
      </c>
      <c r="C80" s="196" t="s">
        <v>313</v>
      </c>
      <c r="D80" s="67" t="str">
        <f t="shared" si="1"/>
        <v>R&amp;D Capital Cost Reductions</v>
      </c>
      <c r="E80" s="4" t="s">
        <v>3409</v>
      </c>
      <c r="F80" s="204">
        <f t="shared" si="1"/>
        <v>0</v>
      </c>
      <c r="G80" s="204">
        <f t="shared" si="1"/>
        <v>0.4</v>
      </c>
      <c r="H80" s="204">
        <f t="shared" si="1"/>
        <v>0.01</v>
      </c>
      <c r="I80" s="67" t="str">
        <f t="shared" si="1"/>
        <v>% reduction in cost</v>
      </c>
      <c r="J80" s="67"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0" s="67" t="str">
        <f t="shared" si="1"/>
        <v>architectural-design.html#rnd</v>
      </c>
      <c r="L80" s="67" t="str">
        <f t="shared" si="1"/>
        <v>research-and-development.html</v>
      </c>
      <c r="M80" s="279"/>
    </row>
    <row r="81" spans="1:13" s="195" customFormat="1" ht="72.5" x14ac:dyDescent="0.35">
      <c r="A81" s="67" t="str">
        <f t="shared" si="2"/>
        <v>Research and Development</v>
      </c>
      <c r="B81" s="67" t="str">
        <f t="shared" si="0"/>
        <v>Capital Cost Reduction</v>
      </c>
      <c r="C81" s="197" t="s">
        <v>314</v>
      </c>
      <c r="D81" s="67" t="str">
        <f t="shared" si="1"/>
        <v>R&amp;D Capital Cost Reductions</v>
      </c>
      <c r="E81" s="4" t="s">
        <v>3410</v>
      </c>
      <c r="F81" s="204">
        <f t="shared" si="1"/>
        <v>0</v>
      </c>
      <c r="G81" s="204">
        <f t="shared" si="1"/>
        <v>0.4</v>
      </c>
      <c r="H81" s="204">
        <f t="shared" si="1"/>
        <v>0.01</v>
      </c>
      <c r="I81" s="67" t="str">
        <f t="shared" si="1"/>
        <v>% reduction in cost</v>
      </c>
      <c r="J81" s="67"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1" s="67" t="str">
        <f t="shared" si="1"/>
        <v>architectural-design.html#rnd</v>
      </c>
      <c r="L81" s="67" t="str">
        <f t="shared" si="1"/>
        <v>research-and-development.html</v>
      </c>
      <c r="M81" s="279"/>
    </row>
    <row r="82" spans="1:13" ht="101.5" x14ac:dyDescent="0.35">
      <c r="A82" s="197" t="s">
        <v>2756</v>
      </c>
      <c r="B82" s="197" t="s">
        <v>2911</v>
      </c>
      <c r="C82" s="4" t="s">
        <v>2912</v>
      </c>
      <c r="D82" s="197" t="s">
        <v>2911</v>
      </c>
      <c r="E82" s="59" t="s">
        <v>2914</v>
      </c>
      <c r="F82" s="58">
        <v>0</v>
      </c>
      <c r="G82" s="58">
        <v>1</v>
      </c>
      <c r="H82" s="57">
        <v>0.01</v>
      </c>
      <c r="I82" s="53" t="s">
        <v>35</v>
      </c>
      <c r="J82" s="285" t="s">
        <v>2916</v>
      </c>
      <c r="K82" s="9" t="s">
        <v>2918</v>
      </c>
      <c r="L82" s="9" t="s">
        <v>2917</v>
      </c>
      <c r="M82" s="280" t="s">
        <v>2915</v>
      </c>
    </row>
    <row r="83" spans="1:13" ht="72.5" x14ac:dyDescent="0.35">
      <c r="A83" s="196" t="s">
        <v>2756</v>
      </c>
      <c r="B83" s="190" t="s">
        <v>354</v>
      </c>
      <c r="C83" s="4" t="s">
        <v>315</v>
      </c>
      <c r="D83" s="196" t="s">
        <v>378</v>
      </c>
      <c r="E83" s="196" t="s">
        <v>2300</v>
      </c>
      <c r="F83" s="58">
        <v>0</v>
      </c>
      <c r="G83" s="58">
        <v>0.4</v>
      </c>
      <c r="H83" s="57">
        <v>0.01</v>
      </c>
      <c r="I83" s="53" t="s">
        <v>34</v>
      </c>
      <c r="J83" s="285" t="s">
        <v>3398</v>
      </c>
      <c r="K83" s="53" t="s">
        <v>265</v>
      </c>
      <c r="L83" s="9" t="s">
        <v>266</v>
      </c>
    </row>
    <row r="84" spans="1:13" ht="72.5" x14ac:dyDescent="0.35">
      <c r="A84" s="5" t="str">
        <f>A$83</f>
        <v>Research and Development</v>
      </c>
      <c r="B84" s="5" t="str">
        <f>B$83</f>
        <v>Fuel Use Reduction</v>
      </c>
      <c r="C84" s="4" t="s">
        <v>316</v>
      </c>
      <c r="D84" s="5" t="str">
        <f t="shared" ref="D84:L87" si="3">D$83</f>
        <v>R&amp;D Fuel Use Reductions</v>
      </c>
      <c r="E84" s="4" t="s">
        <v>3411</v>
      </c>
      <c r="F84" s="202">
        <f t="shared" si="3"/>
        <v>0</v>
      </c>
      <c r="G84" s="202">
        <f t="shared" si="3"/>
        <v>0.4</v>
      </c>
      <c r="H84" s="202">
        <f t="shared" si="3"/>
        <v>0.01</v>
      </c>
      <c r="I84" s="5" t="str">
        <f t="shared" si="3"/>
        <v>% reduction in fuel use</v>
      </c>
      <c r="J84" s="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4" s="5" t="str">
        <f t="shared" si="3"/>
        <v>architectural-design.html#rnd</v>
      </c>
      <c r="L84" s="5" t="str">
        <f t="shared" si="3"/>
        <v>research-and-development.html</v>
      </c>
    </row>
    <row r="85" spans="1:13" ht="72.5" x14ac:dyDescent="0.35">
      <c r="A85" s="5" t="str">
        <f t="shared" ref="A85:B87" si="4">A$83</f>
        <v>Research and Development</v>
      </c>
      <c r="B85" s="5" t="str">
        <f t="shared" si="4"/>
        <v>Fuel Use Reduction</v>
      </c>
      <c r="C85" s="4" t="s">
        <v>317</v>
      </c>
      <c r="D85" s="5" t="str">
        <f t="shared" si="3"/>
        <v>R&amp;D Fuel Use Reductions</v>
      </c>
      <c r="E85" s="4" t="s">
        <v>3412</v>
      </c>
      <c r="F85" s="202">
        <f t="shared" si="3"/>
        <v>0</v>
      </c>
      <c r="G85" s="202">
        <f t="shared" si="3"/>
        <v>0.4</v>
      </c>
      <c r="H85" s="202">
        <f t="shared" si="3"/>
        <v>0.01</v>
      </c>
      <c r="I85" s="5" t="str">
        <f t="shared" si="3"/>
        <v>% reduction in fuel use</v>
      </c>
      <c r="J85" s="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5" s="5" t="str">
        <f t="shared" si="3"/>
        <v>architectural-design.html#rnd</v>
      </c>
      <c r="L85" s="5" t="str">
        <f t="shared" si="3"/>
        <v>research-and-development.html</v>
      </c>
    </row>
    <row r="86" spans="1:13" ht="72.5" x14ac:dyDescent="0.35">
      <c r="A86" s="5" t="str">
        <f t="shared" si="4"/>
        <v>Research and Development</v>
      </c>
      <c r="B86" s="5" t="str">
        <f t="shared" si="4"/>
        <v>Fuel Use Reduction</v>
      </c>
      <c r="C86" s="4" t="s">
        <v>318</v>
      </c>
      <c r="D86" s="5" t="str">
        <f t="shared" si="3"/>
        <v>R&amp;D Fuel Use Reductions</v>
      </c>
      <c r="E86" s="4" t="s">
        <v>3413</v>
      </c>
      <c r="F86" s="202">
        <f t="shared" si="3"/>
        <v>0</v>
      </c>
      <c r="G86" s="202">
        <f t="shared" si="3"/>
        <v>0.4</v>
      </c>
      <c r="H86" s="202">
        <f t="shared" si="3"/>
        <v>0.01</v>
      </c>
      <c r="I86" s="5" t="str">
        <f t="shared" si="3"/>
        <v>% reduction in fuel use</v>
      </c>
      <c r="J86" s="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6" s="5" t="str">
        <f t="shared" si="3"/>
        <v>architectural-design.html#rnd</v>
      </c>
      <c r="L86" s="5" t="str">
        <f t="shared" si="3"/>
        <v>research-and-development.html</v>
      </c>
    </row>
    <row r="87" spans="1:13" ht="72.5" x14ac:dyDescent="0.35">
      <c r="A87" s="5" t="str">
        <f t="shared" si="4"/>
        <v>Research and Development</v>
      </c>
      <c r="B87" s="5" t="str">
        <f t="shared" si="4"/>
        <v>Fuel Use Reduction</v>
      </c>
      <c r="C87" s="4" t="s">
        <v>319</v>
      </c>
      <c r="D87" s="5" t="str">
        <f t="shared" si="3"/>
        <v>R&amp;D Fuel Use Reductions</v>
      </c>
      <c r="E87" s="4" t="s">
        <v>3414</v>
      </c>
      <c r="F87" s="202">
        <f t="shared" si="3"/>
        <v>0</v>
      </c>
      <c r="G87" s="202">
        <f t="shared" si="3"/>
        <v>0.4</v>
      </c>
      <c r="H87" s="202">
        <f t="shared" si="3"/>
        <v>0.01</v>
      </c>
      <c r="I87" s="5" t="str">
        <f t="shared" si="3"/>
        <v>% reduction in fuel use</v>
      </c>
      <c r="J87" s="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7" s="5" t="str">
        <f t="shared" si="3"/>
        <v>architectural-design.html#rnd</v>
      </c>
      <c r="L87" s="5" t="str">
        <f t="shared" si="3"/>
        <v>research-and-development.html</v>
      </c>
    </row>
    <row r="88" spans="1:13" ht="58" x14ac:dyDescent="0.35">
      <c r="A88" s="4" t="s">
        <v>2934</v>
      </c>
      <c r="B88" s="4" t="s">
        <v>2935</v>
      </c>
      <c r="C88" s="4" t="s">
        <v>2939</v>
      </c>
      <c r="D88" s="190"/>
      <c r="E88" s="4" t="s">
        <v>2936</v>
      </c>
      <c r="F88" s="258">
        <v>-0.08</v>
      </c>
      <c r="G88" s="258">
        <v>0.02</v>
      </c>
      <c r="H88" s="261">
        <v>1E-3</v>
      </c>
      <c r="I88" s="4" t="s">
        <v>2943</v>
      </c>
      <c r="J88" s="4" t="s">
        <v>3164</v>
      </c>
      <c r="K88" s="4"/>
      <c r="L88" s="7"/>
      <c r="M88" s="357" t="s">
        <v>2937</v>
      </c>
    </row>
    <row r="89" spans="1:13" ht="130.5" x14ac:dyDescent="0.35">
      <c r="A89" s="4" t="s">
        <v>3077</v>
      </c>
      <c r="B89" s="4" t="s">
        <v>3078</v>
      </c>
      <c r="C89" s="4" t="s">
        <v>3085</v>
      </c>
      <c r="D89" s="190"/>
      <c r="E89" s="196" t="s">
        <v>3126</v>
      </c>
      <c r="F89" s="69">
        <v>0</v>
      </c>
      <c r="G89" s="4">
        <v>10</v>
      </c>
      <c r="H89" s="4">
        <v>1</v>
      </c>
      <c r="I89" s="4" t="s">
        <v>3051</v>
      </c>
      <c r="J89" s="4" t="s">
        <v>3399</v>
      </c>
      <c r="K89" s="4" t="s">
        <v>3052</v>
      </c>
    </row>
    <row r="90" spans="1:13" ht="130.5" x14ac:dyDescent="0.35">
      <c r="A90" s="4" t="s">
        <v>3077</v>
      </c>
      <c r="B90" s="4" t="s">
        <v>3079</v>
      </c>
      <c r="C90" s="4" t="s">
        <v>3086</v>
      </c>
      <c r="D90" s="190"/>
      <c r="E90" s="196" t="s">
        <v>3127</v>
      </c>
      <c r="F90" s="69">
        <v>0</v>
      </c>
      <c r="G90" s="4">
        <v>10</v>
      </c>
      <c r="H90" s="4">
        <v>1</v>
      </c>
      <c r="I90" s="4" t="s">
        <v>3051</v>
      </c>
      <c r="J90" s="5" t="str">
        <f>J$89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0" s="5" t="str">
        <f t="shared" ref="K90:K97" si="5">K$89</f>
        <v>io-model.html</v>
      </c>
      <c r="L90" s="293"/>
    </row>
    <row r="91" spans="1:13" ht="130.5" x14ac:dyDescent="0.35">
      <c r="A91" s="4" t="s">
        <v>3077</v>
      </c>
      <c r="B91" s="4" t="s">
        <v>487</v>
      </c>
      <c r="C91" s="4" t="s">
        <v>3087</v>
      </c>
      <c r="D91" s="190"/>
      <c r="E91" s="196" t="s">
        <v>3128</v>
      </c>
      <c r="F91" s="69">
        <v>0</v>
      </c>
      <c r="G91" s="4">
        <v>10</v>
      </c>
      <c r="H91" s="4">
        <v>1</v>
      </c>
      <c r="I91" s="4" t="s">
        <v>3051</v>
      </c>
      <c r="J91" s="5" t="str">
        <f t="shared" ref="J91:J97" si="6">J$89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1" s="5" t="str">
        <f t="shared" si="5"/>
        <v>io-model.html</v>
      </c>
    </row>
    <row r="92" spans="1:13" ht="130.5" x14ac:dyDescent="0.35">
      <c r="A92" s="4" t="s">
        <v>3077</v>
      </c>
      <c r="B92" s="4" t="s">
        <v>3080</v>
      </c>
      <c r="C92" s="4" t="s">
        <v>3088</v>
      </c>
      <c r="D92" s="190"/>
      <c r="E92" s="196" t="s">
        <v>3129</v>
      </c>
      <c r="F92" s="69">
        <v>0</v>
      </c>
      <c r="G92" s="4">
        <v>10</v>
      </c>
      <c r="H92" s="4">
        <v>1</v>
      </c>
      <c r="I92" s="4" t="s">
        <v>3051</v>
      </c>
      <c r="J92" s="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2" s="5" t="str">
        <f t="shared" si="5"/>
        <v>io-model.html</v>
      </c>
    </row>
    <row r="93" spans="1:13" ht="130.5" x14ac:dyDescent="0.35">
      <c r="A93" s="4" t="s">
        <v>3077</v>
      </c>
      <c r="B93" s="4" t="s">
        <v>3081</v>
      </c>
      <c r="C93" s="4" t="s">
        <v>3089</v>
      </c>
      <c r="D93" s="190"/>
      <c r="E93" s="196" t="s">
        <v>3130</v>
      </c>
      <c r="F93" s="69">
        <v>0</v>
      </c>
      <c r="G93" s="4">
        <v>10</v>
      </c>
      <c r="H93" s="4">
        <v>1</v>
      </c>
      <c r="I93" s="4" t="s">
        <v>3051</v>
      </c>
      <c r="J93" s="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3" s="5" t="str">
        <f t="shared" si="5"/>
        <v>io-model.html</v>
      </c>
    </row>
    <row r="94" spans="1:13" ht="130.5" x14ac:dyDescent="0.35">
      <c r="A94" s="4" t="s">
        <v>3077</v>
      </c>
      <c r="B94" s="4" t="s">
        <v>282</v>
      </c>
      <c r="C94" s="4" t="s">
        <v>3090</v>
      </c>
      <c r="D94" s="190"/>
      <c r="E94" s="196" t="s">
        <v>3131</v>
      </c>
      <c r="F94" s="69">
        <v>0</v>
      </c>
      <c r="G94" s="4">
        <v>10</v>
      </c>
      <c r="H94" s="4">
        <v>1</v>
      </c>
      <c r="I94" s="4" t="s">
        <v>3051</v>
      </c>
      <c r="J94" s="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4" s="5" t="str">
        <f t="shared" si="5"/>
        <v>io-model.html</v>
      </c>
    </row>
    <row r="95" spans="1:13" ht="130.5" x14ac:dyDescent="0.35">
      <c r="A95" s="4" t="s">
        <v>3077</v>
      </c>
      <c r="B95" s="4" t="s">
        <v>3082</v>
      </c>
      <c r="C95" s="4" t="s">
        <v>3091</v>
      </c>
      <c r="D95" s="190"/>
      <c r="E95" s="196" t="s">
        <v>3132</v>
      </c>
      <c r="F95" s="69">
        <v>0</v>
      </c>
      <c r="G95" s="4">
        <v>10</v>
      </c>
      <c r="H95" s="4">
        <v>1</v>
      </c>
      <c r="I95" s="4" t="s">
        <v>3051</v>
      </c>
      <c r="J95" s="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5" s="5" t="str">
        <f t="shared" si="5"/>
        <v>io-model.html</v>
      </c>
    </row>
    <row r="96" spans="1:13" ht="130.5" x14ac:dyDescent="0.35">
      <c r="A96" s="4" t="s">
        <v>3077</v>
      </c>
      <c r="B96" s="4" t="s">
        <v>3083</v>
      </c>
      <c r="C96" s="4" t="s">
        <v>3092</v>
      </c>
      <c r="D96" s="190"/>
      <c r="E96" s="196" t="s">
        <v>3133</v>
      </c>
      <c r="F96" s="69">
        <v>0</v>
      </c>
      <c r="G96" s="4">
        <v>10</v>
      </c>
      <c r="H96" s="4">
        <v>1</v>
      </c>
      <c r="I96" s="4" t="s">
        <v>3051</v>
      </c>
      <c r="J96" s="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6" s="5" t="str">
        <f t="shared" si="5"/>
        <v>io-model.html</v>
      </c>
    </row>
    <row r="97" spans="1:11" ht="130.5" x14ac:dyDescent="0.35">
      <c r="A97" s="4" t="s">
        <v>3077</v>
      </c>
      <c r="B97" s="4" t="s">
        <v>3084</v>
      </c>
      <c r="C97" s="4" t="s">
        <v>3093</v>
      </c>
      <c r="D97" s="190"/>
      <c r="E97" s="196" t="s">
        <v>3134</v>
      </c>
      <c r="F97" s="69">
        <v>0</v>
      </c>
      <c r="G97" s="4">
        <v>10</v>
      </c>
      <c r="H97" s="4">
        <v>1</v>
      </c>
      <c r="I97" s="4" t="s">
        <v>3051</v>
      </c>
      <c r="J97" s="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7" s="5" t="str">
        <f t="shared" si="5"/>
        <v>io-model.html</v>
      </c>
    </row>
  </sheetData>
  <hyperlinks>
    <hyperlink ref="N58" r:id="rId1" display="https://www.fas.org/sgp/crs/misc/R40562.pdf, p.3, paragraph 1" xr:uid="{7CF34F3F-CA8F-4028-84E1-41FC3F30186E}"/>
  </hyperlinks>
  <pageMargins left="0.7" right="0.7" top="0.75" bottom="0.75" header="0.3" footer="0.3"/>
  <pageSetup orientation="portrait" horizontalDpi="0" verticalDpi="0"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R1228"/>
  <sheetViews>
    <sheetView topLeftCell="E1" zoomScaleNormal="100" workbookViewId="0">
      <pane ySplit="1" topLeftCell="A391" activePane="bottomLeft" state="frozen"/>
      <selection pane="bottomLeft" activeCell="I236" sqref="I236"/>
    </sheetView>
  </sheetViews>
  <sheetFormatPr defaultColWidth="9.1796875" defaultRowHeight="14.5" x14ac:dyDescent="0.35"/>
  <cols>
    <col min="1" max="1" width="30" style="69" customWidth="1"/>
    <col min="2" max="2" width="41.453125" style="69" customWidth="1"/>
    <col min="3" max="3" width="59.81640625" style="382" customWidth="1"/>
    <col min="4" max="4" width="45.453125" style="4" customWidth="1"/>
    <col min="5" max="5" width="38.453125" style="4" customWidth="1"/>
    <col min="6" max="6" width="47.36328125" style="4" customWidth="1"/>
    <col min="7" max="7" width="38.453125" style="4" customWidth="1"/>
    <col min="8" max="8" width="19.453125" style="50" customWidth="1"/>
    <col min="9" max="9" width="21.36328125" style="4" customWidth="1"/>
    <col min="10" max="10" width="19.453125" style="369" customWidth="1"/>
    <col min="11" max="11" width="29.1796875" style="4" customWidth="1"/>
    <col min="12" max="12" width="19" style="4" customWidth="1"/>
    <col min="13" max="14" width="19.1796875" style="1" customWidth="1"/>
    <col min="15" max="15" width="28.453125" style="4" customWidth="1"/>
    <col min="16" max="16" width="79.54296875" style="4" customWidth="1"/>
    <col min="17" max="17" width="53.6328125" style="4" customWidth="1"/>
    <col min="18" max="18" width="45.453125" style="206" customWidth="1"/>
    <col min="19" max="16384" width="9.1796875" style="4"/>
  </cols>
  <sheetData>
    <row r="1" spans="1:18" x14ac:dyDescent="0.35">
      <c r="A1" s="372" t="s">
        <v>3</v>
      </c>
      <c r="B1" s="372" t="s">
        <v>0</v>
      </c>
      <c r="C1" s="381" t="s">
        <v>1</v>
      </c>
      <c r="D1" s="370" t="s">
        <v>37</v>
      </c>
      <c r="E1" s="370" t="s">
        <v>38</v>
      </c>
      <c r="F1" s="370" t="s">
        <v>84</v>
      </c>
      <c r="G1" s="370" t="s">
        <v>85</v>
      </c>
      <c r="H1" s="371" t="s">
        <v>486</v>
      </c>
      <c r="I1" s="370" t="s">
        <v>70</v>
      </c>
      <c r="J1" s="373" t="s">
        <v>370</v>
      </c>
      <c r="K1" s="374" t="s">
        <v>2299</v>
      </c>
      <c r="L1" s="374" t="s">
        <v>71</v>
      </c>
      <c r="M1" s="374" t="s">
        <v>72</v>
      </c>
      <c r="N1" s="374" t="s">
        <v>83</v>
      </c>
      <c r="O1" s="374" t="s">
        <v>30</v>
      </c>
      <c r="P1" s="375" t="s">
        <v>2</v>
      </c>
      <c r="Q1" s="374" t="s">
        <v>470</v>
      </c>
      <c r="R1" s="374" t="s">
        <v>200</v>
      </c>
    </row>
    <row r="2" spans="1:18" s="2" customFormat="1" x14ac:dyDescent="0.35">
      <c r="A2" s="358" t="str">
        <f>INDEX('Policy Characteristics'!A:A,MATCH($C2,'Policy Characteristics'!$C:$C,0))</f>
        <v>Transportation</v>
      </c>
      <c r="B2" s="358" t="str">
        <f>INDEX('Policy Characteristics'!B:B,MATCH($C2,'Policy Characteristics'!$C:$C,0))</f>
        <v>Conventional Pollutant Standards</v>
      </c>
      <c r="C2" s="359" t="s">
        <v>2445</v>
      </c>
      <c r="D2" s="2" t="s">
        <v>39</v>
      </c>
      <c r="E2" s="2" t="s">
        <v>2255</v>
      </c>
      <c r="F2" s="2" t="s">
        <v>39</v>
      </c>
      <c r="G2" s="2" t="s">
        <v>2492</v>
      </c>
      <c r="H2" s="200">
        <v>300</v>
      </c>
      <c r="I2" s="53" t="s">
        <v>45</v>
      </c>
      <c r="J2" s="360" t="str">
        <f>INDEX('Policy Characteristics'!D:D,MATCH($C2,'Policy Characteristics'!$C:$C,0))</f>
        <v>Conventional Pollutant Standard</v>
      </c>
      <c r="K2" s="358" t="str">
        <f>INDEX('Policy Characteristics'!E:E,MATCH($C2,'Policy Characteristics'!$C:$C,0))</f>
        <v>trans reduce regulated pollutants</v>
      </c>
      <c r="L2" s="380">
        <f>INDEX('Policy Characteristics'!F:F,MATCH($C2,'Policy Characteristics'!$C:$C,0))</f>
        <v>0</v>
      </c>
      <c r="M2" s="380">
        <f>INDEX('Policy Characteristics'!G:G,MATCH($C2,'Policy Characteristics'!$C:$C,0))</f>
        <v>1</v>
      </c>
      <c r="N2" s="380">
        <f>INDEX('Policy Characteristics'!H:H,MATCH($C2,'Policy Characteristics'!$C:$C,0))</f>
        <v>0.02</v>
      </c>
      <c r="O2" s="358" t="str">
        <f>INDEX('Policy Characteristics'!I:I,MATCH($C2,'Policy Characteristics'!$C:$C,0))</f>
        <v>% reduction in emissions</v>
      </c>
      <c r="P2" s="358" t="str">
        <f>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2" s="358" t="str">
        <f>INDEX('Policy Characteristics'!K:K,MATCH($C2,'Policy Characteristics'!$C:$C,0))</f>
        <v>transportation-sector-main.html#conv-pol-stds</v>
      </c>
      <c r="R2" s="358" t="str">
        <f>INDEX('Policy Characteristics'!L:L,MATCH($C2,'Policy Characteristics'!$C:$C,0))</f>
        <v>conventional-pollutant-standards.html</v>
      </c>
    </row>
    <row r="3" spans="1:18" s="2" customFormat="1" x14ac:dyDescent="0.35">
      <c r="A3" s="358" t="str">
        <f>INDEX('Policy Characteristics'!A:A,MATCH($C3,'Policy Characteristics'!$C:$C,0))</f>
        <v>Transportation</v>
      </c>
      <c r="B3" s="358" t="str">
        <f>INDEX('Policy Characteristics'!B:B,MATCH($C3,'Policy Characteristics'!$C:$C,0))</f>
        <v>Conventional Pollutant Standards</v>
      </c>
      <c r="C3" s="360" t="str">
        <f t="shared" ref="C3:C22" si="0">C$2</f>
        <v>Percentage Reduction of Separately Regulated Pollutants</v>
      </c>
      <c r="D3" s="2" t="s">
        <v>39</v>
      </c>
      <c r="E3" s="2" t="s">
        <v>518</v>
      </c>
      <c r="F3" s="2" t="s">
        <v>39</v>
      </c>
      <c r="G3" s="2" t="s">
        <v>518</v>
      </c>
      <c r="H3" s="200">
        <v>301</v>
      </c>
      <c r="I3" s="53" t="s">
        <v>45</v>
      </c>
      <c r="J3" s="360" t="str">
        <f>INDEX('Policy Characteristics'!D:D,MATCH($C3,'Policy Characteristics'!$C:$C,0))</f>
        <v>Conventional Pollutant Standard</v>
      </c>
      <c r="K3" s="358" t="str">
        <f>INDEX('Policy Characteristics'!E:E,MATCH($C3,'Policy Characteristics'!$C:$C,0))</f>
        <v>trans reduce regulated pollutants</v>
      </c>
      <c r="L3" s="380">
        <f>INDEX('Policy Characteristics'!F:F,MATCH($C3,'Policy Characteristics'!$C:$C,0))</f>
        <v>0</v>
      </c>
      <c r="M3" s="380">
        <f>INDEX('Policy Characteristics'!G:G,MATCH($C3,'Policy Characteristics'!$C:$C,0))</f>
        <v>1</v>
      </c>
      <c r="N3" s="380">
        <f>INDEX('Policy Characteristics'!H:H,MATCH($C3,'Policy Characteristics'!$C:$C,0))</f>
        <v>0.02</v>
      </c>
      <c r="O3" s="358" t="str">
        <f>INDEX('Policy Characteristics'!I:I,MATCH($C3,'Policy Characteristics'!$C:$C,0))</f>
        <v>% reduction in emissions</v>
      </c>
      <c r="P3" s="358" t="str">
        <f>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3" s="358" t="str">
        <f>INDEX('Policy Characteristics'!K:K,MATCH($C3,'Policy Characteristics'!$C:$C,0))</f>
        <v>transportation-sector-main.html#conv-pol-stds</v>
      </c>
      <c r="R3" s="358" t="str">
        <f>INDEX('Policy Characteristics'!L:L,MATCH($C3,'Policy Characteristics'!$C:$C,0))</f>
        <v>conventional-pollutant-standards.html</v>
      </c>
    </row>
    <row r="4" spans="1:18" s="2" customFormat="1" x14ac:dyDescent="0.35">
      <c r="A4" s="358" t="str">
        <f>INDEX('Policy Characteristics'!A:A,MATCH($C4,'Policy Characteristics'!$C:$C,0))</f>
        <v>Transportation</v>
      </c>
      <c r="B4" s="358" t="str">
        <f>INDEX('Policy Characteristics'!B:B,MATCH($C4,'Policy Characteristics'!$C:$C,0))</f>
        <v>Conventional Pollutant Standards</v>
      </c>
      <c r="C4" s="360" t="str">
        <f t="shared" si="0"/>
        <v>Percentage Reduction of Separately Regulated Pollutants</v>
      </c>
      <c r="D4" s="2" t="s">
        <v>39</v>
      </c>
      <c r="E4" s="2" t="s">
        <v>2258</v>
      </c>
      <c r="F4" s="2" t="s">
        <v>39</v>
      </c>
      <c r="G4" s="2" t="s">
        <v>2258</v>
      </c>
      <c r="H4" s="200">
        <v>302</v>
      </c>
      <c r="I4" s="53" t="s">
        <v>45</v>
      </c>
      <c r="J4" s="360" t="str">
        <f>INDEX('Policy Characteristics'!D:D,MATCH($C4,'Policy Characteristics'!$C:$C,0))</f>
        <v>Conventional Pollutant Standard</v>
      </c>
      <c r="K4" s="358" t="str">
        <f>INDEX('Policy Characteristics'!E:E,MATCH($C4,'Policy Characteristics'!$C:$C,0))</f>
        <v>trans reduce regulated pollutants</v>
      </c>
      <c r="L4" s="380">
        <f>INDEX('Policy Characteristics'!F:F,MATCH($C4,'Policy Characteristics'!$C:$C,0))</f>
        <v>0</v>
      </c>
      <c r="M4" s="380">
        <f>INDEX('Policy Characteristics'!G:G,MATCH($C4,'Policy Characteristics'!$C:$C,0))</f>
        <v>1</v>
      </c>
      <c r="N4" s="380">
        <f>INDEX('Policy Characteristics'!H:H,MATCH($C4,'Policy Characteristics'!$C:$C,0))</f>
        <v>0.02</v>
      </c>
      <c r="O4" s="358" t="str">
        <f>INDEX('Policy Characteristics'!I:I,MATCH($C4,'Policy Characteristics'!$C:$C,0))</f>
        <v>% reduction in emissions</v>
      </c>
      <c r="P4" s="358" t="str">
        <f>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4" s="358" t="str">
        <f>INDEX('Policy Characteristics'!K:K,MATCH($C4,'Policy Characteristics'!$C:$C,0))</f>
        <v>transportation-sector-main.html#conv-pol-stds</v>
      </c>
      <c r="R4" s="358" t="str">
        <f>INDEX('Policy Characteristics'!L:L,MATCH($C4,'Policy Characteristics'!$C:$C,0))</f>
        <v>conventional-pollutant-standards.html</v>
      </c>
    </row>
    <row r="5" spans="1:18" s="2" customFormat="1" x14ac:dyDescent="0.35">
      <c r="A5" s="358" t="str">
        <f>INDEX('Policy Characteristics'!A:A,MATCH($C5,'Policy Characteristics'!$C:$C,0))</f>
        <v>Transportation</v>
      </c>
      <c r="B5" s="358" t="str">
        <f>INDEX('Policy Characteristics'!B:B,MATCH($C5,'Policy Characteristics'!$C:$C,0))</f>
        <v>Conventional Pollutant Standards</v>
      </c>
      <c r="C5" s="360" t="str">
        <f t="shared" si="0"/>
        <v>Percentage Reduction of Separately Regulated Pollutants</v>
      </c>
      <c r="D5" s="2" t="s">
        <v>39</v>
      </c>
      <c r="E5" s="2" t="s">
        <v>2260</v>
      </c>
      <c r="F5" s="2" t="s">
        <v>39</v>
      </c>
      <c r="G5" s="2" t="s">
        <v>2260</v>
      </c>
      <c r="H5" s="200">
        <v>303</v>
      </c>
      <c r="I5" s="53" t="s">
        <v>45</v>
      </c>
      <c r="J5" s="360" t="str">
        <f>INDEX('Policy Characteristics'!D:D,MATCH($C5,'Policy Characteristics'!$C:$C,0))</f>
        <v>Conventional Pollutant Standard</v>
      </c>
      <c r="K5" s="358" t="str">
        <f>INDEX('Policy Characteristics'!E:E,MATCH($C5,'Policy Characteristics'!$C:$C,0))</f>
        <v>trans reduce regulated pollutants</v>
      </c>
      <c r="L5" s="380">
        <f>INDEX('Policy Characteristics'!F:F,MATCH($C5,'Policy Characteristics'!$C:$C,0))</f>
        <v>0</v>
      </c>
      <c r="M5" s="380">
        <f>INDEX('Policy Characteristics'!G:G,MATCH($C5,'Policy Characteristics'!$C:$C,0))</f>
        <v>1</v>
      </c>
      <c r="N5" s="380">
        <f>INDEX('Policy Characteristics'!H:H,MATCH($C5,'Policy Characteristics'!$C:$C,0))</f>
        <v>0.02</v>
      </c>
      <c r="O5" s="358" t="str">
        <f>INDEX('Policy Characteristics'!I:I,MATCH($C5,'Policy Characteristics'!$C:$C,0))</f>
        <v>% reduction in emissions</v>
      </c>
      <c r="P5" s="358" t="str">
        <f>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5" s="358" t="str">
        <f>INDEX('Policy Characteristics'!K:K,MATCH($C5,'Policy Characteristics'!$C:$C,0))</f>
        <v>transportation-sector-main.html#conv-pol-stds</v>
      </c>
      <c r="R5" s="358" t="str">
        <f>INDEX('Policy Characteristics'!L:L,MATCH($C5,'Policy Characteristics'!$C:$C,0))</f>
        <v>conventional-pollutant-standards.html</v>
      </c>
    </row>
    <row r="6" spans="1:18" s="2" customFormat="1" x14ac:dyDescent="0.35">
      <c r="A6" s="358" t="str">
        <f>INDEX('Policy Characteristics'!A:A,MATCH($C6,'Policy Characteristics'!$C:$C,0))</f>
        <v>Transportation</v>
      </c>
      <c r="B6" s="358" t="str">
        <f>INDEX('Policy Characteristics'!B:B,MATCH($C6,'Policy Characteristics'!$C:$C,0))</f>
        <v>Conventional Pollutant Standards</v>
      </c>
      <c r="C6" s="360" t="str">
        <f t="shared" si="0"/>
        <v>Percentage Reduction of Separately Regulated Pollutants</v>
      </c>
      <c r="D6" s="2" t="s">
        <v>39</v>
      </c>
      <c r="E6" s="2" t="s">
        <v>2262</v>
      </c>
      <c r="F6" s="2" t="s">
        <v>39</v>
      </c>
      <c r="G6" s="2" t="s">
        <v>2368</v>
      </c>
      <c r="H6" s="200">
        <v>304</v>
      </c>
      <c r="I6" s="53" t="s">
        <v>45</v>
      </c>
      <c r="J6" s="360" t="str">
        <f>INDEX('Policy Characteristics'!D:D,MATCH($C6,'Policy Characteristics'!$C:$C,0))</f>
        <v>Conventional Pollutant Standard</v>
      </c>
      <c r="K6" s="358" t="str">
        <f>INDEX('Policy Characteristics'!E:E,MATCH($C6,'Policy Characteristics'!$C:$C,0))</f>
        <v>trans reduce regulated pollutants</v>
      </c>
      <c r="L6" s="380">
        <f>INDEX('Policy Characteristics'!F:F,MATCH($C6,'Policy Characteristics'!$C:$C,0))</f>
        <v>0</v>
      </c>
      <c r="M6" s="380">
        <f>INDEX('Policy Characteristics'!G:G,MATCH($C6,'Policy Characteristics'!$C:$C,0))</f>
        <v>1</v>
      </c>
      <c r="N6" s="380">
        <f>INDEX('Policy Characteristics'!H:H,MATCH($C6,'Policy Characteristics'!$C:$C,0))</f>
        <v>0.02</v>
      </c>
      <c r="O6" s="358" t="str">
        <f>INDEX('Policy Characteristics'!I:I,MATCH($C6,'Policy Characteristics'!$C:$C,0))</f>
        <v>% reduction in emissions</v>
      </c>
      <c r="P6" s="358" t="str">
        <f>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6" s="358" t="str">
        <f>INDEX('Policy Characteristics'!K:K,MATCH($C6,'Policy Characteristics'!$C:$C,0))</f>
        <v>transportation-sector-main.html#conv-pol-stds</v>
      </c>
      <c r="R6" s="358" t="str">
        <f>INDEX('Policy Characteristics'!L:L,MATCH($C6,'Policy Characteristics'!$C:$C,0))</f>
        <v>conventional-pollutant-standards.html</v>
      </c>
    </row>
    <row r="7" spans="1:18" s="2" customFormat="1" x14ac:dyDescent="0.35">
      <c r="A7" s="358" t="str">
        <f>INDEX('Policy Characteristics'!A:A,MATCH($C7,'Policy Characteristics'!$C:$C,0))</f>
        <v>Transportation</v>
      </c>
      <c r="B7" s="358" t="str">
        <f>INDEX('Policy Characteristics'!B:B,MATCH($C7,'Policy Characteristics'!$C:$C,0))</f>
        <v>Conventional Pollutant Standards</v>
      </c>
      <c r="C7" s="360" t="str">
        <f t="shared" si="0"/>
        <v>Percentage Reduction of Separately Regulated Pollutants</v>
      </c>
      <c r="D7" s="2" t="s">
        <v>39</v>
      </c>
      <c r="E7" s="2" t="s">
        <v>2263</v>
      </c>
      <c r="F7" s="2" t="s">
        <v>39</v>
      </c>
      <c r="G7" s="2" t="s">
        <v>2263</v>
      </c>
      <c r="H7" s="200">
        <v>305</v>
      </c>
      <c r="I7" s="53" t="s">
        <v>45</v>
      </c>
      <c r="J7" s="360" t="str">
        <f>INDEX('Policy Characteristics'!D:D,MATCH($C7,'Policy Characteristics'!$C:$C,0))</f>
        <v>Conventional Pollutant Standard</v>
      </c>
      <c r="K7" s="358" t="str">
        <f>INDEX('Policy Characteristics'!E:E,MATCH($C7,'Policy Characteristics'!$C:$C,0))</f>
        <v>trans reduce regulated pollutants</v>
      </c>
      <c r="L7" s="380">
        <f>INDEX('Policy Characteristics'!F:F,MATCH($C7,'Policy Characteristics'!$C:$C,0))</f>
        <v>0</v>
      </c>
      <c r="M7" s="380">
        <f>INDEX('Policy Characteristics'!G:G,MATCH($C7,'Policy Characteristics'!$C:$C,0))</f>
        <v>1</v>
      </c>
      <c r="N7" s="380">
        <f>INDEX('Policy Characteristics'!H:H,MATCH($C7,'Policy Characteristics'!$C:$C,0))</f>
        <v>0.02</v>
      </c>
      <c r="O7" s="358" t="str">
        <f>INDEX('Policy Characteristics'!I:I,MATCH($C7,'Policy Characteristics'!$C:$C,0))</f>
        <v>% reduction in emissions</v>
      </c>
      <c r="P7" s="358" t="str">
        <f>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7" s="358" t="str">
        <f>INDEX('Policy Characteristics'!K:K,MATCH($C7,'Policy Characteristics'!$C:$C,0))</f>
        <v>transportation-sector-main.html#conv-pol-stds</v>
      </c>
      <c r="R7" s="358" t="str">
        <f>INDEX('Policy Characteristics'!L:L,MATCH($C7,'Policy Characteristics'!$C:$C,0))</f>
        <v>conventional-pollutant-standards.html</v>
      </c>
    </row>
    <row r="8" spans="1:18" s="2" customFormat="1" x14ac:dyDescent="0.35">
      <c r="A8" s="358" t="str">
        <f>IF(ISBLANK(INDEX('Policy Characteristics'!A:A,MATCH($C8,'Policy Characteristics'!$C:$C,0))),"",INDEX('Policy Characteristics'!A:A,MATCH($C8,'Policy Characteristics'!$C:$C,0)))</f>
        <v>Transportation</v>
      </c>
      <c r="B8" s="358" t="str">
        <f>IF(ISBLANK(INDEX('Policy Characteristics'!B:B,MATCH($C8,'Policy Characteristics'!$C:$C,0))),"",INDEX('Policy Characteristics'!B:B,MATCH($C8,'Policy Characteristics'!$C:$C,0)))</f>
        <v>Conventional Pollutant Standards</v>
      </c>
      <c r="C8" s="360" t="str">
        <f t="shared" si="0"/>
        <v>Percentage Reduction of Separately Regulated Pollutants</v>
      </c>
      <c r="D8" s="2" t="s">
        <v>39</v>
      </c>
      <c r="E8" s="2" t="s">
        <v>2265</v>
      </c>
      <c r="F8" s="2" t="s">
        <v>39</v>
      </c>
      <c r="G8" s="2" t="s">
        <v>2265</v>
      </c>
      <c r="H8" s="200">
        <v>306</v>
      </c>
      <c r="I8" s="53" t="s">
        <v>45</v>
      </c>
      <c r="J8" s="360" t="str">
        <f>INDEX('Policy Characteristics'!D:D,MATCH($C8,'Policy Characteristics'!$C:$C,0))</f>
        <v>Conventional Pollutant Standard</v>
      </c>
      <c r="K8" s="358" t="str">
        <f>INDEX('Policy Characteristics'!E:E,MATCH($C8,'Policy Characteristics'!$C:$C,0))</f>
        <v>trans reduce regulated pollutants</v>
      </c>
      <c r="L8" s="380">
        <f>INDEX('Policy Characteristics'!F:F,MATCH($C8,'Policy Characteristics'!$C:$C,0))</f>
        <v>0</v>
      </c>
      <c r="M8" s="380">
        <f>INDEX('Policy Characteristics'!G:G,MATCH($C8,'Policy Characteristics'!$C:$C,0))</f>
        <v>1</v>
      </c>
      <c r="N8" s="380">
        <f>INDEX('Policy Characteristics'!H:H,MATCH($C8,'Policy Characteristics'!$C:$C,0))</f>
        <v>0.02</v>
      </c>
      <c r="O8" s="358" t="str">
        <f>INDEX('Policy Characteristics'!I:I,MATCH($C8,'Policy Characteristics'!$C:$C,0))</f>
        <v>% reduction in emissions</v>
      </c>
      <c r="P8" s="358" t="str">
        <f>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8" s="358" t="str">
        <f>INDEX('Policy Characteristics'!K:K,MATCH($C8,'Policy Characteristics'!$C:$C,0))</f>
        <v>transportation-sector-main.html#conv-pol-stds</v>
      </c>
      <c r="R8" s="358" t="str">
        <f>INDEX('Policy Characteristics'!L:L,MATCH($C8,'Policy Characteristics'!$C:$C,0))</f>
        <v>conventional-pollutant-standards.html</v>
      </c>
    </row>
    <row r="9" spans="1:18" s="2" customFormat="1" x14ac:dyDescent="0.35">
      <c r="A9" s="358" t="str">
        <f>IF(ISBLANK(INDEX('Policy Characteristics'!A:A,MATCH($C9,'Policy Characteristics'!$C:$C,0))),"",INDEX('Policy Characteristics'!A:A,MATCH($C9,'Policy Characteristics'!$C:$C,0)))</f>
        <v>Transportation</v>
      </c>
      <c r="B9" s="358" t="str">
        <f>IF(ISBLANK(INDEX('Policy Characteristics'!B:B,MATCH($C9,'Policy Characteristics'!$C:$C,0))),"",INDEX('Policy Characteristics'!B:B,MATCH($C9,'Policy Characteristics'!$C:$C,0)))</f>
        <v>Conventional Pollutant Standards</v>
      </c>
      <c r="C9" s="360" t="str">
        <f t="shared" si="0"/>
        <v>Percentage Reduction of Separately Regulated Pollutants</v>
      </c>
      <c r="D9" s="2" t="s">
        <v>39</v>
      </c>
      <c r="E9" s="2" t="s">
        <v>2267</v>
      </c>
      <c r="F9" s="2" t="s">
        <v>39</v>
      </c>
      <c r="G9" s="2" t="s">
        <v>2267</v>
      </c>
      <c r="H9" s="200">
        <v>307</v>
      </c>
      <c r="I9" s="53" t="s">
        <v>45</v>
      </c>
      <c r="J9" s="360" t="str">
        <f>INDEX('Policy Characteristics'!D:D,MATCH($C9,'Policy Characteristics'!$C:$C,0))</f>
        <v>Conventional Pollutant Standard</v>
      </c>
      <c r="K9" s="358" t="str">
        <f>INDEX('Policy Characteristics'!E:E,MATCH($C9,'Policy Characteristics'!$C:$C,0))</f>
        <v>trans reduce regulated pollutants</v>
      </c>
      <c r="L9" s="380">
        <f>INDEX('Policy Characteristics'!F:F,MATCH($C9,'Policy Characteristics'!$C:$C,0))</f>
        <v>0</v>
      </c>
      <c r="M9" s="380">
        <f>INDEX('Policy Characteristics'!G:G,MATCH($C9,'Policy Characteristics'!$C:$C,0))</f>
        <v>1</v>
      </c>
      <c r="N9" s="380">
        <f>INDEX('Policy Characteristics'!H:H,MATCH($C9,'Policy Characteristics'!$C:$C,0))</f>
        <v>0.02</v>
      </c>
      <c r="O9" s="358" t="str">
        <f>INDEX('Policy Characteristics'!I:I,MATCH($C9,'Policy Characteristics'!$C:$C,0))</f>
        <v>% reduction in emissions</v>
      </c>
      <c r="P9" s="358" t="str">
        <f>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9" s="358" t="str">
        <f>INDEX('Policy Characteristics'!K:K,MATCH($C9,'Policy Characteristics'!$C:$C,0))</f>
        <v>transportation-sector-main.html#conv-pol-stds</v>
      </c>
      <c r="R9" s="358" t="str">
        <f>INDEX('Policy Characteristics'!L:L,MATCH($C9,'Policy Characteristics'!$C:$C,0))</f>
        <v>conventional-pollutant-standards.html</v>
      </c>
    </row>
    <row r="10" spans="1:18" s="2" customFormat="1" x14ac:dyDescent="0.35">
      <c r="A10" s="358" t="str">
        <f>IF(ISBLANK(INDEX('Policy Characteristics'!A:A,MATCH($C10,'Policy Characteristics'!$C:$C,0))),"",INDEX('Policy Characteristics'!A:A,MATCH($C10,'Policy Characteristics'!$C:$C,0)))</f>
        <v>Transportation</v>
      </c>
      <c r="B10" s="358" t="str">
        <f>IF(ISBLANK(INDEX('Policy Characteristics'!B:B,MATCH($C10,'Policy Characteristics'!$C:$C,0))),"",INDEX('Policy Characteristics'!B:B,MATCH($C10,'Policy Characteristics'!$C:$C,0)))</f>
        <v>Conventional Pollutant Standards</v>
      </c>
      <c r="C10" s="360" t="str">
        <f t="shared" si="0"/>
        <v>Percentage Reduction of Separately Regulated Pollutants</v>
      </c>
      <c r="D10" s="2" t="s">
        <v>39</v>
      </c>
      <c r="E10" s="2" t="s">
        <v>2269</v>
      </c>
      <c r="F10" s="2" t="s">
        <v>39</v>
      </c>
      <c r="G10" s="2" t="s">
        <v>2269</v>
      </c>
      <c r="H10" s="200">
        <v>308</v>
      </c>
      <c r="I10" s="9" t="s">
        <v>46</v>
      </c>
      <c r="J10" s="360" t="str">
        <f>INDEX('Policy Characteristics'!D:D,MATCH($C10,'Policy Characteristics'!$C:$C,0))</f>
        <v>Conventional Pollutant Standard</v>
      </c>
      <c r="K10" s="358" t="str">
        <f>INDEX('Policy Characteristics'!E:E,MATCH($C10,'Policy Characteristics'!$C:$C,0))</f>
        <v>trans reduce regulated pollutants</v>
      </c>
      <c r="L10" s="380">
        <f>INDEX('Policy Characteristics'!F:F,MATCH($C10,'Policy Characteristics'!$C:$C,0))</f>
        <v>0</v>
      </c>
      <c r="M10" s="380">
        <f>INDEX('Policy Characteristics'!G:G,MATCH($C10,'Policy Characteristics'!$C:$C,0))</f>
        <v>1</v>
      </c>
      <c r="N10" s="380">
        <f>INDEX('Policy Characteristics'!H:H,MATCH($C10,'Policy Characteristics'!$C:$C,0))</f>
        <v>0.02</v>
      </c>
      <c r="O10" s="358" t="str">
        <f>INDEX('Policy Characteristics'!I:I,MATCH($C10,'Policy Characteristics'!$C:$C,0))</f>
        <v>% reduction in emissions</v>
      </c>
      <c r="P10" s="358" t="str">
        <f>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10" s="358" t="str">
        <f>INDEX('Policy Characteristics'!K:K,MATCH($C10,'Policy Characteristics'!$C:$C,0))</f>
        <v>transportation-sector-main.html#conv-pol-stds</v>
      </c>
      <c r="R10" s="358" t="str">
        <f>INDEX('Policy Characteristics'!L:L,MATCH($C10,'Policy Characteristics'!$C:$C,0))</f>
        <v>conventional-pollutant-standards.html</v>
      </c>
    </row>
    <row r="11" spans="1:18" s="2" customFormat="1" x14ac:dyDescent="0.35">
      <c r="A11" s="358" t="str">
        <f>IF(ISBLANK(INDEX('Policy Characteristics'!A:A,MATCH($C11,'Policy Characteristics'!$C:$C,0))),"",INDEX('Policy Characteristics'!A:A,MATCH($C11,'Policy Characteristics'!$C:$C,0)))</f>
        <v>Transportation</v>
      </c>
      <c r="B11" s="358" t="str">
        <f>IF(ISBLANK(INDEX('Policy Characteristics'!B:B,MATCH($C11,'Policy Characteristics'!$C:$C,0))),"",INDEX('Policy Characteristics'!B:B,MATCH($C11,'Policy Characteristics'!$C:$C,0)))</f>
        <v>Conventional Pollutant Standards</v>
      </c>
      <c r="C11" s="360" t="str">
        <f t="shared" si="0"/>
        <v>Percentage Reduction of Separately Regulated Pollutants</v>
      </c>
      <c r="D11" s="2" t="s">
        <v>39</v>
      </c>
      <c r="E11" s="2" t="s">
        <v>2271</v>
      </c>
      <c r="F11" s="2" t="s">
        <v>39</v>
      </c>
      <c r="G11" s="2" t="s">
        <v>2271</v>
      </c>
      <c r="H11" s="200">
        <v>309</v>
      </c>
      <c r="I11" s="9" t="s">
        <v>46</v>
      </c>
      <c r="J11" s="360" t="str">
        <f>INDEX('Policy Characteristics'!D:D,MATCH($C11,'Policy Characteristics'!$C:$C,0))</f>
        <v>Conventional Pollutant Standard</v>
      </c>
      <c r="K11" s="358" t="str">
        <f>INDEX('Policy Characteristics'!E:E,MATCH($C11,'Policy Characteristics'!$C:$C,0))</f>
        <v>trans reduce regulated pollutants</v>
      </c>
      <c r="L11" s="380">
        <f>INDEX('Policy Characteristics'!F:F,MATCH($C11,'Policy Characteristics'!$C:$C,0))</f>
        <v>0</v>
      </c>
      <c r="M11" s="380">
        <f>INDEX('Policy Characteristics'!G:G,MATCH($C11,'Policy Characteristics'!$C:$C,0))</f>
        <v>1</v>
      </c>
      <c r="N11" s="380">
        <f>INDEX('Policy Characteristics'!H:H,MATCH($C11,'Policy Characteristics'!$C:$C,0))</f>
        <v>0.02</v>
      </c>
      <c r="O11" s="358" t="str">
        <f>INDEX('Policy Characteristics'!I:I,MATCH($C11,'Policy Characteristics'!$C:$C,0))</f>
        <v>% reduction in emissions</v>
      </c>
      <c r="P11" s="358" t="str">
        <f>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11" s="358" t="str">
        <f>INDEX('Policy Characteristics'!K:K,MATCH($C11,'Policy Characteristics'!$C:$C,0))</f>
        <v>transportation-sector-main.html#conv-pol-stds</v>
      </c>
      <c r="R11" s="358" t="str">
        <f>INDEX('Policy Characteristics'!L:L,MATCH($C11,'Policy Characteristics'!$C:$C,0))</f>
        <v>conventional-pollutant-standards.html</v>
      </c>
    </row>
    <row r="12" spans="1:18" s="2" customFormat="1" x14ac:dyDescent="0.35">
      <c r="A12" s="358" t="str">
        <f>IF(ISBLANK(INDEX('Policy Characteristics'!A:A,MATCH($C12,'Policy Characteristics'!$C:$C,0))),"",INDEX('Policy Characteristics'!A:A,MATCH($C12,'Policy Characteristics'!$C:$C,0)))</f>
        <v>Transportation</v>
      </c>
      <c r="B12" s="358" t="str">
        <f>IF(ISBLANK(INDEX('Policy Characteristics'!B:B,MATCH($C12,'Policy Characteristics'!$C:$C,0))),"",INDEX('Policy Characteristics'!B:B,MATCH($C12,'Policy Characteristics'!$C:$C,0)))</f>
        <v>Conventional Pollutant Standards</v>
      </c>
      <c r="C12" s="360" t="str">
        <f t="shared" si="0"/>
        <v>Percentage Reduction of Separately Regulated Pollutants</v>
      </c>
      <c r="D12" s="197" t="s">
        <v>40</v>
      </c>
      <c r="E12" s="2" t="s">
        <v>2255</v>
      </c>
      <c r="F12" s="197" t="s">
        <v>40</v>
      </c>
      <c r="G12" s="2" t="s">
        <v>2492</v>
      </c>
      <c r="H12" s="200">
        <v>310</v>
      </c>
      <c r="I12" s="53" t="s">
        <v>45</v>
      </c>
      <c r="J12" s="360" t="str">
        <f>INDEX('Policy Characteristics'!D:D,MATCH($C12,'Policy Characteristics'!$C:$C,0))</f>
        <v>Conventional Pollutant Standard</v>
      </c>
      <c r="K12" s="358" t="str">
        <f>INDEX('Policy Characteristics'!E:E,MATCH($C12,'Policy Characteristics'!$C:$C,0))</f>
        <v>trans reduce regulated pollutants</v>
      </c>
      <c r="L12" s="380">
        <f>INDEX('Policy Characteristics'!F:F,MATCH($C12,'Policy Characteristics'!$C:$C,0))</f>
        <v>0</v>
      </c>
      <c r="M12" s="380">
        <f>INDEX('Policy Characteristics'!G:G,MATCH($C12,'Policy Characteristics'!$C:$C,0))</f>
        <v>1</v>
      </c>
      <c r="N12" s="380">
        <f>INDEX('Policy Characteristics'!H:H,MATCH($C12,'Policy Characteristics'!$C:$C,0))</f>
        <v>0.02</v>
      </c>
      <c r="O12" s="358" t="str">
        <f>INDEX('Policy Characteristics'!I:I,MATCH($C12,'Policy Characteristics'!$C:$C,0))</f>
        <v>% reduction in emissions</v>
      </c>
      <c r="P12" s="358" t="str">
        <f>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12" s="358" t="str">
        <f>INDEX('Policy Characteristics'!K:K,MATCH($C12,'Policy Characteristics'!$C:$C,0))</f>
        <v>transportation-sector-main.html#conv-pol-stds</v>
      </c>
      <c r="R12" s="358" t="str">
        <f>INDEX('Policy Characteristics'!L:L,MATCH($C12,'Policy Characteristics'!$C:$C,0))</f>
        <v>conventional-pollutant-standards.html</v>
      </c>
    </row>
    <row r="13" spans="1:18" s="2" customFormat="1" x14ac:dyDescent="0.35">
      <c r="A13" s="358" t="str">
        <f>IF(ISBLANK(INDEX('Policy Characteristics'!A:A,MATCH($C13,'Policy Characteristics'!$C:$C,0))),"",INDEX('Policy Characteristics'!A:A,MATCH($C13,'Policy Characteristics'!$C:$C,0)))</f>
        <v>Transportation</v>
      </c>
      <c r="B13" s="358" t="str">
        <f>IF(ISBLANK(INDEX('Policy Characteristics'!B:B,MATCH($C13,'Policy Characteristics'!$C:$C,0))),"",INDEX('Policy Characteristics'!B:B,MATCH($C13,'Policy Characteristics'!$C:$C,0)))</f>
        <v>Conventional Pollutant Standards</v>
      </c>
      <c r="C13" s="360" t="str">
        <f t="shared" si="0"/>
        <v>Percentage Reduction of Separately Regulated Pollutants</v>
      </c>
      <c r="D13" s="197" t="s">
        <v>40</v>
      </c>
      <c r="E13" s="2" t="s">
        <v>518</v>
      </c>
      <c r="F13" s="197" t="s">
        <v>40</v>
      </c>
      <c r="G13" s="2" t="s">
        <v>518</v>
      </c>
      <c r="H13" s="200">
        <v>311</v>
      </c>
      <c r="I13" s="53" t="s">
        <v>45</v>
      </c>
      <c r="J13" s="360" t="str">
        <f>INDEX('Policy Characteristics'!D:D,MATCH($C13,'Policy Characteristics'!$C:$C,0))</f>
        <v>Conventional Pollutant Standard</v>
      </c>
      <c r="K13" s="358" t="str">
        <f>INDEX('Policy Characteristics'!E:E,MATCH($C13,'Policy Characteristics'!$C:$C,0))</f>
        <v>trans reduce regulated pollutants</v>
      </c>
      <c r="L13" s="380">
        <f>INDEX('Policy Characteristics'!F:F,MATCH($C13,'Policy Characteristics'!$C:$C,0))</f>
        <v>0</v>
      </c>
      <c r="M13" s="380">
        <f>INDEX('Policy Characteristics'!G:G,MATCH($C13,'Policy Characteristics'!$C:$C,0))</f>
        <v>1</v>
      </c>
      <c r="N13" s="380">
        <f>INDEX('Policy Characteristics'!H:H,MATCH($C13,'Policy Characteristics'!$C:$C,0))</f>
        <v>0.02</v>
      </c>
      <c r="O13" s="358" t="str">
        <f>INDEX('Policy Characteristics'!I:I,MATCH($C13,'Policy Characteristics'!$C:$C,0))</f>
        <v>% reduction in emissions</v>
      </c>
      <c r="P13" s="358" t="str">
        <f>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13" s="358" t="str">
        <f>INDEX('Policy Characteristics'!K:K,MATCH($C13,'Policy Characteristics'!$C:$C,0))</f>
        <v>transportation-sector-main.html#conv-pol-stds</v>
      </c>
      <c r="R13" s="358" t="str">
        <f>INDEX('Policy Characteristics'!L:L,MATCH($C13,'Policy Characteristics'!$C:$C,0))</f>
        <v>conventional-pollutant-standards.html</v>
      </c>
    </row>
    <row r="14" spans="1:18" s="2" customFormat="1" x14ac:dyDescent="0.35">
      <c r="A14" s="358" t="str">
        <f>IF(ISBLANK(INDEX('Policy Characteristics'!A:A,MATCH($C14,'Policy Characteristics'!$C:$C,0))),"",INDEX('Policy Characteristics'!A:A,MATCH($C14,'Policy Characteristics'!$C:$C,0)))</f>
        <v>Transportation</v>
      </c>
      <c r="B14" s="358" t="str">
        <f>IF(ISBLANK(INDEX('Policy Characteristics'!B:B,MATCH($C14,'Policy Characteristics'!$C:$C,0))),"",INDEX('Policy Characteristics'!B:B,MATCH($C14,'Policy Characteristics'!$C:$C,0)))</f>
        <v>Conventional Pollutant Standards</v>
      </c>
      <c r="C14" s="360" t="str">
        <f t="shared" si="0"/>
        <v>Percentage Reduction of Separately Regulated Pollutants</v>
      </c>
      <c r="D14" s="197" t="s">
        <v>40</v>
      </c>
      <c r="E14" s="2" t="s">
        <v>2258</v>
      </c>
      <c r="F14" s="197" t="s">
        <v>40</v>
      </c>
      <c r="G14" s="2" t="s">
        <v>2258</v>
      </c>
      <c r="H14" s="200">
        <v>312</v>
      </c>
      <c r="I14" s="53" t="s">
        <v>45</v>
      </c>
      <c r="J14" s="360" t="str">
        <f>IF(ISBLANK(INDEX('Policy Characteristics'!D:D,MATCH($C14,'Policy Characteristics'!$C:$C,0))),"",INDEX('Policy Characteristics'!D:D,MATCH($C14,'Policy Characteristics'!$C:$C,0)))</f>
        <v>Conventional Pollutant Standard</v>
      </c>
      <c r="K14" s="358" t="str">
        <f>IF(ISBLANK(INDEX('Policy Characteristics'!E:E,MATCH($C14,'Policy Characteristics'!$C:$C,0))),"",INDEX('Policy Characteristics'!E:E,MATCH($C14,'Policy Characteristics'!$C:$C,0)))</f>
        <v>trans reduce regulated pollutants</v>
      </c>
      <c r="L14" s="380">
        <f>IF(ISBLANK(INDEX('Policy Characteristics'!F:F,MATCH($C14,'Policy Characteristics'!$C:$C,0))),"",INDEX('Policy Characteristics'!F:F,MATCH($C14,'Policy Characteristics'!$C:$C,0)))</f>
        <v>0</v>
      </c>
      <c r="M14" s="380">
        <f>IF(ISBLANK(INDEX('Policy Characteristics'!G:G,MATCH($C14,'Policy Characteristics'!$C:$C,0))),"",INDEX('Policy Characteristics'!G:G,MATCH($C14,'Policy Characteristics'!$C:$C,0)))</f>
        <v>1</v>
      </c>
      <c r="N14" s="380">
        <f>IF(ISBLANK(INDEX('Policy Characteristics'!H:H,MATCH($C14,'Policy Characteristics'!$C:$C,0))),"",INDEX('Policy Characteristics'!H:H,MATCH($C14,'Policy Characteristics'!$C:$C,0)))</f>
        <v>0.02</v>
      </c>
      <c r="O14" s="358" t="str">
        <f>IF(ISBLANK(INDEX('Policy Characteristics'!I:I,MATCH($C14,'Policy Characteristics'!$C:$C,0))),"",INDEX('Policy Characteristics'!I:I,MATCH($C14,'Policy Characteristics'!$C:$C,0)))</f>
        <v>% reduction in emissions</v>
      </c>
      <c r="P14" s="358"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14" s="358" t="str">
        <f>IF(ISBLANK(INDEX('Policy Characteristics'!K:K,MATCH($C14,'Policy Characteristics'!$C:$C,0))),"",INDEX('Policy Characteristics'!K:K,MATCH($C14,'Policy Characteristics'!$C:$C,0)))</f>
        <v>transportation-sector-main.html#conv-pol-stds</v>
      </c>
      <c r="R14" s="358" t="str">
        <f>IF(ISBLANK(INDEX('Policy Characteristics'!L:L,MATCH($C14,'Policy Characteristics'!$C:$C,0))),"",INDEX('Policy Characteristics'!L:L,MATCH($C14,'Policy Characteristics'!$C:$C,0)))</f>
        <v>conventional-pollutant-standards.html</v>
      </c>
    </row>
    <row r="15" spans="1:18" s="2" customFormat="1" x14ac:dyDescent="0.35">
      <c r="A15" s="358" t="str">
        <f>IF(ISBLANK(INDEX('Policy Characteristics'!A:A,MATCH($C15,'Policy Characteristics'!$C:$C,0))),"",INDEX('Policy Characteristics'!A:A,MATCH($C15,'Policy Characteristics'!$C:$C,0)))</f>
        <v>Transportation</v>
      </c>
      <c r="B15" s="358" t="str">
        <f>IF(ISBLANK(INDEX('Policy Characteristics'!B:B,MATCH($C15,'Policy Characteristics'!$C:$C,0))),"",INDEX('Policy Characteristics'!B:B,MATCH($C15,'Policy Characteristics'!$C:$C,0)))</f>
        <v>Conventional Pollutant Standards</v>
      </c>
      <c r="C15" s="360" t="str">
        <f t="shared" si="0"/>
        <v>Percentage Reduction of Separately Regulated Pollutants</v>
      </c>
      <c r="D15" s="197" t="s">
        <v>40</v>
      </c>
      <c r="E15" s="2" t="s">
        <v>2260</v>
      </c>
      <c r="F15" s="197" t="s">
        <v>40</v>
      </c>
      <c r="G15" s="2" t="s">
        <v>2260</v>
      </c>
      <c r="H15" s="200">
        <v>313</v>
      </c>
      <c r="I15" s="53" t="s">
        <v>45</v>
      </c>
      <c r="J15" s="360" t="str">
        <f>IF(ISBLANK(INDEX('Policy Characteristics'!D:D,MATCH($C15,'Policy Characteristics'!$C:$C,0))),"",INDEX('Policy Characteristics'!D:D,MATCH($C15,'Policy Characteristics'!$C:$C,0)))</f>
        <v>Conventional Pollutant Standard</v>
      </c>
      <c r="K15" s="358" t="str">
        <f>IF(ISBLANK(INDEX('Policy Characteristics'!E:E,MATCH($C15,'Policy Characteristics'!$C:$C,0))),"",INDEX('Policy Characteristics'!E:E,MATCH($C15,'Policy Characteristics'!$C:$C,0)))</f>
        <v>trans reduce regulated pollutants</v>
      </c>
      <c r="L15" s="380">
        <f>IF(ISBLANK(INDEX('Policy Characteristics'!F:F,MATCH($C15,'Policy Characteristics'!$C:$C,0))),"",INDEX('Policy Characteristics'!F:F,MATCH($C15,'Policy Characteristics'!$C:$C,0)))</f>
        <v>0</v>
      </c>
      <c r="M15" s="380">
        <f>IF(ISBLANK(INDEX('Policy Characteristics'!G:G,MATCH($C15,'Policy Characteristics'!$C:$C,0))),"",INDEX('Policy Characteristics'!G:G,MATCH($C15,'Policy Characteristics'!$C:$C,0)))</f>
        <v>1</v>
      </c>
      <c r="N15" s="380">
        <f>IF(ISBLANK(INDEX('Policy Characteristics'!H:H,MATCH($C15,'Policy Characteristics'!$C:$C,0))),"",INDEX('Policy Characteristics'!H:H,MATCH($C15,'Policy Characteristics'!$C:$C,0)))</f>
        <v>0.02</v>
      </c>
      <c r="O15" s="358" t="str">
        <f>IF(ISBLANK(INDEX('Policy Characteristics'!I:I,MATCH($C15,'Policy Characteristics'!$C:$C,0))),"",INDEX('Policy Characteristics'!I:I,MATCH($C15,'Policy Characteristics'!$C:$C,0)))</f>
        <v>% reduction in emissions</v>
      </c>
      <c r="P15" s="358"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15" s="358" t="str">
        <f>IF(ISBLANK(INDEX('Policy Characteristics'!K:K,MATCH($C15,'Policy Characteristics'!$C:$C,0))),"",INDEX('Policy Characteristics'!K:K,MATCH($C15,'Policy Characteristics'!$C:$C,0)))</f>
        <v>transportation-sector-main.html#conv-pol-stds</v>
      </c>
      <c r="R15" s="358" t="str">
        <f>IF(ISBLANK(INDEX('Policy Characteristics'!L:L,MATCH($C15,'Policy Characteristics'!$C:$C,0))),"",INDEX('Policy Characteristics'!L:L,MATCH($C15,'Policy Characteristics'!$C:$C,0)))</f>
        <v>conventional-pollutant-standards.html</v>
      </c>
    </row>
    <row r="16" spans="1:18" s="2" customFormat="1" x14ac:dyDescent="0.35">
      <c r="A16" s="358" t="str">
        <f>IF(ISBLANK(INDEX('Policy Characteristics'!A:A,MATCH($C16,'Policy Characteristics'!$C:$C,0))),"",INDEX('Policy Characteristics'!A:A,MATCH($C16,'Policy Characteristics'!$C:$C,0)))</f>
        <v>Transportation</v>
      </c>
      <c r="B16" s="358" t="str">
        <f>IF(ISBLANK(INDEX('Policy Characteristics'!B:B,MATCH($C16,'Policy Characteristics'!$C:$C,0))),"",INDEX('Policy Characteristics'!B:B,MATCH($C16,'Policy Characteristics'!$C:$C,0)))</f>
        <v>Conventional Pollutant Standards</v>
      </c>
      <c r="C16" s="360" t="str">
        <f t="shared" si="0"/>
        <v>Percentage Reduction of Separately Regulated Pollutants</v>
      </c>
      <c r="D16" s="197" t="s">
        <v>40</v>
      </c>
      <c r="E16" s="2" t="s">
        <v>2262</v>
      </c>
      <c r="F16" s="197" t="s">
        <v>40</v>
      </c>
      <c r="G16" s="2" t="s">
        <v>2368</v>
      </c>
      <c r="H16" s="200">
        <v>314</v>
      </c>
      <c r="I16" s="53" t="s">
        <v>45</v>
      </c>
      <c r="J16" s="360" t="str">
        <f>IF(ISBLANK(INDEX('Policy Characteristics'!D:D,MATCH($C16,'Policy Characteristics'!$C:$C,0))),"",INDEX('Policy Characteristics'!D:D,MATCH($C16,'Policy Characteristics'!$C:$C,0)))</f>
        <v>Conventional Pollutant Standard</v>
      </c>
      <c r="K16" s="358" t="str">
        <f>IF(ISBLANK(INDEX('Policy Characteristics'!E:E,MATCH($C16,'Policy Characteristics'!$C:$C,0))),"",INDEX('Policy Characteristics'!E:E,MATCH($C16,'Policy Characteristics'!$C:$C,0)))</f>
        <v>trans reduce regulated pollutants</v>
      </c>
      <c r="L16" s="380">
        <f>IF(ISBLANK(INDEX('Policy Characteristics'!F:F,MATCH($C16,'Policy Characteristics'!$C:$C,0))),"",INDEX('Policy Characteristics'!F:F,MATCH($C16,'Policy Characteristics'!$C:$C,0)))</f>
        <v>0</v>
      </c>
      <c r="M16" s="380">
        <f>IF(ISBLANK(INDEX('Policy Characteristics'!G:G,MATCH($C16,'Policy Characteristics'!$C:$C,0))),"",INDEX('Policy Characteristics'!G:G,MATCH($C16,'Policy Characteristics'!$C:$C,0)))</f>
        <v>1</v>
      </c>
      <c r="N16" s="380">
        <f>IF(ISBLANK(INDEX('Policy Characteristics'!H:H,MATCH($C16,'Policy Characteristics'!$C:$C,0))),"",INDEX('Policy Characteristics'!H:H,MATCH($C16,'Policy Characteristics'!$C:$C,0)))</f>
        <v>0.02</v>
      </c>
      <c r="O16" s="358" t="str">
        <f>IF(ISBLANK(INDEX('Policy Characteristics'!I:I,MATCH($C16,'Policy Characteristics'!$C:$C,0))),"",INDEX('Policy Characteristics'!I:I,MATCH($C16,'Policy Characteristics'!$C:$C,0)))</f>
        <v>% reduction in emissions</v>
      </c>
      <c r="P16" s="358"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16" s="358" t="str">
        <f>IF(ISBLANK(INDEX('Policy Characteristics'!K:K,MATCH($C16,'Policy Characteristics'!$C:$C,0))),"",INDEX('Policy Characteristics'!K:K,MATCH($C16,'Policy Characteristics'!$C:$C,0)))</f>
        <v>transportation-sector-main.html#conv-pol-stds</v>
      </c>
      <c r="R16" s="358" t="str">
        <f>IF(ISBLANK(INDEX('Policy Characteristics'!L:L,MATCH($C16,'Policy Characteristics'!$C:$C,0))),"",INDEX('Policy Characteristics'!L:L,MATCH($C16,'Policy Characteristics'!$C:$C,0)))</f>
        <v>conventional-pollutant-standards.html</v>
      </c>
    </row>
    <row r="17" spans="1:18" s="2" customFormat="1" x14ac:dyDescent="0.35">
      <c r="A17" s="358" t="str">
        <f>IF(ISBLANK(INDEX('Policy Characteristics'!A:A,MATCH($C17,'Policy Characteristics'!$C:$C,0))),"",INDEX('Policy Characteristics'!A:A,MATCH($C17,'Policy Characteristics'!$C:$C,0)))</f>
        <v>Transportation</v>
      </c>
      <c r="B17" s="358" t="str">
        <f>IF(ISBLANK(INDEX('Policy Characteristics'!B:B,MATCH($C17,'Policy Characteristics'!$C:$C,0))),"",INDEX('Policy Characteristics'!B:B,MATCH($C17,'Policy Characteristics'!$C:$C,0)))</f>
        <v>Conventional Pollutant Standards</v>
      </c>
      <c r="C17" s="360" t="str">
        <f t="shared" si="0"/>
        <v>Percentage Reduction of Separately Regulated Pollutants</v>
      </c>
      <c r="D17" s="197" t="s">
        <v>40</v>
      </c>
      <c r="E17" s="2" t="s">
        <v>2263</v>
      </c>
      <c r="F17" s="197" t="s">
        <v>40</v>
      </c>
      <c r="G17" s="2" t="s">
        <v>2263</v>
      </c>
      <c r="H17" s="200">
        <v>315</v>
      </c>
      <c r="I17" s="53" t="s">
        <v>45</v>
      </c>
      <c r="J17" s="360" t="str">
        <f>IF(ISBLANK(INDEX('Policy Characteristics'!D:D,MATCH($C17,'Policy Characteristics'!$C:$C,0))),"",INDEX('Policy Characteristics'!D:D,MATCH($C17,'Policy Characteristics'!$C:$C,0)))</f>
        <v>Conventional Pollutant Standard</v>
      </c>
      <c r="K17" s="358" t="str">
        <f>IF(ISBLANK(INDEX('Policy Characteristics'!E:E,MATCH($C17,'Policy Characteristics'!$C:$C,0))),"",INDEX('Policy Characteristics'!E:E,MATCH($C17,'Policy Characteristics'!$C:$C,0)))</f>
        <v>trans reduce regulated pollutants</v>
      </c>
      <c r="L17" s="380">
        <f>IF(ISBLANK(INDEX('Policy Characteristics'!F:F,MATCH($C17,'Policy Characteristics'!$C:$C,0))),"",INDEX('Policy Characteristics'!F:F,MATCH($C17,'Policy Characteristics'!$C:$C,0)))</f>
        <v>0</v>
      </c>
      <c r="M17" s="380">
        <f>IF(ISBLANK(INDEX('Policy Characteristics'!G:G,MATCH($C17,'Policy Characteristics'!$C:$C,0))),"",INDEX('Policy Characteristics'!G:G,MATCH($C17,'Policy Characteristics'!$C:$C,0)))</f>
        <v>1</v>
      </c>
      <c r="N17" s="380">
        <f>IF(ISBLANK(INDEX('Policy Characteristics'!H:H,MATCH($C17,'Policy Characteristics'!$C:$C,0))),"",INDEX('Policy Characteristics'!H:H,MATCH($C17,'Policy Characteristics'!$C:$C,0)))</f>
        <v>0.02</v>
      </c>
      <c r="O17" s="358" t="str">
        <f>IF(ISBLANK(INDEX('Policy Characteristics'!I:I,MATCH($C17,'Policy Characteristics'!$C:$C,0))),"",INDEX('Policy Characteristics'!I:I,MATCH($C17,'Policy Characteristics'!$C:$C,0)))</f>
        <v>% reduction in emissions</v>
      </c>
      <c r="P17" s="358"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17" s="358" t="str">
        <f>IF(ISBLANK(INDEX('Policy Characteristics'!K:K,MATCH($C17,'Policy Characteristics'!$C:$C,0))),"",INDEX('Policy Characteristics'!K:K,MATCH($C17,'Policy Characteristics'!$C:$C,0)))</f>
        <v>transportation-sector-main.html#conv-pol-stds</v>
      </c>
      <c r="R17" s="358" t="str">
        <f>IF(ISBLANK(INDEX('Policy Characteristics'!L:L,MATCH($C17,'Policy Characteristics'!$C:$C,0))),"",INDEX('Policy Characteristics'!L:L,MATCH($C17,'Policy Characteristics'!$C:$C,0)))</f>
        <v>conventional-pollutant-standards.html</v>
      </c>
    </row>
    <row r="18" spans="1:18" s="2" customFormat="1" x14ac:dyDescent="0.35">
      <c r="A18" s="358" t="str">
        <f>IF(ISBLANK(INDEX('Policy Characteristics'!A:A,MATCH($C18,'Policy Characteristics'!$C:$C,0))),"",INDEX('Policy Characteristics'!A:A,MATCH($C18,'Policy Characteristics'!$C:$C,0)))</f>
        <v>Transportation</v>
      </c>
      <c r="B18" s="358" t="str">
        <f>IF(ISBLANK(INDEX('Policy Characteristics'!B:B,MATCH($C18,'Policy Characteristics'!$C:$C,0))),"",INDEX('Policy Characteristics'!B:B,MATCH($C18,'Policy Characteristics'!$C:$C,0)))</f>
        <v>Conventional Pollutant Standards</v>
      </c>
      <c r="C18" s="360" t="str">
        <f t="shared" si="0"/>
        <v>Percentage Reduction of Separately Regulated Pollutants</v>
      </c>
      <c r="D18" s="197" t="s">
        <v>40</v>
      </c>
      <c r="E18" s="2" t="s">
        <v>2265</v>
      </c>
      <c r="F18" s="197" t="s">
        <v>40</v>
      </c>
      <c r="G18" s="2" t="s">
        <v>2265</v>
      </c>
      <c r="H18" s="200">
        <v>316</v>
      </c>
      <c r="I18" s="53" t="s">
        <v>45</v>
      </c>
      <c r="J18" s="360" t="str">
        <f>IF(ISBLANK(INDEX('Policy Characteristics'!D:D,MATCH($C18,'Policy Characteristics'!$C:$C,0))),"",INDEX('Policy Characteristics'!D:D,MATCH($C18,'Policy Characteristics'!$C:$C,0)))</f>
        <v>Conventional Pollutant Standard</v>
      </c>
      <c r="K18" s="358" t="str">
        <f>IF(ISBLANK(INDEX('Policy Characteristics'!E:E,MATCH($C18,'Policy Characteristics'!$C:$C,0))),"",INDEX('Policy Characteristics'!E:E,MATCH($C18,'Policy Characteristics'!$C:$C,0)))</f>
        <v>trans reduce regulated pollutants</v>
      </c>
      <c r="L18" s="380">
        <f>IF(ISBLANK(INDEX('Policy Characteristics'!F:F,MATCH($C18,'Policy Characteristics'!$C:$C,0))),"",INDEX('Policy Characteristics'!F:F,MATCH($C18,'Policy Characteristics'!$C:$C,0)))</f>
        <v>0</v>
      </c>
      <c r="M18" s="380">
        <f>IF(ISBLANK(INDEX('Policy Characteristics'!G:G,MATCH($C18,'Policy Characteristics'!$C:$C,0))),"",INDEX('Policy Characteristics'!G:G,MATCH($C18,'Policy Characteristics'!$C:$C,0)))</f>
        <v>1</v>
      </c>
      <c r="N18" s="380">
        <f>IF(ISBLANK(INDEX('Policy Characteristics'!H:H,MATCH($C18,'Policy Characteristics'!$C:$C,0))),"",INDEX('Policy Characteristics'!H:H,MATCH($C18,'Policy Characteristics'!$C:$C,0)))</f>
        <v>0.02</v>
      </c>
      <c r="O18" s="358" t="str">
        <f>IF(ISBLANK(INDEX('Policy Characteristics'!I:I,MATCH($C18,'Policy Characteristics'!$C:$C,0))),"",INDEX('Policy Characteristics'!I:I,MATCH($C18,'Policy Characteristics'!$C:$C,0)))</f>
        <v>% reduction in emissions</v>
      </c>
      <c r="P18" s="358"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18" s="358" t="str">
        <f>IF(ISBLANK(INDEX('Policy Characteristics'!K:K,MATCH($C18,'Policy Characteristics'!$C:$C,0))),"",INDEX('Policy Characteristics'!K:K,MATCH($C18,'Policy Characteristics'!$C:$C,0)))</f>
        <v>transportation-sector-main.html#conv-pol-stds</v>
      </c>
      <c r="R18" s="358" t="str">
        <f>IF(ISBLANK(INDEX('Policy Characteristics'!L:L,MATCH($C18,'Policy Characteristics'!$C:$C,0))),"",INDEX('Policy Characteristics'!L:L,MATCH($C18,'Policy Characteristics'!$C:$C,0)))</f>
        <v>conventional-pollutant-standards.html</v>
      </c>
    </row>
    <row r="19" spans="1:18" s="2" customFormat="1" x14ac:dyDescent="0.35">
      <c r="A19" s="358" t="str">
        <f>IF(ISBLANK(INDEX('Policy Characteristics'!A:A,MATCH($C19,'Policy Characteristics'!$C:$C,0))),"",INDEX('Policy Characteristics'!A:A,MATCH($C19,'Policy Characteristics'!$C:$C,0)))</f>
        <v>Transportation</v>
      </c>
      <c r="B19" s="358" t="str">
        <f>IF(ISBLANK(INDEX('Policy Characteristics'!B:B,MATCH($C19,'Policy Characteristics'!$C:$C,0))),"",INDEX('Policy Characteristics'!B:B,MATCH($C19,'Policy Characteristics'!$C:$C,0)))</f>
        <v>Conventional Pollutant Standards</v>
      </c>
      <c r="C19" s="360" t="str">
        <f t="shared" si="0"/>
        <v>Percentage Reduction of Separately Regulated Pollutants</v>
      </c>
      <c r="D19" s="197" t="s">
        <v>40</v>
      </c>
      <c r="E19" s="2" t="s">
        <v>2267</v>
      </c>
      <c r="F19" s="197" t="s">
        <v>40</v>
      </c>
      <c r="G19" s="2" t="s">
        <v>2267</v>
      </c>
      <c r="H19" s="200">
        <v>317</v>
      </c>
      <c r="I19" s="53" t="s">
        <v>45</v>
      </c>
      <c r="J19" s="360" t="str">
        <f>IF(ISBLANK(INDEX('Policy Characteristics'!D:D,MATCH($C19,'Policy Characteristics'!$C:$C,0))),"",INDEX('Policy Characteristics'!D:D,MATCH($C19,'Policy Characteristics'!$C:$C,0)))</f>
        <v>Conventional Pollutant Standard</v>
      </c>
      <c r="K19" s="358" t="str">
        <f>IF(ISBLANK(INDEX('Policy Characteristics'!E:E,MATCH($C19,'Policy Characteristics'!$C:$C,0))),"",INDEX('Policy Characteristics'!E:E,MATCH($C19,'Policy Characteristics'!$C:$C,0)))</f>
        <v>trans reduce regulated pollutants</v>
      </c>
      <c r="L19" s="380">
        <f>IF(ISBLANK(INDEX('Policy Characteristics'!F:F,MATCH($C19,'Policy Characteristics'!$C:$C,0))),"",INDEX('Policy Characteristics'!F:F,MATCH($C19,'Policy Characteristics'!$C:$C,0)))</f>
        <v>0</v>
      </c>
      <c r="M19" s="380">
        <f>IF(ISBLANK(INDEX('Policy Characteristics'!G:G,MATCH($C19,'Policy Characteristics'!$C:$C,0))),"",INDEX('Policy Characteristics'!G:G,MATCH($C19,'Policy Characteristics'!$C:$C,0)))</f>
        <v>1</v>
      </c>
      <c r="N19" s="380">
        <f>IF(ISBLANK(INDEX('Policy Characteristics'!H:H,MATCH($C19,'Policy Characteristics'!$C:$C,0))),"",INDEX('Policy Characteristics'!H:H,MATCH($C19,'Policy Characteristics'!$C:$C,0)))</f>
        <v>0.02</v>
      </c>
      <c r="O19" s="358" t="str">
        <f>IF(ISBLANK(INDEX('Policy Characteristics'!I:I,MATCH($C19,'Policy Characteristics'!$C:$C,0))),"",INDEX('Policy Characteristics'!I:I,MATCH($C19,'Policy Characteristics'!$C:$C,0)))</f>
        <v>% reduction in emissions</v>
      </c>
      <c r="P19" s="358"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19" s="358" t="str">
        <f>IF(ISBLANK(INDEX('Policy Characteristics'!K:K,MATCH($C19,'Policy Characteristics'!$C:$C,0))),"",INDEX('Policy Characteristics'!K:K,MATCH($C19,'Policy Characteristics'!$C:$C,0)))</f>
        <v>transportation-sector-main.html#conv-pol-stds</v>
      </c>
      <c r="R19" s="358" t="str">
        <f>IF(ISBLANK(INDEX('Policy Characteristics'!L:L,MATCH($C19,'Policy Characteristics'!$C:$C,0))),"",INDEX('Policy Characteristics'!L:L,MATCH($C19,'Policy Characteristics'!$C:$C,0)))</f>
        <v>conventional-pollutant-standards.html</v>
      </c>
    </row>
    <row r="20" spans="1:18" s="2" customFormat="1" x14ac:dyDescent="0.35">
      <c r="A20" s="358" t="str">
        <f>IF(ISBLANK(INDEX('Policy Characteristics'!A:A,MATCH($C20,'Policy Characteristics'!$C:$C,0))),"",INDEX('Policy Characteristics'!A:A,MATCH($C20,'Policy Characteristics'!$C:$C,0)))</f>
        <v>Transportation</v>
      </c>
      <c r="B20" s="358" t="str">
        <f>IF(ISBLANK(INDEX('Policy Characteristics'!B:B,MATCH($C20,'Policy Characteristics'!$C:$C,0))),"",INDEX('Policy Characteristics'!B:B,MATCH($C20,'Policy Characteristics'!$C:$C,0)))</f>
        <v>Conventional Pollutant Standards</v>
      </c>
      <c r="C20" s="360" t="str">
        <f t="shared" si="0"/>
        <v>Percentage Reduction of Separately Regulated Pollutants</v>
      </c>
      <c r="D20" s="197" t="s">
        <v>40</v>
      </c>
      <c r="E20" s="2" t="s">
        <v>2269</v>
      </c>
      <c r="F20" s="197" t="s">
        <v>40</v>
      </c>
      <c r="G20" s="2" t="s">
        <v>2269</v>
      </c>
      <c r="H20" s="200">
        <v>318</v>
      </c>
      <c r="I20" s="9" t="s">
        <v>46</v>
      </c>
      <c r="J20" s="360" t="str">
        <f>IF(ISBLANK(INDEX('Policy Characteristics'!D:D,MATCH($C20,'Policy Characteristics'!$C:$C,0))),"",INDEX('Policy Characteristics'!D:D,MATCH($C20,'Policy Characteristics'!$C:$C,0)))</f>
        <v>Conventional Pollutant Standard</v>
      </c>
      <c r="K20" s="358" t="str">
        <f>IF(ISBLANK(INDEX('Policy Characteristics'!E:E,MATCH($C20,'Policy Characteristics'!$C:$C,0))),"",INDEX('Policy Characteristics'!E:E,MATCH($C20,'Policy Characteristics'!$C:$C,0)))</f>
        <v>trans reduce regulated pollutants</v>
      </c>
      <c r="L20" s="380">
        <f>IF(ISBLANK(INDEX('Policy Characteristics'!F:F,MATCH($C20,'Policy Characteristics'!$C:$C,0))),"",INDEX('Policy Characteristics'!F:F,MATCH($C20,'Policy Characteristics'!$C:$C,0)))</f>
        <v>0</v>
      </c>
      <c r="M20" s="380">
        <f>IF(ISBLANK(INDEX('Policy Characteristics'!G:G,MATCH($C20,'Policy Characteristics'!$C:$C,0))),"",INDEX('Policy Characteristics'!G:G,MATCH($C20,'Policy Characteristics'!$C:$C,0)))</f>
        <v>1</v>
      </c>
      <c r="N20" s="380">
        <f>IF(ISBLANK(INDEX('Policy Characteristics'!H:H,MATCH($C20,'Policy Characteristics'!$C:$C,0))),"",INDEX('Policy Characteristics'!H:H,MATCH($C20,'Policy Characteristics'!$C:$C,0)))</f>
        <v>0.02</v>
      </c>
      <c r="O20" s="358" t="str">
        <f>IF(ISBLANK(INDEX('Policy Characteristics'!I:I,MATCH($C20,'Policy Characteristics'!$C:$C,0))),"",INDEX('Policy Characteristics'!I:I,MATCH($C20,'Policy Characteristics'!$C:$C,0)))</f>
        <v>% reduction in emissions</v>
      </c>
      <c r="P20" s="358"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20" s="358" t="str">
        <f>IF(ISBLANK(INDEX('Policy Characteristics'!K:K,MATCH($C20,'Policy Characteristics'!$C:$C,0))),"",INDEX('Policy Characteristics'!K:K,MATCH($C20,'Policy Characteristics'!$C:$C,0)))</f>
        <v>transportation-sector-main.html#conv-pol-stds</v>
      </c>
      <c r="R20" s="358" t="str">
        <f>IF(ISBLANK(INDEX('Policy Characteristics'!L:L,MATCH($C20,'Policy Characteristics'!$C:$C,0))),"",INDEX('Policy Characteristics'!L:L,MATCH($C20,'Policy Characteristics'!$C:$C,0)))</f>
        <v>conventional-pollutant-standards.html</v>
      </c>
    </row>
    <row r="21" spans="1:18" s="2" customFormat="1" x14ac:dyDescent="0.35">
      <c r="A21" s="358" t="str">
        <f>IF(ISBLANK(INDEX('Policy Characteristics'!A:A,MATCH($C21,'Policy Characteristics'!$C:$C,0))),"",INDEX('Policy Characteristics'!A:A,MATCH($C21,'Policy Characteristics'!$C:$C,0)))</f>
        <v>Transportation</v>
      </c>
      <c r="B21" s="358" t="str">
        <f>IF(ISBLANK(INDEX('Policy Characteristics'!B:B,MATCH($C21,'Policy Characteristics'!$C:$C,0))),"",INDEX('Policy Characteristics'!B:B,MATCH($C21,'Policy Characteristics'!$C:$C,0)))</f>
        <v>Conventional Pollutant Standards</v>
      </c>
      <c r="C21" s="360" t="str">
        <f t="shared" si="0"/>
        <v>Percentage Reduction of Separately Regulated Pollutants</v>
      </c>
      <c r="D21" s="197" t="s">
        <v>40</v>
      </c>
      <c r="E21" s="2" t="s">
        <v>2271</v>
      </c>
      <c r="F21" s="197" t="s">
        <v>40</v>
      </c>
      <c r="G21" s="2" t="s">
        <v>2271</v>
      </c>
      <c r="H21" s="200">
        <v>319</v>
      </c>
      <c r="I21" s="9" t="s">
        <v>46</v>
      </c>
      <c r="J21" s="360" t="str">
        <f>IF(ISBLANK(INDEX('Policy Characteristics'!D:D,MATCH($C21,'Policy Characteristics'!$C:$C,0))),"",INDEX('Policy Characteristics'!D:D,MATCH($C21,'Policy Characteristics'!$C:$C,0)))</f>
        <v>Conventional Pollutant Standard</v>
      </c>
      <c r="K21" s="358" t="str">
        <f>IF(ISBLANK(INDEX('Policy Characteristics'!E:E,MATCH($C21,'Policy Characteristics'!$C:$C,0))),"",INDEX('Policy Characteristics'!E:E,MATCH($C21,'Policy Characteristics'!$C:$C,0)))</f>
        <v>trans reduce regulated pollutants</v>
      </c>
      <c r="L21" s="380">
        <f>IF(ISBLANK(INDEX('Policy Characteristics'!F:F,MATCH($C21,'Policy Characteristics'!$C:$C,0))),"",INDEX('Policy Characteristics'!F:F,MATCH($C21,'Policy Characteristics'!$C:$C,0)))</f>
        <v>0</v>
      </c>
      <c r="M21" s="380">
        <f>IF(ISBLANK(INDEX('Policy Characteristics'!G:G,MATCH($C21,'Policy Characteristics'!$C:$C,0))),"",INDEX('Policy Characteristics'!G:G,MATCH($C21,'Policy Characteristics'!$C:$C,0)))</f>
        <v>1</v>
      </c>
      <c r="N21" s="380">
        <f>IF(ISBLANK(INDEX('Policy Characteristics'!H:H,MATCH($C21,'Policy Characteristics'!$C:$C,0))),"",INDEX('Policy Characteristics'!H:H,MATCH($C21,'Policy Characteristics'!$C:$C,0)))</f>
        <v>0.02</v>
      </c>
      <c r="O21" s="358" t="str">
        <f>IF(ISBLANK(INDEX('Policy Characteristics'!I:I,MATCH($C21,'Policy Characteristics'!$C:$C,0))),"",INDEX('Policy Characteristics'!I:I,MATCH($C21,'Policy Characteristics'!$C:$C,0)))</f>
        <v>% reduction in emissions</v>
      </c>
      <c r="P21" s="358"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21" s="358" t="str">
        <f>IF(ISBLANK(INDEX('Policy Characteristics'!K:K,MATCH($C21,'Policy Characteristics'!$C:$C,0))),"",INDEX('Policy Characteristics'!K:K,MATCH($C21,'Policy Characteristics'!$C:$C,0)))</f>
        <v>transportation-sector-main.html#conv-pol-stds</v>
      </c>
      <c r="R21" s="358" t="str">
        <f>IF(ISBLANK(INDEX('Policy Characteristics'!L:L,MATCH($C21,'Policy Characteristics'!$C:$C,0))),"",INDEX('Policy Characteristics'!L:L,MATCH($C21,'Policy Characteristics'!$C:$C,0)))</f>
        <v>conventional-pollutant-standards.html</v>
      </c>
    </row>
    <row r="22" spans="1:18" s="2" customFormat="1" x14ac:dyDescent="0.35">
      <c r="A22" s="358" t="str">
        <f>IF(ISBLANK(INDEX('Policy Characteristics'!A:A,MATCH($C22,'Policy Characteristics'!$C:$C,0))),"",INDEX('Policy Characteristics'!A:A,MATCH($C22,'Policy Characteristics'!$C:$C,0)))</f>
        <v>Transportation</v>
      </c>
      <c r="B22" s="358" t="str">
        <f>IF(ISBLANK(INDEX('Policy Characteristics'!B:B,MATCH($C22,'Policy Characteristics'!$C:$C,0))),"",INDEX('Policy Characteristics'!B:B,MATCH($C22,'Policy Characteristics'!$C:$C,0)))</f>
        <v>Conventional Pollutant Standards</v>
      </c>
      <c r="C22" s="360" t="str">
        <f t="shared" si="0"/>
        <v>Percentage Reduction of Separately Regulated Pollutants</v>
      </c>
      <c r="D22" s="2" t="s">
        <v>41</v>
      </c>
      <c r="E22" s="2" t="s">
        <v>2255</v>
      </c>
      <c r="F22" s="2" t="s">
        <v>41</v>
      </c>
      <c r="G22" s="2" t="s">
        <v>2492</v>
      </c>
      <c r="H22" s="200">
        <v>320</v>
      </c>
      <c r="I22" s="53" t="s">
        <v>45</v>
      </c>
      <c r="J22" s="360" t="str">
        <f>IF(ISBLANK(INDEX('Policy Characteristics'!D:D,MATCH($C22,'Policy Characteristics'!$C:$C,0))),"",INDEX('Policy Characteristics'!D:D,MATCH($C22,'Policy Characteristics'!$C:$C,0)))</f>
        <v>Conventional Pollutant Standard</v>
      </c>
      <c r="K22" s="358" t="str">
        <f>IF(ISBLANK(INDEX('Policy Characteristics'!E:E,MATCH($C22,'Policy Characteristics'!$C:$C,0))),"",INDEX('Policy Characteristics'!E:E,MATCH($C22,'Policy Characteristics'!$C:$C,0)))</f>
        <v>trans reduce regulated pollutants</v>
      </c>
      <c r="L22" s="380">
        <f>IF(ISBLANK(INDEX('Policy Characteristics'!F:F,MATCH($C22,'Policy Characteristics'!$C:$C,0))),"",INDEX('Policy Characteristics'!F:F,MATCH($C22,'Policy Characteristics'!$C:$C,0)))</f>
        <v>0</v>
      </c>
      <c r="M22" s="380">
        <f>IF(ISBLANK(INDEX('Policy Characteristics'!G:G,MATCH($C22,'Policy Characteristics'!$C:$C,0))),"",INDEX('Policy Characteristics'!G:G,MATCH($C22,'Policy Characteristics'!$C:$C,0)))</f>
        <v>1</v>
      </c>
      <c r="N22" s="380">
        <f>IF(ISBLANK(INDEX('Policy Characteristics'!H:H,MATCH($C22,'Policy Characteristics'!$C:$C,0))),"",INDEX('Policy Characteristics'!H:H,MATCH($C22,'Policy Characteristics'!$C:$C,0)))</f>
        <v>0.02</v>
      </c>
      <c r="O22" s="358" t="str">
        <f>IF(ISBLANK(INDEX('Policy Characteristics'!I:I,MATCH($C22,'Policy Characteristics'!$C:$C,0))),"",INDEX('Policy Characteristics'!I:I,MATCH($C22,'Policy Characteristics'!$C:$C,0)))</f>
        <v>% reduction in emissions</v>
      </c>
      <c r="P22" s="358"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22" s="358" t="str">
        <f>IF(ISBLANK(INDEX('Policy Characteristics'!K:K,MATCH($C22,'Policy Characteristics'!$C:$C,0))),"",INDEX('Policy Characteristics'!K:K,MATCH($C22,'Policy Characteristics'!$C:$C,0)))</f>
        <v>transportation-sector-main.html#conv-pol-stds</v>
      </c>
      <c r="R22" s="358" t="str">
        <f>IF(ISBLANK(INDEX('Policy Characteristics'!L:L,MATCH($C22,'Policy Characteristics'!$C:$C,0))),"",INDEX('Policy Characteristics'!L:L,MATCH($C22,'Policy Characteristics'!$C:$C,0)))</f>
        <v>conventional-pollutant-standards.html</v>
      </c>
    </row>
    <row r="23" spans="1:18" s="2" customFormat="1" x14ac:dyDescent="0.35">
      <c r="A23" s="358" t="str">
        <f>IF(ISBLANK(INDEX('Policy Characteristics'!A:A,MATCH($C23,'Policy Characteristics'!$C:$C,0))),"",INDEX('Policy Characteristics'!A:A,MATCH($C23,'Policy Characteristics'!$C:$C,0)))</f>
        <v>Transportation</v>
      </c>
      <c r="B23" s="358" t="str">
        <f>IF(ISBLANK(INDEX('Policy Characteristics'!B:B,MATCH($C23,'Policy Characteristics'!$C:$C,0))),"",INDEX('Policy Characteristics'!B:B,MATCH($C23,'Policy Characteristics'!$C:$C,0)))</f>
        <v>Conventional Pollutant Standards</v>
      </c>
      <c r="C23" s="360" t="str">
        <f t="shared" ref="C23:C32" si="1">C$2</f>
        <v>Percentage Reduction of Separately Regulated Pollutants</v>
      </c>
      <c r="D23" s="2" t="s">
        <v>41</v>
      </c>
      <c r="E23" s="2" t="s">
        <v>518</v>
      </c>
      <c r="F23" s="2" t="s">
        <v>41</v>
      </c>
      <c r="G23" s="2" t="s">
        <v>518</v>
      </c>
      <c r="H23" s="200">
        <v>321</v>
      </c>
      <c r="I23" s="9" t="s">
        <v>46</v>
      </c>
      <c r="J23" s="360" t="str">
        <f>IF(ISBLANK(INDEX('Policy Characteristics'!D:D,MATCH($C23,'Policy Characteristics'!$C:$C,0))),"",INDEX('Policy Characteristics'!D:D,MATCH($C23,'Policy Characteristics'!$C:$C,0)))</f>
        <v>Conventional Pollutant Standard</v>
      </c>
      <c r="K23" s="358" t="str">
        <f>IF(ISBLANK(INDEX('Policy Characteristics'!E:E,MATCH($C23,'Policy Characteristics'!$C:$C,0))),"",INDEX('Policy Characteristics'!E:E,MATCH($C23,'Policy Characteristics'!$C:$C,0)))</f>
        <v>trans reduce regulated pollutants</v>
      </c>
      <c r="L23" s="380">
        <f>IF(ISBLANK(INDEX('Policy Characteristics'!F:F,MATCH($C23,'Policy Characteristics'!$C:$C,0))),"",INDEX('Policy Characteristics'!F:F,MATCH($C23,'Policy Characteristics'!$C:$C,0)))</f>
        <v>0</v>
      </c>
      <c r="M23" s="380">
        <f>IF(ISBLANK(INDEX('Policy Characteristics'!G:G,MATCH($C23,'Policy Characteristics'!$C:$C,0))),"",INDEX('Policy Characteristics'!G:G,MATCH($C23,'Policy Characteristics'!$C:$C,0)))</f>
        <v>1</v>
      </c>
      <c r="N23" s="380">
        <f>IF(ISBLANK(INDEX('Policy Characteristics'!H:H,MATCH($C23,'Policy Characteristics'!$C:$C,0))),"",INDEX('Policy Characteristics'!H:H,MATCH($C23,'Policy Characteristics'!$C:$C,0)))</f>
        <v>0.02</v>
      </c>
      <c r="O23" s="358" t="str">
        <f>IF(ISBLANK(INDEX('Policy Characteristics'!I:I,MATCH($C23,'Policy Characteristics'!$C:$C,0))),"",INDEX('Policy Characteristics'!I:I,MATCH($C23,'Policy Characteristics'!$C:$C,0)))</f>
        <v>% reduction in emissions</v>
      </c>
      <c r="P23" s="358"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23" s="358" t="str">
        <f>IF(ISBLANK(INDEX('Policy Characteristics'!K:K,MATCH($C23,'Policy Characteristics'!$C:$C,0))),"",INDEX('Policy Characteristics'!K:K,MATCH($C23,'Policy Characteristics'!$C:$C,0)))</f>
        <v>transportation-sector-main.html#conv-pol-stds</v>
      </c>
      <c r="R23" s="358" t="str">
        <f>IF(ISBLANK(INDEX('Policy Characteristics'!L:L,MATCH($C23,'Policy Characteristics'!$C:$C,0))),"",INDEX('Policy Characteristics'!L:L,MATCH($C23,'Policy Characteristics'!$C:$C,0)))</f>
        <v>conventional-pollutant-standards.html</v>
      </c>
    </row>
    <row r="24" spans="1:18" s="2" customFormat="1" x14ac:dyDescent="0.35">
      <c r="A24" s="358" t="str">
        <f>IF(ISBLANK(INDEX('Policy Characteristics'!A:A,MATCH($C24,'Policy Characteristics'!$C:$C,0))),"",INDEX('Policy Characteristics'!A:A,MATCH($C24,'Policy Characteristics'!$C:$C,0)))</f>
        <v>Transportation</v>
      </c>
      <c r="B24" s="358" t="str">
        <f>IF(ISBLANK(INDEX('Policy Characteristics'!B:B,MATCH($C24,'Policy Characteristics'!$C:$C,0))),"",INDEX('Policy Characteristics'!B:B,MATCH($C24,'Policy Characteristics'!$C:$C,0)))</f>
        <v>Conventional Pollutant Standards</v>
      </c>
      <c r="C24" s="360" t="str">
        <f t="shared" si="1"/>
        <v>Percentage Reduction of Separately Regulated Pollutants</v>
      </c>
      <c r="D24" s="2" t="s">
        <v>41</v>
      </c>
      <c r="E24" s="2" t="s">
        <v>2258</v>
      </c>
      <c r="F24" s="2" t="s">
        <v>41</v>
      </c>
      <c r="G24" s="2" t="s">
        <v>2258</v>
      </c>
      <c r="H24" s="200">
        <v>322</v>
      </c>
      <c r="I24" s="53" t="s">
        <v>45</v>
      </c>
      <c r="J24" s="360" t="str">
        <f>IF(ISBLANK(INDEX('Policy Characteristics'!D:D,MATCH($C24,'Policy Characteristics'!$C:$C,0))),"",INDEX('Policy Characteristics'!D:D,MATCH($C24,'Policy Characteristics'!$C:$C,0)))</f>
        <v>Conventional Pollutant Standard</v>
      </c>
      <c r="K24" s="358" t="str">
        <f>IF(ISBLANK(INDEX('Policy Characteristics'!E:E,MATCH($C24,'Policy Characteristics'!$C:$C,0))),"",INDEX('Policy Characteristics'!E:E,MATCH($C24,'Policy Characteristics'!$C:$C,0)))</f>
        <v>trans reduce regulated pollutants</v>
      </c>
      <c r="L24" s="380">
        <f>IF(ISBLANK(INDEX('Policy Characteristics'!F:F,MATCH($C24,'Policy Characteristics'!$C:$C,0))),"",INDEX('Policy Characteristics'!F:F,MATCH($C24,'Policy Characteristics'!$C:$C,0)))</f>
        <v>0</v>
      </c>
      <c r="M24" s="380">
        <f>IF(ISBLANK(INDEX('Policy Characteristics'!G:G,MATCH($C24,'Policy Characteristics'!$C:$C,0))),"",INDEX('Policy Characteristics'!G:G,MATCH($C24,'Policy Characteristics'!$C:$C,0)))</f>
        <v>1</v>
      </c>
      <c r="N24" s="380">
        <f>IF(ISBLANK(INDEX('Policy Characteristics'!H:H,MATCH($C24,'Policy Characteristics'!$C:$C,0))),"",INDEX('Policy Characteristics'!H:H,MATCH($C24,'Policy Characteristics'!$C:$C,0)))</f>
        <v>0.02</v>
      </c>
      <c r="O24" s="358" t="str">
        <f>IF(ISBLANK(INDEX('Policy Characteristics'!I:I,MATCH($C24,'Policy Characteristics'!$C:$C,0))),"",INDEX('Policy Characteristics'!I:I,MATCH($C24,'Policy Characteristics'!$C:$C,0)))</f>
        <v>% reduction in emissions</v>
      </c>
      <c r="P24" s="358"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24" s="358" t="str">
        <f>IF(ISBLANK(INDEX('Policy Characteristics'!K:K,MATCH($C24,'Policy Characteristics'!$C:$C,0))),"",INDEX('Policy Characteristics'!K:K,MATCH($C24,'Policy Characteristics'!$C:$C,0)))</f>
        <v>transportation-sector-main.html#conv-pol-stds</v>
      </c>
      <c r="R24" s="358" t="str">
        <f>IF(ISBLANK(INDEX('Policy Characteristics'!L:L,MATCH($C24,'Policy Characteristics'!$C:$C,0))),"",INDEX('Policy Characteristics'!L:L,MATCH($C24,'Policy Characteristics'!$C:$C,0)))</f>
        <v>conventional-pollutant-standards.html</v>
      </c>
    </row>
    <row r="25" spans="1:18" s="2" customFormat="1" x14ac:dyDescent="0.35">
      <c r="A25" s="358" t="str">
        <f>IF(ISBLANK(INDEX('Policy Characteristics'!A:A,MATCH($C25,'Policy Characteristics'!$C:$C,0))),"",INDEX('Policy Characteristics'!A:A,MATCH($C25,'Policy Characteristics'!$C:$C,0)))</f>
        <v>Transportation</v>
      </c>
      <c r="B25" s="358" t="str">
        <f>IF(ISBLANK(INDEX('Policy Characteristics'!B:B,MATCH($C25,'Policy Characteristics'!$C:$C,0))),"",INDEX('Policy Characteristics'!B:B,MATCH($C25,'Policy Characteristics'!$C:$C,0)))</f>
        <v>Conventional Pollutant Standards</v>
      </c>
      <c r="C25" s="360" t="str">
        <f t="shared" si="1"/>
        <v>Percentage Reduction of Separately Regulated Pollutants</v>
      </c>
      <c r="D25" s="2" t="s">
        <v>41</v>
      </c>
      <c r="E25" s="2" t="s">
        <v>2260</v>
      </c>
      <c r="F25" s="2" t="s">
        <v>41</v>
      </c>
      <c r="G25" s="2" t="s">
        <v>2260</v>
      </c>
      <c r="H25" s="200">
        <v>323</v>
      </c>
      <c r="I25" s="9" t="s">
        <v>46</v>
      </c>
      <c r="J25" s="360" t="str">
        <f>IF(ISBLANK(INDEX('Policy Characteristics'!D:D,MATCH($C25,'Policy Characteristics'!$C:$C,0))),"",INDEX('Policy Characteristics'!D:D,MATCH($C25,'Policy Characteristics'!$C:$C,0)))</f>
        <v>Conventional Pollutant Standard</v>
      </c>
      <c r="K25" s="358" t="str">
        <f>IF(ISBLANK(INDEX('Policy Characteristics'!E:E,MATCH($C25,'Policy Characteristics'!$C:$C,0))),"",INDEX('Policy Characteristics'!E:E,MATCH($C25,'Policy Characteristics'!$C:$C,0)))</f>
        <v>trans reduce regulated pollutants</v>
      </c>
      <c r="L25" s="380">
        <f>IF(ISBLANK(INDEX('Policy Characteristics'!F:F,MATCH($C25,'Policy Characteristics'!$C:$C,0))),"",INDEX('Policy Characteristics'!F:F,MATCH($C25,'Policy Characteristics'!$C:$C,0)))</f>
        <v>0</v>
      </c>
      <c r="M25" s="380">
        <f>IF(ISBLANK(INDEX('Policy Characteristics'!G:G,MATCH($C25,'Policy Characteristics'!$C:$C,0))),"",INDEX('Policy Characteristics'!G:G,MATCH($C25,'Policy Characteristics'!$C:$C,0)))</f>
        <v>1</v>
      </c>
      <c r="N25" s="380">
        <f>IF(ISBLANK(INDEX('Policy Characteristics'!H:H,MATCH($C25,'Policy Characteristics'!$C:$C,0))),"",INDEX('Policy Characteristics'!H:H,MATCH($C25,'Policy Characteristics'!$C:$C,0)))</f>
        <v>0.02</v>
      </c>
      <c r="O25" s="358" t="str">
        <f>IF(ISBLANK(INDEX('Policy Characteristics'!I:I,MATCH($C25,'Policy Characteristics'!$C:$C,0))),"",INDEX('Policy Characteristics'!I:I,MATCH($C25,'Policy Characteristics'!$C:$C,0)))</f>
        <v>% reduction in emissions</v>
      </c>
      <c r="P25" s="358"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25" s="358" t="str">
        <f>IF(ISBLANK(INDEX('Policy Characteristics'!K:K,MATCH($C25,'Policy Characteristics'!$C:$C,0))),"",INDEX('Policy Characteristics'!K:K,MATCH($C25,'Policy Characteristics'!$C:$C,0)))</f>
        <v>transportation-sector-main.html#conv-pol-stds</v>
      </c>
      <c r="R25" s="358" t="str">
        <f>IF(ISBLANK(INDEX('Policy Characteristics'!L:L,MATCH($C25,'Policy Characteristics'!$C:$C,0))),"",INDEX('Policy Characteristics'!L:L,MATCH($C25,'Policy Characteristics'!$C:$C,0)))</f>
        <v>conventional-pollutant-standards.html</v>
      </c>
    </row>
    <row r="26" spans="1:18" s="2" customFormat="1" x14ac:dyDescent="0.35">
      <c r="A26" s="358" t="str">
        <f>IF(ISBLANK(INDEX('Policy Characteristics'!A:A,MATCH($C26,'Policy Characteristics'!$C:$C,0))),"",INDEX('Policy Characteristics'!A:A,MATCH($C26,'Policy Characteristics'!$C:$C,0)))</f>
        <v>Transportation</v>
      </c>
      <c r="B26" s="358" t="str">
        <f>IF(ISBLANK(INDEX('Policy Characteristics'!B:B,MATCH($C26,'Policy Characteristics'!$C:$C,0))),"",INDEX('Policy Characteristics'!B:B,MATCH($C26,'Policy Characteristics'!$C:$C,0)))</f>
        <v>Conventional Pollutant Standards</v>
      </c>
      <c r="C26" s="360" t="str">
        <f t="shared" si="1"/>
        <v>Percentage Reduction of Separately Regulated Pollutants</v>
      </c>
      <c r="D26" s="2" t="s">
        <v>41</v>
      </c>
      <c r="E26" s="2" t="s">
        <v>2262</v>
      </c>
      <c r="F26" s="2" t="s">
        <v>41</v>
      </c>
      <c r="G26" s="2" t="s">
        <v>2368</v>
      </c>
      <c r="H26" s="200">
        <v>324</v>
      </c>
      <c r="I26" s="9" t="s">
        <v>46</v>
      </c>
      <c r="J26" s="360" t="str">
        <f>IF(ISBLANK(INDEX('Policy Characteristics'!D:D,MATCH($C26,'Policy Characteristics'!$C:$C,0))),"",INDEX('Policy Characteristics'!D:D,MATCH($C26,'Policy Characteristics'!$C:$C,0)))</f>
        <v>Conventional Pollutant Standard</v>
      </c>
      <c r="K26" s="358" t="str">
        <f>IF(ISBLANK(INDEX('Policy Characteristics'!E:E,MATCH($C26,'Policy Characteristics'!$C:$C,0))),"",INDEX('Policy Characteristics'!E:E,MATCH($C26,'Policy Characteristics'!$C:$C,0)))</f>
        <v>trans reduce regulated pollutants</v>
      </c>
      <c r="L26" s="380">
        <f>IF(ISBLANK(INDEX('Policy Characteristics'!F:F,MATCH($C26,'Policy Characteristics'!$C:$C,0))),"",INDEX('Policy Characteristics'!F:F,MATCH($C26,'Policy Characteristics'!$C:$C,0)))</f>
        <v>0</v>
      </c>
      <c r="M26" s="380">
        <f>IF(ISBLANK(INDEX('Policy Characteristics'!G:G,MATCH($C26,'Policy Characteristics'!$C:$C,0))),"",INDEX('Policy Characteristics'!G:G,MATCH($C26,'Policy Characteristics'!$C:$C,0)))</f>
        <v>1</v>
      </c>
      <c r="N26" s="380">
        <f>IF(ISBLANK(INDEX('Policy Characteristics'!H:H,MATCH($C26,'Policy Characteristics'!$C:$C,0))),"",INDEX('Policy Characteristics'!H:H,MATCH($C26,'Policy Characteristics'!$C:$C,0)))</f>
        <v>0.02</v>
      </c>
      <c r="O26" s="358" t="str">
        <f>IF(ISBLANK(INDEX('Policy Characteristics'!I:I,MATCH($C26,'Policy Characteristics'!$C:$C,0))),"",INDEX('Policy Characteristics'!I:I,MATCH($C26,'Policy Characteristics'!$C:$C,0)))</f>
        <v>% reduction in emissions</v>
      </c>
      <c r="P26" s="358"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26" s="358" t="str">
        <f>IF(ISBLANK(INDEX('Policy Characteristics'!K:K,MATCH($C26,'Policy Characteristics'!$C:$C,0))),"",INDEX('Policy Characteristics'!K:K,MATCH($C26,'Policy Characteristics'!$C:$C,0)))</f>
        <v>transportation-sector-main.html#conv-pol-stds</v>
      </c>
      <c r="R26" s="358" t="str">
        <f>IF(ISBLANK(INDEX('Policy Characteristics'!L:L,MATCH($C26,'Policy Characteristics'!$C:$C,0))),"",INDEX('Policy Characteristics'!L:L,MATCH($C26,'Policy Characteristics'!$C:$C,0)))</f>
        <v>conventional-pollutant-standards.html</v>
      </c>
    </row>
    <row r="27" spans="1:18" s="2" customFormat="1" x14ac:dyDescent="0.35">
      <c r="A27" s="358" t="str">
        <f>IF(ISBLANK(INDEX('Policy Characteristics'!A:A,MATCH($C27,'Policy Characteristics'!$C:$C,0))),"",INDEX('Policy Characteristics'!A:A,MATCH($C27,'Policy Characteristics'!$C:$C,0)))</f>
        <v>Transportation</v>
      </c>
      <c r="B27" s="358" t="str">
        <f>IF(ISBLANK(INDEX('Policy Characteristics'!B:B,MATCH($C27,'Policy Characteristics'!$C:$C,0))),"",INDEX('Policy Characteristics'!B:B,MATCH($C27,'Policy Characteristics'!$C:$C,0)))</f>
        <v>Conventional Pollutant Standards</v>
      </c>
      <c r="C27" s="360" t="str">
        <f t="shared" si="1"/>
        <v>Percentage Reduction of Separately Regulated Pollutants</v>
      </c>
      <c r="D27" s="2" t="s">
        <v>41</v>
      </c>
      <c r="E27" s="2" t="s">
        <v>2263</v>
      </c>
      <c r="F27" s="2" t="s">
        <v>41</v>
      </c>
      <c r="G27" s="2" t="s">
        <v>2263</v>
      </c>
      <c r="H27" s="200">
        <v>325</v>
      </c>
      <c r="I27" s="9" t="s">
        <v>46</v>
      </c>
      <c r="J27" s="360" t="str">
        <f>IF(ISBLANK(INDEX('Policy Characteristics'!D:D,MATCH($C27,'Policy Characteristics'!$C:$C,0))),"",INDEX('Policy Characteristics'!D:D,MATCH($C27,'Policy Characteristics'!$C:$C,0)))</f>
        <v>Conventional Pollutant Standard</v>
      </c>
      <c r="K27" s="358" t="str">
        <f>IF(ISBLANK(INDEX('Policy Characteristics'!E:E,MATCH($C27,'Policy Characteristics'!$C:$C,0))),"",INDEX('Policy Characteristics'!E:E,MATCH($C27,'Policy Characteristics'!$C:$C,0)))</f>
        <v>trans reduce regulated pollutants</v>
      </c>
      <c r="L27" s="380">
        <f>IF(ISBLANK(INDEX('Policy Characteristics'!F:F,MATCH($C27,'Policy Characteristics'!$C:$C,0))),"",INDEX('Policy Characteristics'!F:F,MATCH($C27,'Policy Characteristics'!$C:$C,0)))</f>
        <v>0</v>
      </c>
      <c r="M27" s="380">
        <f>IF(ISBLANK(INDEX('Policy Characteristics'!G:G,MATCH($C27,'Policy Characteristics'!$C:$C,0))),"",INDEX('Policy Characteristics'!G:G,MATCH($C27,'Policy Characteristics'!$C:$C,0)))</f>
        <v>1</v>
      </c>
      <c r="N27" s="380">
        <f>IF(ISBLANK(INDEX('Policy Characteristics'!H:H,MATCH($C27,'Policy Characteristics'!$C:$C,0))),"",INDEX('Policy Characteristics'!H:H,MATCH($C27,'Policy Characteristics'!$C:$C,0)))</f>
        <v>0.02</v>
      </c>
      <c r="O27" s="358" t="str">
        <f>IF(ISBLANK(INDEX('Policy Characteristics'!I:I,MATCH($C27,'Policy Characteristics'!$C:$C,0))),"",INDEX('Policy Characteristics'!I:I,MATCH($C27,'Policy Characteristics'!$C:$C,0)))</f>
        <v>% reduction in emissions</v>
      </c>
      <c r="P27" s="358"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27" s="358" t="str">
        <f>IF(ISBLANK(INDEX('Policy Characteristics'!K:K,MATCH($C27,'Policy Characteristics'!$C:$C,0))),"",INDEX('Policy Characteristics'!K:K,MATCH($C27,'Policy Characteristics'!$C:$C,0)))</f>
        <v>transportation-sector-main.html#conv-pol-stds</v>
      </c>
      <c r="R27" s="358" t="str">
        <f>IF(ISBLANK(INDEX('Policy Characteristics'!L:L,MATCH($C27,'Policy Characteristics'!$C:$C,0))),"",INDEX('Policy Characteristics'!L:L,MATCH($C27,'Policy Characteristics'!$C:$C,0)))</f>
        <v>conventional-pollutant-standards.html</v>
      </c>
    </row>
    <row r="28" spans="1:18" s="2" customFormat="1" x14ac:dyDescent="0.35">
      <c r="A28" s="358" t="str">
        <f>IF(ISBLANK(INDEX('Policy Characteristics'!A:A,MATCH($C28,'Policy Characteristics'!$C:$C,0))),"",INDEX('Policy Characteristics'!A:A,MATCH($C28,'Policy Characteristics'!$C:$C,0)))</f>
        <v>Transportation</v>
      </c>
      <c r="B28" s="358" t="str">
        <f>IF(ISBLANK(INDEX('Policy Characteristics'!B:B,MATCH($C28,'Policy Characteristics'!$C:$C,0))),"",INDEX('Policy Characteristics'!B:B,MATCH($C28,'Policy Characteristics'!$C:$C,0)))</f>
        <v>Conventional Pollutant Standards</v>
      </c>
      <c r="C28" s="360" t="str">
        <f t="shared" si="1"/>
        <v>Percentage Reduction of Separately Regulated Pollutants</v>
      </c>
      <c r="D28" s="2" t="s">
        <v>41</v>
      </c>
      <c r="E28" s="2" t="s">
        <v>2265</v>
      </c>
      <c r="F28" s="2" t="s">
        <v>41</v>
      </c>
      <c r="G28" s="2" t="s">
        <v>2265</v>
      </c>
      <c r="H28" s="200">
        <v>326</v>
      </c>
      <c r="I28" s="9" t="s">
        <v>46</v>
      </c>
      <c r="J28" s="360" t="str">
        <f>IF(ISBLANK(INDEX('Policy Characteristics'!D:D,MATCH($C28,'Policy Characteristics'!$C:$C,0))),"",INDEX('Policy Characteristics'!D:D,MATCH($C28,'Policy Characteristics'!$C:$C,0)))</f>
        <v>Conventional Pollutant Standard</v>
      </c>
      <c r="K28" s="358" t="str">
        <f>IF(ISBLANK(INDEX('Policy Characteristics'!E:E,MATCH($C28,'Policy Characteristics'!$C:$C,0))),"",INDEX('Policy Characteristics'!E:E,MATCH($C28,'Policy Characteristics'!$C:$C,0)))</f>
        <v>trans reduce regulated pollutants</v>
      </c>
      <c r="L28" s="380">
        <f>IF(ISBLANK(INDEX('Policy Characteristics'!F:F,MATCH($C28,'Policy Characteristics'!$C:$C,0))),"",INDEX('Policy Characteristics'!F:F,MATCH($C28,'Policy Characteristics'!$C:$C,0)))</f>
        <v>0</v>
      </c>
      <c r="M28" s="380">
        <f>IF(ISBLANK(INDEX('Policy Characteristics'!G:G,MATCH($C28,'Policy Characteristics'!$C:$C,0))),"",INDEX('Policy Characteristics'!G:G,MATCH($C28,'Policy Characteristics'!$C:$C,0)))</f>
        <v>1</v>
      </c>
      <c r="N28" s="380">
        <f>IF(ISBLANK(INDEX('Policy Characteristics'!H:H,MATCH($C28,'Policy Characteristics'!$C:$C,0))),"",INDEX('Policy Characteristics'!H:H,MATCH($C28,'Policy Characteristics'!$C:$C,0)))</f>
        <v>0.02</v>
      </c>
      <c r="O28" s="358" t="str">
        <f>IF(ISBLANK(INDEX('Policy Characteristics'!I:I,MATCH($C28,'Policy Characteristics'!$C:$C,0))),"",INDEX('Policy Characteristics'!I:I,MATCH($C28,'Policy Characteristics'!$C:$C,0)))</f>
        <v>% reduction in emissions</v>
      </c>
      <c r="P28" s="358"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28" s="358" t="str">
        <f>IF(ISBLANK(INDEX('Policy Characteristics'!K:K,MATCH($C28,'Policy Characteristics'!$C:$C,0))),"",INDEX('Policy Characteristics'!K:K,MATCH($C28,'Policy Characteristics'!$C:$C,0)))</f>
        <v>transportation-sector-main.html#conv-pol-stds</v>
      </c>
      <c r="R28" s="358" t="str">
        <f>IF(ISBLANK(INDEX('Policy Characteristics'!L:L,MATCH($C28,'Policy Characteristics'!$C:$C,0))),"",INDEX('Policy Characteristics'!L:L,MATCH($C28,'Policy Characteristics'!$C:$C,0)))</f>
        <v>conventional-pollutant-standards.html</v>
      </c>
    </row>
    <row r="29" spans="1:18" s="2" customFormat="1" x14ac:dyDescent="0.35">
      <c r="A29" s="358" t="str">
        <f>IF(ISBLANK(INDEX('Policy Characteristics'!A:A,MATCH($C29,'Policy Characteristics'!$C:$C,0))),"",INDEX('Policy Characteristics'!A:A,MATCH($C29,'Policy Characteristics'!$C:$C,0)))</f>
        <v>Transportation</v>
      </c>
      <c r="B29" s="358" t="str">
        <f>IF(ISBLANK(INDEX('Policy Characteristics'!B:B,MATCH($C29,'Policy Characteristics'!$C:$C,0))),"",INDEX('Policy Characteristics'!B:B,MATCH($C29,'Policy Characteristics'!$C:$C,0)))</f>
        <v>Conventional Pollutant Standards</v>
      </c>
      <c r="C29" s="360" t="str">
        <f t="shared" si="1"/>
        <v>Percentage Reduction of Separately Regulated Pollutants</v>
      </c>
      <c r="D29" s="2" t="s">
        <v>41</v>
      </c>
      <c r="E29" s="2" t="s">
        <v>2267</v>
      </c>
      <c r="F29" s="2" t="s">
        <v>41</v>
      </c>
      <c r="G29" s="2" t="s">
        <v>2267</v>
      </c>
      <c r="H29" s="200">
        <v>327</v>
      </c>
      <c r="I29" s="9" t="s">
        <v>46</v>
      </c>
      <c r="J29" s="360" t="str">
        <f>IF(ISBLANK(INDEX('Policy Characteristics'!D:D,MATCH($C29,'Policy Characteristics'!$C:$C,0))),"",INDEX('Policy Characteristics'!D:D,MATCH($C29,'Policy Characteristics'!$C:$C,0)))</f>
        <v>Conventional Pollutant Standard</v>
      </c>
      <c r="K29" s="358" t="str">
        <f>IF(ISBLANK(INDEX('Policy Characteristics'!E:E,MATCH($C29,'Policy Characteristics'!$C:$C,0))),"",INDEX('Policy Characteristics'!E:E,MATCH($C29,'Policy Characteristics'!$C:$C,0)))</f>
        <v>trans reduce regulated pollutants</v>
      </c>
      <c r="L29" s="380">
        <f>IF(ISBLANK(INDEX('Policy Characteristics'!F:F,MATCH($C29,'Policy Characteristics'!$C:$C,0))),"",INDEX('Policy Characteristics'!F:F,MATCH($C29,'Policy Characteristics'!$C:$C,0)))</f>
        <v>0</v>
      </c>
      <c r="M29" s="380">
        <f>IF(ISBLANK(INDEX('Policy Characteristics'!G:G,MATCH($C29,'Policy Characteristics'!$C:$C,0))),"",INDEX('Policy Characteristics'!G:G,MATCH($C29,'Policy Characteristics'!$C:$C,0)))</f>
        <v>1</v>
      </c>
      <c r="N29" s="380">
        <f>IF(ISBLANK(INDEX('Policy Characteristics'!H:H,MATCH($C29,'Policy Characteristics'!$C:$C,0))),"",INDEX('Policy Characteristics'!H:H,MATCH($C29,'Policy Characteristics'!$C:$C,0)))</f>
        <v>0.02</v>
      </c>
      <c r="O29" s="358" t="str">
        <f>IF(ISBLANK(INDEX('Policy Characteristics'!I:I,MATCH($C29,'Policy Characteristics'!$C:$C,0))),"",INDEX('Policy Characteristics'!I:I,MATCH($C29,'Policy Characteristics'!$C:$C,0)))</f>
        <v>% reduction in emissions</v>
      </c>
      <c r="P29" s="358"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29" s="358" t="str">
        <f>IF(ISBLANK(INDEX('Policy Characteristics'!K:K,MATCH($C29,'Policy Characteristics'!$C:$C,0))),"",INDEX('Policy Characteristics'!K:K,MATCH($C29,'Policy Characteristics'!$C:$C,0)))</f>
        <v>transportation-sector-main.html#conv-pol-stds</v>
      </c>
      <c r="R29" s="358" t="str">
        <f>IF(ISBLANK(INDEX('Policy Characteristics'!L:L,MATCH($C29,'Policy Characteristics'!$C:$C,0))),"",INDEX('Policy Characteristics'!L:L,MATCH($C29,'Policy Characteristics'!$C:$C,0)))</f>
        <v>conventional-pollutant-standards.html</v>
      </c>
    </row>
    <row r="30" spans="1:18" s="2" customFormat="1" x14ac:dyDescent="0.35">
      <c r="A30" s="358" t="str">
        <f>IF(ISBLANK(INDEX('Policy Characteristics'!A:A,MATCH($C30,'Policy Characteristics'!$C:$C,0))),"",INDEX('Policy Characteristics'!A:A,MATCH($C30,'Policy Characteristics'!$C:$C,0)))</f>
        <v>Transportation</v>
      </c>
      <c r="B30" s="358" t="str">
        <f>IF(ISBLANK(INDEX('Policy Characteristics'!B:B,MATCH($C30,'Policy Characteristics'!$C:$C,0))),"",INDEX('Policy Characteristics'!B:B,MATCH($C30,'Policy Characteristics'!$C:$C,0)))</f>
        <v>Conventional Pollutant Standards</v>
      </c>
      <c r="C30" s="360" t="str">
        <f t="shared" si="1"/>
        <v>Percentage Reduction of Separately Regulated Pollutants</v>
      </c>
      <c r="D30" s="2" t="s">
        <v>41</v>
      </c>
      <c r="E30" s="2" t="s">
        <v>2269</v>
      </c>
      <c r="F30" s="2" t="s">
        <v>41</v>
      </c>
      <c r="G30" s="2" t="s">
        <v>2269</v>
      </c>
      <c r="H30" s="200">
        <v>328</v>
      </c>
      <c r="I30" s="9" t="s">
        <v>46</v>
      </c>
      <c r="J30" s="360" t="str">
        <f>IF(ISBLANK(INDEX('Policy Characteristics'!D:D,MATCH($C30,'Policy Characteristics'!$C:$C,0))),"",INDEX('Policy Characteristics'!D:D,MATCH($C30,'Policy Characteristics'!$C:$C,0)))</f>
        <v>Conventional Pollutant Standard</v>
      </c>
      <c r="K30" s="358" t="str">
        <f>IF(ISBLANK(INDEX('Policy Characteristics'!E:E,MATCH($C30,'Policy Characteristics'!$C:$C,0))),"",INDEX('Policy Characteristics'!E:E,MATCH($C30,'Policy Characteristics'!$C:$C,0)))</f>
        <v>trans reduce regulated pollutants</v>
      </c>
      <c r="L30" s="380">
        <f>IF(ISBLANK(INDEX('Policy Characteristics'!F:F,MATCH($C30,'Policy Characteristics'!$C:$C,0))),"",INDEX('Policy Characteristics'!F:F,MATCH($C30,'Policy Characteristics'!$C:$C,0)))</f>
        <v>0</v>
      </c>
      <c r="M30" s="380">
        <f>IF(ISBLANK(INDEX('Policy Characteristics'!G:G,MATCH($C30,'Policy Characteristics'!$C:$C,0))),"",INDEX('Policy Characteristics'!G:G,MATCH($C30,'Policy Characteristics'!$C:$C,0)))</f>
        <v>1</v>
      </c>
      <c r="N30" s="380">
        <f>IF(ISBLANK(INDEX('Policy Characteristics'!H:H,MATCH($C30,'Policy Characteristics'!$C:$C,0))),"",INDEX('Policy Characteristics'!H:H,MATCH($C30,'Policy Characteristics'!$C:$C,0)))</f>
        <v>0.02</v>
      </c>
      <c r="O30" s="358" t="str">
        <f>IF(ISBLANK(INDEX('Policy Characteristics'!I:I,MATCH($C30,'Policy Characteristics'!$C:$C,0))),"",INDEX('Policy Characteristics'!I:I,MATCH($C30,'Policy Characteristics'!$C:$C,0)))</f>
        <v>% reduction in emissions</v>
      </c>
      <c r="P30" s="358"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30" s="358" t="str">
        <f>IF(ISBLANK(INDEX('Policy Characteristics'!K:K,MATCH($C30,'Policy Characteristics'!$C:$C,0))),"",INDEX('Policy Characteristics'!K:K,MATCH($C30,'Policy Characteristics'!$C:$C,0)))</f>
        <v>transportation-sector-main.html#conv-pol-stds</v>
      </c>
      <c r="R30" s="358" t="str">
        <f>IF(ISBLANK(INDEX('Policy Characteristics'!L:L,MATCH($C30,'Policy Characteristics'!$C:$C,0))),"",INDEX('Policy Characteristics'!L:L,MATCH($C30,'Policy Characteristics'!$C:$C,0)))</f>
        <v>conventional-pollutant-standards.html</v>
      </c>
    </row>
    <row r="31" spans="1:18" s="2" customFormat="1" x14ac:dyDescent="0.35">
      <c r="A31" s="358" t="str">
        <f>IF(ISBLANK(INDEX('Policy Characteristics'!A:A,MATCH($C31,'Policy Characteristics'!$C:$C,0))),"",INDEX('Policy Characteristics'!A:A,MATCH($C31,'Policy Characteristics'!$C:$C,0)))</f>
        <v>Transportation</v>
      </c>
      <c r="B31" s="358" t="str">
        <f>IF(ISBLANK(INDEX('Policy Characteristics'!B:B,MATCH($C31,'Policy Characteristics'!$C:$C,0))),"",INDEX('Policy Characteristics'!B:B,MATCH($C31,'Policy Characteristics'!$C:$C,0)))</f>
        <v>Conventional Pollutant Standards</v>
      </c>
      <c r="C31" s="360" t="str">
        <f t="shared" si="1"/>
        <v>Percentage Reduction of Separately Regulated Pollutants</v>
      </c>
      <c r="D31" s="2" t="s">
        <v>41</v>
      </c>
      <c r="E31" s="2" t="s">
        <v>2271</v>
      </c>
      <c r="F31" s="2" t="s">
        <v>41</v>
      </c>
      <c r="G31" s="2" t="s">
        <v>2271</v>
      </c>
      <c r="H31" s="200">
        <v>329</v>
      </c>
      <c r="I31" s="9" t="s">
        <v>46</v>
      </c>
      <c r="J31" s="360" t="str">
        <f>IF(ISBLANK(INDEX('Policy Characteristics'!D:D,MATCH($C31,'Policy Characteristics'!$C:$C,0))),"",INDEX('Policy Characteristics'!D:D,MATCH($C31,'Policy Characteristics'!$C:$C,0)))</f>
        <v>Conventional Pollutant Standard</v>
      </c>
      <c r="K31" s="358" t="str">
        <f>IF(ISBLANK(INDEX('Policy Characteristics'!E:E,MATCH($C31,'Policy Characteristics'!$C:$C,0))),"",INDEX('Policy Characteristics'!E:E,MATCH($C31,'Policy Characteristics'!$C:$C,0)))</f>
        <v>trans reduce regulated pollutants</v>
      </c>
      <c r="L31" s="380">
        <f>IF(ISBLANK(INDEX('Policy Characteristics'!F:F,MATCH($C31,'Policy Characteristics'!$C:$C,0))),"",INDEX('Policy Characteristics'!F:F,MATCH($C31,'Policy Characteristics'!$C:$C,0)))</f>
        <v>0</v>
      </c>
      <c r="M31" s="380">
        <f>IF(ISBLANK(INDEX('Policy Characteristics'!G:G,MATCH($C31,'Policy Characteristics'!$C:$C,0))),"",INDEX('Policy Characteristics'!G:G,MATCH($C31,'Policy Characteristics'!$C:$C,0)))</f>
        <v>1</v>
      </c>
      <c r="N31" s="380">
        <f>IF(ISBLANK(INDEX('Policy Characteristics'!H:H,MATCH($C31,'Policy Characteristics'!$C:$C,0))),"",INDEX('Policy Characteristics'!H:H,MATCH($C31,'Policy Characteristics'!$C:$C,0)))</f>
        <v>0.02</v>
      </c>
      <c r="O31" s="358" t="str">
        <f>IF(ISBLANK(INDEX('Policy Characteristics'!I:I,MATCH($C31,'Policy Characteristics'!$C:$C,0))),"",INDEX('Policy Characteristics'!I:I,MATCH($C31,'Policy Characteristics'!$C:$C,0)))</f>
        <v>% reduction in emissions</v>
      </c>
      <c r="P31" s="358"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31" s="358" t="str">
        <f>IF(ISBLANK(INDEX('Policy Characteristics'!K:K,MATCH($C31,'Policy Characteristics'!$C:$C,0))),"",INDEX('Policy Characteristics'!K:K,MATCH($C31,'Policy Characteristics'!$C:$C,0)))</f>
        <v>transportation-sector-main.html#conv-pol-stds</v>
      </c>
      <c r="R31" s="358" t="str">
        <f>IF(ISBLANK(INDEX('Policy Characteristics'!L:L,MATCH($C31,'Policy Characteristics'!$C:$C,0))),"",INDEX('Policy Characteristics'!L:L,MATCH($C31,'Policy Characteristics'!$C:$C,0)))</f>
        <v>conventional-pollutant-standards.html</v>
      </c>
    </row>
    <row r="32" spans="1:18" s="2" customFormat="1" x14ac:dyDescent="0.35">
      <c r="A32" s="358" t="str">
        <f>IF(ISBLANK(INDEX('Policy Characteristics'!A:A,MATCH($C32,'Policy Characteristics'!$C:$C,0))),"",INDEX('Policy Characteristics'!A:A,MATCH($C32,'Policy Characteristics'!$C:$C,0)))</f>
        <v>Transportation</v>
      </c>
      <c r="B32" s="358" t="str">
        <f>IF(ISBLANK(INDEX('Policy Characteristics'!B:B,MATCH($C32,'Policy Characteristics'!$C:$C,0))),"",INDEX('Policy Characteristics'!B:B,MATCH($C32,'Policy Characteristics'!$C:$C,0)))</f>
        <v>Conventional Pollutant Standards</v>
      </c>
      <c r="C32" s="360" t="str">
        <f t="shared" si="1"/>
        <v>Percentage Reduction of Separately Regulated Pollutants</v>
      </c>
      <c r="D32" s="2" t="s">
        <v>42</v>
      </c>
      <c r="E32" s="2" t="s">
        <v>2255</v>
      </c>
      <c r="F32" s="2" t="s">
        <v>42</v>
      </c>
      <c r="G32" s="2" t="s">
        <v>2492</v>
      </c>
      <c r="H32" s="200">
        <v>330</v>
      </c>
      <c r="I32" s="53" t="s">
        <v>45</v>
      </c>
      <c r="J32" s="360" t="str">
        <f>IF(ISBLANK(INDEX('Policy Characteristics'!D:D,MATCH($C32,'Policy Characteristics'!$C:$C,0))),"",INDEX('Policy Characteristics'!D:D,MATCH($C32,'Policy Characteristics'!$C:$C,0)))</f>
        <v>Conventional Pollutant Standard</v>
      </c>
      <c r="K32" s="358" t="str">
        <f>IF(ISBLANK(INDEX('Policy Characteristics'!E:E,MATCH($C32,'Policy Characteristics'!$C:$C,0))),"",INDEX('Policy Characteristics'!E:E,MATCH($C32,'Policy Characteristics'!$C:$C,0)))</f>
        <v>trans reduce regulated pollutants</v>
      </c>
      <c r="L32" s="380">
        <f>IF(ISBLANK(INDEX('Policy Characteristics'!F:F,MATCH($C32,'Policy Characteristics'!$C:$C,0))),"",INDEX('Policy Characteristics'!F:F,MATCH($C32,'Policy Characteristics'!$C:$C,0)))</f>
        <v>0</v>
      </c>
      <c r="M32" s="380">
        <f>IF(ISBLANK(INDEX('Policy Characteristics'!G:G,MATCH($C32,'Policy Characteristics'!$C:$C,0))),"",INDEX('Policy Characteristics'!G:G,MATCH($C32,'Policy Characteristics'!$C:$C,0)))</f>
        <v>1</v>
      </c>
      <c r="N32" s="380">
        <f>IF(ISBLANK(INDEX('Policy Characteristics'!H:H,MATCH($C32,'Policy Characteristics'!$C:$C,0))),"",INDEX('Policy Characteristics'!H:H,MATCH($C32,'Policy Characteristics'!$C:$C,0)))</f>
        <v>0.02</v>
      </c>
      <c r="O32" s="358" t="str">
        <f>IF(ISBLANK(INDEX('Policy Characteristics'!I:I,MATCH($C32,'Policy Characteristics'!$C:$C,0))),"",INDEX('Policy Characteristics'!I:I,MATCH($C32,'Policy Characteristics'!$C:$C,0)))</f>
        <v>% reduction in emissions</v>
      </c>
      <c r="P32" s="358"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32" s="358" t="str">
        <f>IF(ISBLANK(INDEX('Policy Characteristics'!K:K,MATCH($C32,'Policy Characteristics'!$C:$C,0))),"",INDEX('Policy Characteristics'!K:K,MATCH($C32,'Policy Characteristics'!$C:$C,0)))</f>
        <v>transportation-sector-main.html#conv-pol-stds</v>
      </c>
      <c r="R32" s="358" t="str">
        <f>IF(ISBLANK(INDEX('Policy Characteristics'!L:L,MATCH($C32,'Policy Characteristics'!$C:$C,0))),"",INDEX('Policy Characteristics'!L:L,MATCH($C32,'Policy Characteristics'!$C:$C,0)))</f>
        <v>conventional-pollutant-standards.html</v>
      </c>
    </row>
    <row r="33" spans="1:18" s="2" customFormat="1" x14ac:dyDescent="0.35">
      <c r="A33" s="358" t="str">
        <f>IF(ISBLANK(INDEX('Policy Characteristics'!A:A,MATCH($C33,'Policy Characteristics'!$C:$C,0))),"",INDEX('Policy Characteristics'!A:A,MATCH($C33,'Policy Characteristics'!$C:$C,0)))</f>
        <v>Transportation</v>
      </c>
      <c r="B33" s="358" t="str">
        <f>IF(ISBLANK(INDEX('Policy Characteristics'!B:B,MATCH($C33,'Policy Characteristics'!$C:$C,0))),"",INDEX('Policy Characteristics'!B:B,MATCH($C33,'Policy Characteristics'!$C:$C,0)))</f>
        <v>Conventional Pollutant Standards</v>
      </c>
      <c r="C33" s="360" t="str">
        <f t="shared" ref="C33:C61" si="2">C$2</f>
        <v>Percentage Reduction of Separately Regulated Pollutants</v>
      </c>
      <c r="D33" s="2" t="s">
        <v>42</v>
      </c>
      <c r="E33" s="2" t="s">
        <v>518</v>
      </c>
      <c r="F33" s="2" t="s">
        <v>42</v>
      </c>
      <c r="G33" s="2" t="s">
        <v>518</v>
      </c>
      <c r="H33" s="200">
        <v>331</v>
      </c>
      <c r="I33" s="53" t="s">
        <v>45</v>
      </c>
      <c r="J33" s="360" t="str">
        <f>IF(ISBLANK(INDEX('Policy Characteristics'!D:D,MATCH($C33,'Policy Characteristics'!$C:$C,0))),"",INDEX('Policy Characteristics'!D:D,MATCH($C33,'Policy Characteristics'!$C:$C,0)))</f>
        <v>Conventional Pollutant Standard</v>
      </c>
      <c r="K33" s="358" t="str">
        <f>IF(ISBLANK(INDEX('Policy Characteristics'!E:E,MATCH($C33,'Policy Characteristics'!$C:$C,0))),"",INDEX('Policy Characteristics'!E:E,MATCH($C33,'Policy Characteristics'!$C:$C,0)))</f>
        <v>trans reduce regulated pollutants</v>
      </c>
      <c r="L33" s="380">
        <f>IF(ISBLANK(INDEX('Policy Characteristics'!F:F,MATCH($C33,'Policy Characteristics'!$C:$C,0))),"",INDEX('Policy Characteristics'!F:F,MATCH($C33,'Policy Characteristics'!$C:$C,0)))</f>
        <v>0</v>
      </c>
      <c r="M33" s="380">
        <f>IF(ISBLANK(INDEX('Policy Characteristics'!G:G,MATCH($C33,'Policy Characteristics'!$C:$C,0))),"",INDEX('Policy Characteristics'!G:G,MATCH($C33,'Policy Characteristics'!$C:$C,0)))</f>
        <v>1</v>
      </c>
      <c r="N33" s="380">
        <f>IF(ISBLANK(INDEX('Policy Characteristics'!H:H,MATCH($C33,'Policy Characteristics'!$C:$C,0))),"",INDEX('Policy Characteristics'!H:H,MATCH($C33,'Policy Characteristics'!$C:$C,0)))</f>
        <v>0.02</v>
      </c>
      <c r="O33" s="358" t="str">
        <f>IF(ISBLANK(INDEX('Policy Characteristics'!I:I,MATCH($C33,'Policy Characteristics'!$C:$C,0))),"",INDEX('Policy Characteristics'!I:I,MATCH($C33,'Policy Characteristics'!$C:$C,0)))</f>
        <v>% reduction in emissions</v>
      </c>
      <c r="P33" s="358"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33" s="358" t="str">
        <f>IF(ISBLANK(INDEX('Policy Characteristics'!K:K,MATCH($C33,'Policy Characteristics'!$C:$C,0))),"",INDEX('Policy Characteristics'!K:K,MATCH($C33,'Policy Characteristics'!$C:$C,0)))</f>
        <v>transportation-sector-main.html#conv-pol-stds</v>
      </c>
      <c r="R33" s="358" t="str">
        <f>IF(ISBLANK(INDEX('Policy Characteristics'!L:L,MATCH($C33,'Policy Characteristics'!$C:$C,0))),"",INDEX('Policy Characteristics'!L:L,MATCH($C33,'Policy Characteristics'!$C:$C,0)))</f>
        <v>conventional-pollutant-standards.html</v>
      </c>
    </row>
    <row r="34" spans="1:18" s="2" customFormat="1" x14ac:dyDescent="0.35">
      <c r="A34" s="358" t="str">
        <f>IF(ISBLANK(INDEX('Policy Characteristics'!A:A,MATCH($C34,'Policy Characteristics'!$C:$C,0))),"",INDEX('Policy Characteristics'!A:A,MATCH($C34,'Policy Characteristics'!$C:$C,0)))</f>
        <v>Transportation</v>
      </c>
      <c r="B34" s="358" t="str">
        <f>IF(ISBLANK(INDEX('Policy Characteristics'!B:B,MATCH($C34,'Policy Characteristics'!$C:$C,0))),"",INDEX('Policy Characteristics'!B:B,MATCH($C34,'Policy Characteristics'!$C:$C,0)))</f>
        <v>Conventional Pollutant Standards</v>
      </c>
      <c r="C34" s="360" t="str">
        <f t="shared" si="2"/>
        <v>Percentage Reduction of Separately Regulated Pollutants</v>
      </c>
      <c r="D34" s="2" t="s">
        <v>42</v>
      </c>
      <c r="E34" s="2" t="s">
        <v>2258</v>
      </c>
      <c r="F34" s="2" t="s">
        <v>42</v>
      </c>
      <c r="G34" s="2" t="s">
        <v>2258</v>
      </c>
      <c r="H34" s="200">
        <v>332</v>
      </c>
      <c r="I34" s="53" t="s">
        <v>45</v>
      </c>
      <c r="J34" s="360" t="str">
        <f>IF(ISBLANK(INDEX('Policy Characteristics'!D:D,MATCH($C34,'Policy Characteristics'!$C:$C,0))),"",INDEX('Policy Characteristics'!D:D,MATCH($C34,'Policy Characteristics'!$C:$C,0)))</f>
        <v>Conventional Pollutant Standard</v>
      </c>
      <c r="K34" s="358" t="str">
        <f>IF(ISBLANK(INDEX('Policy Characteristics'!E:E,MATCH($C34,'Policy Characteristics'!$C:$C,0))),"",INDEX('Policy Characteristics'!E:E,MATCH($C34,'Policy Characteristics'!$C:$C,0)))</f>
        <v>trans reduce regulated pollutants</v>
      </c>
      <c r="L34" s="380">
        <f>IF(ISBLANK(INDEX('Policy Characteristics'!F:F,MATCH($C34,'Policy Characteristics'!$C:$C,0))),"",INDEX('Policy Characteristics'!F:F,MATCH($C34,'Policy Characteristics'!$C:$C,0)))</f>
        <v>0</v>
      </c>
      <c r="M34" s="380">
        <f>IF(ISBLANK(INDEX('Policy Characteristics'!G:G,MATCH($C34,'Policy Characteristics'!$C:$C,0))),"",INDEX('Policy Characteristics'!G:G,MATCH($C34,'Policy Characteristics'!$C:$C,0)))</f>
        <v>1</v>
      </c>
      <c r="N34" s="380">
        <f>IF(ISBLANK(INDEX('Policy Characteristics'!H:H,MATCH($C34,'Policy Characteristics'!$C:$C,0))),"",INDEX('Policy Characteristics'!H:H,MATCH($C34,'Policy Characteristics'!$C:$C,0)))</f>
        <v>0.02</v>
      </c>
      <c r="O34" s="358" t="str">
        <f>IF(ISBLANK(INDEX('Policy Characteristics'!I:I,MATCH($C34,'Policy Characteristics'!$C:$C,0))),"",INDEX('Policy Characteristics'!I:I,MATCH($C34,'Policy Characteristics'!$C:$C,0)))</f>
        <v>% reduction in emissions</v>
      </c>
      <c r="P34" s="358"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34" s="358" t="str">
        <f>IF(ISBLANK(INDEX('Policy Characteristics'!K:K,MATCH($C34,'Policy Characteristics'!$C:$C,0))),"",INDEX('Policy Characteristics'!K:K,MATCH($C34,'Policy Characteristics'!$C:$C,0)))</f>
        <v>transportation-sector-main.html#conv-pol-stds</v>
      </c>
      <c r="R34" s="358" t="str">
        <f>IF(ISBLANK(INDEX('Policy Characteristics'!L:L,MATCH($C34,'Policy Characteristics'!$C:$C,0))),"",INDEX('Policy Characteristics'!L:L,MATCH($C34,'Policy Characteristics'!$C:$C,0)))</f>
        <v>conventional-pollutant-standards.html</v>
      </c>
    </row>
    <row r="35" spans="1:18" s="2" customFormat="1" x14ac:dyDescent="0.35">
      <c r="A35" s="358" t="str">
        <f>IF(ISBLANK(INDEX('Policy Characteristics'!A:A,MATCH($C35,'Policy Characteristics'!$C:$C,0))),"",INDEX('Policy Characteristics'!A:A,MATCH($C35,'Policy Characteristics'!$C:$C,0)))</f>
        <v>Transportation</v>
      </c>
      <c r="B35" s="358" t="str">
        <f>IF(ISBLANK(INDEX('Policy Characteristics'!B:B,MATCH($C35,'Policy Characteristics'!$C:$C,0))),"",INDEX('Policy Characteristics'!B:B,MATCH($C35,'Policy Characteristics'!$C:$C,0)))</f>
        <v>Conventional Pollutant Standards</v>
      </c>
      <c r="C35" s="360" t="str">
        <f t="shared" si="2"/>
        <v>Percentage Reduction of Separately Regulated Pollutants</v>
      </c>
      <c r="D35" s="2" t="s">
        <v>42</v>
      </c>
      <c r="E35" s="2" t="s">
        <v>2260</v>
      </c>
      <c r="F35" s="2" t="s">
        <v>42</v>
      </c>
      <c r="G35" s="2" t="s">
        <v>2260</v>
      </c>
      <c r="H35" s="200">
        <v>333</v>
      </c>
      <c r="I35" s="53" t="s">
        <v>45</v>
      </c>
      <c r="J35" s="360" t="str">
        <f>IF(ISBLANK(INDEX('Policy Characteristics'!D:D,MATCH($C35,'Policy Characteristics'!$C:$C,0))),"",INDEX('Policy Characteristics'!D:D,MATCH($C35,'Policy Characteristics'!$C:$C,0)))</f>
        <v>Conventional Pollutant Standard</v>
      </c>
      <c r="K35" s="358" t="str">
        <f>IF(ISBLANK(INDEX('Policy Characteristics'!E:E,MATCH($C35,'Policy Characteristics'!$C:$C,0))),"",INDEX('Policy Characteristics'!E:E,MATCH($C35,'Policy Characteristics'!$C:$C,0)))</f>
        <v>trans reduce regulated pollutants</v>
      </c>
      <c r="L35" s="380">
        <f>IF(ISBLANK(INDEX('Policy Characteristics'!F:F,MATCH($C35,'Policy Characteristics'!$C:$C,0))),"",INDEX('Policy Characteristics'!F:F,MATCH($C35,'Policy Characteristics'!$C:$C,0)))</f>
        <v>0</v>
      </c>
      <c r="M35" s="380">
        <f>IF(ISBLANK(INDEX('Policy Characteristics'!G:G,MATCH($C35,'Policy Characteristics'!$C:$C,0))),"",INDEX('Policy Characteristics'!G:G,MATCH($C35,'Policy Characteristics'!$C:$C,0)))</f>
        <v>1</v>
      </c>
      <c r="N35" s="380">
        <f>IF(ISBLANK(INDEX('Policy Characteristics'!H:H,MATCH($C35,'Policy Characteristics'!$C:$C,0))),"",INDEX('Policy Characteristics'!H:H,MATCH($C35,'Policy Characteristics'!$C:$C,0)))</f>
        <v>0.02</v>
      </c>
      <c r="O35" s="358" t="str">
        <f>IF(ISBLANK(INDEX('Policy Characteristics'!I:I,MATCH($C35,'Policy Characteristics'!$C:$C,0))),"",INDEX('Policy Characteristics'!I:I,MATCH($C35,'Policy Characteristics'!$C:$C,0)))</f>
        <v>% reduction in emissions</v>
      </c>
      <c r="P35" s="358"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35" s="358" t="str">
        <f>IF(ISBLANK(INDEX('Policy Characteristics'!K:K,MATCH($C35,'Policy Characteristics'!$C:$C,0))),"",INDEX('Policy Characteristics'!K:K,MATCH($C35,'Policy Characteristics'!$C:$C,0)))</f>
        <v>transportation-sector-main.html#conv-pol-stds</v>
      </c>
      <c r="R35" s="358" t="str">
        <f>IF(ISBLANK(INDEX('Policy Characteristics'!L:L,MATCH($C35,'Policy Characteristics'!$C:$C,0))),"",INDEX('Policy Characteristics'!L:L,MATCH($C35,'Policy Characteristics'!$C:$C,0)))</f>
        <v>conventional-pollutant-standards.html</v>
      </c>
    </row>
    <row r="36" spans="1:18" s="2" customFormat="1" x14ac:dyDescent="0.35">
      <c r="A36" s="358" t="str">
        <f>IF(ISBLANK(INDEX('Policy Characteristics'!A:A,MATCH($C36,'Policy Characteristics'!$C:$C,0))),"",INDEX('Policy Characteristics'!A:A,MATCH($C36,'Policy Characteristics'!$C:$C,0)))</f>
        <v>Transportation</v>
      </c>
      <c r="B36" s="358" t="str">
        <f>IF(ISBLANK(INDEX('Policy Characteristics'!B:B,MATCH($C36,'Policy Characteristics'!$C:$C,0))),"",INDEX('Policy Characteristics'!B:B,MATCH($C36,'Policy Characteristics'!$C:$C,0)))</f>
        <v>Conventional Pollutant Standards</v>
      </c>
      <c r="C36" s="360" t="str">
        <f t="shared" si="2"/>
        <v>Percentage Reduction of Separately Regulated Pollutants</v>
      </c>
      <c r="D36" s="2" t="s">
        <v>42</v>
      </c>
      <c r="E36" s="2" t="s">
        <v>2262</v>
      </c>
      <c r="F36" s="2" t="s">
        <v>42</v>
      </c>
      <c r="G36" s="2" t="s">
        <v>2368</v>
      </c>
      <c r="H36" s="200">
        <v>334</v>
      </c>
      <c r="I36" s="53" t="s">
        <v>45</v>
      </c>
      <c r="J36" s="360" t="str">
        <f>IF(ISBLANK(INDEX('Policy Characteristics'!D:D,MATCH($C36,'Policy Characteristics'!$C:$C,0))),"",INDEX('Policy Characteristics'!D:D,MATCH($C36,'Policy Characteristics'!$C:$C,0)))</f>
        <v>Conventional Pollutant Standard</v>
      </c>
      <c r="K36" s="358" t="str">
        <f>IF(ISBLANK(INDEX('Policy Characteristics'!E:E,MATCH($C36,'Policy Characteristics'!$C:$C,0))),"",INDEX('Policy Characteristics'!E:E,MATCH($C36,'Policy Characteristics'!$C:$C,0)))</f>
        <v>trans reduce regulated pollutants</v>
      </c>
      <c r="L36" s="380">
        <f>IF(ISBLANK(INDEX('Policy Characteristics'!F:F,MATCH($C36,'Policy Characteristics'!$C:$C,0))),"",INDEX('Policy Characteristics'!F:F,MATCH($C36,'Policy Characteristics'!$C:$C,0)))</f>
        <v>0</v>
      </c>
      <c r="M36" s="380">
        <f>IF(ISBLANK(INDEX('Policy Characteristics'!G:G,MATCH($C36,'Policy Characteristics'!$C:$C,0))),"",INDEX('Policy Characteristics'!G:G,MATCH($C36,'Policy Characteristics'!$C:$C,0)))</f>
        <v>1</v>
      </c>
      <c r="N36" s="380">
        <f>IF(ISBLANK(INDEX('Policy Characteristics'!H:H,MATCH($C36,'Policy Characteristics'!$C:$C,0))),"",INDEX('Policy Characteristics'!H:H,MATCH($C36,'Policy Characteristics'!$C:$C,0)))</f>
        <v>0.02</v>
      </c>
      <c r="O36" s="358" t="str">
        <f>IF(ISBLANK(INDEX('Policy Characteristics'!I:I,MATCH($C36,'Policy Characteristics'!$C:$C,0))),"",INDEX('Policy Characteristics'!I:I,MATCH($C36,'Policy Characteristics'!$C:$C,0)))</f>
        <v>% reduction in emissions</v>
      </c>
      <c r="P36" s="358"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36" s="358" t="str">
        <f>IF(ISBLANK(INDEX('Policy Characteristics'!K:K,MATCH($C36,'Policy Characteristics'!$C:$C,0))),"",INDEX('Policy Characteristics'!K:K,MATCH($C36,'Policy Characteristics'!$C:$C,0)))</f>
        <v>transportation-sector-main.html#conv-pol-stds</v>
      </c>
      <c r="R36" s="358" t="str">
        <f>IF(ISBLANK(INDEX('Policy Characteristics'!L:L,MATCH($C36,'Policy Characteristics'!$C:$C,0))),"",INDEX('Policy Characteristics'!L:L,MATCH($C36,'Policy Characteristics'!$C:$C,0)))</f>
        <v>conventional-pollutant-standards.html</v>
      </c>
    </row>
    <row r="37" spans="1:18" s="2" customFormat="1" x14ac:dyDescent="0.35">
      <c r="A37" s="358" t="str">
        <f>IF(ISBLANK(INDEX('Policy Characteristics'!A:A,MATCH($C37,'Policy Characteristics'!$C:$C,0))),"",INDEX('Policy Characteristics'!A:A,MATCH($C37,'Policy Characteristics'!$C:$C,0)))</f>
        <v>Transportation</v>
      </c>
      <c r="B37" s="358" t="str">
        <f>IF(ISBLANK(INDEX('Policy Characteristics'!B:B,MATCH($C37,'Policy Characteristics'!$C:$C,0))),"",INDEX('Policy Characteristics'!B:B,MATCH($C37,'Policy Characteristics'!$C:$C,0)))</f>
        <v>Conventional Pollutant Standards</v>
      </c>
      <c r="C37" s="360" t="str">
        <f t="shared" si="2"/>
        <v>Percentage Reduction of Separately Regulated Pollutants</v>
      </c>
      <c r="D37" s="2" t="s">
        <v>42</v>
      </c>
      <c r="E37" s="2" t="s">
        <v>2263</v>
      </c>
      <c r="F37" s="2" t="s">
        <v>42</v>
      </c>
      <c r="G37" s="2" t="s">
        <v>2263</v>
      </c>
      <c r="H37" s="200">
        <v>335</v>
      </c>
      <c r="I37" s="9" t="s">
        <v>46</v>
      </c>
      <c r="J37" s="360" t="str">
        <f>IF(ISBLANK(INDEX('Policy Characteristics'!D:D,MATCH($C37,'Policy Characteristics'!$C:$C,0))),"",INDEX('Policy Characteristics'!D:D,MATCH($C37,'Policy Characteristics'!$C:$C,0)))</f>
        <v>Conventional Pollutant Standard</v>
      </c>
      <c r="K37" s="358" t="str">
        <f>IF(ISBLANK(INDEX('Policy Characteristics'!E:E,MATCH($C37,'Policy Characteristics'!$C:$C,0))),"",INDEX('Policy Characteristics'!E:E,MATCH($C37,'Policy Characteristics'!$C:$C,0)))</f>
        <v>trans reduce regulated pollutants</v>
      </c>
      <c r="L37" s="380">
        <f>IF(ISBLANK(INDEX('Policy Characteristics'!F:F,MATCH($C37,'Policy Characteristics'!$C:$C,0))),"",INDEX('Policy Characteristics'!F:F,MATCH($C37,'Policy Characteristics'!$C:$C,0)))</f>
        <v>0</v>
      </c>
      <c r="M37" s="380">
        <f>IF(ISBLANK(INDEX('Policy Characteristics'!G:G,MATCH($C37,'Policy Characteristics'!$C:$C,0))),"",INDEX('Policy Characteristics'!G:G,MATCH($C37,'Policy Characteristics'!$C:$C,0)))</f>
        <v>1</v>
      </c>
      <c r="N37" s="380">
        <f>IF(ISBLANK(INDEX('Policy Characteristics'!H:H,MATCH($C37,'Policy Characteristics'!$C:$C,0))),"",INDEX('Policy Characteristics'!H:H,MATCH($C37,'Policy Characteristics'!$C:$C,0)))</f>
        <v>0.02</v>
      </c>
      <c r="O37" s="358" t="str">
        <f>IF(ISBLANK(INDEX('Policy Characteristics'!I:I,MATCH($C37,'Policy Characteristics'!$C:$C,0))),"",INDEX('Policy Characteristics'!I:I,MATCH($C37,'Policy Characteristics'!$C:$C,0)))</f>
        <v>% reduction in emissions</v>
      </c>
      <c r="P37" s="358"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37" s="358" t="str">
        <f>IF(ISBLANK(INDEX('Policy Characteristics'!K:K,MATCH($C37,'Policy Characteristics'!$C:$C,0))),"",INDEX('Policy Characteristics'!K:K,MATCH($C37,'Policy Characteristics'!$C:$C,0)))</f>
        <v>transportation-sector-main.html#conv-pol-stds</v>
      </c>
      <c r="R37" s="358" t="str">
        <f>IF(ISBLANK(INDEX('Policy Characteristics'!L:L,MATCH($C37,'Policy Characteristics'!$C:$C,0))),"",INDEX('Policy Characteristics'!L:L,MATCH($C37,'Policy Characteristics'!$C:$C,0)))</f>
        <v>conventional-pollutant-standards.html</v>
      </c>
    </row>
    <row r="38" spans="1:18" s="2" customFormat="1" x14ac:dyDescent="0.35">
      <c r="A38" s="358" t="str">
        <f>IF(ISBLANK(INDEX('Policy Characteristics'!A:A,MATCH($C38,'Policy Characteristics'!$C:$C,0))),"",INDEX('Policy Characteristics'!A:A,MATCH($C38,'Policy Characteristics'!$C:$C,0)))</f>
        <v>Transportation</v>
      </c>
      <c r="B38" s="358" t="str">
        <f>IF(ISBLANK(INDEX('Policy Characteristics'!B:B,MATCH($C38,'Policy Characteristics'!$C:$C,0))),"",INDEX('Policy Characteristics'!B:B,MATCH($C38,'Policy Characteristics'!$C:$C,0)))</f>
        <v>Conventional Pollutant Standards</v>
      </c>
      <c r="C38" s="360" t="str">
        <f t="shared" si="2"/>
        <v>Percentage Reduction of Separately Regulated Pollutants</v>
      </c>
      <c r="D38" s="2" t="s">
        <v>42</v>
      </c>
      <c r="E38" s="2" t="s">
        <v>2265</v>
      </c>
      <c r="F38" s="2" t="s">
        <v>42</v>
      </c>
      <c r="G38" s="2" t="s">
        <v>2265</v>
      </c>
      <c r="H38" s="200">
        <v>336</v>
      </c>
      <c r="I38" s="53" t="s">
        <v>45</v>
      </c>
      <c r="J38" s="360" t="str">
        <f>IF(ISBLANK(INDEX('Policy Characteristics'!D:D,MATCH($C38,'Policy Characteristics'!$C:$C,0))),"",INDEX('Policy Characteristics'!D:D,MATCH($C38,'Policy Characteristics'!$C:$C,0)))</f>
        <v>Conventional Pollutant Standard</v>
      </c>
      <c r="K38" s="358" t="str">
        <f>IF(ISBLANK(INDEX('Policy Characteristics'!E:E,MATCH($C38,'Policy Characteristics'!$C:$C,0))),"",INDEX('Policy Characteristics'!E:E,MATCH($C38,'Policy Characteristics'!$C:$C,0)))</f>
        <v>trans reduce regulated pollutants</v>
      </c>
      <c r="L38" s="380">
        <f>IF(ISBLANK(INDEX('Policy Characteristics'!F:F,MATCH($C38,'Policy Characteristics'!$C:$C,0))),"",INDEX('Policy Characteristics'!F:F,MATCH($C38,'Policy Characteristics'!$C:$C,0)))</f>
        <v>0</v>
      </c>
      <c r="M38" s="380">
        <f>IF(ISBLANK(INDEX('Policy Characteristics'!G:G,MATCH($C38,'Policy Characteristics'!$C:$C,0))),"",INDEX('Policy Characteristics'!G:G,MATCH($C38,'Policy Characteristics'!$C:$C,0)))</f>
        <v>1</v>
      </c>
      <c r="N38" s="380">
        <f>IF(ISBLANK(INDEX('Policy Characteristics'!H:H,MATCH($C38,'Policy Characteristics'!$C:$C,0))),"",INDEX('Policy Characteristics'!H:H,MATCH($C38,'Policy Characteristics'!$C:$C,0)))</f>
        <v>0.02</v>
      </c>
      <c r="O38" s="358" t="str">
        <f>IF(ISBLANK(INDEX('Policy Characteristics'!I:I,MATCH($C38,'Policy Characteristics'!$C:$C,0))),"",INDEX('Policy Characteristics'!I:I,MATCH($C38,'Policy Characteristics'!$C:$C,0)))</f>
        <v>% reduction in emissions</v>
      </c>
      <c r="P38" s="358"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38" s="358" t="str">
        <f>IF(ISBLANK(INDEX('Policy Characteristics'!K:K,MATCH($C38,'Policy Characteristics'!$C:$C,0))),"",INDEX('Policy Characteristics'!K:K,MATCH($C38,'Policy Characteristics'!$C:$C,0)))</f>
        <v>transportation-sector-main.html#conv-pol-stds</v>
      </c>
      <c r="R38" s="358" t="str">
        <f>IF(ISBLANK(INDEX('Policy Characteristics'!L:L,MATCH($C38,'Policy Characteristics'!$C:$C,0))),"",INDEX('Policy Characteristics'!L:L,MATCH($C38,'Policy Characteristics'!$C:$C,0)))</f>
        <v>conventional-pollutant-standards.html</v>
      </c>
    </row>
    <row r="39" spans="1:18" s="2" customFormat="1" x14ac:dyDescent="0.35">
      <c r="A39" s="358" t="str">
        <f>IF(ISBLANK(INDEX('Policy Characteristics'!A:A,MATCH($C39,'Policy Characteristics'!$C:$C,0))),"",INDEX('Policy Characteristics'!A:A,MATCH($C39,'Policy Characteristics'!$C:$C,0)))</f>
        <v>Transportation</v>
      </c>
      <c r="B39" s="358" t="str">
        <f>IF(ISBLANK(INDEX('Policy Characteristics'!B:B,MATCH($C39,'Policy Characteristics'!$C:$C,0))),"",INDEX('Policy Characteristics'!B:B,MATCH($C39,'Policy Characteristics'!$C:$C,0)))</f>
        <v>Conventional Pollutant Standards</v>
      </c>
      <c r="C39" s="360" t="str">
        <f t="shared" si="2"/>
        <v>Percentage Reduction of Separately Regulated Pollutants</v>
      </c>
      <c r="D39" s="2" t="s">
        <v>42</v>
      </c>
      <c r="E39" s="2" t="s">
        <v>2267</v>
      </c>
      <c r="F39" s="2" t="s">
        <v>42</v>
      </c>
      <c r="G39" s="2" t="s">
        <v>2267</v>
      </c>
      <c r="H39" s="200">
        <v>337</v>
      </c>
      <c r="I39" s="53" t="s">
        <v>45</v>
      </c>
      <c r="J39" s="360" t="str">
        <f>IF(ISBLANK(INDEX('Policy Characteristics'!D:D,MATCH($C39,'Policy Characteristics'!$C:$C,0))),"",INDEX('Policy Characteristics'!D:D,MATCH($C39,'Policy Characteristics'!$C:$C,0)))</f>
        <v>Conventional Pollutant Standard</v>
      </c>
      <c r="K39" s="358" t="str">
        <f>IF(ISBLANK(INDEX('Policy Characteristics'!E:E,MATCH($C39,'Policy Characteristics'!$C:$C,0))),"",INDEX('Policy Characteristics'!E:E,MATCH($C39,'Policy Characteristics'!$C:$C,0)))</f>
        <v>trans reduce regulated pollutants</v>
      </c>
      <c r="L39" s="380">
        <f>IF(ISBLANK(INDEX('Policy Characteristics'!F:F,MATCH($C39,'Policy Characteristics'!$C:$C,0))),"",INDEX('Policy Characteristics'!F:F,MATCH($C39,'Policy Characteristics'!$C:$C,0)))</f>
        <v>0</v>
      </c>
      <c r="M39" s="380">
        <f>IF(ISBLANK(INDEX('Policy Characteristics'!G:G,MATCH($C39,'Policy Characteristics'!$C:$C,0))),"",INDEX('Policy Characteristics'!G:G,MATCH($C39,'Policy Characteristics'!$C:$C,0)))</f>
        <v>1</v>
      </c>
      <c r="N39" s="380">
        <f>IF(ISBLANK(INDEX('Policy Characteristics'!H:H,MATCH($C39,'Policy Characteristics'!$C:$C,0))),"",INDEX('Policy Characteristics'!H:H,MATCH($C39,'Policy Characteristics'!$C:$C,0)))</f>
        <v>0.02</v>
      </c>
      <c r="O39" s="358" t="str">
        <f>IF(ISBLANK(INDEX('Policy Characteristics'!I:I,MATCH($C39,'Policy Characteristics'!$C:$C,0))),"",INDEX('Policy Characteristics'!I:I,MATCH($C39,'Policy Characteristics'!$C:$C,0)))</f>
        <v>% reduction in emissions</v>
      </c>
      <c r="P39" s="358"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39" s="358" t="str">
        <f>IF(ISBLANK(INDEX('Policy Characteristics'!K:K,MATCH($C39,'Policy Characteristics'!$C:$C,0))),"",INDEX('Policy Characteristics'!K:K,MATCH($C39,'Policy Characteristics'!$C:$C,0)))</f>
        <v>transportation-sector-main.html#conv-pol-stds</v>
      </c>
      <c r="R39" s="358" t="str">
        <f>IF(ISBLANK(INDEX('Policy Characteristics'!L:L,MATCH($C39,'Policy Characteristics'!$C:$C,0))),"",INDEX('Policy Characteristics'!L:L,MATCH($C39,'Policy Characteristics'!$C:$C,0)))</f>
        <v>conventional-pollutant-standards.html</v>
      </c>
    </row>
    <row r="40" spans="1:18" s="2" customFormat="1" x14ac:dyDescent="0.35">
      <c r="A40" s="358" t="str">
        <f>IF(ISBLANK(INDEX('Policy Characteristics'!A:A,MATCH($C40,'Policy Characteristics'!$C:$C,0))),"",INDEX('Policy Characteristics'!A:A,MATCH($C40,'Policy Characteristics'!$C:$C,0)))</f>
        <v>Transportation</v>
      </c>
      <c r="B40" s="358" t="str">
        <f>IF(ISBLANK(INDEX('Policy Characteristics'!B:B,MATCH($C40,'Policy Characteristics'!$C:$C,0))),"",INDEX('Policy Characteristics'!B:B,MATCH($C40,'Policy Characteristics'!$C:$C,0)))</f>
        <v>Conventional Pollutant Standards</v>
      </c>
      <c r="C40" s="360" t="str">
        <f t="shared" si="2"/>
        <v>Percentage Reduction of Separately Regulated Pollutants</v>
      </c>
      <c r="D40" s="2" t="s">
        <v>42</v>
      </c>
      <c r="E40" s="2" t="s">
        <v>2269</v>
      </c>
      <c r="F40" s="2" t="s">
        <v>42</v>
      </c>
      <c r="G40" s="2" t="s">
        <v>2269</v>
      </c>
      <c r="H40" s="200">
        <v>338</v>
      </c>
      <c r="I40" s="9" t="s">
        <v>46</v>
      </c>
      <c r="J40" s="360" t="str">
        <f>IF(ISBLANK(INDEX('Policy Characteristics'!D:D,MATCH($C40,'Policy Characteristics'!$C:$C,0))),"",INDEX('Policy Characteristics'!D:D,MATCH($C40,'Policy Characteristics'!$C:$C,0)))</f>
        <v>Conventional Pollutant Standard</v>
      </c>
      <c r="K40" s="358" t="str">
        <f>IF(ISBLANK(INDEX('Policy Characteristics'!E:E,MATCH($C40,'Policy Characteristics'!$C:$C,0))),"",INDEX('Policy Characteristics'!E:E,MATCH($C40,'Policy Characteristics'!$C:$C,0)))</f>
        <v>trans reduce regulated pollutants</v>
      </c>
      <c r="L40" s="380">
        <f>IF(ISBLANK(INDEX('Policy Characteristics'!F:F,MATCH($C40,'Policy Characteristics'!$C:$C,0))),"",INDEX('Policy Characteristics'!F:F,MATCH($C40,'Policy Characteristics'!$C:$C,0)))</f>
        <v>0</v>
      </c>
      <c r="M40" s="380">
        <f>IF(ISBLANK(INDEX('Policy Characteristics'!G:G,MATCH($C40,'Policy Characteristics'!$C:$C,0))),"",INDEX('Policy Characteristics'!G:G,MATCH($C40,'Policy Characteristics'!$C:$C,0)))</f>
        <v>1</v>
      </c>
      <c r="N40" s="380">
        <f>IF(ISBLANK(INDEX('Policy Characteristics'!H:H,MATCH($C40,'Policy Characteristics'!$C:$C,0))),"",INDEX('Policy Characteristics'!H:H,MATCH($C40,'Policy Characteristics'!$C:$C,0)))</f>
        <v>0.02</v>
      </c>
      <c r="O40" s="358" t="str">
        <f>IF(ISBLANK(INDEX('Policy Characteristics'!I:I,MATCH($C40,'Policy Characteristics'!$C:$C,0))),"",INDEX('Policy Characteristics'!I:I,MATCH($C40,'Policy Characteristics'!$C:$C,0)))</f>
        <v>% reduction in emissions</v>
      </c>
      <c r="P40" s="358"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40" s="358" t="str">
        <f>IF(ISBLANK(INDEX('Policy Characteristics'!K:K,MATCH($C40,'Policy Characteristics'!$C:$C,0))),"",INDEX('Policy Characteristics'!K:K,MATCH($C40,'Policy Characteristics'!$C:$C,0)))</f>
        <v>transportation-sector-main.html#conv-pol-stds</v>
      </c>
      <c r="R40" s="358" t="str">
        <f>IF(ISBLANK(INDEX('Policy Characteristics'!L:L,MATCH($C40,'Policy Characteristics'!$C:$C,0))),"",INDEX('Policy Characteristics'!L:L,MATCH($C40,'Policy Characteristics'!$C:$C,0)))</f>
        <v>conventional-pollutant-standards.html</v>
      </c>
    </row>
    <row r="41" spans="1:18" s="2" customFormat="1" x14ac:dyDescent="0.35">
      <c r="A41" s="358" t="str">
        <f>IF(ISBLANK(INDEX('Policy Characteristics'!A:A,MATCH($C41,'Policy Characteristics'!$C:$C,0))),"",INDEX('Policy Characteristics'!A:A,MATCH($C41,'Policy Characteristics'!$C:$C,0)))</f>
        <v>Transportation</v>
      </c>
      <c r="B41" s="358" t="str">
        <f>IF(ISBLANK(INDEX('Policy Characteristics'!B:B,MATCH($C41,'Policy Characteristics'!$C:$C,0))),"",INDEX('Policy Characteristics'!B:B,MATCH($C41,'Policy Characteristics'!$C:$C,0)))</f>
        <v>Conventional Pollutant Standards</v>
      </c>
      <c r="C41" s="360" t="str">
        <f t="shared" si="2"/>
        <v>Percentage Reduction of Separately Regulated Pollutants</v>
      </c>
      <c r="D41" s="2" t="s">
        <v>42</v>
      </c>
      <c r="E41" s="2" t="s">
        <v>2271</v>
      </c>
      <c r="F41" s="2" t="s">
        <v>42</v>
      </c>
      <c r="G41" s="2" t="s">
        <v>2271</v>
      </c>
      <c r="H41" s="200">
        <v>339</v>
      </c>
      <c r="I41" s="9" t="s">
        <v>46</v>
      </c>
      <c r="J41" s="360" t="str">
        <f>IF(ISBLANK(INDEX('Policy Characteristics'!D:D,MATCH($C41,'Policy Characteristics'!$C:$C,0))),"",INDEX('Policy Characteristics'!D:D,MATCH($C41,'Policy Characteristics'!$C:$C,0)))</f>
        <v>Conventional Pollutant Standard</v>
      </c>
      <c r="K41" s="358" t="str">
        <f>IF(ISBLANK(INDEX('Policy Characteristics'!E:E,MATCH($C41,'Policy Characteristics'!$C:$C,0))),"",INDEX('Policy Characteristics'!E:E,MATCH($C41,'Policy Characteristics'!$C:$C,0)))</f>
        <v>trans reduce regulated pollutants</v>
      </c>
      <c r="L41" s="380">
        <f>IF(ISBLANK(INDEX('Policy Characteristics'!F:F,MATCH($C41,'Policy Characteristics'!$C:$C,0))),"",INDEX('Policy Characteristics'!F:F,MATCH($C41,'Policy Characteristics'!$C:$C,0)))</f>
        <v>0</v>
      </c>
      <c r="M41" s="380">
        <f>IF(ISBLANK(INDEX('Policy Characteristics'!G:G,MATCH($C41,'Policy Characteristics'!$C:$C,0))),"",INDEX('Policy Characteristics'!G:G,MATCH($C41,'Policy Characteristics'!$C:$C,0)))</f>
        <v>1</v>
      </c>
      <c r="N41" s="380">
        <f>IF(ISBLANK(INDEX('Policy Characteristics'!H:H,MATCH($C41,'Policy Characteristics'!$C:$C,0))),"",INDEX('Policy Characteristics'!H:H,MATCH($C41,'Policy Characteristics'!$C:$C,0)))</f>
        <v>0.02</v>
      </c>
      <c r="O41" s="358" t="str">
        <f>IF(ISBLANK(INDEX('Policy Characteristics'!I:I,MATCH($C41,'Policy Characteristics'!$C:$C,0))),"",INDEX('Policy Characteristics'!I:I,MATCH($C41,'Policy Characteristics'!$C:$C,0)))</f>
        <v>% reduction in emissions</v>
      </c>
      <c r="P41" s="358"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41" s="358" t="str">
        <f>IF(ISBLANK(INDEX('Policy Characteristics'!K:K,MATCH($C41,'Policy Characteristics'!$C:$C,0))),"",INDEX('Policy Characteristics'!K:K,MATCH($C41,'Policy Characteristics'!$C:$C,0)))</f>
        <v>transportation-sector-main.html#conv-pol-stds</v>
      </c>
      <c r="R41" s="358" t="str">
        <f>IF(ISBLANK(INDEX('Policy Characteristics'!L:L,MATCH($C41,'Policy Characteristics'!$C:$C,0))),"",INDEX('Policy Characteristics'!L:L,MATCH($C41,'Policy Characteristics'!$C:$C,0)))</f>
        <v>conventional-pollutant-standards.html</v>
      </c>
    </row>
    <row r="42" spans="1:18" s="2" customFormat="1" x14ac:dyDescent="0.35">
      <c r="A42" s="358" t="str">
        <f>IF(ISBLANK(INDEX('Policy Characteristics'!A:A,MATCH($C42,'Policy Characteristics'!$C:$C,0))),"",INDEX('Policy Characteristics'!A:A,MATCH($C42,'Policy Characteristics'!$C:$C,0)))</f>
        <v>Transportation</v>
      </c>
      <c r="B42" s="358" t="str">
        <f>IF(ISBLANK(INDEX('Policy Characteristics'!B:B,MATCH($C42,'Policy Characteristics'!$C:$C,0))),"",INDEX('Policy Characteristics'!B:B,MATCH($C42,'Policy Characteristics'!$C:$C,0)))</f>
        <v>Conventional Pollutant Standards</v>
      </c>
      <c r="C42" s="360" t="str">
        <f t="shared" si="2"/>
        <v>Percentage Reduction of Separately Regulated Pollutants</v>
      </c>
      <c r="D42" s="2" t="s">
        <v>43</v>
      </c>
      <c r="E42" s="2" t="s">
        <v>2255</v>
      </c>
      <c r="F42" s="2" t="s">
        <v>43</v>
      </c>
      <c r="G42" s="2" t="s">
        <v>2492</v>
      </c>
      <c r="H42" s="200">
        <v>340</v>
      </c>
      <c r="I42" s="53" t="s">
        <v>45</v>
      </c>
      <c r="J42" s="360" t="str">
        <f>IF(ISBLANK(INDEX('Policy Characteristics'!D:D,MATCH($C42,'Policy Characteristics'!$C:$C,0))),"",INDEX('Policy Characteristics'!D:D,MATCH($C42,'Policy Characteristics'!$C:$C,0)))</f>
        <v>Conventional Pollutant Standard</v>
      </c>
      <c r="K42" s="358" t="str">
        <f>IF(ISBLANK(INDEX('Policy Characteristics'!E:E,MATCH($C42,'Policy Characteristics'!$C:$C,0))),"",INDEX('Policy Characteristics'!E:E,MATCH($C42,'Policy Characteristics'!$C:$C,0)))</f>
        <v>trans reduce regulated pollutants</v>
      </c>
      <c r="L42" s="380">
        <f>IF(ISBLANK(INDEX('Policy Characteristics'!F:F,MATCH($C42,'Policy Characteristics'!$C:$C,0))),"",INDEX('Policy Characteristics'!F:F,MATCH($C42,'Policy Characteristics'!$C:$C,0)))</f>
        <v>0</v>
      </c>
      <c r="M42" s="380">
        <f>IF(ISBLANK(INDEX('Policy Characteristics'!G:G,MATCH($C42,'Policy Characteristics'!$C:$C,0))),"",INDEX('Policy Characteristics'!G:G,MATCH($C42,'Policy Characteristics'!$C:$C,0)))</f>
        <v>1</v>
      </c>
      <c r="N42" s="380">
        <f>IF(ISBLANK(INDEX('Policy Characteristics'!H:H,MATCH($C42,'Policy Characteristics'!$C:$C,0))),"",INDEX('Policy Characteristics'!H:H,MATCH($C42,'Policy Characteristics'!$C:$C,0)))</f>
        <v>0.02</v>
      </c>
      <c r="O42" s="358" t="str">
        <f>IF(ISBLANK(INDEX('Policy Characteristics'!I:I,MATCH($C42,'Policy Characteristics'!$C:$C,0))),"",INDEX('Policy Characteristics'!I:I,MATCH($C42,'Policy Characteristics'!$C:$C,0)))</f>
        <v>% reduction in emissions</v>
      </c>
      <c r="P42" s="358"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42" s="358" t="str">
        <f>IF(ISBLANK(INDEX('Policy Characteristics'!K:K,MATCH($C42,'Policy Characteristics'!$C:$C,0))),"",INDEX('Policy Characteristics'!K:K,MATCH($C42,'Policy Characteristics'!$C:$C,0)))</f>
        <v>transportation-sector-main.html#conv-pol-stds</v>
      </c>
      <c r="R42" s="358" t="str">
        <f>IF(ISBLANK(INDEX('Policy Characteristics'!L:L,MATCH($C42,'Policy Characteristics'!$C:$C,0))),"",INDEX('Policy Characteristics'!L:L,MATCH($C42,'Policy Characteristics'!$C:$C,0)))</f>
        <v>conventional-pollutant-standards.html</v>
      </c>
    </row>
    <row r="43" spans="1:18" s="2" customFormat="1" x14ac:dyDescent="0.35">
      <c r="A43" s="358" t="str">
        <f>IF(ISBLANK(INDEX('Policy Characteristics'!A:A,MATCH($C43,'Policy Characteristics'!$C:$C,0))),"",INDEX('Policy Characteristics'!A:A,MATCH($C43,'Policy Characteristics'!$C:$C,0)))</f>
        <v>Transportation</v>
      </c>
      <c r="B43" s="358" t="str">
        <f>IF(ISBLANK(INDEX('Policy Characteristics'!B:B,MATCH($C43,'Policy Characteristics'!$C:$C,0))),"",INDEX('Policy Characteristics'!B:B,MATCH($C43,'Policy Characteristics'!$C:$C,0)))</f>
        <v>Conventional Pollutant Standards</v>
      </c>
      <c r="C43" s="360" t="str">
        <f t="shared" si="2"/>
        <v>Percentage Reduction of Separately Regulated Pollutants</v>
      </c>
      <c r="D43" s="2" t="s">
        <v>43</v>
      </c>
      <c r="E43" s="2" t="s">
        <v>518</v>
      </c>
      <c r="F43" s="2" t="s">
        <v>43</v>
      </c>
      <c r="G43" s="2" t="s">
        <v>518</v>
      </c>
      <c r="H43" s="200">
        <v>341</v>
      </c>
      <c r="I43" s="53" t="s">
        <v>45</v>
      </c>
      <c r="J43" s="360" t="str">
        <f>IF(ISBLANK(INDEX('Policy Characteristics'!D:D,MATCH($C43,'Policy Characteristics'!$C:$C,0))),"",INDEX('Policy Characteristics'!D:D,MATCH($C43,'Policy Characteristics'!$C:$C,0)))</f>
        <v>Conventional Pollutant Standard</v>
      </c>
      <c r="K43" s="358" t="str">
        <f>IF(ISBLANK(INDEX('Policy Characteristics'!E:E,MATCH($C43,'Policy Characteristics'!$C:$C,0))),"",INDEX('Policy Characteristics'!E:E,MATCH($C43,'Policy Characteristics'!$C:$C,0)))</f>
        <v>trans reduce regulated pollutants</v>
      </c>
      <c r="L43" s="380">
        <f>IF(ISBLANK(INDEX('Policy Characteristics'!F:F,MATCH($C43,'Policy Characteristics'!$C:$C,0))),"",INDEX('Policy Characteristics'!F:F,MATCH($C43,'Policy Characteristics'!$C:$C,0)))</f>
        <v>0</v>
      </c>
      <c r="M43" s="380">
        <f>IF(ISBLANK(INDEX('Policy Characteristics'!G:G,MATCH($C43,'Policy Characteristics'!$C:$C,0))),"",INDEX('Policy Characteristics'!G:G,MATCH($C43,'Policy Characteristics'!$C:$C,0)))</f>
        <v>1</v>
      </c>
      <c r="N43" s="380">
        <f>IF(ISBLANK(INDEX('Policy Characteristics'!H:H,MATCH($C43,'Policy Characteristics'!$C:$C,0))),"",INDEX('Policy Characteristics'!H:H,MATCH($C43,'Policy Characteristics'!$C:$C,0)))</f>
        <v>0.02</v>
      </c>
      <c r="O43" s="358" t="str">
        <f>IF(ISBLANK(INDEX('Policy Characteristics'!I:I,MATCH($C43,'Policy Characteristics'!$C:$C,0))),"",INDEX('Policy Characteristics'!I:I,MATCH($C43,'Policy Characteristics'!$C:$C,0)))</f>
        <v>% reduction in emissions</v>
      </c>
      <c r="P43" s="358"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43" s="358" t="str">
        <f>IF(ISBLANK(INDEX('Policy Characteristics'!K:K,MATCH($C43,'Policy Characteristics'!$C:$C,0))),"",INDEX('Policy Characteristics'!K:K,MATCH($C43,'Policy Characteristics'!$C:$C,0)))</f>
        <v>transportation-sector-main.html#conv-pol-stds</v>
      </c>
      <c r="R43" s="358" t="str">
        <f>IF(ISBLANK(INDEX('Policy Characteristics'!L:L,MATCH($C43,'Policy Characteristics'!$C:$C,0))),"",INDEX('Policy Characteristics'!L:L,MATCH($C43,'Policy Characteristics'!$C:$C,0)))</f>
        <v>conventional-pollutant-standards.html</v>
      </c>
    </row>
    <row r="44" spans="1:18" s="2" customFormat="1" x14ac:dyDescent="0.35">
      <c r="A44" s="358" t="str">
        <f>IF(ISBLANK(INDEX('Policy Characteristics'!A:A,MATCH($C44,'Policy Characteristics'!$C:$C,0))),"",INDEX('Policy Characteristics'!A:A,MATCH($C44,'Policy Characteristics'!$C:$C,0)))</f>
        <v>Transportation</v>
      </c>
      <c r="B44" s="358" t="str">
        <f>IF(ISBLANK(INDEX('Policy Characteristics'!B:B,MATCH($C44,'Policy Characteristics'!$C:$C,0))),"",INDEX('Policy Characteristics'!B:B,MATCH($C44,'Policy Characteristics'!$C:$C,0)))</f>
        <v>Conventional Pollutant Standards</v>
      </c>
      <c r="C44" s="360" t="str">
        <f t="shared" si="2"/>
        <v>Percentage Reduction of Separately Regulated Pollutants</v>
      </c>
      <c r="D44" s="2" t="s">
        <v>43</v>
      </c>
      <c r="E44" s="2" t="s">
        <v>2258</v>
      </c>
      <c r="F44" s="2" t="s">
        <v>43</v>
      </c>
      <c r="G44" s="2" t="s">
        <v>2258</v>
      </c>
      <c r="H44" s="200">
        <v>342</v>
      </c>
      <c r="I44" s="53" t="s">
        <v>45</v>
      </c>
      <c r="J44" s="360" t="str">
        <f>IF(ISBLANK(INDEX('Policy Characteristics'!D:D,MATCH($C44,'Policy Characteristics'!$C:$C,0))),"",INDEX('Policy Characteristics'!D:D,MATCH($C44,'Policy Characteristics'!$C:$C,0)))</f>
        <v>Conventional Pollutant Standard</v>
      </c>
      <c r="K44" s="358" t="str">
        <f>IF(ISBLANK(INDEX('Policy Characteristics'!E:E,MATCH($C44,'Policy Characteristics'!$C:$C,0))),"",INDEX('Policy Characteristics'!E:E,MATCH($C44,'Policy Characteristics'!$C:$C,0)))</f>
        <v>trans reduce regulated pollutants</v>
      </c>
      <c r="L44" s="380">
        <f>IF(ISBLANK(INDEX('Policy Characteristics'!F:F,MATCH($C44,'Policy Characteristics'!$C:$C,0))),"",INDEX('Policy Characteristics'!F:F,MATCH($C44,'Policy Characteristics'!$C:$C,0)))</f>
        <v>0</v>
      </c>
      <c r="M44" s="380">
        <f>IF(ISBLANK(INDEX('Policy Characteristics'!G:G,MATCH($C44,'Policy Characteristics'!$C:$C,0))),"",INDEX('Policy Characteristics'!G:G,MATCH($C44,'Policy Characteristics'!$C:$C,0)))</f>
        <v>1</v>
      </c>
      <c r="N44" s="380">
        <f>IF(ISBLANK(INDEX('Policy Characteristics'!H:H,MATCH($C44,'Policy Characteristics'!$C:$C,0))),"",INDEX('Policy Characteristics'!H:H,MATCH($C44,'Policy Characteristics'!$C:$C,0)))</f>
        <v>0.02</v>
      </c>
      <c r="O44" s="358" t="str">
        <f>IF(ISBLANK(INDEX('Policy Characteristics'!I:I,MATCH($C44,'Policy Characteristics'!$C:$C,0))),"",INDEX('Policy Characteristics'!I:I,MATCH($C44,'Policy Characteristics'!$C:$C,0)))</f>
        <v>% reduction in emissions</v>
      </c>
      <c r="P44" s="358"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44" s="358" t="str">
        <f>IF(ISBLANK(INDEX('Policy Characteristics'!K:K,MATCH($C44,'Policy Characteristics'!$C:$C,0))),"",INDEX('Policy Characteristics'!K:K,MATCH($C44,'Policy Characteristics'!$C:$C,0)))</f>
        <v>transportation-sector-main.html#conv-pol-stds</v>
      </c>
      <c r="R44" s="358" t="str">
        <f>IF(ISBLANK(INDEX('Policy Characteristics'!L:L,MATCH($C44,'Policy Characteristics'!$C:$C,0))),"",INDEX('Policy Characteristics'!L:L,MATCH($C44,'Policy Characteristics'!$C:$C,0)))</f>
        <v>conventional-pollutant-standards.html</v>
      </c>
    </row>
    <row r="45" spans="1:18" s="2" customFormat="1" x14ac:dyDescent="0.35">
      <c r="A45" s="358" t="str">
        <f>IF(ISBLANK(INDEX('Policy Characteristics'!A:A,MATCH($C45,'Policy Characteristics'!$C:$C,0))),"",INDEX('Policy Characteristics'!A:A,MATCH($C45,'Policy Characteristics'!$C:$C,0)))</f>
        <v>Transportation</v>
      </c>
      <c r="B45" s="358" t="str">
        <f>IF(ISBLANK(INDEX('Policy Characteristics'!B:B,MATCH($C45,'Policy Characteristics'!$C:$C,0))),"",INDEX('Policy Characteristics'!B:B,MATCH($C45,'Policy Characteristics'!$C:$C,0)))</f>
        <v>Conventional Pollutant Standards</v>
      </c>
      <c r="C45" s="360" t="str">
        <f t="shared" si="2"/>
        <v>Percentage Reduction of Separately Regulated Pollutants</v>
      </c>
      <c r="D45" s="2" t="s">
        <v>43</v>
      </c>
      <c r="E45" s="2" t="s">
        <v>2260</v>
      </c>
      <c r="F45" s="2" t="s">
        <v>43</v>
      </c>
      <c r="G45" s="2" t="s">
        <v>2260</v>
      </c>
      <c r="H45" s="200">
        <v>343</v>
      </c>
      <c r="I45" s="53" t="s">
        <v>45</v>
      </c>
      <c r="J45" s="360" t="str">
        <f>IF(ISBLANK(INDEX('Policy Characteristics'!D:D,MATCH($C45,'Policy Characteristics'!$C:$C,0))),"",INDEX('Policy Characteristics'!D:D,MATCH($C45,'Policy Characteristics'!$C:$C,0)))</f>
        <v>Conventional Pollutant Standard</v>
      </c>
      <c r="K45" s="358" t="str">
        <f>IF(ISBLANK(INDEX('Policy Characteristics'!E:E,MATCH($C45,'Policy Characteristics'!$C:$C,0))),"",INDEX('Policy Characteristics'!E:E,MATCH($C45,'Policy Characteristics'!$C:$C,0)))</f>
        <v>trans reduce regulated pollutants</v>
      </c>
      <c r="L45" s="380">
        <f>IF(ISBLANK(INDEX('Policy Characteristics'!F:F,MATCH($C45,'Policy Characteristics'!$C:$C,0))),"",INDEX('Policy Characteristics'!F:F,MATCH($C45,'Policy Characteristics'!$C:$C,0)))</f>
        <v>0</v>
      </c>
      <c r="M45" s="380">
        <f>IF(ISBLANK(INDEX('Policy Characteristics'!G:G,MATCH($C45,'Policy Characteristics'!$C:$C,0))),"",INDEX('Policy Characteristics'!G:G,MATCH($C45,'Policy Characteristics'!$C:$C,0)))</f>
        <v>1</v>
      </c>
      <c r="N45" s="380">
        <f>IF(ISBLANK(INDEX('Policy Characteristics'!H:H,MATCH($C45,'Policy Characteristics'!$C:$C,0))),"",INDEX('Policy Characteristics'!H:H,MATCH($C45,'Policy Characteristics'!$C:$C,0)))</f>
        <v>0.02</v>
      </c>
      <c r="O45" s="358" t="str">
        <f>IF(ISBLANK(INDEX('Policy Characteristics'!I:I,MATCH($C45,'Policy Characteristics'!$C:$C,0))),"",INDEX('Policy Characteristics'!I:I,MATCH($C45,'Policy Characteristics'!$C:$C,0)))</f>
        <v>% reduction in emissions</v>
      </c>
      <c r="P45" s="358"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45" s="358" t="str">
        <f>IF(ISBLANK(INDEX('Policy Characteristics'!K:K,MATCH($C45,'Policy Characteristics'!$C:$C,0))),"",INDEX('Policy Characteristics'!K:K,MATCH($C45,'Policy Characteristics'!$C:$C,0)))</f>
        <v>transportation-sector-main.html#conv-pol-stds</v>
      </c>
      <c r="R45" s="358" t="str">
        <f>IF(ISBLANK(INDEX('Policy Characteristics'!L:L,MATCH($C45,'Policy Characteristics'!$C:$C,0))),"",INDEX('Policy Characteristics'!L:L,MATCH($C45,'Policy Characteristics'!$C:$C,0)))</f>
        <v>conventional-pollutant-standards.html</v>
      </c>
    </row>
    <row r="46" spans="1:18" s="2" customFormat="1" x14ac:dyDescent="0.35">
      <c r="A46" s="358" t="str">
        <f>IF(ISBLANK(INDEX('Policy Characteristics'!A:A,MATCH($C46,'Policy Characteristics'!$C:$C,0))),"",INDEX('Policy Characteristics'!A:A,MATCH($C46,'Policy Characteristics'!$C:$C,0)))</f>
        <v>Transportation</v>
      </c>
      <c r="B46" s="358" t="str">
        <f>IF(ISBLANK(INDEX('Policy Characteristics'!B:B,MATCH($C46,'Policy Characteristics'!$C:$C,0))),"",INDEX('Policy Characteristics'!B:B,MATCH($C46,'Policy Characteristics'!$C:$C,0)))</f>
        <v>Conventional Pollutant Standards</v>
      </c>
      <c r="C46" s="360" t="str">
        <f t="shared" si="2"/>
        <v>Percentage Reduction of Separately Regulated Pollutants</v>
      </c>
      <c r="D46" s="2" t="s">
        <v>43</v>
      </c>
      <c r="E46" s="2" t="s">
        <v>2262</v>
      </c>
      <c r="F46" s="2" t="s">
        <v>43</v>
      </c>
      <c r="G46" s="2" t="s">
        <v>2368</v>
      </c>
      <c r="H46" s="200">
        <v>344</v>
      </c>
      <c r="I46" s="53" t="s">
        <v>45</v>
      </c>
      <c r="J46" s="360" t="str">
        <f>IF(ISBLANK(INDEX('Policy Characteristics'!D:D,MATCH($C46,'Policy Characteristics'!$C:$C,0))),"",INDEX('Policy Characteristics'!D:D,MATCH($C46,'Policy Characteristics'!$C:$C,0)))</f>
        <v>Conventional Pollutant Standard</v>
      </c>
      <c r="K46" s="358" t="str">
        <f>IF(ISBLANK(INDEX('Policy Characteristics'!E:E,MATCH($C46,'Policy Characteristics'!$C:$C,0))),"",INDEX('Policy Characteristics'!E:E,MATCH($C46,'Policy Characteristics'!$C:$C,0)))</f>
        <v>trans reduce regulated pollutants</v>
      </c>
      <c r="L46" s="380">
        <f>IF(ISBLANK(INDEX('Policy Characteristics'!F:F,MATCH($C46,'Policy Characteristics'!$C:$C,0))),"",INDEX('Policy Characteristics'!F:F,MATCH($C46,'Policy Characteristics'!$C:$C,0)))</f>
        <v>0</v>
      </c>
      <c r="M46" s="380">
        <f>IF(ISBLANK(INDEX('Policy Characteristics'!G:G,MATCH($C46,'Policy Characteristics'!$C:$C,0))),"",INDEX('Policy Characteristics'!G:G,MATCH($C46,'Policy Characteristics'!$C:$C,0)))</f>
        <v>1</v>
      </c>
      <c r="N46" s="380">
        <f>IF(ISBLANK(INDEX('Policy Characteristics'!H:H,MATCH($C46,'Policy Characteristics'!$C:$C,0))),"",INDEX('Policy Characteristics'!H:H,MATCH($C46,'Policy Characteristics'!$C:$C,0)))</f>
        <v>0.02</v>
      </c>
      <c r="O46" s="358" t="str">
        <f>IF(ISBLANK(INDEX('Policy Characteristics'!I:I,MATCH($C46,'Policy Characteristics'!$C:$C,0))),"",INDEX('Policy Characteristics'!I:I,MATCH($C46,'Policy Characteristics'!$C:$C,0)))</f>
        <v>% reduction in emissions</v>
      </c>
      <c r="P46" s="358"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46" s="358" t="str">
        <f>IF(ISBLANK(INDEX('Policy Characteristics'!K:K,MATCH($C46,'Policy Characteristics'!$C:$C,0))),"",INDEX('Policy Characteristics'!K:K,MATCH($C46,'Policy Characteristics'!$C:$C,0)))</f>
        <v>transportation-sector-main.html#conv-pol-stds</v>
      </c>
      <c r="R46" s="358" t="str">
        <f>IF(ISBLANK(INDEX('Policy Characteristics'!L:L,MATCH($C46,'Policy Characteristics'!$C:$C,0))),"",INDEX('Policy Characteristics'!L:L,MATCH($C46,'Policy Characteristics'!$C:$C,0)))</f>
        <v>conventional-pollutant-standards.html</v>
      </c>
    </row>
    <row r="47" spans="1:18" s="2" customFormat="1" x14ac:dyDescent="0.35">
      <c r="A47" s="358" t="str">
        <f>IF(ISBLANK(INDEX('Policy Characteristics'!A:A,MATCH($C47,'Policy Characteristics'!$C:$C,0))),"",INDEX('Policy Characteristics'!A:A,MATCH($C47,'Policy Characteristics'!$C:$C,0)))</f>
        <v>Transportation</v>
      </c>
      <c r="B47" s="358" t="str">
        <f>IF(ISBLANK(INDEX('Policy Characteristics'!B:B,MATCH($C47,'Policy Characteristics'!$C:$C,0))),"",INDEX('Policy Characteristics'!B:B,MATCH($C47,'Policy Characteristics'!$C:$C,0)))</f>
        <v>Conventional Pollutant Standards</v>
      </c>
      <c r="C47" s="360" t="str">
        <f t="shared" si="2"/>
        <v>Percentage Reduction of Separately Regulated Pollutants</v>
      </c>
      <c r="D47" s="2" t="s">
        <v>43</v>
      </c>
      <c r="E47" s="2" t="s">
        <v>2263</v>
      </c>
      <c r="F47" s="2" t="s">
        <v>43</v>
      </c>
      <c r="G47" s="2" t="s">
        <v>2263</v>
      </c>
      <c r="H47" s="200">
        <v>345</v>
      </c>
      <c r="I47" s="9" t="s">
        <v>46</v>
      </c>
      <c r="J47" s="360" t="str">
        <f>IF(ISBLANK(INDEX('Policy Characteristics'!D:D,MATCH($C47,'Policy Characteristics'!$C:$C,0))),"",INDEX('Policy Characteristics'!D:D,MATCH($C47,'Policy Characteristics'!$C:$C,0)))</f>
        <v>Conventional Pollutant Standard</v>
      </c>
      <c r="K47" s="358" t="str">
        <f>IF(ISBLANK(INDEX('Policy Characteristics'!E:E,MATCH($C47,'Policy Characteristics'!$C:$C,0))),"",INDEX('Policy Characteristics'!E:E,MATCH($C47,'Policy Characteristics'!$C:$C,0)))</f>
        <v>trans reduce regulated pollutants</v>
      </c>
      <c r="L47" s="380">
        <f>IF(ISBLANK(INDEX('Policy Characteristics'!F:F,MATCH($C47,'Policy Characteristics'!$C:$C,0))),"",INDEX('Policy Characteristics'!F:F,MATCH($C47,'Policy Characteristics'!$C:$C,0)))</f>
        <v>0</v>
      </c>
      <c r="M47" s="380">
        <f>IF(ISBLANK(INDEX('Policy Characteristics'!G:G,MATCH($C47,'Policy Characteristics'!$C:$C,0))),"",INDEX('Policy Characteristics'!G:G,MATCH($C47,'Policy Characteristics'!$C:$C,0)))</f>
        <v>1</v>
      </c>
      <c r="N47" s="380">
        <f>IF(ISBLANK(INDEX('Policy Characteristics'!H:H,MATCH($C47,'Policy Characteristics'!$C:$C,0))),"",INDEX('Policy Characteristics'!H:H,MATCH($C47,'Policy Characteristics'!$C:$C,0)))</f>
        <v>0.02</v>
      </c>
      <c r="O47" s="358" t="str">
        <f>IF(ISBLANK(INDEX('Policy Characteristics'!I:I,MATCH($C47,'Policy Characteristics'!$C:$C,0))),"",INDEX('Policy Characteristics'!I:I,MATCH($C47,'Policy Characteristics'!$C:$C,0)))</f>
        <v>% reduction in emissions</v>
      </c>
      <c r="P47" s="358"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47" s="358" t="str">
        <f>IF(ISBLANK(INDEX('Policy Characteristics'!K:K,MATCH($C47,'Policy Characteristics'!$C:$C,0))),"",INDEX('Policy Characteristics'!K:K,MATCH($C47,'Policy Characteristics'!$C:$C,0)))</f>
        <v>transportation-sector-main.html#conv-pol-stds</v>
      </c>
      <c r="R47" s="358" t="str">
        <f>IF(ISBLANK(INDEX('Policy Characteristics'!L:L,MATCH($C47,'Policy Characteristics'!$C:$C,0))),"",INDEX('Policy Characteristics'!L:L,MATCH($C47,'Policy Characteristics'!$C:$C,0)))</f>
        <v>conventional-pollutant-standards.html</v>
      </c>
    </row>
    <row r="48" spans="1:18" s="2" customFormat="1" x14ac:dyDescent="0.35">
      <c r="A48" s="358" t="str">
        <f>IF(ISBLANK(INDEX('Policy Characteristics'!A:A,MATCH($C48,'Policy Characteristics'!$C:$C,0))),"",INDEX('Policy Characteristics'!A:A,MATCH($C48,'Policy Characteristics'!$C:$C,0)))</f>
        <v>Transportation</v>
      </c>
      <c r="B48" s="358" t="str">
        <f>IF(ISBLANK(INDEX('Policy Characteristics'!B:B,MATCH($C48,'Policy Characteristics'!$C:$C,0))),"",INDEX('Policy Characteristics'!B:B,MATCH($C48,'Policy Characteristics'!$C:$C,0)))</f>
        <v>Conventional Pollutant Standards</v>
      </c>
      <c r="C48" s="360" t="str">
        <f t="shared" si="2"/>
        <v>Percentage Reduction of Separately Regulated Pollutants</v>
      </c>
      <c r="D48" s="2" t="s">
        <v>43</v>
      </c>
      <c r="E48" s="2" t="s">
        <v>2265</v>
      </c>
      <c r="F48" s="2" t="s">
        <v>43</v>
      </c>
      <c r="G48" s="2" t="s">
        <v>2265</v>
      </c>
      <c r="H48" s="200">
        <v>346</v>
      </c>
      <c r="I48" s="53" t="s">
        <v>45</v>
      </c>
      <c r="J48" s="360" t="str">
        <f>IF(ISBLANK(INDEX('Policy Characteristics'!D:D,MATCH($C48,'Policy Characteristics'!$C:$C,0))),"",INDEX('Policy Characteristics'!D:D,MATCH($C48,'Policy Characteristics'!$C:$C,0)))</f>
        <v>Conventional Pollutant Standard</v>
      </c>
      <c r="K48" s="358" t="str">
        <f>IF(ISBLANK(INDEX('Policy Characteristics'!E:E,MATCH($C48,'Policy Characteristics'!$C:$C,0))),"",INDEX('Policy Characteristics'!E:E,MATCH($C48,'Policy Characteristics'!$C:$C,0)))</f>
        <v>trans reduce regulated pollutants</v>
      </c>
      <c r="L48" s="380">
        <f>IF(ISBLANK(INDEX('Policy Characteristics'!F:F,MATCH($C48,'Policy Characteristics'!$C:$C,0))),"",INDEX('Policy Characteristics'!F:F,MATCH($C48,'Policy Characteristics'!$C:$C,0)))</f>
        <v>0</v>
      </c>
      <c r="M48" s="380">
        <f>IF(ISBLANK(INDEX('Policy Characteristics'!G:G,MATCH($C48,'Policy Characteristics'!$C:$C,0))),"",INDEX('Policy Characteristics'!G:G,MATCH($C48,'Policy Characteristics'!$C:$C,0)))</f>
        <v>1</v>
      </c>
      <c r="N48" s="380">
        <f>IF(ISBLANK(INDEX('Policy Characteristics'!H:H,MATCH($C48,'Policy Characteristics'!$C:$C,0))),"",INDEX('Policy Characteristics'!H:H,MATCH($C48,'Policy Characteristics'!$C:$C,0)))</f>
        <v>0.02</v>
      </c>
      <c r="O48" s="358" t="str">
        <f>IF(ISBLANK(INDEX('Policy Characteristics'!I:I,MATCH($C48,'Policy Characteristics'!$C:$C,0))),"",INDEX('Policy Characteristics'!I:I,MATCH($C48,'Policy Characteristics'!$C:$C,0)))</f>
        <v>% reduction in emissions</v>
      </c>
      <c r="P48" s="358"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48" s="358" t="str">
        <f>IF(ISBLANK(INDEX('Policy Characteristics'!K:K,MATCH($C48,'Policy Characteristics'!$C:$C,0))),"",INDEX('Policy Characteristics'!K:K,MATCH($C48,'Policy Characteristics'!$C:$C,0)))</f>
        <v>transportation-sector-main.html#conv-pol-stds</v>
      </c>
      <c r="R48" s="358" t="str">
        <f>IF(ISBLANK(INDEX('Policy Characteristics'!L:L,MATCH($C48,'Policy Characteristics'!$C:$C,0))),"",INDEX('Policy Characteristics'!L:L,MATCH($C48,'Policy Characteristics'!$C:$C,0)))</f>
        <v>conventional-pollutant-standards.html</v>
      </c>
    </row>
    <row r="49" spans="1:18" s="2" customFormat="1" x14ac:dyDescent="0.35">
      <c r="A49" s="358" t="str">
        <f>IF(ISBLANK(INDEX('Policy Characteristics'!A:A,MATCH($C49,'Policy Characteristics'!$C:$C,0))),"",INDEX('Policy Characteristics'!A:A,MATCH($C49,'Policy Characteristics'!$C:$C,0)))</f>
        <v>Transportation</v>
      </c>
      <c r="B49" s="358" t="str">
        <f>IF(ISBLANK(INDEX('Policy Characteristics'!B:B,MATCH($C49,'Policy Characteristics'!$C:$C,0))),"",INDEX('Policy Characteristics'!B:B,MATCH($C49,'Policy Characteristics'!$C:$C,0)))</f>
        <v>Conventional Pollutant Standards</v>
      </c>
      <c r="C49" s="360" t="str">
        <f t="shared" si="2"/>
        <v>Percentage Reduction of Separately Regulated Pollutants</v>
      </c>
      <c r="D49" s="2" t="s">
        <v>43</v>
      </c>
      <c r="E49" s="2" t="s">
        <v>2267</v>
      </c>
      <c r="F49" s="2" t="s">
        <v>43</v>
      </c>
      <c r="G49" s="2" t="s">
        <v>2267</v>
      </c>
      <c r="H49" s="200">
        <v>347</v>
      </c>
      <c r="I49" s="53" t="s">
        <v>45</v>
      </c>
      <c r="J49" s="360" t="str">
        <f>IF(ISBLANK(INDEX('Policy Characteristics'!D:D,MATCH($C49,'Policy Characteristics'!$C:$C,0))),"",INDEX('Policy Characteristics'!D:D,MATCH($C49,'Policy Characteristics'!$C:$C,0)))</f>
        <v>Conventional Pollutant Standard</v>
      </c>
      <c r="K49" s="358" t="str">
        <f>IF(ISBLANK(INDEX('Policy Characteristics'!E:E,MATCH($C49,'Policy Characteristics'!$C:$C,0))),"",INDEX('Policy Characteristics'!E:E,MATCH($C49,'Policy Characteristics'!$C:$C,0)))</f>
        <v>trans reduce regulated pollutants</v>
      </c>
      <c r="L49" s="380">
        <f>IF(ISBLANK(INDEX('Policy Characteristics'!F:F,MATCH($C49,'Policy Characteristics'!$C:$C,0))),"",INDEX('Policy Characteristics'!F:F,MATCH($C49,'Policy Characteristics'!$C:$C,0)))</f>
        <v>0</v>
      </c>
      <c r="M49" s="380">
        <f>IF(ISBLANK(INDEX('Policy Characteristics'!G:G,MATCH($C49,'Policy Characteristics'!$C:$C,0))),"",INDEX('Policy Characteristics'!G:G,MATCH($C49,'Policy Characteristics'!$C:$C,0)))</f>
        <v>1</v>
      </c>
      <c r="N49" s="380">
        <f>IF(ISBLANK(INDEX('Policy Characteristics'!H:H,MATCH($C49,'Policy Characteristics'!$C:$C,0))),"",INDEX('Policy Characteristics'!H:H,MATCH($C49,'Policy Characteristics'!$C:$C,0)))</f>
        <v>0.02</v>
      </c>
      <c r="O49" s="358" t="str">
        <f>IF(ISBLANK(INDEX('Policy Characteristics'!I:I,MATCH($C49,'Policy Characteristics'!$C:$C,0))),"",INDEX('Policy Characteristics'!I:I,MATCH($C49,'Policy Characteristics'!$C:$C,0)))</f>
        <v>% reduction in emissions</v>
      </c>
      <c r="P49" s="358"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49" s="358" t="str">
        <f>IF(ISBLANK(INDEX('Policy Characteristics'!K:K,MATCH($C49,'Policy Characteristics'!$C:$C,0))),"",INDEX('Policy Characteristics'!K:K,MATCH($C49,'Policy Characteristics'!$C:$C,0)))</f>
        <v>transportation-sector-main.html#conv-pol-stds</v>
      </c>
      <c r="R49" s="358" t="str">
        <f>IF(ISBLANK(INDEX('Policy Characteristics'!L:L,MATCH($C49,'Policy Characteristics'!$C:$C,0))),"",INDEX('Policy Characteristics'!L:L,MATCH($C49,'Policy Characteristics'!$C:$C,0)))</f>
        <v>conventional-pollutant-standards.html</v>
      </c>
    </row>
    <row r="50" spans="1:18" s="2" customFormat="1" x14ac:dyDescent="0.35">
      <c r="A50" s="358" t="str">
        <f>IF(ISBLANK(INDEX('Policy Characteristics'!A:A,MATCH($C50,'Policy Characteristics'!$C:$C,0))),"",INDEX('Policy Characteristics'!A:A,MATCH($C50,'Policy Characteristics'!$C:$C,0)))</f>
        <v>Transportation</v>
      </c>
      <c r="B50" s="358" t="str">
        <f>IF(ISBLANK(INDEX('Policy Characteristics'!B:B,MATCH($C50,'Policy Characteristics'!$C:$C,0))),"",INDEX('Policy Characteristics'!B:B,MATCH($C50,'Policy Characteristics'!$C:$C,0)))</f>
        <v>Conventional Pollutant Standards</v>
      </c>
      <c r="C50" s="360" t="str">
        <f t="shared" si="2"/>
        <v>Percentage Reduction of Separately Regulated Pollutants</v>
      </c>
      <c r="D50" s="2" t="s">
        <v>43</v>
      </c>
      <c r="E50" s="2" t="s">
        <v>2269</v>
      </c>
      <c r="F50" s="2" t="s">
        <v>43</v>
      </c>
      <c r="G50" s="2" t="s">
        <v>2269</v>
      </c>
      <c r="H50" s="200">
        <v>348</v>
      </c>
      <c r="I50" s="9" t="s">
        <v>46</v>
      </c>
      <c r="J50" s="360" t="str">
        <f>IF(ISBLANK(INDEX('Policy Characteristics'!D:D,MATCH($C50,'Policy Characteristics'!$C:$C,0))),"",INDEX('Policy Characteristics'!D:D,MATCH($C50,'Policy Characteristics'!$C:$C,0)))</f>
        <v>Conventional Pollutant Standard</v>
      </c>
      <c r="K50" s="358" t="str">
        <f>IF(ISBLANK(INDEX('Policy Characteristics'!E:E,MATCH($C50,'Policy Characteristics'!$C:$C,0))),"",INDEX('Policy Characteristics'!E:E,MATCH($C50,'Policy Characteristics'!$C:$C,0)))</f>
        <v>trans reduce regulated pollutants</v>
      </c>
      <c r="L50" s="380">
        <f>IF(ISBLANK(INDEX('Policy Characteristics'!F:F,MATCH($C50,'Policy Characteristics'!$C:$C,0))),"",INDEX('Policy Characteristics'!F:F,MATCH($C50,'Policy Characteristics'!$C:$C,0)))</f>
        <v>0</v>
      </c>
      <c r="M50" s="380">
        <f>IF(ISBLANK(INDEX('Policy Characteristics'!G:G,MATCH($C50,'Policy Characteristics'!$C:$C,0))),"",INDEX('Policy Characteristics'!G:G,MATCH($C50,'Policy Characteristics'!$C:$C,0)))</f>
        <v>1</v>
      </c>
      <c r="N50" s="380">
        <f>IF(ISBLANK(INDEX('Policy Characteristics'!H:H,MATCH($C50,'Policy Characteristics'!$C:$C,0))),"",INDEX('Policy Characteristics'!H:H,MATCH($C50,'Policy Characteristics'!$C:$C,0)))</f>
        <v>0.02</v>
      </c>
      <c r="O50" s="358" t="str">
        <f>IF(ISBLANK(INDEX('Policy Characteristics'!I:I,MATCH($C50,'Policy Characteristics'!$C:$C,0))),"",INDEX('Policy Characteristics'!I:I,MATCH($C50,'Policy Characteristics'!$C:$C,0)))</f>
        <v>% reduction in emissions</v>
      </c>
      <c r="P50" s="358"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50" s="358" t="str">
        <f>IF(ISBLANK(INDEX('Policy Characteristics'!K:K,MATCH($C50,'Policy Characteristics'!$C:$C,0))),"",INDEX('Policy Characteristics'!K:K,MATCH($C50,'Policy Characteristics'!$C:$C,0)))</f>
        <v>transportation-sector-main.html#conv-pol-stds</v>
      </c>
      <c r="R50" s="358" t="str">
        <f>IF(ISBLANK(INDEX('Policy Characteristics'!L:L,MATCH($C50,'Policy Characteristics'!$C:$C,0))),"",INDEX('Policy Characteristics'!L:L,MATCH($C50,'Policy Characteristics'!$C:$C,0)))</f>
        <v>conventional-pollutant-standards.html</v>
      </c>
    </row>
    <row r="51" spans="1:18" s="2" customFormat="1" x14ac:dyDescent="0.35">
      <c r="A51" s="358" t="str">
        <f>IF(ISBLANK(INDEX('Policy Characteristics'!A:A,MATCH($C51,'Policy Characteristics'!$C:$C,0))),"",INDEX('Policy Characteristics'!A:A,MATCH($C51,'Policy Characteristics'!$C:$C,0)))</f>
        <v>Transportation</v>
      </c>
      <c r="B51" s="358" t="str">
        <f>IF(ISBLANK(INDEX('Policy Characteristics'!B:B,MATCH($C51,'Policy Characteristics'!$C:$C,0))),"",INDEX('Policy Characteristics'!B:B,MATCH($C51,'Policy Characteristics'!$C:$C,0)))</f>
        <v>Conventional Pollutant Standards</v>
      </c>
      <c r="C51" s="360" t="str">
        <f t="shared" si="2"/>
        <v>Percentage Reduction of Separately Regulated Pollutants</v>
      </c>
      <c r="D51" s="2" t="s">
        <v>43</v>
      </c>
      <c r="E51" s="2" t="s">
        <v>2271</v>
      </c>
      <c r="F51" s="2" t="s">
        <v>43</v>
      </c>
      <c r="G51" s="2" t="s">
        <v>2271</v>
      </c>
      <c r="H51" s="200">
        <v>349</v>
      </c>
      <c r="I51" s="9" t="s">
        <v>46</v>
      </c>
      <c r="J51" s="360" t="str">
        <f>IF(ISBLANK(INDEX('Policy Characteristics'!D:D,MATCH($C51,'Policy Characteristics'!$C:$C,0))),"",INDEX('Policy Characteristics'!D:D,MATCH($C51,'Policy Characteristics'!$C:$C,0)))</f>
        <v>Conventional Pollutant Standard</v>
      </c>
      <c r="K51" s="358" t="str">
        <f>IF(ISBLANK(INDEX('Policy Characteristics'!E:E,MATCH($C51,'Policy Characteristics'!$C:$C,0))),"",INDEX('Policy Characteristics'!E:E,MATCH($C51,'Policy Characteristics'!$C:$C,0)))</f>
        <v>trans reduce regulated pollutants</v>
      </c>
      <c r="L51" s="380">
        <f>IF(ISBLANK(INDEX('Policy Characteristics'!F:F,MATCH($C51,'Policy Characteristics'!$C:$C,0))),"",INDEX('Policy Characteristics'!F:F,MATCH($C51,'Policy Characteristics'!$C:$C,0)))</f>
        <v>0</v>
      </c>
      <c r="M51" s="380">
        <f>IF(ISBLANK(INDEX('Policy Characteristics'!G:G,MATCH($C51,'Policy Characteristics'!$C:$C,0))),"",INDEX('Policy Characteristics'!G:G,MATCH($C51,'Policy Characteristics'!$C:$C,0)))</f>
        <v>1</v>
      </c>
      <c r="N51" s="380">
        <f>IF(ISBLANK(INDEX('Policy Characteristics'!H:H,MATCH($C51,'Policy Characteristics'!$C:$C,0))),"",INDEX('Policy Characteristics'!H:H,MATCH($C51,'Policy Characteristics'!$C:$C,0)))</f>
        <v>0.02</v>
      </c>
      <c r="O51" s="358" t="str">
        <f>IF(ISBLANK(INDEX('Policy Characteristics'!I:I,MATCH($C51,'Policy Characteristics'!$C:$C,0))),"",INDEX('Policy Characteristics'!I:I,MATCH($C51,'Policy Characteristics'!$C:$C,0)))</f>
        <v>% reduction in emissions</v>
      </c>
      <c r="P51" s="358"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51" s="358" t="str">
        <f>IF(ISBLANK(INDEX('Policy Characteristics'!K:K,MATCH($C51,'Policy Characteristics'!$C:$C,0))),"",INDEX('Policy Characteristics'!K:K,MATCH($C51,'Policy Characteristics'!$C:$C,0)))</f>
        <v>transportation-sector-main.html#conv-pol-stds</v>
      </c>
      <c r="R51" s="358" t="str">
        <f>IF(ISBLANK(INDEX('Policy Characteristics'!L:L,MATCH($C51,'Policy Characteristics'!$C:$C,0))),"",INDEX('Policy Characteristics'!L:L,MATCH($C51,'Policy Characteristics'!$C:$C,0)))</f>
        <v>conventional-pollutant-standards.html</v>
      </c>
    </row>
    <row r="52" spans="1:18" s="2" customFormat="1" x14ac:dyDescent="0.35">
      <c r="A52" s="358" t="str">
        <f>IF(ISBLANK(INDEX('Policy Characteristics'!A:A,MATCH($C52,'Policy Characteristics'!$C:$C,0))),"",INDEX('Policy Characteristics'!A:A,MATCH($C52,'Policy Characteristics'!$C:$C,0)))</f>
        <v>Transportation</v>
      </c>
      <c r="B52" s="358" t="str">
        <f>IF(ISBLANK(INDEX('Policy Characteristics'!B:B,MATCH($C52,'Policy Characteristics'!$C:$C,0))),"",INDEX('Policy Characteristics'!B:B,MATCH($C52,'Policy Characteristics'!$C:$C,0)))</f>
        <v>Conventional Pollutant Standards</v>
      </c>
      <c r="C52" s="360" t="str">
        <f t="shared" si="2"/>
        <v>Percentage Reduction of Separately Regulated Pollutants</v>
      </c>
      <c r="D52" s="2" t="s">
        <v>117</v>
      </c>
      <c r="E52" s="2" t="s">
        <v>2255</v>
      </c>
      <c r="F52" s="2" t="s">
        <v>117</v>
      </c>
      <c r="G52" s="2" t="s">
        <v>2492</v>
      </c>
      <c r="H52" s="200">
        <v>350</v>
      </c>
      <c r="I52" s="53" t="s">
        <v>45</v>
      </c>
      <c r="J52" s="360" t="str">
        <f>IF(ISBLANK(INDEX('Policy Characteristics'!D:D,MATCH($C52,'Policy Characteristics'!$C:$C,0))),"",INDEX('Policy Characteristics'!D:D,MATCH($C52,'Policy Characteristics'!$C:$C,0)))</f>
        <v>Conventional Pollutant Standard</v>
      </c>
      <c r="K52" s="358" t="str">
        <f>IF(ISBLANK(INDEX('Policy Characteristics'!E:E,MATCH($C52,'Policy Characteristics'!$C:$C,0))),"",INDEX('Policy Characteristics'!E:E,MATCH($C52,'Policy Characteristics'!$C:$C,0)))</f>
        <v>trans reduce regulated pollutants</v>
      </c>
      <c r="L52" s="380">
        <f>IF(ISBLANK(INDEX('Policy Characteristics'!F:F,MATCH($C52,'Policy Characteristics'!$C:$C,0))),"",INDEX('Policy Characteristics'!F:F,MATCH($C52,'Policy Characteristics'!$C:$C,0)))</f>
        <v>0</v>
      </c>
      <c r="M52" s="380">
        <f>IF(ISBLANK(INDEX('Policy Characteristics'!G:G,MATCH($C52,'Policy Characteristics'!$C:$C,0))),"",INDEX('Policy Characteristics'!G:G,MATCH($C52,'Policy Characteristics'!$C:$C,0)))</f>
        <v>1</v>
      </c>
      <c r="N52" s="380">
        <f>IF(ISBLANK(INDEX('Policy Characteristics'!H:H,MATCH($C52,'Policy Characteristics'!$C:$C,0))),"",INDEX('Policy Characteristics'!H:H,MATCH($C52,'Policy Characteristics'!$C:$C,0)))</f>
        <v>0.02</v>
      </c>
      <c r="O52" s="358" t="str">
        <f>IF(ISBLANK(INDEX('Policy Characteristics'!I:I,MATCH($C52,'Policy Characteristics'!$C:$C,0))),"",INDEX('Policy Characteristics'!I:I,MATCH($C52,'Policy Characteristics'!$C:$C,0)))</f>
        <v>% reduction in emissions</v>
      </c>
      <c r="P52" s="358"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52" s="358" t="str">
        <f>IF(ISBLANK(INDEX('Policy Characteristics'!K:K,MATCH($C52,'Policy Characteristics'!$C:$C,0))),"",INDEX('Policy Characteristics'!K:K,MATCH($C52,'Policy Characteristics'!$C:$C,0)))</f>
        <v>transportation-sector-main.html#conv-pol-stds</v>
      </c>
      <c r="R52" s="358" t="str">
        <f>IF(ISBLANK(INDEX('Policy Characteristics'!L:L,MATCH($C52,'Policy Characteristics'!$C:$C,0))),"",INDEX('Policy Characteristics'!L:L,MATCH($C52,'Policy Characteristics'!$C:$C,0)))</f>
        <v>conventional-pollutant-standards.html</v>
      </c>
    </row>
    <row r="53" spans="1:18" s="2" customFormat="1" x14ac:dyDescent="0.35">
      <c r="A53" s="358" t="str">
        <f>IF(ISBLANK(INDEX('Policy Characteristics'!A:A,MATCH($C53,'Policy Characteristics'!$C:$C,0))),"",INDEX('Policy Characteristics'!A:A,MATCH($C53,'Policy Characteristics'!$C:$C,0)))</f>
        <v>Transportation</v>
      </c>
      <c r="B53" s="358" t="str">
        <f>IF(ISBLANK(INDEX('Policy Characteristics'!B:B,MATCH($C53,'Policy Characteristics'!$C:$C,0))),"",INDEX('Policy Characteristics'!B:B,MATCH($C53,'Policy Characteristics'!$C:$C,0)))</f>
        <v>Conventional Pollutant Standards</v>
      </c>
      <c r="C53" s="360" t="str">
        <f t="shared" si="2"/>
        <v>Percentage Reduction of Separately Regulated Pollutants</v>
      </c>
      <c r="D53" s="2" t="s">
        <v>117</v>
      </c>
      <c r="E53" s="2" t="s">
        <v>518</v>
      </c>
      <c r="F53" s="2" t="s">
        <v>117</v>
      </c>
      <c r="G53" s="2" t="s">
        <v>518</v>
      </c>
      <c r="H53" s="200">
        <v>351</v>
      </c>
      <c r="I53" s="53" t="s">
        <v>45</v>
      </c>
      <c r="J53" s="360" t="str">
        <f>IF(ISBLANK(INDEX('Policy Characteristics'!D:D,MATCH($C53,'Policy Characteristics'!$C:$C,0))),"",INDEX('Policy Characteristics'!D:D,MATCH($C53,'Policy Characteristics'!$C:$C,0)))</f>
        <v>Conventional Pollutant Standard</v>
      </c>
      <c r="K53" s="358" t="str">
        <f>IF(ISBLANK(INDEX('Policy Characteristics'!E:E,MATCH($C53,'Policy Characteristics'!$C:$C,0))),"",INDEX('Policy Characteristics'!E:E,MATCH($C53,'Policy Characteristics'!$C:$C,0)))</f>
        <v>trans reduce regulated pollutants</v>
      </c>
      <c r="L53" s="380">
        <f>IF(ISBLANK(INDEX('Policy Characteristics'!F:F,MATCH($C53,'Policy Characteristics'!$C:$C,0))),"",INDEX('Policy Characteristics'!F:F,MATCH($C53,'Policy Characteristics'!$C:$C,0)))</f>
        <v>0</v>
      </c>
      <c r="M53" s="380">
        <f>IF(ISBLANK(INDEX('Policy Characteristics'!G:G,MATCH($C53,'Policy Characteristics'!$C:$C,0))),"",INDEX('Policy Characteristics'!G:G,MATCH($C53,'Policy Characteristics'!$C:$C,0)))</f>
        <v>1</v>
      </c>
      <c r="N53" s="380">
        <f>IF(ISBLANK(INDEX('Policy Characteristics'!H:H,MATCH($C53,'Policy Characteristics'!$C:$C,0))),"",INDEX('Policy Characteristics'!H:H,MATCH($C53,'Policy Characteristics'!$C:$C,0)))</f>
        <v>0.02</v>
      </c>
      <c r="O53" s="358" t="str">
        <f>IF(ISBLANK(INDEX('Policy Characteristics'!I:I,MATCH($C53,'Policy Characteristics'!$C:$C,0))),"",INDEX('Policy Characteristics'!I:I,MATCH($C53,'Policy Characteristics'!$C:$C,0)))</f>
        <v>% reduction in emissions</v>
      </c>
      <c r="P53" s="358"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53" s="358" t="str">
        <f>IF(ISBLANK(INDEX('Policy Characteristics'!K:K,MATCH($C53,'Policy Characteristics'!$C:$C,0))),"",INDEX('Policy Characteristics'!K:K,MATCH($C53,'Policy Characteristics'!$C:$C,0)))</f>
        <v>transportation-sector-main.html#conv-pol-stds</v>
      </c>
      <c r="R53" s="358" t="str">
        <f>IF(ISBLANK(INDEX('Policy Characteristics'!L:L,MATCH($C53,'Policy Characteristics'!$C:$C,0))),"",INDEX('Policy Characteristics'!L:L,MATCH($C53,'Policy Characteristics'!$C:$C,0)))</f>
        <v>conventional-pollutant-standards.html</v>
      </c>
    </row>
    <row r="54" spans="1:18" s="2" customFormat="1" x14ac:dyDescent="0.35">
      <c r="A54" s="358" t="str">
        <f>IF(ISBLANK(INDEX('Policy Characteristics'!A:A,MATCH($C54,'Policy Characteristics'!$C:$C,0))),"",INDEX('Policy Characteristics'!A:A,MATCH($C54,'Policy Characteristics'!$C:$C,0)))</f>
        <v>Transportation</v>
      </c>
      <c r="B54" s="358" t="str">
        <f>IF(ISBLANK(INDEX('Policy Characteristics'!B:B,MATCH($C54,'Policy Characteristics'!$C:$C,0))),"",INDEX('Policy Characteristics'!B:B,MATCH($C54,'Policy Characteristics'!$C:$C,0)))</f>
        <v>Conventional Pollutant Standards</v>
      </c>
      <c r="C54" s="360" t="str">
        <f t="shared" si="2"/>
        <v>Percentage Reduction of Separately Regulated Pollutants</v>
      </c>
      <c r="D54" s="2" t="s">
        <v>117</v>
      </c>
      <c r="E54" s="2" t="s">
        <v>2258</v>
      </c>
      <c r="F54" s="2" t="s">
        <v>117</v>
      </c>
      <c r="G54" s="2" t="s">
        <v>2258</v>
      </c>
      <c r="H54" s="200">
        <v>352</v>
      </c>
      <c r="I54" s="53" t="s">
        <v>45</v>
      </c>
      <c r="J54" s="360" t="str">
        <f>IF(ISBLANK(INDEX('Policy Characteristics'!D:D,MATCH($C54,'Policy Characteristics'!$C:$C,0))),"",INDEX('Policy Characteristics'!D:D,MATCH($C54,'Policy Characteristics'!$C:$C,0)))</f>
        <v>Conventional Pollutant Standard</v>
      </c>
      <c r="K54" s="358" t="str">
        <f>IF(ISBLANK(INDEX('Policy Characteristics'!E:E,MATCH($C54,'Policy Characteristics'!$C:$C,0))),"",INDEX('Policy Characteristics'!E:E,MATCH($C54,'Policy Characteristics'!$C:$C,0)))</f>
        <v>trans reduce regulated pollutants</v>
      </c>
      <c r="L54" s="380">
        <f>IF(ISBLANK(INDEX('Policy Characteristics'!F:F,MATCH($C54,'Policy Characteristics'!$C:$C,0))),"",INDEX('Policy Characteristics'!F:F,MATCH($C54,'Policy Characteristics'!$C:$C,0)))</f>
        <v>0</v>
      </c>
      <c r="M54" s="380">
        <f>IF(ISBLANK(INDEX('Policy Characteristics'!G:G,MATCH($C54,'Policy Characteristics'!$C:$C,0))),"",INDEX('Policy Characteristics'!G:G,MATCH($C54,'Policy Characteristics'!$C:$C,0)))</f>
        <v>1</v>
      </c>
      <c r="N54" s="380">
        <f>IF(ISBLANK(INDEX('Policy Characteristics'!H:H,MATCH($C54,'Policy Characteristics'!$C:$C,0))),"",INDEX('Policy Characteristics'!H:H,MATCH($C54,'Policy Characteristics'!$C:$C,0)))</f>
        <v>0.02</v>
      </c>
      <c r="O54" s="358" t="str">
        <f>IF(ISBLANK(INDEX('Policy Characteristics'!I:I,MATCH($C54,'Policy Characteristics'!$C:$C,0))),"",INDEX('Policy Characteristics'!I:I,MATCH($C54,'Policy Characteristics'!$C:$C,0)))</f>
        <v>% reduction in emissions</v>
      </c>
      <c r="P54" s="358"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54" s="358" t="str">
        <f>IF(ISBLANK(INDEX('Policy Characteristics'!K:K,MATCH($C54,'Policy Characteristics'!$C:$C,0))),"",INDEX('Policy Characteristics'!K:K,MATCH($C54,'Policy Characteristics'!$C:$C,0)))</f>
        <v>transportation-sector-main.html#conv-pol-stds</v>
      </c>
      <c r="R54" s="358" t="str">
        <f>IF(ISBLANK(INDEX('Policy Characteristics'!L:L,MATCH($C54,'Policy Characteristics'!$C:$C,0))),"",INDEX('Policy Characteristics'!L:L,MATCH($C54,'Policy Characteristics'!$C:$C,0)))</f>
        <v>conventional-pollutant-standards.html</v>
      </c>
    </row>
    <row r="55" spans="1:18" s="2" customFormat="1" x14ac:dyDescent="0.35">
      <c r="A55" s="358" t="str">
        <f>IF(ISBLANK(INDEX('Policy Characteristics'!A:A,MATCH($C55,'Policy Characteristics'!$C:$C,0))),"",INDEX('Policy Characteristics'!A:A,MATCH($C55,'Policy Characteristics'!$C:$C,0)))</f>
        <v>Transportation</v>
      </c>
      <c r="B55" s="358" t="str">
        <f>IF(ISBLANK(INDEX('Policy Characteristics'!B:B,MATCH($C55,'Policy Characteristics'!$C:$C,0))),"",INDEX('Policy Characteristics'!B:B,MATCH($C55,'Policy Characteristics'!$C:$C,0)))</f>
        <v>Conventional Pollutant Standards</v>
      </c>
      <c r="C55" s="360" t="str">
        <f t="shared" si="2"/>
        <v>Percentage Reduction of Separately Regulated Pollutants</v>
      </c>
      <c r="D55" s="2" t="s">
        <v>117</v>
      </c>
      <c r="E55" s="2" t="s">
        <v>2260</v>
      </c>
      <c r="F55" s="2" t="s">
        <v>117</v>
      </c>
      <c r="G55" s="2" t="s">
        <v>2260</v>
      </c>
      <c r="H55" s="200">
        <v>353</v>
      </c>
      <c r="I55" s="53" t="s">
        <v>45</v>
      </c>
      <c r="J55" s="360" t="str">
        <f>IF(ISBLANK(INDEX('Policy Characteristics'!D:D,MATCH($C55,'Policy Characteristics'!$C:$C,0))),"",INDEX('Policy Characteristics'!D:D,MATCH($C55,'Policy Characteristics'!$C:$C,0)))</f>
        <v>Conventional Pollutant Standard</v>
      </c>
      <c r="K55" s="358" t="str">
        <f>IF(ISBLANK(INDEX('Policy Characteristics'!E:E,MATCH($C55,'Policy Characteristics'!$C:$C,0))),"",INDEX('Policy Characteristics'!E:E,MATCH($C55,'Policy Characteristics'!$C:$C,0)))</f>
        <v>trans reduce regulated pollutants</v>
      </c>
      <c r="L55" s="380">
        <f>IF(ISBLANK(INDEX('Policy Characteristics'!F:F,MATCH($C55,'Policy Characteristics'!$C:$C,0))),"",INDEX('Policy Characteristics'!F:F,MATCH($C55,'Policy Characteristics'!$C:$C,0)))</f>
        <v>0</v>
      </c>
      <c r="M55" s="380">
        <f>IF(ISBLANK(INDEX('Policy Characteristics'!G:G,MATCH($C55,'Policy Characteristics'!$C:$C,0))),"",INDEX('Policy Characteristics'!G:G,MATCH($C55,'Policy Characteristics'!$C:$C,0)))</f>
        <v>1</v>
      </c>
      <c r="N55" s="380">
        <f>IF(ISBLANK(INDEX('Policy Characteristics'!H:H,MATCH($C55,'Policy Characteristics'!$C:$C,0))),"",INDEX('Policy Characteristics'!H:H,MATCH($C55,'Policy Characteristics'!$C:$C,0)))</f>
        <v>0.02</v>
      </c>
      <c r="O55" s="358" t="str">
        <f>IF(ISBLANK(INDEX('Policy Characteristics'!I:I,MATCH($C55,'Policy Characteristics'!$C:$C,0))),"",INDEX('Policy Characteristics'!I:I,MATCH($C55,'Policy Characteristics'!$C:$C,0)))</f>
        <v>% reduction in emissions</v>
      </c>
      <c r="P55" s="358"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55" s="358" t="str">
        <f>IF(ISBLANK(INDEX('Policy Characteristics'!K:K,MATCH($C55,'Policy Characteristics'!$C:$C,0))),"",INDEX('Policy Characteristics'!K:K,MATCH($C55,'Policy Characteristics'!$C:$C,0)))</f>
        <v>transportation-sector-main.html#conv-pol-stds</v>
      </c>
      <c r="R55" s="358" t="str">
        <f>IF(ISBLANK(INDEX('Policy Characteristics'!L:L,MATCH($C55,'Policy Characteristics'!$C:$C,0))),"",INDEX('Policy Characteristics'!L:L,MATCH($C55,'Policy Characteristics'!$C:$C,0)))</f>
        <v>conventional-pollutant-standards.html</v>
      </c>
    </row>
    <row r="56" spans="1:18" s="2" customFormat="1" x14ac:dyDescent="0.35">
      <c r="A56" s="358" t="str">
        <f>IF(ISBLANK(INDEX('Policy Characteristics'!A:A,MATCH($C56,'Policy Characteristics'!$C:$C,0))),"",INDEX('Policy Characteristics'!A:A,MATCH($C56,'Policy Characteristics'!$C:$C,0)))</f>
        <v>Transportation</v>
      </c>
      <c r="B56" s="358" t="str">
        <f>IF(ISBLANK(INDEX('Policy Characteristics'!B:B,MATCH($C56,'Policy Characteristics'!$C:$C,0))),"",INDEX('Policy Characteristics'!B:B,MATCH($C56,'Policy Characteristics'!$C:$C,0)))</f>
        <v>Conventional Pollutant Standards</v>
      </c>
      <c r="C56" s="360" t="str">
        <f t="shared" si="2"/>
        <v>Percentage Reduction of Separately Regulated Pollutants</v>
      </c>
      <c r="D56" s="2" t="s">
        <v>117</v>
      </c>
      <c r="E56" s="2" t="s">
        <v>2262</v>
      </c>
      <c r="F56" s="2" t="s">
        <v>117</v>
      </c>
      <c r="G56" s="2" t="s">
        <v>2368</v>
      </c>
      <c r="H56" s="200">
        <v>354</v>
      </c>
      <c r="I56" s="53" t="s">
        <v>45</v>
      </c>
      <c r="J56" s="360" t="str">
        <f>IF(ISBLANK(INDEX('Policy Characteristics'!D:D,MATCH($C56,'Policy Characteristics'!$C:$C,0))),"",INDEX('Policy Characteristics'!D:D,MATCH($C56,'Policy Characteristics'!$C:$C,0)))</f>
        <v>Conventional Pollutant Standard</v>
      </c>
      <c r="K56" s="358" t="str">
        <f>IF(ISBLANK(INDEX('Policy Characteristics'!E:E,MATCH($C56,'Policy Characteristics'!$C:$C,0))),"",INDEX('Policy Characteristics'!E:E,MATCH($C56,'Policy Characteristics'!$C:$C,0)))</f>
        <v>trans reduce regulated pollutants</v>
      </c>
      <c r="L56" s="380">
        <f>IF(ISBLANK(INDEX('Policy Characteristics'!F:F,MATCH($C56,'Policy Characteristics'!$C:$C,0))),"",INDEX('Policy Characteristics'!F:F,MATCH($C56,'Policy Characteristics'!$C:$C,0)))</f>
        <v>0</v>
      </c>
      <c r="M56" s="380">
        <f>IF(ISBLANK(INDEX('Policy Characteristics'!G:G,MATCH($C56,'Policy Characteristics'!$C:$C,0))),"",INDEX('Policy Characteristics'!G:G,MATCH($C56,'Policy Characteristics'!$C:$C,0)))</f>
        <v>1</v>
      </c>
      <c r="N56" s="380">
        <f>IF(ISBLANK(INDEX('Policy Characteristics'!H:H,MATCH($C56,'Policy Characteristics'!$C:$C,0))),"",INDEX('Policy Characteristics'!H:H,MATCH($C56,'Policy Characteristics'!$C:$C,0)))</f>
        <v>0.02</v>
      </c>
      <c r="O56" s="358" t="str">
        <f>IF(ISBLANK(INDEX('Policy Characteristics'!I:I,MATCH($C56,'Policy Characteristics'!$C:$C,0))),"",INDEX('Policy Characteristics'!I:I,MATCH($C56,'Policy Characteristics'!$C:$C,0)))</f>
        <v>% reduction in emissions</v>
      </c>
      <c r="P56" s="358"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56" s="358" t="str">
        <f>IF(ISBLANK(INDEX('Policy Characteristics'!K:K,MATCH($C56,'Policy Characteristics'!$C:$C,0))),"",INDEX('Policy Characteristics'!K:K,MATCH($C56,'Policy Characteristics'!$C:$C,0)))</f>
        <v>transportation-sector-main.html#conv-pol-stds</v>
      </c>
      <c r="R56" s="358" t="str">
        <f>IF(ISBLANK(INDEX('Policy Characteristics'!L:L,MATCH($C56,'Policy Characteristics'!$C:$C,0))),"",INDEX('Policy Characteristics'!L:L,MATCH($C56,'Policy Characteristics'!$C:$C,0)))</f>
        <v>conventional-pollutant-standards.html</v>
      </c>
    </row>
    <row r="57" spans="1:18" s="2" customFormat="1" x14ac:dyDescent="0.35">
      <c r="A57" s="358" t="str">
        <f>IF(ISBLANK(INDEX('Policy Characteristics'!A:A,MATCH($C57,'Policy Characteristics'!$C:$C,0))),"",INDEX('Policy Characteristics'!A:A,MATCH($C57,'Policy Characteristics'!$C:$C,0)))</f>
        <v>Transportation</v>
      </c>
      <c r="B57" s="358" t="str">
        <f>IF(ISBLANK(INDEX('Policy Characteristics'!B:B,MATCH($C57,'Policy Characteristics'!$C:$C,0))),"",INDEX('Policy Characteristics'!B:B,MATCH($C57,'Policy Characteristics'!$C:$C,0)))</f>
        <v>Conventional Pollutant Standards</v>
      </c>
      <c r="C57" s="360" t="str">
        <f t="shared" si="2"/>
        <v>Percentage Reduction of Separately Regulated Pollutants</v>
      </c>
      <c r="D57" s="2" t="s">
        <v>117</v>
      </c>
      <c r="E57" s="2" t="s">
        <v>2263</v>
      </c>
      <c r="F57" s="2" t="s">
        <v>117</v>
      </c>
      <c r="G57" s="2" t="s">
        <v>2263</v>
      </c>
      <c r="H57" s="200">
        <v>355</v>
      </c>
      <c r="I57" s="53" t="s">
        <v>45</v>
      </c>
      <c r="J57" s="360" t="str">
        <f>IF(ISBLANK(INDEX('Policy Characteristics'!D:D,MATCH($C57,'Policy Characteristics'!$C:$C,0))),"",INDEX('Policy Characteristics'!D:D,MATCH($C57,'Policy Characteristics'!$C:$C,0)))</f>
        <v>Conventional Pollutant Standard</v>
      </c>
      <c r="K57" s="358" t="str">
        <f>IF(ISBLANK(INDEX('Policy Characteristics'!E:E,MATCH($C57,'Policy Characteristics'!$C:$C,0))),"",INDEX('Policy Characteristics'!E:E,MATCH($C57,'Policy Characteristics'!$C:$C,0)))</f>
        <v>trans reduce regulated pollutants</v>
      </c>
      <c r="L57" s="380">
        <f>IF(ISBLANK(INDEX('Policy Characteristics'!F:F,MATCH($C57,'Policy Characteristics'!$C:$C,0))),"",INDEX('Policy Characteristics'!F:F,MATCH($C57,'Policy Characteristics'!$C:$C,0)))</f>
        <v>0</v>
      </c>
      <c r="M57" s="380">
        <f>IF(ISBLANK(INDEX('Policy Characteristics'!G:G,MATCH($C57,'Policy Characteristics'!$C:$C,0))),"",INDEX('Policy Characteristics'!G:G,MATCH($C57,'Policy Characteristics'!$C:$C,0)))</f>
        <v>1</v>
      </c>
      <c r="N57" s="380">
        <f>IF(ISBLANK(INDEX('Policy Characteristics'!H:H,MATCH($C57,'Policy Characteristics'!$C:$C,0))),"",INDEX('Policy Characteristics'!H:H,MATCH($C57,'Policy Characteristics'!$C:$C,0)))</f>
        <v>0.02</v>
      </c>
      <c r="O57" s="358" t="str">
        <f>IF(ISBLANK(INDEX('Policy Characteristics'!I:I,MATCH($C57,'Policy Characteristics'!$C:$C,0))),"",INDEX('Policy Characteristics'!I:I,MATCH($C57,'Policy Characteristics'!$C:$C,0)))</f>
        <v>% reduction in emissions</v>
      </c>
      <c r="P57" s="358"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57" s="358" t="str">
        <f>IF(ISBLANK(INDEX('Policy Characteristics'!K:K,MATCH($C57,'Policy Characteristics'!$C:$C,0))),"",INDEX('Policy Characteristics'!K:K,MATCH($C57,'Policy Characteristics'!$C:$C,0)))</f>
        <v>transportation-sector-main.html#conv-pol-stds</v>
      </c>
      <c r="R57" s="358" t="str">
        <f>IF(ISBLANK(INDEX('Policy Characteristics'!L:L,MATCH($C57,'Policy Characteristics'!$C:$C,0))),"",INDEX('Policy Characteristics'!L:L,MATCH($C57,'Policy Characteristics'!$C:$C,0)))</f>
        <v>conventional-pollutant-standards.html</v>
      </c>
    </row>
    <row r="58" spans="1:18" s="2" customFormat="1" x14ac:dyDescent="0.35">
      <c r="A58" s="358" t="str">
        <f>IF(ISBLANK(INDEX('Policy Characteristics'!A:A,MATCH($C58,'Policy Characteristics'!$C:$C,0))),"",INDEX('Policy Characteristics'!A:A,MATCH($C58,'Policy Characteristics'!$C:$C,0)))</f>
        <v>Transportation</v>
      </c>
      <c r="B58" s="358" t="str">
        <f>IF(ISBLANK(INDEX('Policy Characteristics'!B:B,MATCH($C58,'Policy Characteristics'!$C:$C,0))),"",INDEX('Policy Characteristics'!B:B,MATCH($C58,'Policy Characteristics'!$C:$C,0)))</f>
        <v>Conventional Pollutant Standards</v>
      </c>
      <c r="C58" s="360" t="str">
        <f t="shared" si="2"/>
        <v>Percentage Reduction of Separately Regulated Pollutants</v>
      </c>
      <c r="D58" s="2" t="s">
        <v>117</v>
      </c>
      <c r="E58" s="2" t="s">
        <v>2265</v>
      </c>
      <c r="F58" s="2" t="s">
        <v>117</v>
      </c>
      <c r="G58" s="2" t="s">
        <v>2265</v>
      </c>
      <c r="H58" s="200">
        <v>356</v>
      </c>
      <c r="I58" s="53" t="s">
        <v>45</v>
      </c>
      <c r="J58" s="360" t="str">
        <f>IF(ISBLANK(INDEX('Policy Characteristics'!D:D,MATCH($C58,'Policy Characteristics'!$C:$C,0))),"",INDEX('Policy Characteristics'!D:D,MATCH($C58,'Policy Characteristics'!$C:$C,0)))</f>
        <v>Conventional Pollutant Standard</v>
      </c>
      <c r="K58" s="358" t="str">
        <f>IF(ISBLANK(INDEX('Policy Characteristics'!E:E,MATCH($C58,'Policy Characteristics'!$C:$C,0))),"",INDEX('Policy Characteristics'!E:E,MATCH($C58,'Policy Characteristics'!$C:$C,0)))</f>
        <v>trans reduce regulated pollutants</v>
      </c>
      <c r="L58" s="380">
        <f>IF(ISBLANK(INDEX('Policy Characteristics'!F:F,MATCH($C58,'Policy Characteristics'!$C:$C,0))),"",INDEX('Policy Characteristics'!F:F,MATCH($C58,'Policy Characteristics'!$C:$C,0)))</f>
        <v>0</v>
      </c>
      <c r="M58" s="380">
        <f>IF(ISBLANK(INDEX('Policy Characteristics'!G:G,MATCH($C58,'Policy Characteristics'!$C:$C,0))),"",INDEX('Policy Characteristics'!G:G,MATCH($C58,'Policy Characteristics'!$C:$C,0)))</f>
        <v>1</v>
      </c>
      <c r="N58" s="380">
        <f>IF(ISBLANK(INDEX('Policy Characteristics'!H:H,MATCH($C58,'Policy Characteristics'!$C:$C,0))),"",INDEX('Policy Characteristics'!H:H,MATCH($C58,'Policy Characteristics'!$C:$C,0)))</f>
        <v>0.02</v>
      </c>
      <c r="O58" s="358" t="str">
        <f>IF(ISBLANK(INDEX('Policy Characteristics'!I:I,MATCH($C58,'Policy Characteristics'!$C:$C,0))),"",INDEX('Policy Characteristics'!I:I,MATCH($C58,'Policy Characteristics'!$C:$C,0)))</f>
        <v>% reduction in emissions</v>
      </c>
      <c r="P58" s="358"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58" s="358" t="str">
        <f>IF(ISBLANK(INDEX('Policy Characteristics'!K:K,MATCH($C58,'Policy Characteristics'!$C:$C,0))),"",INDEX('Policy Characteristics'!K:K,MATCH($C58,'Policy Characteristics'!$C:$C,0)))</f>
        <v>transportation-sector-main.html#conv-pol-stds</v>
      </c>
      <c r="R58" s="358" t="str">
        <f>IF(ISBLANK(INDEX('Policy Characteristics'!L:L,MATCH($C58,'Policy Characteristics'!$C:$C,0))),"",INDEX('Policy Characteristics'!L:L,MATCH($C58,'Policy Characteristics'!$C:$C,0)))</f>
        <v>conventional-pollutant-standards.html</v>
      </c>
    </row>
    <row r="59" spans="1:18" s="2" customFormat="1" x14ac:dyDescent="0.35">
      <c r="A59" s="358" t="str">
        <f>IF(ISBLANK(INDEX('Policy Characteristics'!A:A,MATCH($C59,'Policy Characteristics'!$C:$C,0))),"",INDEX('Policy Characteristics'!A:A,MATCH($C59,'Policy Characteristics'!$C:$C,0)))</f>
        <v>Transportation</v>
      </c>
      <c r="B59" s="358" t="str">
        <f>IF(ISBLANK(INDEX('Policy Characteristics'!B:B,MATCH($C59,'Policy Characteristics'!$C:$C,0))),"",INDEX('Policy Characteristics'!B:B,MATCH($C59,'Policy Characteristics'!$C:$C,0)))</f>
        <v>Conventional Pollutant Standards</v>
      </c>
      <c r="C59" s="360" t="str">
        <f t="shared" si="2"/>
        <v>Percentage Reduction of Separately Regulated Pollutants</v>
      </c>
      <c r="D59" s="2" t="s">
        <v>117</v>
      </c>
      <c r="E59" s="2" t="s">
        <v>2267</v>
      </c>
      <c r="F59" s="2" t="s">
        <v>117</v>
      </c>
      <c r="G59" s="2" t="s">
        <v>2267</v>
      </c>
      <c r="H59" s="200">
        <v>357</v>
      </c>
      <c r="I59" s="53" t="s">
        <v>45</v>
      </c>
      <c r="J59" s="360" t="str">
        <f>IF(ISBLANK(INDEX('Policy Characteristics'!D:D,MATCH($C59,'Policy Characteristics'!$C:$C,0))),"",INDEX('Policy Characteristics'!D:D,MATCH($C59,'Policy Characteristics'!$C:$C,0)))</f>
        <v>Conventional Pollutant Standard</v>
      </c>
      <c r="K59" s="358" t="str">
        <f>IF(ISBLANK(INDEX('Policy Characteristics'!E:E,MATCH($C59,'Policy Characteristics'!$C:$C,0))),"",INDEX('Policy Characteristics'!E:E,MATCH($C59,'Policy Characteristics'!$C:$C,0)))</f>
        <v>trans reduce regulated pollutants</v>
      </c>
      <c r="L59" s="380">
        <f>IF(ISBLANK(INDEX('Policy Characteristics'!F:F,MATCH($C59,'Policy Characteristics'!$C:$C,0))),"",INDEX('Policy Characteristics'!F:F,MATCH($C59,'Policy Characteristics'!$C:$C,0)))</f>
        <v>0</v>
      </c>
      <c r="M59" s="380">
        <f>IF(ISBLANK(INDEX('Policy Characteristics'!G:G,MATCH($C59,'Policy Characteristics'!$C:$C,0))),"",INDEX('Policy Characteristics'!G:G,MATCH($C59,'Policy Characteristics'!$C:$C,0)))</f>
        <v>1</v>
      </c>
      <c r="N59" s="380">
        <f>IF(ISBLANK(INDEX('Policy Characteristics'!H:H,MATCH($C59,'Policy Characteristics'!$C:$C,0))),"",INDEX('Policy Characteristics'!H:H,MATCH($C59,'Policy Characteristics'!$C:$C,0)))</f>
        <v>0.02</v>
      </c>
      <c r="O59" s="358" t="str">
        <f>IF(ISBLANK(INDEX('Policy Characteristics'!I:I,MATCH($C59,'Policy Characteristics'!$C:$C,0))),"",INDEX('Policy Characteristics'!I:I,MATCH($C59,'Policy Characteristics'!$C:$C,0)))</f>
        <v>% reduction in emissions</v>
      </c>
      <c r="P59" s="358"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59" s="358" t="str">
        <f>IF(ISBLANK(INDEX('Policy Characteristics'!K:K,MATCH($C59,'Policy Characteristics'!$C:$C,0))),"",INDEX('Policy Characteristics'!K:K,MATCH($C59,'Policy Characteristics'!$C:$C,0)))</f>
        <v>transportation-sector-main.html#conv-pol-stds</v>
      </c>
      <c r="R59" s="358" t="str">
        <f>IF(ISBLANK(INDEX('Policy Characteristics'!L:L,MATCH($C59,'Policy Characteristics'!$C:$C,0))),"",INDEX('Policy Characteristics'!L:L,MATCH($C59,'Policy Characteristics'!$C:$C,0)))</f>
        <v>conventional-pollutant-standards.html</v>
      </c>
    </row>
    <row r="60" spans="1:18" s="2" customFormat="1" x14ac:dyDescent="0.35">
      <c r="A60" s="358" t="str">
        <f>IF(ISBLANK(INDEX('Policy Characteristics'!A:A,MATCH($C60,'Policy Characteristics'!$C:$C,0))),"",INDEX('Policy Characteristics'!A:A,MATCH($C60,'Policy Characteristics'!$C:$C,0)))</f>
        <v>Transportation</v>
      </c>
      <c r="B60" s="358" t="str">
        <f>IF(ISBLANK(INDEX('Policy Characteristics'!B:B,MATCH($C60,'Policy Characteristics'!$C:$C,0))),"",INDEX('Policy Characteristics'!B:B,MATCH($C60,'Policy Characteristics'!$C:$C,0)))</f>
        <v>Conventional Pollutant Standards</v>
      </c>
      <c r="C60" s="360" t="str">
        <f t="shared" si="2"/>
        <v>Percentage Reduction of Separately Regulated Pollutants</v>
      </c>
      <c r="D60" s="2" t="s">
        <v>117</v>
      </c>
      <c r="E60" s="2" t="s">
        <v>2269</v>
      </c>
      <c r="F60" s="2" t="s">
        <v>117</v>
      </c>
      <c r="G60" s="2" t="s">
        <v>2269</v>
      </c>
      <c r="H60" s="200">
        <v>358</v>
      </c>
      <c r="I60" s="9" t="s">
        <v>46</v>
      </c>
      <c r="J60" s="360" t="str">
        <f>IF(ISBLANK(INDEX('Policy Characteristics'!D:D,MATCH($C60,'Policy Characteristics'!$C:$C,0))),"",INDEX('Policy Characteristics'!D:D,MATCH($C60,'Policy Characteristics'!$C:$C,0)))</f>
        <v>Conventional Pollutant Standard</v>
      </c>
      <c r="K60" s="358" t="str">
        <f>IF(ISBLANK(INDEX('Policy Characteristics'!E:E,MATCH($C60,'Policy Characteristics'!$C:$C,0))),"",INDEX('Policy Characteristics'!E:E,MATCH($C60,'Policy Characteristics'!$C:$C,0)))</f>
        <v>trans reduce regulated pollutants</v>
      </c>
      <c r="L60" s="380">
        <f>IF(ISBLANK(INDEX('Policy Characteristics'!F:F,MATCH($C60,'Policy Characteristics'!$C:$C,0))),"",INDEX('Policy Characteristics'!F:F,MATCH($C60,'Policy Characteristics'!$C:$C,0)))</f>
        <v>0</v>
      </c>
      <c r="M60" s="380">
        <f>IF(ISBLANK(INDEX('Policy Characteristics'!G:G,MATCH($C60,'Policy Characteristics'!$C:$C,0))),"",INDEX('Policy Characteristics'!G:G,MATCH($C60,'Policy Characteristics'!$C:$C,0)))</f>
        <v>1</v>
      </c>
      <c r="N60" s="380">
        <f>IF(ISBLANK(INDEX('Policy Characteristics'!H:H,MATCH($C60,'Policy Characteristics'!$C:$C,0))),"",INDEX('Policy Characteristics'!H:H,MATCH($C60,'Policy Characteristics'!$C:$C,0)))</f>
        <v>0.02</v>
      </c>
      <c r="O60" s="358" t="str">
        <f>IF(ISBLANK(INDEX('Policy Characteristics'!I:I,MATCH($C60,'Policy Characteristics'!$C:$C,0))),"",INDEX('Policy Characteristics'!I:I,MATCH($C60,'Policy Characteristics'!$C:$C,0)))</f>
        <v>% reduction in emissions</v>
      </c>
      <c r="P60" s="358"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60" s="358" t="str">
        <f>IF(ISBLANK(INDEX('Policy Characteristics'!K:K,MATCH($C60,'Policy Characteristics'!$C:$C,0))),"",INDEX('Policy Characteristics'!K:K,MATCH($C60,'Policy Characteristics'!$C:$C,0)))</f>
        <v>transportation-sector-main.html#conv-pol-stds</v>
      </c>
      <c r="R60" s="358" t="str">
        <f>IF(ISBLANK(INDEX('Policy Characteristics'!L:L,MATCH($C60,'Policy Characteristics'!$C:$C,0))),"",INDEX('Policy Characteristics'!L:L,MATCH($C60,'Policy Characteristics'!$C:$C,0)))</f>
        <v>conventional-pollutant-standards.html</v>
      </c>
    </row>
    <row r="61" spans="1:18" s="2" customFormat="1" x14ac:dyDescent="0.35">
      <c r="A61" s="358" t="str">
        <f>IF(ISBLANK(INDEX('Policy Characteristics'!A:A,MATCH($C61,'Policy Characteristics'!$C:$C,0))),"",INDEX('Policy Characteristics'!A:A,MATCH($C61,'Policy Characteristics'!$C:$C,0)))</f>
        <v>Transportation</v>
      </c>
      <c r="B61" s="358" t="str">
        <f>IF(ISBLANK(INDEX('Policy Characteristics'!B:B,MATCH($C61,'Policy Characteristics'!$C:$C,0))),"",INDEX('Policy Characteristics'!B:B,MATCH($C61,'Policy Characteristics'!$C:$C,0)))</f>
        <v>Conventional Pollutant Standards</v>
      </c>
      <c r="C61" s="360" t="str">
        <f t="shared" si="2"/>
        <v>Percentage Reduction of Separately Regulated Pollutants</v>
      </c>
      <c r="D61" s="2" t="s">
        <v>117</v>
      </c>
      <c r="E61" s="2" t="s">
        <v>2271</v>
      </c>
      <c r="F61" s="2" t="s">
        <v>117</v>
      </c>
      <c r="G61" s="2" t="s">
        <v>2271</v>
      </c>
      <c r="H61" s="200">
        <v>359</v>
      </c>
      <c r="I61" s="9" t="s">
        <v>46</v>
      </c>
      <c r="J61" s="360" t="str">
        <f>IF(ISBLANK(INDEX('Policy Characteristics'!D:D,MATCH($C61,'Policy Characteristics'!$C:$C,0))),"",INDEX('Policy Characteristics'!D:D,MATCH($C61,'Policy Characteristics'!$C:$C,0)))</f>
        <v>Conventional Pollutant Standard</v>
      </c>
      <c r="K61" s="358" t="str">
        <f>IF(ISBLANK(INDEX('Policy Characteristics'!E:E,MATCH($C61,'Policy Characteristics'!$C:$C,0))),"",INDEX('Policy Characteristics'!E:E,MATCH($C61,'Policy Characteristics'!$C:$C,0)))</f>
        <v>trans reduce regulated pollutants</v>
      </c>
      <c r="L61" s="380">
        <f>IF(ISBLANK(INDEX('Policy Characteristics'!F:F,MATCH($C61,'Policy Characteristics'!$C:$C,0))),"",INDEX('Policy Characteristics'!F:F,MATCH($C61,'Policy Characteristics'!$C:$C,0)))</f>
        <v>0</v>
      </c>
      <c r="M61" s="380">
        <f>IF(ISBLANK(INDEX('Policy Characteristics'!G:G,MATCH($C61,'Policy Characteristics'!$C:$C,0))),"",INDEX('Policy Characteristics'!G:G,MATCH($C61,'Policy Characteristics'!$C:$C,0)))</f>
        <v>1</v>
      </c>
      <c r="N61" s="380">
        <f>IF(ISBLANK(INDEX('Policy Characteristics'!H:H,MATCH($C61,'Policy Characteristics'!$C:$C,0))),"",INDEX('Policy Characteristics'!H:H,MATCH($C61,'Policy Characteristics'!$C:$C,0)))</f>
        <v>0.02</v>
      </c>
      <c r="O61" s="358" t="str">
        <f>IF(ISBLANK(INDEX('Policy Characteristics'!I:I,MATCH($C61,'Policy Characteristics'!$C:$C,0))),"",INDEX('Policy Characteristics'!I:I,MATCH($C61,'Policy Characteristics'!$C:$C,0)))</f>
        <v>% reduction in emissions</v>
      </c>
      <c r="P61" s="358"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61" s="358" t="str">
        <f>IF(ISBLANK(INDEX('Policy Characteristics'!K:K,MATCH($C61,'Policy Characteristics'!$C:$C,0))),"",INDEX('Policy Characteristics'!K:K,MATCH($C61,'Policy Characteristics'!$C:$C,0)))</f>
        <v>transportation-sector-main.html#conv-pol-stds</v>
      </c>
      <c r="R61" s="358" t="str">
        <f>IF(ISBLANK(INDEX('Policy Characteristics'!L:L,MATCH($C61,'Policy Characteristics'!$C:$C,0))),"",INDEX('Policy Characteristics'!L:L,MATCH($C61,'Policy Characteristics'!$C:$C,0)))</f>
        <v>conventional-pollutant-standards.html</v>
      </c>
    </row>
    <row r="62" spans="1:18" s="2" customFormat="1" x14ac:dyDescent="0.35">
      <c r="A62" s="358" t="str">
        <f>IF(ISBLANK(INDEX('Policy Characteristics'!A:A,MATCH($C62,'Policy Characteristics'!$C:$C,0))),"",INDEX('Policy Characteristics'!A:A,MATCH($C62,'Policy Characteristics'!$C:$C,0)))</f>
        <v>Transportation</v>
      </c>
      <c r="B62" s="358" t="str">
        <f>IF(ISBLANK(INDEX('Policy Characteristics'!B:B,MATCH($C62,'Policy Characteristics'!$C:$C,0))),"",INDEX('Policy Characteristics'!B:B,MATCH($C62,'Policy Characteristics'!$C:$C,0)))</f>
        <v>Electric Vehicle Charger Deployment</v>
      </c>
      <c r="C62" s="359" t="s">
        <v>2525</v>
      </c>
      <c r="H62" s="200">
        <v>360</v>
      </c>
      <c r="I62" s="9" t="s">
        <v>45</v>
      </c>
      <c r="J62" s="360" t="str">
        <f>IF(ISBLANK(INDEX('Policy Characteristics'!D:D,MATCH($C62,'Policy Characteristics'!$C:$C,0))),"",INDEX('Policy Characteristics'!D:D,MATCH($C62,'Policy Characteristics'!$C:$C,0)))</f>
        <v>EV Charger Deployment</v>
      </c>
      <c r="K62" s="358" t="str">
        <f>IF(ISBLANK(INDEX('Policy Characteristics'!E:E,MATCH($C62,'Policy Characteristics'!$C:$C,0))),"",INDEX('Policy Characteristics'!E:E,MATCH($C62,'Policy Characteristics'!$C:$C,0)))</f>
        <v>trans EV charger deployment</v>
      </c>
      <c r="L62" s="358">
        <f>IF(ISBLANK(INDEX('Policy Characteristics'!F:F,MATCH($C62,'Policy Characteristics'!$C:$C,0))),"",INDEX('Policy Characteristics'!F:F,MATCH($C62,'Policy Characteristics'!$C:$C,0)))</f>
        <v>0</v>
      </c>
      <c r="M62" s="358">
        <f>IF(ISBLANK(INDEX('Policy Characteristics'!G:G,MATCH($C62,'Policy Characteristics'!$C:$C,0))),"",INDEX('Policy Characteristics'!G:G,MATCH($C62,'Policy Characteristics'!$C:$C,0)))</f>
        <v>300</v>
      </c>
      <c r="N62" s="358">
        <f>IF(ISBLANK(INDEX('Policy Characteristics'!H:H,MATCH($C62,'Policy Characteristics'!$C:$C,0))),"",INDEX('Policy Characteristics'!H:H,MATCH($C62,'Policy Characteristics'!$C:$C,0)))</f>
        <v>5</v>
      </c>
      <c r="O62" s="358" t="str">
        <f>IF(ISBLANK(INDEX('Policy Characteristics'!I:I,MATCH($C62,'Policy Characteristics'!$C:$C,0))),"",INDEX('Policy Characteristics'!I:I,MATCH($C62,'Policy Characteristics'!$C:$C,0)))</f>
        <v>chargers / 100k pop</v>
      </c>
      <c r="P62" s="358" t="str">
        <f>IF(ISBLANK(INDEX('Policy Characteristics'!J:J,MATCH($C62,'Policy Characteristics'!$C:$C,0))),"",INDEX('Policy Characteristics'!J:J,MATCH($C62,'Policy Characteristics'!$C:$C,0)))</f>
        <v>**Description:** This policy represents increasing the deployment of EV charging stations, including DC Fast and Level 2 charging stations.  It is set in chargers per 100,000 people (cumulative, not per year), additional to chargers in the BAU case. This policy lever does not have an effect on energy use/emissions/deployment. It is meant to account for the costs of additional charging infrastructure.   // **Guidance for setting values:** As of Mar 2019, the U.S. had 63,000 chargers, just under 20 chargers per 100k pop.  In 2016, the U.S. had 111,076 gas stations with an average of 8 fuel pumps each, or 275 pumps per 100k pop.  Therefore, a lever setting of 255 would cause the population density of EV chargers to equal the 2016 population density of fuel pumps.</v>
      </c>
      <c r="Q62" s="358" t="str">
        <f>IF(ISBLANK(INDEX('Policy Characteristics'!K:K,MATCH($C62,'Policy Characteristics'!$C:$C,0))),"",INDEX('Policy Characteristics'!K:K,MATCH($C62,'Policy Characteristics'!$C:$C,0)))</f>
        <v/>
      </c>
      <c r="R62" s="358" t="str">
        <f>IF(ISBLANK(INDEX('Policy Characteristics'!L:L,MATCH($C62,'Policy Characteristics'!$C:$C,0))),"",INDEX('Policy Characteristics'!L:L,MATCH($C62,'Policy Characteristics'!$C:$C,0)))</f>
        <v>ev-charger-deployment.html</v>
      </c>
    </row>
    <row r="63" spans="1:18" s="2" customFormat="1" x14ac:dyDescent="0.35">
      <c r="A63" s="358" t="str">
        <f>IF(ISBLANK(INDEX('Policy Characteristics'!A:A,MATCH($C63,'Policy Characteristics'!$C:$C,0))),"",INDEX('Policy Characteristics'!A:A,MATCH($C63,'Policy Characteristics'!$C:$C,0)))</f>
        <v>Transportation</v>
      </c>
      <c r="B63" s="358" t="str">
        <f>IF(ISBLANK(INDEX('Policy Characteristics'!B:B,MATCH($C63,'Policy Characteristics'!$C:$C,0))),"",INDEX('Policy Characteristics'!B:B,MATCH($C63,'Policy Characteristics'!$C:$C,0)))</f>
        <v>Electric Vehicle Range &amp; Charging Time</v>
      </c>
      <c r="C63" s="361" t="s">
        <v>2521</v>
      </c>
      <c r="D63" s="53"/>
      <c r="E63" s="53"/>
      <c r="F63" s="53"/>
      <c r="G63" s="53"/>
      <c r="H63" s="200">
        <v>361</v>
      </c>
      <c r="I63" s="53" t="s">
        <v>46</v>
      </c>
      <c r="J63" s="360" t="str">
        <f>IF(ISBLANK(INDEX('Policy Characteristics'!D:D,MATCH($C63,'Policy Characteristics'!$C:$C,0))),"",INDEX('Policy Characteristics'!D:D,MATCH($C63,'Policy Characteristics'!$C:$C,0)))</f>
        <v>EV Range &amp; Charging Time</v>
      </c>
      <c r="K63" s="358" t="str">
        <f>IF(ISBLANK(INDEX('Policy Characteristics'!E:E,MATCH($C63,'Policy Characteristics'!$C:$C,0))),"",INDEX('Policy Characteristics'!E:E,MATCH($C63,'Policy Characteristics'!$C:$C,0)))</f>
        <v>trans reduce EV range anxiety and charging time</v>
      </c>
      <c r="L63" s="380">
        <f>IF(ISBLANK(INDEX('Policy Characteristics'!F:F,MATCH($C63,'Policy Characteristics'!$C:$C,0))),"",INDEX('Policy Characteristics'!F:F,MATCH($C63,'Policy Characteristics'!$C:$C,0)))</f>
        <v>0</v>
      </c>
      <c r="M63" s="380">
        <f>IF(ISBLANK(INDEX('Policy Characteristics'!G:G,MATCH($C63,'Policy Characteristics'!$C:$C,0))),"",INDEX('Policy Characteristics'!G:G,MATCH($C63,'Policy Characteristics'!$C:$C,0)))</f>
        <v>1</v>
      </c>
      <c r="N63" s="380">
        <f>IF(ISBLANK(INDEX('Policy Characteristics'!H:H,MATCH($C63,'Policy Characteristics'!$C:$C,0))),"",INDEX('Policy Characteristics'!H:H,MATCH($C63,'Policy Characteristics'!$C:$C,0)))</f>
        <v>0.02</v>
      </c>
      <c r="O63" s="358" t="str">
        <f>IF(ISBLANK(INDEX('Policy Characteristics'!I:I,MATCH($C63,'Policy Characteristics'!$C:$C,0))),"",INDEX('Policy Characteristics'!I:I,MATCH($C63,'Policy Characteristics'!$C:$C,0)))</f>
        <v>% reduction in concern</v>
      </c>
      <c r="P63" s="358" t="str">
        <f>IF(ISBLANK(INDEX('Policy Characteristics'!J:J,MATCH($C63,'Policy Characteristics'!$C:$C,0))),"",INDEX('Policy Characteristics'!J:J,MATCH($C63,'Policy Characteristics'!$C:$C,0)))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v>
      </c>
      <c r="Q63" s="358" t="str">
        <f>IF(ISBLANK(INDEX('Policy Characteristics'!K:K,MATCH($C63,'Policy Characteristics'!$C:$C,0))),"",INDEX('Policy Characteristics'!K:K,MATCH($C63,'Policy Characteristics'!$C:$C,0)))</f>
        <v/>
      </c>
      <c r="R63" s="358" t="str">
        <f>IF(ISBLANK(INDEX('Policy Characteristics'!L:L,MATCH($C63,'Policy Characteristics'!$C:$C,0))),"",INDEX('Policy Characteristics'!L:L,MATCH($C63,'Policy Characteristics'!$C:$C,0)))</f>
        <v>reduce-range-anxiety-charging-time.html</v>
      </c>
    </row>
    <row r="64" spans="1:18" s="2" customFormat="1" x14ac:dyDescent="0.35">
      <c r="A64" s="358" t="str">
        <f>IF(ISBLANK(INDEX('Policy Characteristics'!A:A,MATCH($C64,'Policy Characteristics'!$C:$C,0))),"",INDEX('Policy Characteristics'!A:A,MATCH($C64,'Policy Characteristics'!$C:$C,0)))</f>
        <v>Transportation</v>
      </c>
      <c r="B64" s="358" t="str">
        <f>IF(ISBLANK(INDEX('Policy Characteristics'!B:B,MATCH($C64,'Policy Characteristics'!$C:$C,0))),"",INDEX('Policy Characteristics'!B:B,MATCH($C64,'Policy Characteristics'!$C:$C,0)))</f>
        <v>Electric Vehicle Sales Standard</v>
      </c>
      <c r="C64" s="361" t="s">
        <v>494</v>
      </c>
      <c r="D64" s="53" t="s">
        <v>47</v>
      </c>
      <c r="E64" s="53" t="s">
        <v>39</v>
      </c>
      <c r="F64" s="53" t="s">
        <v>86</v>
      </c>
      <c r="G64" s="53" t="s">
        <v>39</v>
      </c>
      <c r="H64" s="56">
        <v>186</v>
      </c>
      <c r="I64" s="53" t="s">
        <v>45</v>
      </c>
      <c r="J64" s="360" t="str">
        <f>IF(ISBLANK(INDEX('Policy Characteristics'!D:D,MATCH($C64,'Policy Characteristics'!$C:$C,0))),"",INDEX('Policy Characteristics'!D:D,MATCH($C64,'Policy Characteristics'!$C:$C,0)))</f>
        <v>EV Sales Standard</v>
      </c>
      <c r="K64" s="358" t="str">
        <f>IF(ISBLANK(INDEX('Policy Characteristics'!E:E,MATCH($C64,'Policy Characteristics'!$C:$C,0))),"",INDEX('Policy Characteristics'!E:E,MATCH($C64,'Policy Characteristics'!$C:$C,0)))</f>
        <v>trans EV minimum</v>
      </c>
      <c r="L64" s="380">
        <f>IF(ISBLANK(INDEX('Policy Characteristics'!F:F,MATCH($C64,'Policy Characteristics'!$C:$C,0))),"",INDEX('Policy Characteristics'!F:F,MATCH($C64,'Policy Characteristics'!$C:$C,0)))</f>
        <v>0</v>
      </c>
      <c r="M64" s="380">
        <f>IF(ISBLANK(INDEX('Policy Characteristics'!G:G,MATCH($C64,'Policy Characteristics'!$C:$C,0))),"",INDEX('Policy Characteristics'!G:G,MATCH($C64,'Policy Characteristics'!$C:$C,0)))</f>
        <v>1</v>
      </c>
      <c r="N64" s="380">
        <f>IF(ISBLANK(INDEX('Policy Characteristics'!H:H,MATCH($C64,'Policy Characteristics'!$C:$C,0))),"",INDEX('Policy Characteristics'!H:H,MATCH($C64,'Policy Characteristics'!$C:$C,0)))</f>
        <v>0.01</v>
      </c>
      <c r="O64" s="358" t="str">
        <f>IF(ISBLANK(INDEX('Policy Characteristics'!I:I,MATCH($C64,'Policy Characteristics'!$C:$C,0))),"",INDEX('Policy Characteristics'!I:I,MATCH($C64,'Policy Characteristics'!$C:$C,0)))</f>
        <v>% of new vehicles sold</v>
      </c>
      <c r="P64" s="358" t="str">
        <f>IF(ISBLANK(INDEX('Policy Characteristics'!J:J,MATCH($C64,'Policy Characteristics'!$C:$C,0))),"",INDEX('Policy Characteristics'!J:J,MATCH($C64,'Policy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64" s="358" t="str">
        <f>IF(ISBLANK(INDEX('Policy Characteristics'!K:K,MATCH($C64,'Policy Characteristics'!$C:$C,0))),"",INDEX('Policy Characteristics'!K:K,MATCH($C64,'Policy Characteristics'!$C:$C,0)))</f>
        <v>transportation-sector-main.html#ev-mandate</v>
      </c>
      <c r="R64" s="358" t="str">
        <f>IF(ISBLANK(INDEX('Policy Characteristics'!L:L,MATCH($C64,'Policy Characteristics'!$C:$C,0))),"",INDEX('Policy Characteristics'!L:L,MATCH($C64,'Policy Characteristics'!$C:$C,0)))</f>
        <v>ev-mandate.html</v>
      </c>
    </row>
    <row r="65" spans="1:18" s="2" customFormat="1" x14ac:dyDescent="0.35">
      <c r="A65" s="358" t="str">
        <f>IF(ISBLANK(INDEX('Policy Characteristics'!A:A,MATCH($C65,'Policy Characteristics'!$C:$C,0))),"",INDEX('Policy Characteristics'!A:A,MATCH($C65,'Policy Characteristics'!$C:$C,0)))</f>
        <v>Transportation</v>
      </c>
      <c r="B65" s="358" t="str">
        <f>IF(ISBLANK(INDEX('Policy Characteristics'!B:B,MATCH($C65,'Policy Characteristics'!$C:$C,0))),"",INDEX('Policy Characteristics'!B:B,MATCH($C65,'Policy Characteristics'!$C:$C,0)))</f>
        <v>Electric Vehicle Sales Standard</v>
      </c>
      <c r="C65" s="362" t="str">
        <f t="shared" ref="C65:C75" si="3">C$64</f>
        <v>Additional Minimum Required EV Sales Percentage</v>
      </c>
      <c r="D65" s="68" t="s">
        <v>44</v>
      </c>
      <c r="E65" s="68" t="s">
        <v>39</v>
      </c>
      <c r="F65" s="68" t="s">
        <v>87</v>
      </c>
      <c r="G65" s="68" t="s">
        <v>39</v>
      </c>
      <c r="H65" s="56">
        <v>203</v>
      </c>
      <c r="I65" s="9" t="s">
        <v>45</v>
      </c>
      <c r="J65" s="360" t="str">
        <f>IF(ISBLANK(INDEX('Policy Characteristics'!D:D,MATCH($C65,'Policy Characteristics'!$C:$C,0))),"",INDEX('Policy Characteristics'!D:D,MATCH($C65,'Policy Characteristics'!$C:$C,0)))</f>
        <v>EV Sales Standard</v>
      </c>
      <c r="K65" s="358" t="str">
        <f>IF(ISBLANK(INDEX('Policy Characteristics'!E:E,MATCH($C65,'Policy Characteristics'!$C:$C,0))),"",INDEX('Policy Characteristics'!E:E,MATCH($C65,'Policy Characteristics'!$C:$C,0)))</f>
        <v>trans EV minimum</v>
      </c>
      <c r="L65" s="380">
        <f>IF(ISBLANK(INDEX('Policy Characteristics'!F:F,MATCH($C65,'Policy Characteristics'!$C:$C,0))),"",INDEX('Policy Characteristics'!F:F,MATCH($C65,'Policy Characteristics'!$C:$C,0)))</f>
        <v>0</v>
      </c>
      <c r="M65" s="380">
        <f>IF(ISBLANK(INDEX('Policy Characteristics'!G:G,MATCH($C65,'Policy Characteristics'!$C:$C,0))),"",INDEX('Policy Characteristics'!G:G,MATCH($C65,'Policy Characteristics'!$C:$C,0)))</f>
        <v>1</v>
      </c>
      <c r="N65" s="380">
        <f>IF(ISBLANK(INDEX('Policy Characteristics'!H:H,MATCH($C65,'Policy Characteristics'!$C:$C,0))),"",INDEX('Policy Characteristics'!H:H,MATCH($C65,'Policy Characteristics'!$C:$C,0)))</f>
        <v>0.01</v>
      </c>
      <c r="O65" s="358" t="str">
        <f>IF(ISBLANK(INDEX('Policy Characteristics'!I:I,MATCH($C65,'Policy Characteristics'!$C:$C,0))),"",INDEX('Policy Characteristics'!I:I,MATCH($C65,'Policy Characteristics'!$C:$C,0)))</f>
        <v>% of new vehicles sold</v>
      </c>
      <c r="P65" s="358" t="str">
        <f>IF(ISBLANK(INDEX('Policy Characteristics'!J:J,MATCH($C65,'Policy Characteristics'!$C:$C,0))),"",INDEX('Policy Characteristics'!J:J,MATCH($C65,'Policy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65" s="358" t="str">
        <f>IF(ISBLANK(INDEX('Policy Characteristics'!K:K,MATCH($C65,'Policy Characteristics'!$C:$C,0))),"",INDEX('Policy Characteristics'!K:K,MATCH($C65,'Policy Characteristics'!$C:$C,0)))</f>
        <v>transportation-sector-main.html#ev-mandate</v>
      </c>
      <c r="R65" s="358" t="str">
        <f>IF(ISBLANK(INDEX('Policy Characteristics'!L:L,MATCH($C65,'Policy Characteristics'!$C:$C,0))),"",INDEX('Policy Characteristics'!L:L,MATCH($C65,'Policy Characteristics'!$C:$C,0)))</f>
        <v>ev-mandate.html</v>
      </c>
    </row>
    <row r="66" spans="1:18" s="2" customFormat="1" x14ac:dyDescent="0.35">
      <c r="A66" s="358" t="str">
        <f>IF(ISBLANK(INDEX('Policy Characteristics'!A:A,MATCH($C66,'Policy Characteristics'!$C:$C,0))),"",INDEX('Policy Characteristics'!A:A,MATCH($C66,'Policy Characteristics'!$C:$C,0)))</f>
        <v>Transportation</v>
      </c>
      <c r="B66" s="358" t="str">
        <f>IF(ISBLANK(INDEX('Policy Characteristics'!B:B,MATCH($C66,'Policy Characteristics'!$C:$C,0))),"",INDEX('Policy Characteristics'!B:B,MATCH($C66,'Policy Characteristics'!$C:$C,0)))</f>
        <v>Electric Vehicle Sales Standard</v>
      </c>
      <c r="C66" s="362" t="str">
        <f t="shared" si="3"/>
        <v>Additional Minimum Required EV Sales Percentage</v>
      </c>
      <c r="D66" s="68" t="s">
        <v>47</v>
      </c>
      <c r="E66" s="68" t="s">
        <v>40</v>
      </c>
      <c r="F66" s="68" t="s">
        <v>86</v>
      </c>
      <c r="G66" s="68" t="s">
        <v>40</v>
      </c>
      <c r="H66" s="56">
        <v>187</v>
      </c>
      <c r="I66" s="53" t="s">
        <v>45</v>
      </c>
      <c r="J66" s="360" t="str">
        <f>IF(ISBLANK(INDEX('Policy Characteristics'!D:D,MATCH($C66,'Policy Characteristics'!$C:$C,0))),"",INDEX('Policy Characteristics'!D:D,MATCH($C66,'Policy Characteristics'!$C:$C,0)))</f>
        <v>EV Sales Standard</v>
      </c>
      <c r="K66" s="358" t="str">
        <f>IF(ISBLANK(INDEX('Policy Characteristics'!E:E,MATCH($C66,'Policy Characteristics'!$C:$C,0))),"",INDEX('Policy Characteristics'!E:E,MATCH($C66,'Policy Characteristics'!$C:$C,0)))</f>
        <v>trans EV minimum</v>
      </c>
      <c r="L66" s="380">
        <f>IF(ISBLANK(INDEX('Policy Characteristics'!F:F,MATCH($C66,'Policy Characteristics'!$C:$C,0))),"",INDEX('Policy Characteristics'!F:F,MATCH($C66,'Policy Characteristics'!$C:$C,0)))</f>
        <v>0</v>
      </c>
      <c r="M66" s="380">
        <f>IF(ISBLANK(INDEX('Policy Characteristics'!G:G,MATCH($C66,'Policy Characteristics'!$C:$C,0))),"",INDEX('Policy Characteristics'!G:G,MATCH($C66,'Policy Characteristics'!$C:$C,0)))</f>
        <v>1</v>
      </c>
      <c r="N66" s="380">
        <f>IF(ISBLANK(INDEX('Policy Characteristics'!H:H,MATCH($C66,'Policy Characteristics'!$C:$C,0))),"",INDEX('Policy Characteristics'!H:H,MATCH($C66,'Policy Characteristics'!$C:$C,0)))</f>
        <v>0.01</v>
      </c>
      <c r="O66" s="358" t="str">
        <f>IF(ISBLANK(INDEX('Policy Characteristics'!I:I,MATCH($C66,'Policy Characteristics'!$C:$C,0))),"",INDEX('Policy Characteristics'!I:I,MATCH($C66,'Policy Characteristics'!$C:$C,0)))</f>
        <v>% of new vehicles sold</v>
      </c>
      <c r="P66" s="358" t="str">
        <f>IF(ISBLANK(INDEX('Policy Characteristics'!J:J,MATCH($C66,'Policy Characteristics'!$C:$C,0))),"",INDEX('Policy Characteristics'!J:J,MATCH($C66,'Policy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66" s="358" t="str">
        <f>IF(ISBLANK(INDEX('Policy Characteristics'!K:K,MATCH($C66,'Policy Characteristics'!$C:$C,0))),"",INDEX('Policy Characteristics'!K:K,MATCH($C66,'Policy Characteristics'!$C:$C,0)))</f>
        <v>transportation-sector-main.html#ev-mandate</v>
      </c>
      <c r="R66" s="358" t="str">
        <f>IF(ISBLANK(INDEX('Policy Characteristics'!L:L,MATCH($C66,'Policy Characteristics'!$C:$C,0))),"",INDEX('Policy Characteristics'!L:L,MATCH($C66,'Policy Characteristics'!$C:$C,0)))</f>
        <v>ev-mandate.html</v>
      </c>
    </row>
    <row r="67" spans="1:18" s="2" customFormat="1" x14ac:dyDescent="0.35">
      <c r="A67" s="358" t="str">
        <f>IF(ISBLANK(INDEX('Policy Characteristics'!A:A,MATCH($C67,'Policy Characteristics'!$C:$C,0))),"",INDEX('Policy Characteristics'!A:A,MATCH($C67,'Policy Characteristics'!$C:$C,0)))</f>
        <v>Transportation</v>
      </c>
      <c r="B67" s="358" t="str">
        <f>IF(ISBLANK(INDEX('Policy Characteristics'!B:B,MATCH($C67,'Policy Characteristics'!$C:$C,0))),"",INDEX('Policy Characteristics'!B:B,MATCH($C67,'Policy Characteristics'!$C:$C,0)))</f>
        <v>Electric Vehicle Sales Standard</v>
      </c>
      <c r="C67" s="362" t="str">
        <f t="shared" si="3"/>
        <v>Additional Minimum Required EV Sales Percentage</v>
      </c>
      <c r="D67" s="68" t="s">
        <v>44</v>
      </c>
      <c r="E67" s="68" t="s">
        <v>40</v>
      </c>
      <c r="F67" s="68" t="s">
        <v>87</v>
      </c>
      <c r="G67" s="68" t="s">
        <v>40</v>
      </c>
      <c r="H67" s="56">
        <v>191</v>
      </c>
      <c r="I67" s="53" t="s">
        <v>45</v>
      </c>
      <c r="J67" s="360" t="str">
        <f>IF(ISBLANK(INDEX('Policy Characteristics'!D:D,MATCH($C67,'Policy Characteristics'!$C:$C,0))),"",INDEX('Policy Characteristics'!D:D,MATCH($C67,'Policy Characteristics'!$C:$C,0)))</f>
        <v>EV Sales Standard</v>
      </c>
      <c r="K67" s="358" t="str">
        <f>IF(ISBLANK(INDEX('Policy Characteristics'!E:E,MATCH($C67,'Policy Characteristics'!$C:$C,0))),"",INDEX('Policy Characteristics'!E:E,MATCH($C67,'Policy Characteristics'!$C:$C,0)))</f>
        <v>trans EV minimum</v>
      </c>
      <c r="L67" s="380">
        <f>IF(ISBLANK(INDEX('Policy Characteristics'!F:F,MATCH($C67,'Policy Characteristics'!$C:$C,0))),"",INDEX('Policy Characteristics'!F:F,MATCH($C67,'Policy Characteristics'!$C:$C,0)))</f>
        <v>0</v>
      </c>
      <c r="M67" s="380">
        <f>IF(ISBLANK(INDEX('Policy Characteristics'!G:G,MATCH($C67,'Policy Characteristics'!$C:$C,0))),"",INDEX('Policy Characteristics'!G:G,MATCH($C67,'Policy Characteristics'!$C:$C,0)))</f>
        <v>1</v>
      </c>
      <c r="N67" s="380">
        <f>IF(ISBLANK(INDEX('Policy Characteristics'!H:H,MATCH($C67,'Policy Characteristics'!$C:$C,0))),"",INDEX('Policy Characteristics'!H:H,MATCH($C67,'Policy Characteristics'!$C:$C,0)))</f>
        <v>0.01</v>
      </c>
      <c r="O67" s="358" t="str">
        <f>IF(ISBLANK(INDEX('Policy Characteristics'!I:I,MATCH($C67,'Policy Characteristics'!$C:$C,0))),"",INDEX('Policy Characteristics'!I:I,MATCH($C67,'Policy Characteristics'!$C:$C,0)))</f>
        <v>% of new vehicles sold</v>
      </c>
      <c r="P67" s="358" t="str">
        <f>IF(ISBLANK(INDEX('Policy Characteristics'!J:J,MATCH($C67,'Policy Characteristics'!$C:$C,0))),"",INDEX('Policy Characteristics'!J:J,MATCH($C67,'Policy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67" s="358" t="str">
        <f>IF(ISBLANK(INDEX('Policy Characteristics'!K:K,MATCH($C67,'Policy Characteristics'!$C:$C,0))),"",INDEX('Policy Characteristics'!K:K,MATCH($C67,'Policy Characteristics'!$C:$C,0)))</f>
        <v>transportation-sector-main.html#ev-mandate</v>
      </c>
      <c r="R67" s="358" t="str">
        <f>IF(ISBLANK(INDEX('Policy Characteristics'!L:L,MATCH($C67,'Policy Characteristics'!$C:$C,0))),"",INDEX('Policy Characteristics'!L:L,MATCH($C67,'Policy Characteristics'!$C:$C,0)))</f>
        <v>ev-mandate.html</v>
      </c>
    </row>
    <row r="68" spans="1:18" s="2" customFormat="1" x14ac:dyDescent="0.35">
      <c r="A68" s="358" t="str">
        <f>IF(ISBLANK(INDEX('Policy Characteristics'!A:A,MATCH($C68,'Policy Characteristics'!$C:$C,0))),"",INDEX('Policy Characteristics'!A:A,MATCH($C68,'Policy Characteristics'!$C:$C,0)))</f>
        <v>Transportation</v>
      </c>
      <c r="B68" s="358" t="str">
        <f>IF(ISBLANK(INDEX('Policy Characteristics'!B:B,MATCH($C68,'Policy Characteristics'!$C:$C,0))),"",INDEX('Policy Characteristics'!B:B,MATCH($C68,'Policy Characteristics'!$C:$C,0)))</f>
        <v>Electric Vehicle Sales Standard</v>
      </c>
      <c r="C68" s="362" t="str">
        <f t="shared" si="3"/>
        <v>Additional Minimum Required EV Sales Percentage</v>
      </c>
      <c r="D68" s="68" t="s">
        <v>47</v>
      </c>
      <c r="E68" s="68" t="s">
        <v>41</v>
      </c>
      <c r="F68" s="68" t="s">
        <v>86</v>
      </c>
      <c r="G68" s="68" t="s">
        <v>88</v>
      </c>
      <c r="H68" s="56">
        <v>496</v>
      </c>
      <c r="I68" s="53" t="s">
        <v>45</v>
      </c>
      <c r="J68" s="360" t="str">
        <f>IF(ISBLANK(INDEX('Policy Characteristics'!D:D,MATCH($C68,'Policy Characteristics'!$C:$C,0))),"",INDEX('Policy Characteristics'!D:D,MATCH($C68,'Policy Characteristics'!$C:$C,0)))</f>
        <v>EV Sales Standard</v>
      </c>
      <c r="K68" s="358" t="str">
        <f>IF(ISBLANK(INDEX('Policy Characteristics'!E:E,MATCH($C68,'Policy Characteristics'!$C:$C,0))),"",INDEX('Policy Characteristics'!E:E,MATCH($C68,'Policy Characteristics'!$C:$C,0)))</f>
        <v>trans EV minimum</v>
      </c>
      <c r="L68" s="380">
        <f>IF(ISBLANK(INDEX('Policy Characteristics'!F:F,MATCH($C68,'Policy Characteristics'!$C:$C,0))),"",INDEX('Policy Characteristics'!F:F,MATCH($C68,'Policy Characteristics'!$C:$C,0)))</f>
        <v>0</v>
      </c>
      <c r="M68" s="380">
        <f>IF(ISBLANK(INDEX('Policy Characteristics'!G:G,MATCH($C68,'Policy Characteristics'!$C:$C,0))),"",INDEX('Policy Characteristics'!G:G,MATCH($C68,'Policy Characteristics'!$C:$C,0)))</f>
        <v>1</v>
      </c>
      <c r="N68" s="380">
        <f>IF(ISBLANK(INDEX('Policy Characteristics'!H:H,MATCH($C68,'Policy Characteristics'!$C:$C,0))),"",INDEX('Policy Characteristics'!H:H,MATCH($C68,'Policy Characteristics'!$C:$C,0)))</f>
        <v>0.01</v>
      </c>
      <c r="O68" s="358" t="str">
        <f>IF(ISBLANK(INDEX('Policy Characteristics'!I:I,MATCH($C68,'Policy Characteristics'!$C:$C,0))),"",INDEX('Policy Characteristics'!I:I,MATCH($C68,'Policy Characteristics'!$C:$C,0)))</f>
        <v>% of new vehicles sold</v>
      </c>
      <c r="P68" s="358" t="str">
        <f>IF(ISBLANK(INDEX('Policy Characteristics'!J:J,MATCH($C68,'Policy Characteristics'!$C:$C,0))),"",INDEX('Policy Characteristics'!J:J,MATCH($C68,'Policy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68" s="358" t="str">
        <f>IF(ISBLANK(INDEX('Policy Characteristics'!K:K,MATCH($C68,'Policy Characteristics'!$C:$C,0))),"",INDEX('Policy Characteristics'!K:K,MATCH($C68,'Policy Characteristics'!$C:$C,0)))</f>
        <v>transportation-sector-main.html#ev-mandate</v>
      </c>
      <c r="R68" s="358" t="str">
        <f>IF(ISBLANK(INDEX('Policy Characteristics'!L:L,MATCH($C68,'Policy Characteristics'!$C:$C,0))),"",INDEX('Policy Characteristics'!L:L,MATCH($C68,'Policy Characteristics'!$C:$C,0)))</f>
        <v>ev-mandate.html</v>
      </c>
    </row>
    <row r="69" spans="1:18" s="2" customFormat="1" x14ac:dyDescent="0.35">
      <c r="A69" s="358" t="str">
        <f>IF(ISBLANK(INDEX('Policy Characteristics'!A:A,MATCH($C69,'Policy Characteristics'!$C:$C,0))),"",INDEX('Policy Characteristics'!A:A,MATCH($C69,'Policy Characteristics'!$C:$C,0)))</f>
        <v>Transportation</v>
      </c>
      <c r="B69" s="358" t="str">
        <f>IF(ISBLANK(INDEX('Policy Characteristics'!B:B,MATCH($C69,'Policy Characteristics'!$C:$C,0))),"",INDEX('Policy Characteristics'!B:B,MATCH($C69,'Policy Characteristics'!$C:$C,0)))</f>
        <v>Electric Vehicle Sales Standard</v>
      </c>
      <c r="C69" s="362" t="str">
        <f t="shared" si="3"/>
        <v>Additional Minimum Required EV Sales Percentage</v>
      </c>
      <c r="D69" s="68" t="s">
        <v>44</v>
      </c>
      <c r="E69" s="68" t="s">
        <v>41</v>
      </c>
      <c r="F69" s="68" t="s">
        <v>87</v>
      </c>
      <c r="G69" s="68" t="s">
        <v>88</v>
      </c>
      <c r="H69" s="56">
        <v>497</v>
      </c>
      <c r="I69" s="53" t="s">
        <v>45</v>
      </c>
      <c r="J69" s="360" t="str">
        <f>IF(ISBLANK(INDEX('Policy Characteristics'!D:D,MATCH($C69,'Policy Characteristics'!$C:$C,0))),"",INDEX('Policy Characteristics'!D:D,MATCH($C69,'Policy Characteristics'!$C:$C,0)))</f>
        <v>EV Sales Standard</v>
      </c>
      <c r="K69" s="358" t="str">
        <f>IF(ISBLANK(INDEX('Policy Characteristics'!E:E,MATCH($C69,'Policy Characteristics'!$C:$C,0))),"",INDEX('Policy Characteristics'!E:E,MATCH($C69,'Policy Characteristics'!$C:$C,0)))</f>
        <v>trans EV minimum</v>
      </c>
      <c r="L69" s="380">
        <f>IF(ISBLANK(INDEX('Policy Characteristics'!F:F,MATCH($C69,'Policy Characteristics'!$C:$C,0))),"",INDEX('Policy Characteristics'!F:F,MATCH($C69,'Policy Characteristics'!$C:$C,0)))</f>
        <v>0</v>
      </c>
      <c r="M69" s="380">
        <f>IF(ISBLANK(INDEX('Policy Characteristics'!G:G,MATCH($C69,'Policy Characteristics'!$C:$C,0))),"",INDEX('Policy Characteristics'!G:G,MATCH($C69,'Policy Characteristics'!$C:$C,0)))</f>
        <v>1</v>
      </c>
      <c r="N69" s="380">
        <f>IF(ISBLANK(INDEX('Policy Characteristics'!H:H,MATCH($C69,'Policy Characteristics'!$C:$C,0))),"",INDEX('Policy Characteristics'!H:H,MATCH($C69,'Policy Characteristics'!$C:$C,0)))</f>
        <v>0.01</v>
      </c>
      <c r="O69" s="358" t="str">
        <f>IF(ISBLANK(INDEX('Policy Characteristics'!I:I,MATCH($C69,'Policy Characteristics'!$C:$C,0))),"",INDEX('Policy Characteristics'!I:I,MATCH($C69,'Policy Characteristics'!$C:$C,0)))</f>
        <v>% of new vehicles sold</v>
      </c>
      <c r="P69" s="358" t="str">
        <f>IF(ISBLANK(INDEX('Policy Characteristics'!J:J,MATCH($C69,'Policy Characteristics'!$C:$C,0))),"",INDEX('Policy Characteristics'!J:J,MATCH($C69,'Policy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69" s="358" t="str">
        <f>IF(ISBLANK(INDEX('Policy Characteristics'!K:K,MATCH($C69,'Policy Characteristics'!$C:$C,0))),"",INDEX('Policy Characteristics'!K:K,MATCH($C69,'Policy Characteristics'!$C:$C,0)))</f>
        <v>transportation-sector-main.html#ev-mandate</v>
      </c>
      <c r="R69" s="358" t="str">
        <f>IF(ISBLANK(INDEX('Policy Characteristics'!L:L,MATCH($C69,'Policy Characteristics'!$C:$C,0))),"",INDEX('Policy Characteristics'!L:L,MATCH($C69,'Policy Characteristics'!$C:$C,0)))</f>
        <v>ev-mandate.html</v>
      </c>
    </row>
    <row r="70" spans="1:18" s="2" customFormat="1" x14ac:dyDescent="0.35">
      <c r="A70" s="358" t="str">
        <f>IF(ISBLANK(INDEX('Policy Characteristics'!A:A,MATCH($C70,'Policy Characteristics'!$C:$C,0))),"",INDEX('Policy Characteristics'!A:A,MATCH($C70,'Policy Characteristics'!$C:$C,0)))</f>
        <v>Transportation</v>
      </c>
      <c r="B70" s="358" t="str">
        <f>IF(ISBLANK(INDEX('Policy Characteristics'!B:B,MATCH($C70,'Policy Characteristics'!$C:$C,0))),"",INDEX('Policy Characteristics'!B:B,MATCH($C70,'Policy Characteristics'!$C:$C,0)))</f>
        <v>Electric Vehicle Sales Standard</v>
      </c>
      <c r="C70" s="362" t="str">
        <f t="shared" si="3"/>
        <v>Additional Minimum Required EV Sales Percentage</v>
      </c>
      <c r="D70" s="68" t="s">
        <v>47</v>
      </c>
      <c r="E70" s="68" t="s">
        <v>42</v>
      </c>
      <c r="F70" s="68" t="s">
        <v>86</v>
      </c>
      <c r="G70" s="68" t="s">
        <v>89</v>
      </c>
      <c r="H70" s="56">
        <v>498</v>
      </c>
      <c r="I70" s="53" t="s">
        <v>45</v>
      </c>
      <c r="J70" s="360" t="str">
        <f>IF(ISBLANK(INDEX('Policy Characteristics'!D:D,MATCH($C70,'Policy Characteristics'!$C:$C,0))),"",INDEX('Policy Characteristics'!D:D,MATCH($C70,'Policy Characteristics'!$C:$C,0)))</f>
        <v>EV Sales Standard</v>
      </c>
      <c r="K70" s="358" t="str">
        <f>IF(ISBLANK(INDEX('Policy Characteristics'!E:E,MATCH($C70,'Policy Characteristics'!$C:$C,0))),"",INDEX('Policy Characteristics'!E:E,MATCH($C70,'Policy Characteristics'!$C:$C,0)))</f>
        <v>trans EV minimum</v>
      </c>
      <c r="L70" s="380">
        <f>IF(ISBLANK(INDEX('Policy Characteristics'!F:F,MATCH($C70,'Policy Characteristics'!$C:$C,0))),"",INDEX('Policy Characteristics'!F:F,MATCH($C70,'Policy Characteristics'!$C:$C,0)))</f>
        <v>0</v>
      </c>
      <c r="M70" s="380">
        <f>IF(ISBLANK(INDEX('Policy Characteristics'!G:G,MATCH($C70,'Policy Characteristics'!$C:$C,0))),"",INDEX('Policy Characteristics'!G:G,MATCH($C70,'Policy Characteristics'!$C:$C,0)))</f>
        <v>1</v>
      </c>
      <c r="N70" s="380">
        <f>IF(ISBLANK(INDEX('Policy Characteristics'!H:H,MATCH($C70,'Policy Characteristics'!$C:$C,0))),"",INDEX('Policy Characteristics'!H:H,MATCH($C70,'Policy Characteristics'!$C:$C,0)))</f>
        <v>0.01</v>
      </c>
      <c r="O70" s="358" t="str">
        <f>IF(ISBLANK(INDEX('Policy Characteristics'!I:I,MATCH($C70,'Policy Characteristics'!$C:$C,0))),"",INDEX('Policy Characteristics'!I:I,MATCH($C70,'Policy Characteristics'!$C:$C,0)))</f>
        <v>% of new vehicles sold</v>
      </c>
      <c r="P70" s="358" t="str">
        <f>IF(ISBLANK(INDEX('Policy Characteristics'!J:J,MATCH($C70,'Policy Characteristics'!$C:$C,0))),"",INDEX('Policy Characteristics'!J:J,MATCH($C70,'Policy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70" s="358" t="str">
        <f>IF(ISBLANK(INDEX('Policy Characteristics'!K:K,MATCH($C70,'Policy Characteristics'!$C:$C,0))),"",INDEX('Policy Characteristics'!K:K,MATCH($C70,'Policy Characteristics'!$C:$C,0)))</f>
        <v>transportation-sector-main.html#ev-mandate</v>
      </c>
      <c r="R70" s="358" t="str">
        <f>IF(ISBLANK(INDEX('Policy Characteristics'!L:L,MATCH($C70,'Policy Characteristics'!$C:$C,0))),"",INDEX('Policy Characteristics'!L:L,MATCH($C70,'Policy Characteristics'!$C:$C,0)))</f>
        <v>ev-mandate.html</v>
      </c>
    </row>
    <row r="71" spans="1:18" s="2" customFormat="1" x14ac:dyDescent="0.35">
      <c r="A71" s="358" t="str">
        <f>IF(ISBLANK(INDEX('Policy Characteristics'!A:A,MATCH($C71,'Policy Characteristics'!$C:$C,0))),"",INDEX('Policy Characteristics'!A:A,MATCH($C71,'Policy Characteristics'!$C:$C,0)))</f>
        <v>Transportation</v>
      </c>
      <c r="B71" s="358" t="str">
        <f>IF(ISBLANK(INDEX('Policy Characteristics'!B:B,MATCH($C71,'Policy Characteristics'!$C:$C,0))),"",INDEX('Policy Characteristics'!B:B,MATCH($C71,'Policy Characteristics'!$C:$C,0)))</f>
        <v>Electric Vehicle Sales Standard</v>
      </c>
      <c r="C71" s="362" t="str">
        <f t="shared" si="3"/>
        <v>Additional Minimum Required EV Sales Percentage</v>
      </c>
      <c r="D71" s="68" t="s">
        <v>44</v>
      </c>
      <c r="E71" s="68" t="s">
        <v>42</v>
      </c>
      <c r="F71" s="68" t="s">
        <v>87</v>
      </c>
      <c r="G71" s="68" t="s">
        <v>89</v>
      </c>
      <c r="H71" s="56">
        <v>499</v>
      </c>
      <c r="I71" s="53" t="s">
        <v>45</v>
      </c>
      <c r="J71" s="360" t="str">
        <f>IF(ISBLANK(INDEX('Policy Characteristics'!D:D,MATCH($C71,'Policy Characteristics'!$C:$C,0))),"",INDEX('Policy Characteristics'!D:D,MATCH($C71,'Policy Characteristics'!$C:$C,0)))</f>
        <v>EV Sales Standard</v>
      </c>
      <c r="K71" s="358" t="str">
        <f>IF(ISBLANK(INDEX('Policy Characteristics'!E:E,MATCH($C71,'Policy Characteristics'!$C:$C,0))),"",INDEX('Policy Characteristics'!E:E,MATCH($C71,'Policy Characteristics'!$C:$C,0)))</f>
        <v>trans EV minimum</v>
      </c>
      <c r="L71" s="380">
        <f>IF(ISBLANK(INDEX('Policy Characteristics'!F:F,MATCH($C71,'Policy Characteristics'!$C:$C,0))),"",INDEX('Policy Characteristics'!F:F,MATCH($C71,'Policy Characteristics'!$C:$C,0)))</f>
        <v>0</v>
      </c>
      <c r="M71" s="380">
        <f>IF(ISBLANK(INDEX('Policy Characteristics'!G:G,MATCH($C71,'Policy Characteristics'!$C:$C,0))),"",INDEX('Policy Characteristics'!G:G,MATCH($C71,'Policy Characteristics'!$C:$C,0)))</f>
        <v>1</v>
      </c>
      <c r="N71" s="380">
        <f>IF(ISBLANK(INDEX('Policy Characteristics'!H:H,MATCH($C71,'Policy Characteristics'!$C:$C,0))),"",INDEX('Policy Characteristics'!H:H,MATCH($C71,'Policy Characteristics'!$C:$C,0)))</f>
        <v>0.01</v>
      </c>
      <c r="O71" s="358" t="str">
        <f>IF(ISBLANK(INDEX('Policy Characteristics'!I:I,MATCH($C71,'Policy Characteristics'!$C:$C,0))),"",INDEX('Policy Characteristics'!I:I,MATCH($C71,'Policy Characteristics'!$C:$C,0)))</f>
        <v>% of new vehicles sold</v>
      </c>
      <c r="P71" s="358" t="str">
        <f>IF(ISBLANK(INDEX('Policy Characteristics'!J:J,MATCH($C71,'Policy Characteristics'!$C:$C,0))),"",INDEX('Policy Characteristics'!J:J,MATCH($C71,'Policy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71" s="358" t="str">
        <f>IF(ISBLANK(INDEX('Policy Characteristics'!K:K,MATCH($C71,'Policy Characteristics'!$C:$C,0))),"",INDEX('Policy Characteristics'!K:K,MATCH($C71,'Policy Characteristics'!$C:$C,0)))</f>
        <v>transportation-sector-main.html#ev-mandate</v>
      </c>
      <c r="R71" s="358" t="str">
        <f>IF(ISBLANK(INDEX('Policy Characteristics'!L:L,MATCH($C71,'Policy Characteristics'!$C:$C,0))),"",INDEX('Policy Characteristics'!L:L,MATCH($C71,'Policy Characteristics'!$C:$C,0)))</f>
        <v>ev-mandate.html</v>
      </c>
    </row>
    <row r="72" spans="1:18" s="2" customFormat="1" x14ac:dyDescent="0.35">
      <c r="A72" s="358" t="str">
        <f>IF(ISBLANK(INDEX('Policy Characteristics'!A:A,MATCH($C72,'Policy Characteristics'!$C:$C,0))),"",INDEX('Policy Characteristics'!A:A,MATCH($C72,'Policy Characteristics'!$C:$C,0)))</f>
        <v>Transportation</v>
      </c>
      <c r="B72" s="358" t="str">
        <f>IF(ISBLANK(INDEX('Policy Characteristics'!B:B,MATCH($C72,'Policy Characteristics'!$C:$C,0))),"",INDEX('Policy Characteristics'!B:B,MATCH($C72,'Policy Characteristics'!$C:$C,0)))</f>
        <v>Electric Vehicle Sales Standard</v>
      </c>
      <c r="C72" s="362" t="str">
        <f t="shared" si="3"/>
        <v>Additional Minimum Required EV Sales Percentage</v>
      </c>
      <c r="D72" s="68" t="s">
        <v>47</v>
      </c>
      <c r="E72" s="68" t="s">
        <v>43</v>
      </c>
      <c r="F72" s="68" t="s">
        <v>86</v>
      </c>
      <c r="G72" s="68" t="s">
        <v>90</v>
      </c>
      <c r="H72" s="56">
        <v>500</v>
      </c>
      <c r="I72" s="53" t="s">
        <v>45</v>
      </c>
      <c r="J72" s="360" t="str">
        <f>IF(ISBLANK(INDEX('Policy Characteristics'!D:D,MATCH($C72,'Policy Characteristics'!$C:$C,0))),"",INDEX('Policy Characteristics'!D:D,MATCH($C72,'Policy Characteristics'!$C:$C,0)))</f>
        <v>EV Sales Standard</v>
      </c>
      <c r="K72" s="358" t="str">
        <f>IF(ISBLANK(INDEX('Policy Characteristics'!E:E,MATCH($C72,'Policy Characteristics'!$C:$C,0))),"",INDEX('Policy Characteristics'!E:E,MATCH($C72,'Policy Characteristics'!$C:$C,0)))</f>
        <v>trans EV minimum</v>
      </c>
      <c r="L72" s="380">
        <f>IF(ISBLANK(INDEX('Policy Characteristics'!F:F,MATCH($C72,'Policy Characteristics'!$C:$C,0))),"",INDEX('Policy Characteristics'!F:F,MATCH($C72,'Policy Characteristics'!$C:$C,0)))</f>
        <v>0</v>
      </c>
      <c r="M72" s="380">
        <f>IF(ISBLANK(INDEX('Policy Characteristics'!G:G,MATCH($C72,'Policy Characteristics'!$C:$C,0))),"",INDEX('Policy Characteristics'!G:G,MATCH($C72,'Policy Characteristics'!$C:$C,0)))</f>
        <v>1</v>
      </c>
      <c r="N72" s="380">
        <f>IF(ISBLANK(INDEX('Policy Characteristics'!H:H,MATCH($C72,'Policy Characteristics'!$C:$C,0))),"",INDEX('Policy Characteristics'!H:H,MATCH($C72,'Policy Characteristics'!$C:$C,0)))</f>
        <v>0.01</v>
      </c>
      <c r="O72" s="358" t="str">
        <f>IF(ISBLANK(INDEX('Policy Characteristics'!I:I,MATCH($C72,'Policy Characteristics'!$C:$C,0))),"",INDEX('Policy Characteristics'!I:I,MATCH($C72,'Policy Characteristics'!$C:$C,0)))</f>
        <v>% of new vehicles sold</v>
      </c>
      <c r="P72" s="358" t="str">
        <f>IF(ISBLANK(INDEX('Policy Characteristics'!J:J,MATCH($C72,'Policy Characteristics'!$C:$C,0))),"",INDEX('Policy Characteristics'!J:J,MATCH($C72,'Policy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72" s="358" t="str">
        <f>IF(ISBLANK(INDEX('Policy Characteristics'!K:K,MATCH($C72,'Policy Characteristics'!$C:$C,0))),"",INDEX('Policy Characteristics'!K:K,MATCH($C72,'Policy Characteristics'!$C:$C,0)))</f>
        <v>transportation-sector-main.html#ev-mandate</v>
      </c>
      <c r="R72" s="358" t="str">
        <f>IF(ISBLANK(INDEX('Policy Characteristics'!L:L,MATCH($C72,'Policy Characteristics'!$C:$C,0))),"",INDEX('Policy Characteristics'!L:L,MATCH($C72,'Policy Characteristics'!$C:$C,0)))</f>
        <v>ev-mandate.html</v>
      </c>
    </row>
    <row r="73" spans="1:18" s="2" customFormat="1" x14ac:dyDescent="0.35">
      <c r="A73" s="358" t="str">
        <f>IF(ISBLANK(INDEX('Policy Characteristics'!A:A,MATCH($C73,'Policy Characteristics'!$C:$C,0))),"",INDEX('Policy Characteristics'!A:A,MATCH($C73,'Policy Characteristics'!$C:$C,0)))</f>
        <v>Transportation</v>
      </c>
      <c r="B73" s="358" t="str">
        <f>IF(ISBLANK(INDEX('Policy Characteristics'!B:B,MATCH($C73,'Policy Characteristics'!$C:$C,0))),"",INDEX('Policy Characteristics'!B:B,MATCH($C73,'Policy Characteristics'!$C:$C,0)))</f>
        <v>Electric Vehicle Sales Standard</v>
      </c>
      <c r="C73" s="362" t="str">
        <f t="shared" si="3"/>
        <v>Additional Minimum Required EV Sales Percentage</v>
      </c>
      <c r="D73" s="68" t="s">
        <v>44</v>
      </c>
      <c r="E73" s="68" t="s">
        <v>43</v>
      </c>
      <c r="F73" s="68" t="s">
        <v>87</v>
      </c>
      <c r="G73" s="68" t="s">
        <v>90</v>
      </c>
      <c r="H73" s="56">
        <v>501</v>
      </c>
      <c r="I73" s="53" t="s">
        <v>45</v>
      </c>
      <c r="J73" s="360" t="str">
        <f>IF(ISBLANK(INDEX('Policy Characteristics'!D:D,MATCH($C73,'Policy Characteristics'!$C:$C,0))),"",INDEX('Policy Characteristics'!D:D,MATCH($C73,'Policy Characteristics'!$C:$C,0)))</f>
        <v>EV Sales Standard</v>
      </c>
      <c r="K73" s="358" t="str">
        <f>IF(ISBLANK(INDEX('Policy Characteristics'!E:E,MATCH($C73,'Policy Characteristics'!$C:$C,0))),"",INDEX('Policy Characteristics'!E:E,MATCH($C73,'Policy Characteristics'!$C:$C,0)))</f>
        <v>trans EV minimum</v>
      </c>
      <c r="L73" s="380">
        <f>IF(ISBLANK(INDEX('Policy Characteristics'!F:F,MATCH($C73,'Policy Characteristics'!$C:$C,0))),"",INDEX('Policy Characteristics'!F:F,MATCH($C73,'Policy Characteristics'!$C:$C,0)))</f>
        <v>0</v>
      </c>
      <c r="M73" s="380">
        <f>IF(ISBLANK(INDEX('Policy Characteristics'!G:G,MATCH($C73,'Policy Characteristics'!$C:$C,0))),"",INDEX('Policy Characteristics'!G:G,MATCH($C73,'Policy Characteristics'!$C:$C,0)))</f>
        <v>1</v>
      </c>
      <c r="N73" s="380">
        <f>IF(ISBLANK(INDEX('Policy Characteristics'!H:H,MATCH($C73,'Policy Characteristics'!$C:$C,0))),"",INDEX('Policy Characteristics'!H:H,MATCH($C73,'Policy Characteristics'!$C:$C,0)))</f>
        <v>0.01</v>
      </c>
      <c r="O73" s="358" t="str">
        <f>IF(ISBLANK(INDEX('Policy Characteristics'!I:I,MATCH($C73,'Policy Characteristics'!$C:$C,0))),"",INDEX('Policy Characteristics'!I:I,MATCH($C73,'Policy Characteristics'!$C:$C,0)))</f>
        <v>% of new vehicles sold</v>
      </c>
      <c r="P73" s="358" t="str">
        <f>IF(ISBLANK(INDEX('Policy Characteristics'!J:J,MATCH($C73,'Policy Characteristics'!$C:$C,0))),"",INDEX('Policy Characteristics'!J:J,MATCH($C73,'Policy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73" s="358" t="str">
        <f>IF(ISBLANK(INDEX('Policy Characteristics'!K:K,MATCH($C73,'Policy Characteristics'!$C:$C,0))),"",INDEX('Policy Characteristics'!K:K,MATCH($C73,'Policy Characteristics'!$C:$C,0)))</f>
        <v>transportation-sector-main.html#ev-mandate</v>
      </c>
      <c r="R73" s="358" t="str">
        <f>IF(ISBLANK(INDEX('Policy Characteristics'!L:L,MATCH($C73,'Policy Characteristics'!$C:$C,0))),"",INDEX('Policy Characteristics'!L:L,MATCH($C73,'Policy Characteristics'!$C:$C,0)))</f>
        <v>ev-mandate.html</v>
      </c>
    </row>
    <row r="74" spans="1:18" s="2" customFormat="1" x14ac:dyDescent="0.35">
      <c r="A74" s="358" t="str">
        <f>IF(ISBLANK(INDEX('Policy Characteristics'!A:A,MATCH($C74,'Policy Characteristics'!$C:$C,0))),"",INDEX('Policy Characteristics'!A:A,MATCH($C74,'Policy Characteristics'!$C:$C,0)))</f>
        <v>Transportation</v>
      </c>
      <c r="B74" s="358" t="str">
        <f>IF(ISBLANK(INDEX('Policy Characteristics'!B:B,MATCH($C74,'Policy Characteristics'!$C:$C,0))),"",INDEX('Policy Characteristics'!B:B,MATCH($C74,'Policy Characteristics'!$C:$C,0)))</f>
        <v>Electric Vehicle Sales Standard</v>
      </c>
      <c r="C74" s="362" t="str">
        <f t="shared" si="3"/>
        <v>Additional Minimum Required EV Sales Percentage</v>
      </c>
      <c r="D74" s="68" t="s">
        <v>47</v>
      </c>
      <c r="E74" s="68" t="s">
        <v>117</v>
      </c>
      <c r="F74" s="68" t="s">
        <v>86</v>
      </c>
      <c r="G74" s="68" t="s">
        <v>151</v>
      </c>
      <c r="H74" s="56">
        <v>188</v>
      </c>
      <c r="I74" s="53" t="s">
        <v>45</v>
      </c>
      <c r="J74" s="360" t="str">
        <f>IF(ISBLANK(INDEX('Policy Characteristics'!D:D,MATCH($C74,'Policy Characteristics'!$C:$C,0))),"",INDEX('Policy Characteristics'!D:D,MATCH($C74,'Policy Characteristics'!$C:$C,0)))</f>
        <v>EV Sales Standard</v>
      </c>
      <c r="K74" s="358" t="str">
        <f>IF(ISBLANK(INDEX('Policy Characteristics'!E:E,MATCH($C74,'Policy Characteristics'!$C:$C,0))),"",INDEX('Policy Characteristics'!E:E,MATCH($C74,'Policy Characteristics'!$C:$C,0)))</f>
        <v>trans EV minimum</v>
      </c>
      <c r="L74" s="380">
        <f>IF(ISBLANK(INDEX('Policy Characteristics'!F:F,MATCH($C74,'Policy Characteristics'!$C:$C,0))),"",INDEX('Policy Characteristics'!F:F,MATCH($C74,'Policy Characteristics'!$C:$C,0)))</f>
        <v>0</v>
      </c>
      <c r="M74" s="380">
        <f>IF(ISBLANK(INDEX('Policy Characteristics'!G:G,MATCH($C74,'Policy Characteristics'!$C:$C,0))),"",INDEX('Policy Characteristics'!G:G,MATCH($C74,'Policy Characteristics'!$C:$C,0)))</f>
        <v>1</v>
      </c>
      <c r="N74" s="380">
        <f>IF(ISBLANK(INDEX('Policy Characteristics'!H:H,MATCH($C74,'Policy Characteristics'!$C:$C,0))),"",INDEX('Policy Characteristics'!H:H,MATCH($C74,'Policy Characteristics'!$C:$C,0)))</f>
        <v>0.01</v>
      </c>
      <c r="O74" s="358" t="str">
        <f>IF(ISBLANK(INDEX('Policy Characteristics'!I:I,MATCH($C74,'Policy Characteristics'!$C:$C,0))),"",INDEX('Policy Characteristics'!I:I,MATCH($C74,'Policy Characteristics'!$C:$C,0)))</f>
        <v>% of new vehicles sold</v>
      </c>
      <c r="P74" s="358" t="str">
        <f>IF(ISBLANK(INDEX('Policy Characteristics'!J:J,MATCH($C74,'Policy Characteristics'!$C:$C,0))),"",INDEX('Policy Characteristics'!J:J,MATCH($C74,'Policy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74" s="358" t="str">
        <f>IF(ISBLANK(INDEX('Policy Characteristics'!K:K,MATCH($C74,'Policy Characteristics'!$C:$C,0))),"",INDEX('Policy Characteristics'!K:K,MATCH($C74,'Policy Characteristics'!$C:$C,0)))</f>
        <v>transportation-sector-main.html#ev-mandate</v>
      </c>
      <c r="R74" s="358" t="str">
        <f>IF(ISBLANK(INDEX('Policy Characteristics'!L:L,MATCH($C74,'Policy Characteristics'!$C:$C,0))),"",INDEX('Policy Characteristics'!L:L,MATCH($C74,'Policy Characteristics'!$C:$C,0)))</f>
        <v>ev-mandate.html</v>
      </c>
    </row>
    <row r="75" spans="1:18" s="2" customFormat="1" x14ac:dyDescent="0.35">
      <c r="A75" s="358" t="str">
        <f>IF(ISBLANK(INDEX('Policy Characteristics'!A:A,MATCH($C75,'Policy Characteristics'!$C:$C,0))),"",INDEX('Policy Characteristics'!A:A,MATCH($C75,'Policy Characteristics'!$C:$C,0)))</f>
        <v>Transportation</v>
      </c>
      <c r="B75" s="358" t="str">
        <f>IF(ISBLANK(INDEX('Policy Characteristics'!B:B,MATCH($C75,'Policy Characteristics'!$C:$C,0))),"",INDEX('Policy Characteristics'!B:B,MATCH($C75,'Policy Characteristics'!$C:$C,0)))</f>
        <v>Electric Vehicle Sales Standard</v>
      </c>
      <c r="C75" s="362" t="str">
        <f t="shared" si="3"/>
        <v>Additional Minimum Required EV Sales Percentage</v>
      </c>
      <c r="D75" s="68" t="s">
        <v>44</v>
      </c>
      <c r="E75" s="68" t="s">
        <v>117</v>
      </c>
      <c r="F75" s="68" t="s">
        <v>87</v>
      </c>
      <c r="G75" s="68" t="s">
        <v>151</v>
      </c>
      <c r="H75" s="56">
        <v>591</v>
      </c>
      <c r="I75" s="9" t="s">
        <v>46</v>
      </c>
      <c r="J75" s="360" t="str">
        <f>IF(ISBLANK(INDEX('Policy Characteristics'!D:D,MATCH($C75,'Policy Characteristics'!$C:$C,0))),"",INDEX('Policy Characteristics'!D:D,MATCH($C75,'Policy Characteristics'!$C:$C,0)))</f>
        <v>EV Sales Standard</v>
      </c>
      <c r="K75" s="358" t="str">
        <f>IF(ISBLANK(INDEX('Policy Characteristics'!E:E,MATCH($C75,'Policy Characteristics'!$C:$C,0))),"",INDEX('Policy Characteristics'!E:E,MATCH($C75,'Policy Characteristics'!$C:$C,0)))</f>
        <v>trans EV minimum</v>
      </c>
      <c r="L75" s="380">
        <f>IF(ISBLANK(INDEX('Policy Characteristics'!F:F,MATCH($C75,'Policy Characteristics'!$C:$C,0))),"",INDEX('Policy Characteristics'!F:F,MATCH($C75,'Policy Characteristics'!$C:$C,0)))</f>
        <v>0</v>
      </c>
      <c r="M75" s="380">
        <f>IF(ISBLANK(INDEX('Policy Characteristics'!G:G,MATCH($C75,'Policy Characteristics'!$C:$C,0))),"",INDEX('Policy Characteristics'!G:G,MATCH($C75,'Policy Characteristics'!$C:$C,0)))</f>
        <v>1</v>
      </c>
      <c r="N75" s="380">
        <f>IF(ISBLANK(INDEX('Policy Characteristics'!H:H,MATCH($C75,'Policy Characteristics'!$C:$C,0))),"",INDEX('Policy Characteristics'!H:H,MATCH($C75,'Policy Characteristics'!$C:$C,0)))</f>
        <v>0.01</v>
      </c>
      <c r="O75" s="358" t="str">
        <f>IF(ISBLANK(INDEX('Policy Characteristics'!I:I,MATCH($C75,'Policy Characteristics'!$C:$C,0))),"",INDEX('Policy Characteristics'!I:I,MATCH($C75,'Policy Characteristics'!$C:$C,0)))</f>
        <v>% of new vehicles sold</v>
      </c>
      <c r="P75" s="358" t="str">
        <f>IF(ISBLANK(INDEX('Policy Characteristics'!J:J,MATCH($C75,'Policy Characteristics'!$C:$C,0))),"",INDEX('Policy Characteristics'!J:J,MATCH($C75,'Policy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75" s="358" t="str">
        <f>IF(ISBLANK(INDEX('Policy Characteristics'!K:K,MATCH($C75,'Policy Characteristics'!$C:$C,0))),"",INDEX('Policy Characteristics'!K:K,MATCH($C75,'Policy Characteristics'!$C:$C,0)))</f>
        <v>transportation-sector-main.html#ev-mandate</v>
      </c>
      <c r="R75" s="358" t="str">
        <f>IF(ISBLANK(INDEX('Policy Characteristics'!L:L,MATCH($C75,'Policy Characteristics'!$C:$C,0))),"",INDEX('Policy Characteristics'!L:L,MATCH($C75,'Policy Characteristics'!$C:$C,0)))</f>
        <v>ev-mandate.html</v>
      </c>
    </row>
    <row r="76" spans="1:18" s="2" customFormat="1" x14ac:dyDescent="0.35">
      <c r="A76" s="358" t="str">
        <f>IF(ISBLANK(INDEX('Policy Characteristics'!A:A,MATCH($C76,'Policy Characteristics'!$C:$C,0))),"",INDEX('Policy Characteristics'!A:A,MATCH($C76,'Policy Characteristics'!$C:$C,0)))</f>
        <v>Transportation</v>
      </c>
      <c r="B76" s="358" t="str">
        <f>IF(ISBLANK(INDEX('Policy Characteristics'!B:B,MATCH($C76,'Policy Characteristics'!$C:$C,0))),"",INDEX('Policy Characteristics'!B:B,MATCH($C76,'Policy Characteristics'!$C:$C,0)))</f>
        <v>Electric Vehicle Subsidy</v>
      </c>
      <c r="C76" s="361" t="s">
        <v>488</v>
      </c>
      <c r="D76" s="53" t="s">
        <v>47</v>
      </c>
      <c r="E76" s="53" t="s">
        <v>39</v>
      </c>
      <c r="F76" s="53" t="s">
        <v>86</v>
      </c>
      <c r="G76" s="53" t="s">
        <v>39</v>
      </c>
      <c r="H76" s="56">
        <v>189</v>
      </c>
      <c r="I76" s="53" t="s">
        <v>45</v>
      </c>
      <c r="J76" s="360" t="str">
        <f>IF(ISBLANK(INDEX('Policy Characteristics'!D:D,MATCH($C76,'Policy Characteristics'!$C:$C,0))),"",INDEX('Policy Characteristics'!D:D,MATCH($C76,'Policy Characteristics'!$C:$C,0)))</f>
        <v>EV Subsidy</v>
      </c>
      <c r="K76" s="358" t="str">
        <f>IF(ISBLANK(INDEX('Policy Characteristics'!E:E,MATCH($C76,'Policy Characteristics'!$C:$C,0))),"",INDEX('Policy Characteristics'!E:E,MATCH($C76,'Policy Characteristics'!$C:$C,0)))</f>
        <v>trans EV subsidy</v>
      </c>
      <c r="L76" s="380">
        <f>IF(ISBLANK(INDEX('Policy Characteristics'!F:F,MATCH($C76,'Policy Characteristics'!$C:$C,0))),"",INDEX('Policy Characteristics'!F:F,MATCH($C76,'Policy Characteristics'!$C:$C,0)))</f>
        <v>0</v>
      </c>
      <c r="M76" s="380">
        <f>IF(ISBLANK(INDEX('Policy Characteristics'!G:G,MATCH($C76,'Policy Characteristics'!$C:$C,0))),"",INDEX('Policy Characteristics'!G:G,MATCH($C76,'Policy Characteristics'!$C:$C,0)))</f>
        <v>0.5</v>
      </c>
      <c r="N76" s="380">
        <f>IF(ISBLANK(INDEX('Policy Characteristics'!H:H,MATCH($C76,'Policy Characteristics'!$C:$C,0))),"",INDEX('Policy Characteristics'!H:H,MATCH($C76,'Policy Characteristics'!$C:$C,0)))</f>
        <v>0.01</v>
      </c>
      <c r="O76" s="358" t="str">
        <f>IF(ISBLANK(INDEX('Policy Characteristics'!I:I,MATCH($C76,'Policy Characteristics'!$C:$C,0))),"",INDEX('Policy Characteristics'!I:I,MATCH($C76,'Policy Characteristics'!$C:$C,0)))</f>
        <v>% of vehicle cost</v>
      </c>
      <c r="P76" s="358" t="str">
        <f>IF(ISBLANK(INDEX('Policy Characteristics'!J:J,MATCH($C76,'Policy Characteristics'!$C:$C,0))),"",INDEX('Policy Characteristics'!J:J,MATCH($C76,'Policy Characteristics'!$C:$C,0)))</f>
        <v>**Description:**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v>
      </c>
      <c r="Q76" s="358" t="str">
        <f>IF(ISBLANK(INDEX('Policy Characteristics'!K:K,MATCH($C76,'Policy Characteristics'!$C:$C,0))),"",INDEX('Policy Characteristics'!K:K,MATCH($C76,'Policy Characteristics'!$C:$C,0)))</f>
        <v>transportation-sector-main.html#ev-subsidy</v>
      </c>
      <c r="R76" s="358" t="str">
        <f>IF(ISBLANK(INDEX('Policy Characteristics'!L:L,MATCH($C76,'Policy Characteristics'!$C:$C,0))),"",INDEX('Policy Characteristics'!L:L,MATCH($C76,'Policy Characteristics'!$C:$C,0)))</f>
        <v>ev-subsidy.html</v>
      </c>
    </row>
    <row r="77" spans="1:18" s="69" customFormat="1" x14ac:dyDescent="0.35">
      <c r="A77" s="358" t="str">
        <f>IF(ISBLANK(INDEX('Policy Characteristics'!A:A,MATCH($C77,'Policy Characteristics'!$C:$C,0))),"",INDEX('Policy Characteristics'!A:A,MATCH($C77,'Policy Characteristics'!$C:$C,0)))</f>
        <v>Transportation</v>
      </c>
      <c r="B77" s="358" t="str">
        <f>IF(ISBLANK(INDEX('Policy Characteristics'!B:B,MATCH($C77,'Policy Characteristics'!$C:$C,0))),"",INDEX('Policy Characteristics'!B:B,MATCH($C77,'Policy Characteristics'!$C:$C,0)))</f>
        <v>Electric Vehicle Subsidy</v>
      </c>
      <c r="C77" s="362" t="str">
        <f t="shared" ref="C77:C87" si="4">C$76</f>
        <v>Additional EV Subsidy Percentage</v>
      </c>
      <c r="D77" s="68" t="s">
        <v>44</v>
      </c>
      <c r="E77" s="68" t="s">
        <v>39</v>
      </c>
      <c r="F77" s="68" t="s">
        <v>87</v>
      </c>
      <c r="G77" s="68" t="s">
        <v>39</v>
      </c>
      <c r="H77" s="54">
        <v>592</v>
      </c>
      <c r="I77" s="9" t="s">
        <v>46</v>
      </c>
      <c r="J77" s="360" t="str">
        <f>IF(ISBLANK(INDEX('Policy Characteristics'!D:D,MATCH($C77,'Policy Characteristics'!$C:$C,0))),"",INDEX('Policy Characteristics'!D:D,MATCH($C77,'Policy Characteristics'!$C:$C,0)))</f>
        <v>EV Subsidy</v>
      </c>
      <c r="K77" s="358" t="str">
        <f>IF(ISBLANK(INDEX('Policy Characteristics'!E:E,MATCH($C77,'Policy Characteristics'!$C:$C,0))),"",INDEX('Policy Characteristics'!E:E,MATCH($C77,'Policy Characteristics'!$C:$C,0)))</f>
        <v>trans EV subsidy</v>
      </c>
      <c r="L77" s="380">
        <f>IF(ISBLANK(INDEX('Policy Characteristics'!F:F,MATCH($C77,'Policy Characteristics'!$C:$C,0))),"",INDEX('Policy Characteristics'!F:F,MATCH($C77,'Policy Characteristics'!$C:$C,0)))</f>
        <v>0</v>
      </c>
      <c r="M77" s="380">
        <f>IF(ISBLANK(INDEX('Policy Characteristics'!G:G,MATCH($C77,'Policy Characteristics'!$C:$C,0))),"",INDEX('Policy Characteristics'!G:G,MATCH($C77,'Policy Characteristics'!$C:$C,0)))</f>
        <v>0.5</v>
      </c>
      <c r="N77" s="380">
        <f>IF(ISBLANK(INDEX('Policy Characteristics'!H:H,MATCH($C77,'Policy Characteristics'!$C:$C,0))),"",INDEX('Policy Characteristics'!H:H,MATCH($C77,'Policy Characteristics'!$C:$C,0)))</f>
        <v>0.01</v>
      </c>
      <c r="O77" s="358" t="str">
        <f>IF(ISBLANK(INDEX('Policy Characteristics'!I:I,MATCH($C77,'Policy Characteristics'!$C:$C,0))),"",INDEX('Policy Characteristics'!I:I,MATCH($C77,'Policy Characteristics'!$C:$C,0)))</f>
        <v>% of vehicle cost</v>
      </c>
      <c r="P77" s="358" t="str">
        <f>IF(ISBLANK(INDEX('Policy Characteristics'!J:J,MATCH($C77,'Policy Characteristics'!$C:$C,0))),"",INDEX('Policy Characteristics'!J:J,MATCH($C77,'Policy Characteristics'!$C:$C,0)))</f>
        <v>**Description:**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v>
      </c>
      <c r="Q77" s="358" t="str">
        <f>IF(ISBLANK(INDEX('Policy Characteristics'!K:K,MATCH($C77,'Policy Characteristics'!$C:$C,0))),"",INDEX('Policy Characteristics'!K:K,MATCH($C77,'Policy Characteristics'!$C:$C,0)))</f>
        <v>transportation-sector-main.html#ev-subsidy</v>
      </c>
      <c r="R77" s="358" t="str">
        <f>IF(ISBLANK(INDEX('Policy Characteristics'!L:L,MATCH($C77,'Policy Characteristics'!$C:$C,0))),"",INDEX('Policy Characteristics'!L:L,MATCH($C77,'Policy Characteristics'!$C:$C,0)))</f>
        <v>ev-subsidy.html</v>
      </c>
    </row>
    <row r="78" spans="1:18" s="69" customFormat="1" x14ac:dyDescent="0.35">
      <c r="A78" s="358" t="str">
        <f>IF(ISBLANK(INDEX('Policy Characteristics'!A:A,MATCH($C78,'Policy Characteristics'!$C:$C,0))),"",INDEX('Policy Characteristics'!A:A,MATCH($C78,'Policy Characteristics'!$C:$C,0)))</f>
        <v>Transportation</v>
      </c>
      <c r="B78" s="358" t="str">
        <f>IF(ISBLANK(INDEX('Policy Characteristics'!B:B,MATCH($C78,'Policy Characteristics'!$C:$C,0))),"",INDEX('Policy Characteristics'!B:B,MATCH($C78,'Policy Characteristics'!$C:$C,0)))</f>
        <v>Electric Vehicle Subsidy</v>
      </c>
      <c r="C78" s="362" t="str">
        <f t="shared" si="4"/>
        <v>Additional EV Subsidy Percentage</v>
      </c>
      <c r="D78" s="68" t="s">
        <v>47</v>
      </c>
      <c r="E78" s="68" t="s">
        <v>40</v>
      </c>
      <c r="F78" s="68" t="s">
        <v>86</v>
      </c>
      <c r="G78" s="68" t="s">
        <v>40</v>
      </c>
      <c r="H78" s="54">
        <v>593</v>
      </c>
      <c r="I78" s="9" t="s">
        <v>46</v>
      </c>
      <c r="J78" s="360" t="str">
        <f>IF(ISBLANK(INDEX('Policy Characteristics'!D:D,MATCH($C78,'Policy Characteristics'!$C:$C,0))),"",INDEX('Policy Characteristics'!D:D,MATCH($C78,'Policy Characteristics'!$C:$C,0)))</f>
        <v>EV Subsidy</v>
      </c>
      <c r="K78" s="358" t="str">
        <f>IF(ISBLANK(INDEX('Policy Characteristics'!E:E,MATCH($C78,'Policy Characteristics'!$C:$C,0))),"",INDEX('Policy Characteristics'!E:E,MATCH($C78,'Policy Characteristics'!$C:$C,0)))</f>
        <v>trans EV subsidy</v>
      </c>
      <c r="L78" s="380">
        <f>IF(ISBLANK(INDEX('Policy Characteristics'!F:F,MATCH($C78,'Policy Characteristics'!$C:$C,0))),"",INDEX('Policy Characteristics'!F:F,MATCH($C78,'Policy Characteristics'!$C:$C,0)))</f>
        <v>0</v>
      </c>
      <c r="M78" s="380">
        <f>IF(ISBLANK(INDEX('Policy Characteristics'!G:G,MATCH($C78,'Policy Characteristics'!$C:$C,0))),"",INDEX('Policy Characteristics'!G:G,MATCH($C78,'Policy Characteristics'!$C:$C,0)))</f>
        <v>0.5</v>
      </c>
      <c r="N78" s="380">
        <f>IF(ISBLANK(INDEX('Policy Characteristics'!H:H,MATCH($C78,'Policy Characteristics'!$C:$C,0))),"",INDEX('Policy Characteristics'!H:H,MATCH($C78,'Policy Characteristics'!$C:$C,0)))</f>
        <v>0.01</v>
      </c>
      <c r="O78" s="358" t="str">
        <f>IF(ISBLANK(INDEX('Policy Characteristics'!I:I,MATCH($C78,'Policy Characteristics'!$C:$C,0))),"",INDEX('Policy Characteristics'!I:I,MATCH($C78,'Policy Characteristics'!$C:$C,0)))</f>
        <v>% of vehicle cost</v>
      </c>
      <c r="P78" s="358" t="str">
        <f>IF(ISBLANK(INDEX('Policy Characteristics'!J:J,MATCH($C78,'Policy Characteristics'!$C:$C,0))),"",INDEX('Policy Characteristics'!J:J,MATCH($C78,'Policy Characteristics'!$C:$C,0)))</f>
        <v>**Description:**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v>
      </c>
      <c r="Q78" s="358" t="str">
        <f>IF(ISBLANK(INDEX('Policy Characteristics'!K:K,MATCH($C78,'Policy Characteristics'!$C:$C,0))),"",INDEX('Policy Characteristics'!K:K,MATCH($C78,'Policy Characteristics'!$C:$C,0)))</f>
        <v>transportation-sector-main.html#ev-subsidy</v>
      </c>
      <c r="R78" s="358" t="str">
        <f>IF(ISBLANK(INDEX('Policy Characteristics'!L:L,MATCH($C78,'Policy Characteristics'!$C:$C,0))),"",INDEX('Policy Characteristics'!L:L,MATCH($C78,'Policy Characteristics'!$C:$C,0)))</f>
        <v>ev-subsidy.html</v>
      </c>
    </row>
    <row r="79" spans="1:18" s="69" customFormat="1" x14ac:dyDescent="0.35">
      <c r="A79" s="358" t="str">
        <f>IF(ISBLANK(INDEX('Policy Characteristics'!A:A,MATCH($C79,'Policy Characteristics'!$C:$C,0))),"",INDEX('Policy Characteristics'!A:A,MATCH($C79,'Policy Characteristics'!$C:$C,0)))</f>
        <v>Transportation</v>
      </c>
      <c r="B79" s="358" t="str">
        <f>IF(ISBLANK(INDEX('Policy Characteristics'!B:B,MATCH($C79,'Policy Characteristics'!$C:$C,0))),"",INDEX('Policy Characteristics'!B:B,MATCH($C79,'Policy Characteristics'!$C:$C,0)))</f>
        <v>Electric Vehicle Subsidy</v>
      </c>
      <c r="C79" s="362" t="str">
        <f t="shared" si="4"/>
        <v>Additional EV Subsidy Percentage</v>
      </c>
      <c r="D79" s="68" t="s">
        <v>44</v>
      </c>
      <c r="E79" s="68" t="s">
        <v>40</v>
      </c>
      <c r="F79" s="68" t="s">
        <v>87</v>
      </c>
      <c r="G79" s="68" t="s">
        <v>40</v>
      </c>
      <c r="H79" s="54">
        <v>594</v>
      </c>
      <c r="I79" s="9" t="s">
        <v>46</v>
      </c>
      <c r="J79" s="360" t="str">
        <f>IF(ISBLANK(INDEX('Policy Characteristics'!D:D,MATCH($C79,'Policy Characteristics'!$C:$C,0))),"",INDEX('Policy Characteristics'!D:D,MATCH($C79,'Policy Characteristics'!$C:$C,0)))</f>
        <v>EV Subsidy</v>
      </c>
      <c r="K79" s="358" t="str">
        <f>IF(ISBLANK(INDEX('Policy Characteristics'!E:E,MATCH($C79,'Policy Characteristics'!$C:$C,0))),"",INDEX('Policy Characteristics'!E:E,MATCH($C79,'Policy Characteristics'!$C:$C,0)))</f>
        <v>trans EV subsidy</v>
      </c>
      <c r="L79" s="380">
        <f>IF(ISBLANK(INDEX('Policy Characteristics'!F:F,MATCH($C79,'Policy Characteristics'!$C:$C,0))),"",INDEX('Policy Characteristics'!F:F,MATCH($C79,'Policy Characteristics'!$C:$C,0)))</f>
        <v>0</v>
      </c>
      <c r="M79" s="380">
        <f>IF(ISBLANK(INDEX('Policy Characteristics'!G:G,MATCH($C79,'Policy Characteristics'!$C:$C,0))),"",INDEX('Policy Characteristics'!G:G,MATCH($C79,'Policy Characteristics'!$C:$C,0)))</f>
        <v>0.5</v>
      </c>
      <c r="N79" s="380">
        <f>IF(ISBLANK(INDEX('Policy Characteristics'!H:H,MATCH($C79,'Policy Characteristics'!$C:$C,0))),"",INDEX('Policy Characteristics'!H:H,MATCH($C79,'Policy Characteristics'!$C:$C,0)))</f>
        <v>0.01</v>
      </c>
      <c r="O79" s="358" t="str">
        <f>IF(ISBLANK(INDEX('Policy Characteristics'!I:I,MATCH($C79,'Policy Characteristics'!$C:$C,0))),"",INDEX('Policy Characteristics'!I:I,MATCH($C79,'Policy Characteristics'!$C:$C,0)))</f>
        <v>% of vehicle cost</v>
      </c>
      <c r="P79" s="358" t="str">
        <f>IF(ISBLANK(INDEX('Policy Characteristics'!J:J,MATCH($C79,'Policy Characteristics'!$C:$C,0))),"",INDEX('Policy Characteristics'!J:J,MATCH($C79,'Policy Characteristics'!$C:$C,0)))</f>
        <v>**Description:**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v>
      </c>
      <c r="Q79" s="358" t="str">
        <f>IF(ISBLANK(INDEX('Policy Characteristics'!K:K,MATCH($C79,'Policy Characteristics'!$C:$C,0))),"",INDEX('Policy Characteristics'!K:K,MATCH($C79,'Policy Characteristics'!$C:$C,0)))</f>
        <v>transportation-sector-main.html#ev-subsidy</v>
      </c>
      <c r="R79" s="358" t="str">
        <f>IF(ISBLANK(INDEX('Policy Characteristics'!L:L,MATCH($C79,'Policy Characteristics'!$C:$C,0))),"",INDEX('Policy Characteristics'!L:L,MATCH($C79,'Policy Characteristics'!$C:$C,0)))</f>
        <v>ev-subsidy.html</v>
      </c>
    </row>
    <row r="80" spans="1:18" s="69" customFormat="1" x14ac:dyDescent="0.35">
      <c r="A80" s="358" t="str">
        <f>IF(ISBLANK(INDEX('Policy Characteristics'!A:A,MATCH($C80,'Policy Characteristics'!$C:$C,0))),"",INDEX('Policy Characteristics'!A:A,MATCH($C80,'Policy Characteristics'!$C:$C,0)))</f>
        <v>Transportation</v>
      </c>
      <c r="B80" s="358" t="str">
        <f>IF(ISBLANK(INDEX('Policy Characteristics'!B:B,MATCH($C80,'Policy Characteristics'!$C:$C,0))),"",INDEX('Policy Characteristics'!B:B,MATCH($C80,'Policy Characteristics'!$C:$C,0)))</f>
        <v>Electric Vehicle Subsidy</v>
      </c>
      <c r="C80" s="362" t="str">
        <f t="shared" si="4"/>
        <v>Additional EV Subsidy Percentage</v>
      </c>
      <c r="D80" s="68" t="s">
        <v>47</v>
      </c>
      <c r="E80" s="68" t="s">
        <v>41</v>
      </c>
      <c r="F80" s="68" t="s">
        <v>86</v>
      </c>
      <c r="G80" s="68" t="s">
        <v>88</v>
      </c>
      <c r="H80" s="54">
        <v>595</v>
      </c>
      <c r="I80" s="9" t="s">
        <v>46</v>
      </c>
      <c r="J80" s="360" t="str">
        <f>IF(ISBLANK(INDEX('Policy Characteristics'!D:D,MATCH($C80,'Policy Characteristics'!$C:$C,0))),"",INDEX('Policy Characteristics'!D:D,MATCH($C80,'Policy Characteristics'!$C:$C,0)))</f>
        <v>EV Subsidy</v>
      </c>
      <c r="K80" s="358" t="str">
        <f>IF(ISBLANK(INDEX('Policy Characteristics'!E:E,MATCH($C80,'Policy Characteristics'!$C:$C,0))),"",INDEX('Policy Characteristics'!E:E,MATCH($C80,'Policy Characteristics'!$C:$C,0)))</f>
        <v>trans EV subsidy</v>
      </c>
      <c r="L80" s="380">
        <f>IF(ISBLANK(INDEX('Policy Characteristics'!F:F,MATCH($C80,'Policy Characteristics'!$C:$C,0))),"",INDEX('Policy Characteristics'!F:F,MATCH($C80,'Policy Characteristics'!$C:$C,0)))</f>
        <v>0</v>
      </c>
      <c r="M80" s="380">
        <f>IF(ISBLANK(INDEX('Policy Characteristics'!G:G,MATCH($C80,'Policy Characteristics'!$C:$C,0))),"",INDEX('Policy Characteristics'!G:G,MATCH($C80,'Policy Characteristics'!$C:$C,0)))</f>
        <v>0.5</v>
      </c>
      <c r="N80" s="380">
        <f>IF(ISBLANK(INDEX('Policy Characteristics'!H:H,MATCH($C80,'Policy Characteristics'!$C:$C,0))),"",INDEX('Policy Characteristics'!H:H,MATCH($C80,'Policy Characteristics'!$C:$C,0)))</f>
        <v>0.01</v>
      </c>
      <c r="O80" s="358" t="str">
        <f>IF(ISBLANK(INDEX('Policy Characteristics'!I:I,MATCH($C80,'Policy Characteristics'!$C:$C,0))),"",INDEX('Policy Characteristics'!I:I,MATCH($C80,'Policy Characteristics'!$C:$C,0)))</f>
        <v>% of vehicle cost</v>
      </c>
      <c r="P80" s="358" t="str">
        <f>IF(ISBLANK(INDEX('Policy Characteristics'!J:J,MATCH($C80,'Policy Characteristics'!$C:$C,0))),"",INDEX('Policy Characteristics'!J:J,MATCH($C80,'Policy Characteristics'!$C:$C,0)))</f>
        <v>**Description:**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v>
      </c>
      <c r="Q80" s="358" t="str">
        <f>IF(ISBLANK(INDEX('Policy Characteristics'!K:K,MATCH($C80,'Policy Characteristics'!$C:$C,0))),"",INDEX('Policy Characteristics'!K:K,MATCH($C80,'Policy Characteristics'!$C:$C,0)))</f>
        <v>transportation-sector-main.html#ev-subsidy</v>
      </c>
      <c r="R80" s="358" t="str">
        <f>IF(ISBLANK(INDEX('Policy Characteristics'!L:L,MATCH($C80,'Policy Characteristics'!$C:$C,0))),"",INDEX('Policy Characteristics'!L:L,MATCH($C80,'Policy Characteristics'!$C:$C,0)))</f>
        <v>ev-subsidy.html</v>
      </c>
    </row>
    <row r="81" spans="1:18" s="69" customFormat="1" x14ac:dyDescent="0.35">
      <c r="A81" s="358" t="str">
        <f>IF(ISBLANK(INDEX('Policy Characteristics'!A:A,MATCH($C81,'Policy Characteristics'!$C:$C,0))),"",INDEX('Policy Characteristics'!A:A,MATCH($C81,'Policy Characteristics'!$C:$C,0)))</f>
        <v>Transportation</v>
      </c>
      <c r="B81" s="358" t="str">
        <f>IF(ISBLANK(INDEX('Policy Characteristics'!B:B,MATCH($C81,'Policy Characteristics'!$C:$C,0))),"",INDEX('Policy Characteristics'!B:B,MATCH($C81,'Policy Characteristics'!$C:$C,0)))</f>
        <v>Electric Vehicle Subsidy</v>
      </c>
      <c r="C81" s="362" t="str">
        <f t="shared" si="4"/>
        <v>Additional EV Subsidy Percentage</v>
      </c>
      <c r="D81" s="68" t="s">
        <v>44</v>
      </c>
      <c r="E81" s="68" t="s">
        <v>41</v>
      </c>
      <c r="F81" s="68" t="s">
        <v>87</v>
      </c>
      <c r="G81" s="68" t="s">
        <v>88</v>
      </c>
      <c r="H81" s="54">
        <v>596</v>
      </c>
      <c r="I81" s="9" t="s">
        <v>46</v>
      </c>
      <c r="J81" s="360" t="str">
        <f>IF(ISBLANK(INDEX('Policy Characteristics'!D:D,MATCH($C81,'Policy Characteristics'!$C:$C,0))),"",INDEX('Policy Characteristics'!D:D,MATCH($C81,'Policy Characteristics'!$C:$C,0)))</f>
        <v>EV Subsidy</v>
      </c>
      <c r="K81" s="358" t="str">
        <f>IF(ISBLANK(INDEX('Policy Characteristics'!E:E,MATCH($C81,'Policy Characteristics'!$C:$C,0))),"",INDEX('Policy Characteristics'!E:E,MATCH($C81,'Policy Characteristics'!$C:$C,0)))</f>
        <v>trans EV subsidy</v>
      </c>
      <c r="L81" s="380">
        <f>IF(ISBLANK(INDEX('Policy Characteristics'!F:F,MATCH($C81,'Policy Characteristics'!$C:$C,0))),"",INDEX('Policy Characteristics'!F:F,MATCH($C81,'Policy Characteristics'!$C:$C,0)))</f>
        <v>0</v>
      </c>
      <c r="M81" s="380">
        <f>IF(ISBLANK(INDEX('Policy Characteristics'!G:G,MATCH($C81,'Policy Characteristics'!$C:$C,0))),"",INDEX('Policy Characteristics'!G:G,MATCH($C81,'Policy Characteristics'!$C:$C,0)))</f>
        <v>0.5</v>
      </c>
      <c r="N81" s="380">
        <f>IF(ISBLANK(INDEX('Policy Characteristics'!H:H,MATCH($C81,'Policy Characteristics'!$C:$C,0))),"",INDEX('Policy Characteristics'!H:H,MATCH($C81,'Policy Characteristics'!$C:$C,0)))</f>
        <v>0.01</v>
      </c>
      <c r="O81" s="358" t="str">
        <f>IF(ISBLANK(INDEX('Policy Characteristics'!I:I,MATCH($C81,'Policy Characteristics'!$C:$C,0))),"",INDEX('Policy Characteristics'!I:I,MATCH($C81,'Policy Characteristics'!$C:$C,0)))</f>
        <v>% of vehicle cost</v>
      </c>
      <c r="P81" s="358" t="str">
        <f>IF(ISBLANK(INDEX('Policy Characteristics'!J:J,MATCH($C81,'Policy Characteristics'!$C:$C,0))),"",INDEX('Policy Characteristics'!J:J,MATCH($C81,'Policy Characteristics'!$C:$C,0)))</f>
        <v>**Description:**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v>
      </c>
      <c r="Q81" s="358" t="str">
        <f>IF(ISBLANK(INDEX('Policy Characteristics'!K:K,MATCH($C81,'Policy Characteristics'!$C:$C,0))),"",INDEX('Policy Characteristics'!K:K,MATCH($C81,'Policy Characteristics'!$C:$C,0)))</f>
        <v>transportation-sector-main.html#ev-subsidy</v>
      </c>
      <c r="R81" s="358" t="str">
        <f>IF(ISBLANK(INDEX('Policy Characteristics'!L:L,MATCH($C81,'Policy Characteristics'!$C:$C,0))),"",INDEX('Policy Characteristics'!L:L,MATCH($C81,'Policy Characteristics'!$C:$C,0)))</f>
        <v>ev-subsidy.html</v>
      </c>
    </row>
    <row r="82" spans="1:18" s="69" customFormat="1" x14ac:dyDescent="0.35">
      <c r="A82" s="358" t="str">
        <f>IF(ISBLANK(INDEX('Policy Characteristics'!A:A,MATCH($C82,'Policy Characteristics'!$C:$C,0))),"",INDEX('Policy Characteristics'!A:A,MATCH($C82,'Policy Characteristics'!$C:$C,0)))</f>
        <v>Transportation</v>
      </c>
      <c r="B82" s="358" t="str">
        <f>IF(ISBLANK(INDEX('Policy Characteristics'!B:B,MATCH($C82,'Policy Characteristics'!$C:$C,0))),"",INDEX('Policy Characteristics'!B:B,MATCH($C82,'Policy Characteristics'!$C:$C,0)))</f>
        <v>Electric Vehicle Subsidy</v>
      </c>
      <c r="C82" s="362" t="str">
        <f t="shared" si="4"/>
        <v>Additional EV Subsidy Percentage</v>
      </c>
      <c r="D82" s="68" t="s">
        <v>47</v>
      </c>
      <c r="E82" s="68" t="s">
        <v>42</v>
      </c>
      <c r="F82" s="68" t="s">
        <v>86</v>
      </c>
      <c r="G82" s="68" t="s">
        <v>89</v>
      </c>
      <c r="H82" s="54">
        <v>597</v>
      </c>
      <c r="I82" s="9" t="s">
        <v>46</v>
      </c>
      <c r="J82" s="360" t="str">
        <f>IF(ISBLANK(INDEX('Policy Characteristics'!D:D,MATCH($C82,'Policy Characteristics'!$C:$C,0))),"",INDEX('Policy Characteristics'!D:D,MATCH($C82,'Policy Characteristics'!$C:$C,0)))</f>
        <v>EV Subsidy</v>
      </c>
      <c r="K82" s="358" t="str">
        <f>IF(ISBLANK(INDEX('Policy Characteristics'!E:E,MATCH($C82,'Policy Characteristics'!$C:$C,0))),"",INDEX('Policy Characteristics'!E:E,MATCH($C82,'Policy Characteristics'!$C:$C,0)))</f>
        <v>trans EV subsidy</v>
      </c>
      <c r="L82" s="380">
        <f>IF(ISBLANK(INDEX('Policy Characteristics'!F:F,MATCH($C82,'Policy Characteristics'!$C:$C,0))),"",INDEX('Policy Characteristics'!F:F,MATCH($C82,'Policy Characteristics'!$C:$C,0)))</f>
        <v>0</v>
      </c>
      <c r="M82" s="380">
        <f>IF(ISBLANK(INDEX('Policy Characteristics'!G:G,MATCH($C82,'Policy Characteristics'!$C:$C,0))),"",INDEX('Policy Characteristics'!G:G,MATCH($C82,'Policy Characteristics'!$C:$C,0)))</f>
        <v>0.5</v>
      </c>
      <c r="N82" s="380">
        <f>IF(ISBLANK(INDEX('Policy Characteristics'!H:H,MATCH($C82,'Policy Characteristics'!$C:$C,0))),"",INDEX('Policy Characteristics'!H:H,MATCH($C82,'Policy Characteristics'!$C:$C,0)))</f>
        <v>0.01</v>
      </c>
      <c r="O82" s="358" t="str">
        <f>IF(ISBLANK(INDEX('Policy Characteristics'!I:I,MATCH($C82,'Policy Characteristics'!$C:$C,0))),"",INDEX('Policy Characteristics'!I:I,MATCH($C82,'Policy Characteristics'!$C:$C,0)))</f>
        <v>% of vehicle cost</v>
      </c>
      <c r="P82" s="358" t="str">
        <f>IF(ISBLANK(INDEX('Policy Characteristics'!J:J,MATCH($C82,'Policy Characteristics'!$C:$C,0))),"",INDEX('Policy Characteristics'!J:J,MATCH($C82,'Policy Characteristics'!$C:$C,0)))</f>
        <v>**Description:**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v>
      </c>
      <c r="Q82" s="358" t="str">
        <f>IF(ISBLANK(INDEX('Policy Characteristics'!K:K,MATCH($C82,'Policy Characteristics'!$C:$C,0))),"",INDEX('Policy Characteristics'!K:K,MATCH($C82,'Policy Characteristics'!$C:$C,0)))</f>
        <v>transportation-sector-main.html#ev-subsidy</v>
      </c>
      <c r="R82" s="358" t="str">
        <f>IF(ISBLANK(INDEX('Policy Characteristics'!L:L,MATCH($C82,'Policy Characteristics'!$C:$C,0))),"",INDEX('Policy Characteristics'!L:L,MATCH($C82,'Policy Characteristics'!$C:$C,0)))</f>
        <v>ev-subsidy.html</v>
      </c>
    </row>
    <row r="83" spans="1:18" s="69" customFormat="1" x14ac:dyDescent="0.35">
      <c r="A83" s="358" t="str">
        <f>IF(ISBLANK(INDEX('Policy Characteristics'!A:A,MATCH($C83,'Policy Characteristics'!$C:$C,0))),"",INDEX('Policy Characteristics'!A:A,MATCH($C83,'Policy Characteristics'!$C:$C,0)))</f>
        <v>Transportation</v>
      </c>
      <c r="B83" s="358" t="str">
        <f>IF(ISBLANK(INDEX('Policy Characteristics'!B:B,MATCH($C83,'Policy Characteristics'!$C:$C,0))),"",INDEX('Policy Characteristics'!B:B,MATCH($C83,'Policy Characteristics'!$C:$C,0)))</f>
        <v>Electric Vehicle Subsidy</v>
      </c>
      <c r="C83" s="362" t="str">
        <f t="shared" si="4"/>
        <v>Additional EV Subsidy Percentage</v>
      </c>
      <c r="D83" s="68" t="s">
        <v>44</v>
      </c>
      <c r="E83" s="68" t="s">
        <v>42</v>
      </c>
      <c r="F83" s="68" t="s">
        <v>87</v>
      </c>
      <c r="G83" s="68" t="s">
        <v>89</v>
      </c>
      <c r="H83" s="54">
        <v>598</v>
      </c>
      <c r="I83" s="9" t="s">
        <v>46</v>
      </c>
      <c r="J83" s="360" t="str">
        <f>IF(ISBLANK(INDEX('Policy Characteristics'!D:D,MATCH($C83,'Policy Characteristics'!$C:$C,0))),"",INDEX('Policy Characteristics'!D:D,MATCH($C83,'Policy Characteristics'!$C:$C,0)))</f>
        <v>EV Subsidy</v>
      </c>
      <c r="K83" s="358" t="str">
        <f>IF(ISBLANK(INDEX('Policy Characteristics'!E:E,MATCH($C83,'Policy Characteristics'!$C:$C,0))),"",INDEX('Policy Characteristics'!E:E,MATCH($C83,'Policy Characteristics'!$C:$C,0)))</f>
        <v>trans EV subsidy</v>
      </c>
      <c r="L83" s="380">
        <f>IF(ISBLANK(INDEX('Policy Characteristics'!F:F,MATCH($C83,'Policy Characteristics'!$C:$C,0))),"",INDEX('Policy Characteristics'!F:F,MATCH($C83,'Policy Characteristics'!$C:$C,0)))</f>
        <v>0</v>
      </c>
      <c r="M83" s="380">
        <f>IF(ISBLANK(INDEX('Policy Characteristics'!G:G,MATCH($C83,'Policy Characteristics'!$C:$C,0))),"",INDEX('Policy Characteristics'!G:G,MATCH($C83,'Policy Characteristics'!$C:$C,0)))</f>
        <v>0.5</v>
      </c>
      <c r="N83" s="380">
        <f>IF(ISBLANK(INDEX('Policy Characteristics'!H:H,MATCH($C83,'Policy Characteristics'!$C:$C,0))),"",INDEX('Policy Characteristics'!H:H,MATCH($C83,'Policy Characteristics'!$C:$C,0)))</f>
        <v>0.01</v>
      </c>
      <c r="O83" s="358" t="str">
        <f>IF(ISBLANK(INDEX('Policy Characteristics'!I:I,MATCH($C83,'Policy Characteristics'!$C:$C,0))),"",INDEX('Policy Characteristics'!I:I,MATCH($C83,'Policy Characteristics'!$C:$C,0)))</f>
        <v>% of vehicle cost</v>
      </c>
      <c r="P83" s="358" t="str">
        <f>IF(ISBLANK(INDEX('Policy Characteristics'!J:J,MATCH($C83,'Policy Characteristics'!$C:$C,0))),"",INDEX('Policy Characteristics'!J:J,MATCH($C83,'Policy Characteristics'!$C:$C,0)))</f>
        <v>**Description:**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v>
      </c>
      <c r="Q83" s="358" t="str">
        <f>IF(ISBLANK(INDEX('Policy Characteristics'!K:K,MATCH($C83,'Policy Characteristics'!$C:$C,0))),"",INDEX('Policy Characteristics'!K:K,MATCH($C83,'Policy Characteristics'!$C:$C,0)))</f>
        <v>transportation-sector-main.html#ev-subsidy</v>
      </c>
      <c r="R83" s="358" t="str">
        <f>IF(ISBLANK(INDEX('Policy Characteristics'!L:L,MATCH($C83,'Policy Characteristics'!$C:$C,0))),"",INDEX('Policy Characteristics'!L:L,MATCH($C83,'Policy Characteristics'!$C:$C,0)))</f>
        <v>ev-subsidy.html</v>
      </c>
    </row>
    <row r="84" spans="1:18" s="69" customFormat="1" x14ac:dyDescent="0.35">
      <c r="A84" s="358" t="str">
        <f>IF(ISBLANK(INDEX('Policy Characteristics'!A:A,MATCH($C84,'Policy Characteristics'!$C:$C,0))),"",INDEX('Policy Characteristics'!A:A,MATCH($C84,'Policy Characteristics'!$C:$C,0)))</f>
        <v>Transportation</v>
      </c>
      <c r="B84" s="358" t="str">
        <f>IF(ISBLANK(INDEX('Policy Characteristics'!B:B,MATCH($C84,'Policy Characteristics'!$C:$C,0))),"",INDEX('Policy Characteristics'!B:B,MATCH($C84,'Policy Characteristics'!$C:$C,0)))</f>
        <v>Electric Vehicle Subsidy</v>
      </c>
      <c r="C84" s="362" t="str">
        <f t="shared" si="4"/>
        <v>Additional EV Subsidy Percentage</v>
      </c>
      <c r="D84" s="68" t="s">
        <v>47</v>
      </c>
      <c r="E84" s="68" t="s">
        <v>43</v>
      </c>
      <c r="F84" s="68" t="s">
        <v>86</v>
      </c>
      <c r="G84" s="68" t="s">
        <v>90</v>
      </c>
      <c r="H84" s="54">
        <v>599</v>
      </c>
      <c r="I84" s="9" t="s">
        <v>46</v>
      </c>
      <c r="J84" s="360" t="str">
        <f>IF(ISBLANK(INDEX('Policy Characteristics'!D:D,MATCH($C84,'Policy Characteristics'!$C:$C,0))),"",INDEX('Policy Characteristics'!D:D,MATCH($C84,'Policy Characteristics'!$C:$C,0)))</f>
        <v>EV Subsidy</v>
      </c>
      <c r="K84" s="358" t="str">
        <f>IF(ISBLANK(INDEX('Policy Characteristics'!E:E,MATCH($C84,'Policy Characteristics'!$C:$C,0))),"",INDEX('Policy Characteristics'!E:E,MATCH($C84,'Policy Characteristics'!$C:$C,0)))</f>
        <v>trans EV subsidy</v>
      </c>
      <c r="L84" s="380">
        <f>IF(ISBLANK(INDEX('Policy Characteristics'!F:F,MATCH($C84,'Policy Characteristics'!$C:$C,0))),"",INDEX('Policy Characteristics'!F:F,MATCH($C84,'Policy Characteristics'!$C:$C,0)))</f>
        <v>0</v>
      </c>
      <c r="M84" s="380">
        <f>IF(ISBLANK(INDEX('Policy Characteristics'!G:G,MATCH($C84,'Policy Characteristics'!$C:$C,0))),"",INDEX('Policy Characteristics'!G:G,MATCH($C84,'Policy Characteristics'!$C:$C,0)))</f>
        <v>0.5</v>
      </c>
      <c r="N84" s="380">
        <f>IF(ISBLANK(INDEX('Policy Characteristics'!H:H,MATCH($C84,'Policy Characteristics'!$C:$C,0))),"",INDEX('Policy Characteristics'!H:H,MATCH($C84,'Policy Characteristics'!$C:$C,0)))</f>
        <v>0.01</v>
      </c>
      <c r="O84" s="358" t="str">
        <f>IF(ISBLANK(INDEX('Policy Characteristics'!I:I,MATCH($C84,'Policy Characteristics'!$C:$C,0))),"",INDEX('Policy Characteristics'!I:I,MATCH($C84,'Policy Characteristics'!$C:$C,0)))</f>
        <v>% of vehicle cost</v>
      </c>
      <c r="P84" s="358" t="str">
        <f>IF(ISBLANK(INDEX('Policy Characteristics'!J:J,MATCH($C84,'Policy Characteristics'!$C:$C,0))),"",INDEX('Policy Characteristics'!J:J,MATCH($C84,'Policy Characteristics'!$C:$C,0)))</f>
        <v>**Description:**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v>
      </c>
      <c r="Q84" s="358" t="str">
        <f>IF(ISBLANK(INDEX('Policy Characteristics'!K:K,MATCH($C84,'Policy Characteristics'!$C:$C,0))),"",INDEX('Policy Characteristics'!K:K,MATCH($C84,'Policy Characteristics'!$C:$C,0)))</f>
        <v>transportation-sector-main.html#ev-subsidy</v>
      </c>
      <c r="R84" s="358" t="str">
        <f>IF(ISBLANK(INDEX('Policy Characteristics'!L:L,MATCH($C84,'Policy Characteristics'!$C:$C,0))),"",INDEX('Policy Characteristics'!L:L,MATCH($C84,'Policy Characteristics'!$C:$C,0)))</f>
        <v>ev-subsidy.html</v>
      </c>
    </row>
    <row r="85" spans="1:18" s="69" customFormat="1" x14ac:dyDescent="0.35">
      <c r="A85" s="358" t="str">
        <f>IF(ISBLANK(INDEX('Policy Characteristics'!A:A,MATCH($C85,'Policy Characteristics'!$C:$C,0))),"",INDEX('Policy Characteristics'!A:A,MATCH($C85,'Policy Characteristics'!$C:$C,0)))</f>
        <v>Transportation</v>
      </c>
      <c r="B85" s="358" t="str">
        <f>IF(ISBLANK(INDEX('Policy Characteristics'!B:B,MATCH($C85,'Policy Characteristics'!$C:$C,0))),"",INDEX('Policy Characteristics'!B:B,MATCH($C85,'Policy Characteristics'!$C:$C,0)))</f>
        <v>Electric Vehicle Subsidy</v>
      </c>
      <c r="C85" s="362" t="str">
        <f t="shared" si="4"/>
        <v>Additional EV Subsidy Percentage</v>
      </c>
      <c r="D85" s="68" t="s">
        <v>44</v>
      </c>
      <c r="E85" s="68" t="s">
        <v>43</v>
      </c>
      <c r="F85" s="68" t="s">
        <v>87</v>
      </c>
      <c r="G85" s="68" t="s">
        <v>90</v>
      </c>
      <c r="H85" s="54">
        <v>600</v>
      </c>
      <c r="I85" s="9" t="s">
        <v>46</v>
      </c>
      <c r="J85" s="360" t="str">
        <f>IF(ISBLANK(INDEX('Policy Characteristics'!D:D,MATCH($C85,'Policy Characteristics'!$C:$C,0))),"",INDEX('Policy Characteristics'!D:D,MATCH($C85,'Policy Characteristics'!$C:$C,0)))</f>
        <v>EV Subsidy</v>
      </c>
      <c r="K85" s="358" t="str">
        <f>IF(ISBLANK(INDEX('Policy Characteristics'!E:E,MATCH($C85,'Policy Characteristics'!$C:$C,0))),"",INDEX('Policy Characteristics'!E:E,MATCH($C85,'Policy Characteristics'!$C:$C,0)))</f>
        <v>trans EV subsidy</v>
      </c>
      <c r="L85" s="380">
        <f>IF(ISBLANK(INDEX('Policy Characteristics'!F:F,MATCH($C85,'Policy Characteristics'!$C:$C,0))),"",INDEX('Policy Characteristics'!F:F,MATCH($C85,'Policy Characteristics'!$C:$C,0)))</f>
        <v>0</v>
      </c>
      <c r="M85" s="380">
        <f>IF(ISBLANK(INDEX('Policy Characteristics'!G:G,MATCH($C85,'Policy Characteristics'!$C:$C,0))),"",INDEX('Policy Characteristics'!G:G,MATCH($C85,'Policy Characteristics'!$C:$C,0)))</f>
        <v>0.5</v>
      </c>
      <c r="N85" s="380">
        <f>IF(ISBLANK(INDEX('Policy Characteristics'!H:H,MATCH($C85,'Policy Characteristics'!$C:$C,0))),"",INDEX('Policy Characteristics'!H:H,MATCH($C85,'Policy Characteristics'!$C:$C,0)))</f>
        <v>0.01</v>
      </c>
      <c r="O85" s="358" t="str">
        <f>IF(ISBLANK(INDEX('Policy Characteristics'!I:I,MATCH($C85,'Policy Characteristics'!$C:$C,0))),"",INDEX('Policy Characteristics'!I:I,MATCH($C85,'Policy Characteristics'!$C:$C,0)))</f>
        <v>% of vehicle cost</v>
      </c>
      <c r="P85" s="358" t="str">
        <f>IF(ISBLANK(INDEX('Policy Characteristics'!J:J,MATCH($C85,'Policy Characteristics'!$C:$C,0))),"",INDEX('Policy Characteristics'!J:J,MATCH($C85,'Policy Characteristics'!$C:$C,0)))</f>
        <v>**Description:**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v>
      </c>
      <c r="Q85" s="358" t="str">
        <f>IF(ISBLANK(INDEX('Policy Characteristics'!K:K,MATCH($C85,'Policy Characteristics'!$C:$C,0))),"",INDEX('Policy Characteristics'!K:K,MATCH($C85,'Policy Characteristics'!$C:$C,0)))</f>
        <v>transportation-sector-main.html#ev-subsidy</v>
      </c>
      <c r="R85" s="358" t="str">
        <f>IF(ISBLANK(INDEX('Policy Characteristics'!L:L,MATCH($C85,'Policy Characteristics'!$C:$C,0))),"",INDEX('Policy Characteristics'!L:L,MATCH($C85,'Policy Characteristics'!$C:$C,0)))</f>
        <v>ev-subsidy.html</v>
      </c>
    </row>
    <row r="86" spans="1:18" s="69" customFormat="1" x14ac:dyDescent="0.35">
      <c r="A86" s="358" t="str">
        <f>IF(ISBLANK(INDEX('Policy Characteristics'!A:A,MATCH($C86,'Policy Characteristics'!$C:$C,0))),"",INDEX('Policy Characteristics'!A:A,MATCH($C86,'Policy Characteristics'!$C:$C,0)))</f>
        <v>Transportation</v>
      </c>
      <c r="B86" s="358" t="str">
        <f>IF(ISBLANK(INDEX('Policy Characteristics'!B:B,MATCH($C86,'Policy Characteristics'!$C:$C,0))),"",INDEX('Policy Characteristics'!B:B,MATCH($C86,'Policy Characteristics'!$C:$C,0)))</f>
        <v>Electric Vehicle Subsidy</v>
      </c>
      <c r="C86" s="362" t="str">
        <f t="shared" si="4"/>
        <v>Additional EV Subsidy Percentage</v>
      </c>
      <c r="D86" s="68" t="s">
        <v>47</v>
      </c>
      <c r="E86" s="68" t="s">
        <v>117</v>
      </c>
      <c r="F86" s="68" t="s">
        <v>86</v>
      </c>
      <c r="G86" s="68" t="s">
        <v>151</v>
      </c>
      <c r="H86" s="54">
        <v>601</v>
      </c>
      <c r="I86" s="9" t="s">
        <v>46</v>
      </c>
      <c r="J86" s="360" t="str">
        <f>IF(ISBLANK(INDEX('Policy Characteristics'!D:D,MATCH($C86,'Policy Characteristics'!$C:$C,0))),"",INDEX('Policy Characteristics'!D:D,MATCH($C86,'Policy Characteristics'!$C:$C,0)))</f>
        <v>EV Subsidy</v>
      </c>
      <c r="K86" s="358" t="str">
        <f>IF(ISBLANK(INDEX('Policy Characteristics'!E:E,MATCH($C86,'Policy Characteristics'!$C:$C,0))),"",INDEX('Policy Characteristics'!E:E,MATCH($C86,'Policy Characteristics'!$C:$C,0)))</f>
        <v>trans EV subsidy</v>
      </c>
      <c r="L86" s="380">
        <f>IF(ISBLANK(INDEX('Policy Characteristics'!F:F,MATCH($C86,'Policy Characteristics'!$C:$C,0))),"",INDEX('Policy Characteristics'!F:F,MATCH($C86,'Policy Characteristics'!$C:$C,0)))</f>
        <v>0</v>
      </c>
      <c r="M86" s="380">
        <f>IF(ISBLANK(INDEX('Policy Characteristics'!G:G,MATCH($C86,'Policy Characteristics'!$C:$C,0))),"",INDEX('Policy Characteristics'!G:G,MATCH($C86,'Policy Characteristics'!$C:$C,0)))</f>
        <v>0.5</v>
      </c>
      <c r="N86" s="380">
        <f>IF(ISBLANK(INDEX('Policy Characteristics'!H:H,MATCH($C86,'Policy Characteristics'!$C:$C,0))),"",INDEX('Policy Characteristics'!H:H,MATCH($C86,'Policy Characteristics'!$C:$C,0)))</f>
        <v>0.01</v>
      </c>
      <c r="O86" s="358" t="str">
        <f>IF(ISBLANK(INDEX('Policy Characteristics'!I:I,MATCH($C86,'Policy Characteristics'!$C:$C,0))),"",INDEX('Policy Characteristics'!I:I,MATCH($C86,'Policy Characteristics'!$C:$C,0)))</f>
        <v>% of vehicle cost</v>
      </c>
      <c r="P86" s="358" t="str">
        <f>IF(ISBLANK(INDEX('Policy Characteristics'!J:J,MATCH($C86,'Policy Characteristics'!$C:$C,0))),"",INDEX('Policy Characteristics'!J:J,MATCH($C86,'Policy Characteristics'!$C:$C,0)))</f>
        <v>**Description:**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v>
      </c>
      <c r="Q86" s="358" t="str">
        <f>IF(ISBLANK(INDEX('Policy Characteristics'!K:K,MATCH($C86,'Policy Characteristics'!$C:$C,0))),"",INDEX('Policy Characteristics'!K:K,MATCH($C86,'Policy Characteristics'!$C:$C,0)))</f>
        <v>transportation-sector-main.html#ev-subsidy</v>
      </c>
      <c r="R86" s="358" t="str">
        <f>IF(ISBLANK(INDEX('Policy Characteristics'!L:L,MATCH($C86,'Policy Characteristics'!$C:$C,0))),"",INDEX('Policy Characteristics'!L:L,MATCH($C86,'Policy Characteristics'!$C:$C,0)))</f>
        <v>ev-subsidy.html</v>
      </c>
    </row>
    <row r="87" spans="1:18" s="69" customFormat="1" x14ac:dyDescent="0.35">
      <c r="A87" s="358" t="str">
        <f>IF(ISBLANK(INDEX('Policy Characteristics'!A:A,MATCH($C87,'Policy Characteristics'!$C:$C,0))),"",INDEX('Policy Characteristics'!A:A,MATCH($C87,'Policy Characteristics'!$C:$C,0)))</f>
        <v>Transportation</v>
      </c>
      <c r="B87" s="358" t="str">
        <f>IF(ISBLANK(INDEX('Policy Characteristics'!B:B,MATCH($C87,'Policy Characteristics'!$C:$C,0))),"",INDEX('Policy Characteristics'!B:B,MATCH($C87,'Policy Characteristics'!$C:$C,0)))</f>
        <v>Electric Vehicle Subsidy</v>
      </c>
      <c r="C87" s="362" t="str">
        <f t="shared" si="4"/>
        <v>Additional EV Subsidy Percentage</v>
      </c>
      <c r="D87" s="68" t="s">
        <v>44</v>
      </c>
      <c r="E87" s="68" t="s">
        <v>117</v>
      </c>
      <c r="F87" s="68" t="s">
        <v>87</v>
      </c>
      <c r="G87" s="68" t="s">
        <v>151</v>
      </c>
      <c r="H87" s="54">
        <v>602</v>
      </c>
      <c r="I87" s="9" t="s">
        <v>46</v>
      </c>
      <c r="J87" s="360" t="str">
        <f>IF(ISBLANK(INDEX('Policy Characteristics'!D:D,MATCH($C87,'Policy Characteristics'!$C:$C,0))),"",INDEX('Policy Characteristics'!D:D,MATCH($C87,'Policy Characteristics'!$C:$C,0)))</f>
        <v>EV Subsidy</v>
      </c>
      <c r="K87" s="358" t="str">
        <f>IF(ISBLANK(INDEX('Policy Characteristics'!E:E,MATCH($C87,'Policy Characteristics'!$C:$C,0))),"",INDEX('Policy Characteristics'!E:E,MATCH($C87,'Policy Characteristics'!$C:$C,0)))</f>
        <v>trans EV subsidy</v>
      </c>
      <c r="L87" s="380">
        <f>IF(ISBLANK(INDEX('Policy Characteristics'!F:F,MATCH($C87,'Policy Characteristics'!$C:$C,0))),"",INDEX('Policy Characteristics'!F:F,MATCH($C87,'Policy Characteristics'!$C:$C,0)))</f>
        <v>0</v>
      </c>
      <c r="M87" s="380">
        <f>IF(ISBLANK(INDEX('Policy Characteristics'!G:G,MATCH($C87,'Policy Characteristics'!$C:$C,0))),"",INDEX('Policy Characteristics'!G:G,MATCH($C87,'Policy Characteristics'!$C:$C,0)))</f>
        <v>0.5</v>
      </c>
      <c r="N87" s="380">
        <f>IF(ISBLANK(INDEX('Policy Characteristics'!H:H,MATCH($C87,'Policy Characteristics'!$C:$C,0))),"",INDEX('Policy Characteristics'!H:H,MATCH($C87,'Policy Characteristics'!$C:$C,0)))</f>
        <v>0.01</v>
      </c>
      <c r="O87" s="358" t="str">
        <f>IF(ISBLANK(INDEX('Policy Characteristics'!I:I,MATCH($C87,'Policy Characteristics'!$C:$C,0))),"",INDEX('Policy Characteristics'!I:I,MATCH($C87,'Policy Characteristics'!$C:$C,0)))</f>
        <v>% of vehicle cost</v>
      </c>
      <c r="P87" s="358" t="str">
        <f>IF(ISBLANK(INDEX('Policy Characteristics'!J:J,MATCH($C87,'Policy Characteristics'!$C:$C,0))),"",INDEX('Policy Characteristics'!J:J,MATCH($C87,'Policy Characteristics'!$C:$C,0)))</f>
        <v>**Description:**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v>
      </c>
      <c r="Q87" s="358" t="str">
        <f>IF(ISBLANK(INDEX('Policy Characteristics'!K:K,MATCH($C87,'Policy Characteristics'!$C:$C,0))),"",INDEX('Policy Characteristics'!K:K,MATCH($C87,'Policy Characteristics'!$C:$C,0)))</f>
        <v>transportation-sector-main.html#ev-subsidy</v>
      </c>
      <c r="R87" s="358" t="str">
        <f>IF(ISBLANK(INDEX('Policy Characteristics'!L:L,MATCH($C87,'Policy Characteristics'!$C:$C,0))),"",INDEX('Policy Characteristics'!L:L,MATCH($C87,'Policy Characteristics'!$C:$C,0)))</f>
        <v>ev-subsidy.html</v>
      </c>
    </row>
    <row r="88" spans="1:18" x14ac:dyDescent="0.35">
      <c r="A88" s="358" t="str">
        <f>IF(ISBLANK(INDEX('Policy Characteristics'!A:A,MATCH($C88,'Policy Characteristics'!$C:$C,0))),"",INDEX('Policy Characteristics'!A:A,MATCH($C88,'Policy Characteristics'!$C:$C,0)))</f>
        <v>Transportation</v>
      </c>
      <c r="B88" s="358" t="str">
        <f>IF(ISBLANK(INDEX('Policy Characteristics'!B:B,MATCH($C88,'Policy Characteristics'!$C:$C,0))),"",INDEX('Policy Characteristics'!B:B,MATCH($C88,'Policy Characteristics'!$C:$C,0)))</f>
        <v>Feebate</v>
      </c>
      <c r="C88" s="363" t="s">
        <v>115</v>
      </c>
      <c r="D88" s="53"/>
      <c r="E88" s="53"/>
      <c r="F88" s="53"/>
      <c r="G88" s="53"/>
      <c r="H88" s="54">
        <v>1</v>
      </c>
      <c r="I88" s="53" t="s">
        <v>45</v>
      </c>
      <c r="J88" s="360" t="str">
        <f>IF(ISBLANK(INDEX('Policy Characteristics'!D:D,MATCH($C88,'Policy Characteristics'!$C:$C,0))),"",INDEX('Policy Characteristics'!D:D,MATCH($C88,'Policy Characteristics'!$C:$C,0)))</f>
        <v>Feebate</v>
      </c>
      <c r="K88" s="358" t="str">
        <f>IF(ISBLANK(INDEX('Policy Characteristics'!E:E,MATCH($C88,'Policy Characteristics'!$C:$C,0))),"",INDEX('Policy Characteristics'!E:E,MATCH($C88,'Policy Characteristics'!$C:$C,0)))</f>
        <v>trans LDVs feebate</v>
      </c>
      <c r="L88" s="380">
        <f>IF(ISBLANK(INDEX('Policy Characteristics'!F:F,MATCH($C88,'Policy Characteristics'!$C:$C,0))),"",INDEX('Policy Characteristics'!F:F,MATCH($C88,'Policy Characteristics'!$C:$C,0)))</f>
        <v>0</v>
      </c>
      <c r="M88" s="380">
        <f>IF(ISBLANK(INDEX('Policy Characteristics'!G:G,MATCH($C88,'Policy Characteristics'!$C:$C,0))),"",INDEX('Policy Characteristics'!G:G,MATCH($C88,'Policy Characteristics'!$C:$C,0)))</f>
        <v>1</v>
      </c>
      <c r="N88" s="380">
        <f>IF(ISBLANK(INDEX('Policy Characteristics'!H:H,MATCH($C88,'Policy Characteristics'!$C:$C,0))),"",INDEX('Policy Characteristics'!H:H,MATCH($C88,'Policy Characteristics'!$C:$C,0)))</f>
        <v>0.02</v>
      </c>
      <c r="O88" s="358" t="str">
        <f>IF(ISBLANK(INDEX('Policy Characteristics'!I:I,MATCH($C88,'Policy Characteristics'!$C:$C,0))),"",INDEX('Policy Characteristics'!I:I,MATCH($C88,'Policy Characteristics'!$C:$C,0)))</f>
        <v>% of global best practice rate</v>
      </c>
      <c r="P88" s="358" t="str">
        <f>IF(ISBLANK(INDEX('Policy Characteristics'!J:J,MATCH($C88,'Policy Characteristics'!$C:$C,0))),"",INDEX('Policy Characteristics'!J:J,MATCH($C88,'Policy Characteristics'!$C:$C,0)))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88" s="358" t="str">
        <f>IF(ISBLANK(INDEX('Policy Characteristics'!K:K,MATCH($C88,'Policy Characteristics'!$C:$C,0))),"",INDEX('Policy Characteristics'!K:K,MATCH($C88,'Policy Characteristics'!$C:$C,0)))</f>
        <v>transportation-sector-main.html#feebate</v>
      </c>
      <c r="R88" s="358" t="str">
        <f>IF(ISBLANK(INDEX('Policy Characteristics'!L:L,MATCH($C88,'Policy Characteristics'!$C:$C,0))),"",INDEX('Policy Characteristics'!L:L,MATCH($C88,'Policy Characteristics'!$C:$C,0)))</f>
        <v>feebate.html</v>
      </c>
    </row>
    <row r="89" spans="1:18" x14ac:dyDescent="0.35">
      <c r="A89" s="358" t="str">
        <f>IF(ISBLANK(INDEX('Policy Characteristics'!A:A,MATCH($C89,'Policy Characteristics'!$C:$C,0))),"",INDEX('Policy Characteristics'!A:A,MATCH($C89,'Policy Characteristics'!$C:$C,0)))</f>
        <v>Transportation</v>
      </c>
      <c r="B89" s="358" t="str">
        <f>IF(ISBLANK(INDEX('Policy Characteristics'!B:B,MATCH($C89,'Policy Characteristics'!$C:$C,0))),"",INDEX('Policy Characteristics'!B:B,MATCH($C89,'Policy Characteristics'!$C:$C,0)))</f>
        <v>Fuel Economy Standard</v>
      </c>
      <c r="C89" s="363" t="s">
        <v>320</v>
      </c>
      <c r="D89" s="53" t="s">
        <v>47</v>
      </c>
      <c r="E89" s="53" t="s">
        <v>39</v>
      </c>
      <c r="F89" s="53" t="s">
        <v>86</v>
      </c>
      <c r="G89" s="53" t="s">
        <v>39</v>
      </c>
      <c r="H89" s="205">
        <v>362</v>
      </c>
      <c r="I89" s="9" t="s">
        <v>45</v>
      </c>
      <c r="J89" s="360" t="str">
        <f>IF(ISBLANK(INDEX('Policy Characteristics'!D:D,MATCH($C89,'Policy Characteristics'!$C:$C,0))),"",INDEX('Policy Characteristics'!D:D,MATCH($C89,'Policy Characteristics'!$C:$C,0)))</f>
        <v>Vehicle Fuel Economy Standards</v>
      </c>
      <c r="K89" s="358" t="str">
        <f>IF(ISBLANK(INDEX('Policy Characteristics'!E:E,MATCH($C89,'Policy Characteristics'!$C:$C,0))),"",INDEX('Policy Characteristics'!E:E,MATCH($C89,'Policy Characteristics'!$C:$C,0)))</f>
        <v>trans fuel economy standards</v>
      </c>
      <c r="L89" s="380">
        <f>IF(ISBLANK(INDEX('Policy Characteristics'!F:F,MATCH($C89,'Policy Characteristics'!$C:$C,0))),"",INDEX('Policy Characteristics'!F:F,MATCH($C89,'Policy Characteristics'!$C:$C,0)))</f>
        <v>0</v>
      </c>
      <c r="M89" s="380">
        <f>IF(ISBLANK(INDEX('Policy Characteristics'!G:G,MATCH($C89,'Policy Characteristics'!$C:$C,0))),"",INDEX('Policy Characteristics'!G:G,MATCH($C89,'Policy Characteristics'!$C:$C,0)))</f>
        <v>1</v>
      </c>
      <c r="N89" s="380">
        <f>IF(ISBLANK(INDEX('Policy Characteristics'!H:H,MATCH($C89,'Policy Characteristics'!$C:$C,0))),"",INDEX('Policy Characteristics'!H:H,MATCH($C89,'Policy Characteristics'!$C:$C,0)))</f>
        <v>0.01</v>
      </c>
      <c r="O89" s="358" t="str">
        <f>IF(ISBLANK(INDEX('Policy Characteristics'!I:I,MATCH($C89,'Policy Characteristics'!$C:$C,0))),"",INDEX('Policy Characteristics'!I:I,MATCH($C89,'Policy Characteristics'!$C:$C,0)))</f>
        <v>% increase in miles/gal</v>
      </c>
      <c r="P89" s="358" t="str">
        <f>IF(ISBLANK(INDEX('Policy Characteristics'!J:J,MATCH($C89,'Policy Characteristics'!$C:$C,0))),"",INDEX('Policy Characteristics'!J:J,MATCH($C89,'Policy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**Passenger Aircraft:** The U.S. currently does not have fuel economy standards for aircraft.  In the absence of standards, new passenger aircraft fuel economy is projected to improve roughly 17% from 2018-2050 in the BAU case. // **Freight Aircraft:**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**Passenger Ships:** The U.S. currently does not have fuel economy standards for ships.  In the absence of standards, new passenger ship fuel economy is not projected to change significantly from 2018-2050 in the BAU case. // **Freight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89" s="358" t="str">
        <f>IF(ISBLANK(INDEX('Policy Characteristics'!K:K,MATCH($C89,'Policy Characteristics'!$C:$C,0))),"",INDEX('Policy Characteristics'!K:K,MATCH($C89,'Policy Characteristics'!$C:$C,0)))</f>
        <v>transportation-sector-main.html#fuel-econ-std</v>
      </c>
      <c r="R89" s="358" t="str">
        <f>IF(ISBLANK(INDEX('Policy Characteristics'!L:L,MATCH($C89,'Policy Characteristics'!$C:$C,0))),"",INDEX('Policy Characteristics'!L:L,MATCH($C89,'Policy Characteristics'!$C:$C,0)))</f>
        <v>fuel-economy-standard.html</v>
      </c>
    </row>
    <row r="90" spans="1:18" x14ac:dyDescent="0.35">
      <c r="A90" s="358" t="str">
        <f>IF(ISBLANK(INDEX('Policy Characteristics'!A:A,MATCH($C90,'Policy Characteristics'!$C:$C,0))),"",INDEX('Policy Characteristics'!A:A,MATCH($C90,'Policy Characteristics'!$C:$C,0)))</f>
        <v>Transportation</v>
      </c>
      <c r="B90" s="358" t="str">
        <f>IF(ISBLANK(INDEX('Policy Characteristics'!B:B,MATCH($C90,'Policy Characteristics'!$C:$C,0))),"",INDEX('Policy Characteristics'!B:B,MATCH($C90,'Policy Characteristics'!$C:$C,0)))</f>
        <v>Fuel Economy Standard</v>
      </c>
      <c r="C90" s="362" t="str">
        <f t="shared" ref="C90:C93" si="5">C$89</f>
        <v>Percentage Additional Improvement of Fuel Economy Std</v>
      </c>
      <c r="D90" s="53" t="s">
        <v>44</v>
      </c>
      <c r="E90" s="53" t="s">
        <v>39</v>
      </c>
      <c r="F90" s="53" t="s">
        <v>87</v>
      </c>
      <c r="G90" s="53" t="s">
        <v>39</v>
      </c>
      <c r="H90" s="54">
        <v>363</v>
      </c>
      <c r="I90" s="9" t="s">
        <v>45</v>
      </c>
      <c r="J90" s="360" t="str">
        <f>IF(ISBLANK(INDEX('Policy Characteristics'!D:D,MATCH($C90,'Policy Characteristics'!$C:$C,0))),"",INDEX('Policy Characteristics'!D:D,MATCH($C90,'Policy Characteristics'!$C:$C,0)))</f>
        <v>Vehicle Fuel Economy Standards</v>
      </c>
      <c r="K90" s="358" t="str">
        <f>IF(ISBLANK(INDEX('Policy Characteristics'!E:E,MATCH($C90,'Policy Characteristics'!$C:$C,0))),"",INDEX('Policy Characteristics'!E:E,MATCH($C90,'Policy Characteristics'!$C:$C,0)))</f>
        <v>trans fuel economy standards</v>
      </c>
      <c r="L90" s="380">
        <f>IF(ISBLANK(INDEX('Policy Characteristics'!F:F,MATCH($C90,'Policy Characteristics'!$C:$C,0))),"",INDEX('Policy Characteristics'!F:F,MATCH($C90,'Policy Characteristics'!$C:$C,0)))</f>
        <v>0</v>
      </c>
      <c r="M90" s="380">
        <f>IF(ISBLANK(INDEX('Policy Characteristics'!G:G,MATCH($C90,'Policy Characteristics'!$C:$C,0))),"",INDEX('Policy Characteristics'!G:G,MATCH($C90,'Policy Characteristics'!$C:$C,0)))</f>
        <v>1</v>
      </c>
      <c r="N90" s="380">
        <f>IF(ISBLANK(INDEX('Policy Characteristics'!H:H,MATCH($C90,'Policy Characteristics'!$C:$C,0))),"",INDEX('Policy Characteristics'!H:H,MATCH($C90,'Policy Characteristics'!$C:$C,0)))</f>
        <v>0.01</v>
      </c>
      <c r="O90" s="358" t="str">
        <f>IF(ISBLANK(INDEX('Policy Characteristics'!I:I,MATCH($C90,'Policy Characteristics'!$C:$C,0))),"",INDEX('Policy Characteristics'!I:I,MATCH($C90,'Policy Characteristics'!$C:$C,0)))</f>
        <v>% increase in miles/gal</v>
      </c>
      <c r="P90" s="358" t="str">
        <f>IF(ISBLANK(INDEX('Policy Characteristics'!J:J,MATCH($C90,'Policy Characteristics'!$C:$C,0))),"",INDEX('Policy Characteristics'!J:J,MATCH($C90,'Policy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**Passenger Aircraft:** The U.S. currently does not have fuel economy standards for aircraft.  In the absence of standards, new passenger aircraft fuel economy is projected to improve roughly 17% from 2018-2050 in the BAU case. // **Freight Aircraft:**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**Passenger Ships:** The U.S. currently does not have fuel economy standards for ships.  In the absence of standards, new passenger ship fuel economy is not projected to change significantly from 2018-2050 in the BAU case. // **Freight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90" s="358" t="str">
        <f>IF(ISBLANK(INDEX('Policy Characteristics'!K:K,MATCH($C90,'Policy Characteristics'!$C:$C,0))),"",INDEX('Policy Characteristics'!K:K,MATCH($C90,'Policy Characteristics'!$C:$C,0)))</f>
        <v>transportation-sector-main.html#fuel-econ-std</v>
      </c>
      <c r="R90" s="358" t="str">
        <f>IF(ISBLANK(INDEX('Policy Characteristics'!L:L,MATCH($C90,'Policy Characteristics'!$C:$C,0))),"",INDEX('Policy Characteristics'!L:L,MATCH($C90,'Policy Characteristics'!$C:$C,0)))</f>
        <v>fuel-economy-standard.html</v>
      </c>
    </row>
    <row r="91" spans="1:18" x14ac:dyDescent="0.35">
      <c r="A91" s="358" t="str">
        <f>IF(ISBLANK(INDEX('Policy Characteristics'!A:A,MATCH($C91,'Policy Characteristics'!$C:$C,0))),"",INDEX('Policy Characteristics'!A:A,MATCH($C91,'Policy Characteristics'!$C:$C,0)))</f>
        <v>Transportation</v>
      </c>
      <c r="B91" s="358" t="str">
        <f>IF(ISBLANK(INDEX('Policy Characteristics'!B:B,MATCH($C91,'Policy Characteristics'!$C:$C,0))),"",INDEX('Policy Characteristics'!B:B,MATCH($C91,'Policy Characteristics'!$C:$C,0)))</f>
        <v>Fuel Economy Standard</v>
      </c>
      <c r="C91" s="362" t="str">
        <f t="shared" ref="C91:C94" si="6">C$89</f>
        <v>Percentage Additional Improvement of Fuel Economy Std</v>
      </c>
      <c r="D91" s="53" t="s">
        <v>47</v>
      </c>
      <c r="E91" s="53" t="s">
        <v>40</v>
      </c>
      <c r="F91" s="53" t="s">
        <v>86</v>
      </c>
      <c r="G91" s="53" t="s">
        <v>40</v>
      </c>
      <c r="H91" s="209">
        <v>364</v>
      </c>
      <c r="I91" s="9" t="s">
        <v>45</v>
      </c>
      <c r="J91" s="360" t="str">
        <f>IF(ISBLANK(INDEX('Policy Characteristics'!D:D,MATCH($C91,'Policy Characteristics'!$C:$C,0))),"",INDEX('Policy Characteristics'!D:D,MATCH($C91,'Policy Characteristics'!$C:$C,0)))</f>
        <v>Vehicle Fuel Economy Standards</v>
      </c>
      <c r="K91" s="358" t="str">
        <f>IF(ISBLANK(INDEX('Policy Characteristics'!E:E,MATCH($C91,'Policy Characteristics'!$C:$C,0))),"",INDEX('Policy Characteristics'!E:E,MATCH($C91,'Policy Characteristics'!$C:$C,0)))</f>
        <v>trans fuel economy standards</v>
      </c>
      <c r="L91" s="380">
        <f>IF(ISBLANK(INDEX('Policy Characteristics'!F:F,MATCH($C91,'Policy Characteristics'!$C:$C,0))),"",INDEX('Policy Characteristics'!F:F,MATCH($C91,'Policy Characteristics'!$C:$C,0)))</f>
        <v>0</v>
      </c>
      <c r="M91" s="380">
        <f>IF(ISBLANK(INDEX('Policy Characteristics'!G:G,MATCH($C91,'Policy Characteristics'!$C:$C,0))),"",INDEX('Policy Characteristics'!G:G,MATCH($C91,'Policy Characteristics'!$C:$C,0)))</f>
        <v>1</v>
      </c>
      <c r="N91" s="380">
        <f>IF(ISBLANK(INDEX('Policy Characteristics'!H:H,MATCH($C91,'Policy Characteristics'!$C:$C,0))),"",INDEX('Policy Characteristics'!H:H,MATCH($C91,'Policy Characteristics'!$C:$C,0)))</f>
        <v>0.01</v>
      </c>
      <c r="O91" s="358" t="str">
        <f>IF(ISBLANK(INDEX('Policy Characteristics'!I:I,MATCH($C91,'Policy Characteristics'!$C:$C,0))),"",INDEX('Policy Characteristics'!I:I,MATCH($C91,'Policy Characteristics'!$C:$C,0)))</f>
        <v>% increase in miles/gal</v>
      </c>
      <c r="P91" s="358" t="str">
        <f>IF(ISBLANK(INDEX('Policy Characteristics'!J:J,MATCH($C91,'Policy Characteristics'!$C:$C,0))),"",INDEX('Policy Characteristics'!J:J,MATCH($C91,'Policy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**Passenger Aircraft:** The U.S. currently does not have fuel economy standards for aircraft.  In the absence of standards, new passenger aircraft fuel economy is projected to improve roughly 17% from 2018-2050 in the BAU case. // **Freight Aircraft:**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**Passenger Ships:** The U.S. currently does not have fuel economy standards for ships.  In the absence of standards, new passenger ship fuel economy is not projected to change significantly from 2018-2050 in the BAU case. // **Freight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91" s="358" t="str">
        <f>IF(ISBLANK(INDEX('Policy Characteristics'!K:K,MATCH($C91,'Policy Characteristics'!$C:$C,0))),"",INDEX('Policy Characteristics'!K:K,MATCH($C91,'Policy Characteristics'!$C:$C,0)))</f>
        <v>transportation-sector-main.html#fuel-econ-std</v>
      </c>
      <c r="R91" s="358" t="str">
        <f>IF(ISBLANK(INDEX('Policy Characteristics'!L:L,MATCH($C91,'Policy Characteristics'!$C:$C,0))),"",INDEX('Policy Characteristics'!L:L,MATCH($C91,'Policy Characteristics'!$C:$C,0)))</f>
        <v>fuel-economy-standard.html</v>
      </c>
    </row>
    <row r="92" spans="1:18" x14ac:dyDescent="0.35">
      <c r="A92" s="358" t="str">
        <f>IF(ISBLANK(INDEX('Policy Characteristics'!A:A,MATCH($C92,'Policy Characteristics'!$C:$C,0))),"",INDEX('Policy Characteristics'!A:A,MATCH($C92,'Policy Characteristics'!$C:$C,0)))</f>
        <v>Transportation</v>
      </c>
      <c r="B92" s="358" t="str">
        <f>IF(ISBLANK(INDEX('Policy Characteristics'!B:B,MATCH($C92,'Policy Characteristics'!$C:$C,0))),"",INDEX('Policy Characteristics'!B:B,MATCH($C92,'Policy Characteristics'!$C:$C,0)))</f>
        <v>Fuel Economy Standard</v>
      </c>
      <c r="C92" s="362" t="str">
        <f t="shared" si="5"/>
        <v>Percentage Additional Improvement of Fuel Economy Std</v>
      </c>
      <c r="D92" s="53" t="s">
        <v>44</v>
      </c>
      <c r="E92" s="53" t="s">
        <v>40</v>
      </c>
      <c r="F92" s="53" t="s">
        <v>87</v>
      </c>
      <c r="G92" s="53" t="s">
        <v>40</v>
      </c>
      <c r="H92" s="54">
        <v>365</v>
      </c>
      <c r="I92" s="9" t="s">
        <v>45</v>
      </c>
      <c r="J92" s="360" t="str">
        <f>IF(ISBLANK(INDEX('Policy Characteristics'!D:D,MATCH($C92,'Policy Characteristics'!$C:$C,0))),"",INDEX('Policy Characteristics'!D:D,MATCH($C92,'Policy Characteristics'!$C:$C,0)))</f>
        <v>Vehicle Fuel Economy Standards</v>
      </c>
      <c r="K92" s="358" t="str">
        <f>IF(ISBLANK(INDEX('Policy Characteristics'!E:E,MATCH($C92,'Policy Characteristics'!$C:$C,0))),"",INDEX('Policy Characteristics'!E:E,MATCH($C92,'Policy Characteristics'!$C:$C,0)))</f>
        <v>trans fuel economy standards</v>
      </c>
      <c r="L92" s="380">
        <f>IF(ISBLANK(INDEX('Policy Characteristics'!F:F,MATCH($C92,'Policy Characteristics'!$C:$C,0))),"",INDEX('Policy Characteristics'!F:F,MATCH($C92,'Policy Characteristics'!$C:$C,0)))</f>
        <v>0</v>
      </c>
      <c r="M92" s="380">
        <f>IF(ISBLANK(INDEX('Policy Characteristics'!G:G,MATCH($C92,'Policy Characteristics'!$C:$C,0))),"",INDEX('Policy Characteristics'!G:G,MATCH($C92,'Policy Characteristics'!$C:$C,0)))</f>
        <v>1</v>
      </c>
      <c r="N92" s="380">
        <f>IF(ISBLANK(INDEX('Policy Characteristics'!H:H,MATCH($C92,'Policy Characteristics'!$C:$C,0))),"",INDEX('Policy Characteristics'!H:H,MATCH($C92,'Policy Characteristics'!$C:$C,0)))</f>
        <v>0.01</v>
      </c>
      <c r="O92" s="358" t="str">
        <f>IF(ISBLANK(INDEX('Policy Characteristics'!I:I,MATCH($C92,'Policy Characteristics'!$C:$C,0))),"",INDEX('Policy Characteristics'!I:I,MATCH($C92,'Policy Characteristics'!$C:$C,0)))</f>
        <v>% increase in miles/gal</v>
      </c>
      <c r="P92" s="358" t="str">
        <f>IF(ISBLANK(INDEX('Policy Characteristics'!J:J,MATCH($C92,'Policy Characteristics'!$C:$C,0))),"",INDEX('Policy Characteristics'!J:J,MATCH($C92,'Policy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**Passenger Aircraft:** The U.S. currently does not have fuel economy standards for aircraft.  In the absence of standards, new passenger aircraft fuel economy is projected to improve roughly 17% from 2018-2050 in the BAU case. // **Freight Aircraft:**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**Passenger Ships:** The U.S. currently does not have fuel economy standards for ships.  In the absence of standards, new passenger ship fuel economy is not projected to change significantly from 2018-2050 in the BAU case. // **Freight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92" s="358" t="str">
        <f>IF(ISBLANK(INDEX('Policy Characteristics'!K:K,MATCH($C92,'Policy Characteristics'!$C:$C,0))),"",INDEX('Policy Characteristics'!K:K,MATCH($C92,'Policy Characteristics'!$C:$C,0)))</f>
        <v>transportation-sector-main.html#fuel-econ-std</v>
      </c>
      <c r="R92" s="358" t="str">
        <f>IF(ISBLANK(INDEX('Policy Characteristics'!L:L,MATCH($C92,'Policy Characteristics'!$C:$C,0))),"",INDEX('Policy Characteristics'!L:L,MATCH($C92,'Policy Characteristics'!$C:$C,0)))</f>
        <v>fuel-economy-standard.html</v>
      </c>
    </row>
    <row r="93" spans="1:18" x14ac:dyDescent="0.35">
      <c r="A93" s="358" t="str">
        <f>IF(ISBLANK(INDEX('Policy Characteristics'!A:A,MATCH($C93,'Policy Characteristics'!$C:$C,0))),"",INDEX('Policy Characteristics'!A:A,MATCH($C93,'Policy Characteristics'!$C:$C,0)))</f>
        <v>Transportation</v>
      </c>
      <c r="B93" s="358" t="str">
        <f>IF(ISBLANK(INDEX('Policy Characteristics'!B:B,MATCH($C93,'Policy Characteristics'!$C:$C,0))),"",INDEX('Policy Characteristics'!B:B,MATCH($C93,'Policy Characteristics'!$C:$C,0)))</f>
        <v>Fuel Economy Standard</v>
      </c>
      <c r="C93" s="362" t="str">
        <f t="shared" si="5"/>
        <v>Percentage Additional Improvement of Fuel Economy Std</v>
      </c>
      <c r="D93" s="53" t="s">
        <v>47</v>
      </c>
      <c r="E93" s="53" t="s">
        <v>41</v>
      </c>
      <c r="F93" s="53" t="s">
        <v>86</v>
      </c>
      <c r="G93" s="53" t="s">
        <v>88</v>
      </c>
      <c r="H93" s="209">
        <v>366</v>
      </c>
      <c r="I93" s="9" t="s">
        <v>45</v>
      </c>
      <c r="J93" s="360" t="str">
        <f>IF(ISBLANK(INDEX('Policy Characteristics'!D:D,MATCH($C93,'Policy Characteristics'!$C:$C,0))),"",INDEX('Policy Characteristics'!D:D,MATCH($C93,'Policy Characteristics'!$C:$C,0)))</f>
        <v>Vehicle Fuel Economy Standards</v>
      </c>
      <c r="K93" s="358" t="str">
        <f>IF(ISBLANK(INDEX('Policy Characteristics'!E:E,MATCH($C93,'Policy Characteristics'!$C:$C,0))),"",INDEX('Policy Characteristics'!E:E,MATCH($C93,'Policy Characteristics'!$C:$C,0)))</f>
        <v>trans fuel economy standards</v>
      </c>
      <c r="L93" s="380">
        <f>IF(ISBLANK(INDEX('Policy Characteristics'!F:F,MATCH($C93,'Policy Characteristics'!$C:$C,0))),"",INDEX('Policy Characteristics'!F:F,MATCH($C93,'Policy Characteristics'!$C:$C,0)))</f>
        <v>0</v>
      </c>
      <c r="M93" s="380">
        <f>IF(ISBLANK(INDEX('Policy Characteristics'!G:G,MATCH($C93,'Policy Characteristics'!$C:$C,0))),"",INDEX('Policy Characteristics'!G:G,MATCH($C93,'Policy Characteristics'!$C:$C,0)))</f>
        <v>1</v>
      </c>
      <c r="N93" s="380">
        <f>IF(ISBLANK(INDEX('Policy Characteristics'!H:H,MATCH($C93,'Policy Characteristics'!$C:$C,0))),"",INDEX('Policy Characteristics'!H:H,MATCH($C93,'Policy Characteristics'!$C:$C,0)))</f>
        <v>0.01</v>
      </c>
      <c r="O93" s="358" t="str">
        <f>IF(ISBLANK(INDEX('Policy Characteristics'!I:I,MATCH($C93,'Policy Characteristics'!$C:$C,0))),"",INDEX('Policy Characteristics'!I:I,MATCH($C93,'Policy Characteristics'!$C:$C,0)))</f>
        <v>% increase in miles/gal</v>
      </c>
      <c r="P93" s="358" t="str">
        <f>IF(ISBLANK(INDEX('Policy Characteristics'!J:J,MATCH($C93,'Policy Characteristics'!$C:$C,0))),"",INDEX('Policy Characteristics'!J:J,MATCH($C93,'Policy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**Passenger Aircraft:** The U.S. currently does not have fuel economy standards for aircraft.  In the absence of standards, new passenger aircraft fuel economy is projected to improve roughly 17% from 2018-2050 in the BAU case. // **Freight Aircraft:**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**Passenger Ships:** The U.S. currently does not have fuel economy standards for ships.  In the absence of standards, new passenger ship fuel economy is not projected to change significantly from 2018-2050 in the BAU case. // **Freight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93" s="358" t="str">
        <f>IF(ISBLANK(INDEX('Policy Characteristics'!K:K,MATCH($C93,'Policy Characteristics'!$C:$C,0))),"",INDEX('Policy Characteristics'!K:K,MATCH($C93,'Policy Characteristics'!$C:$C,0)))</f>
        <v>transportation-sector-main.html#fuel-econ-std</v>
      </c>
      <c r="R93" s="358" t="str">
        <f>IF(ISBLANK(INDEX('Policy Characteristics'!L:L,MATCH($C93,'Policy Characteristics'!$C:$C,0))),"",INDEX('Policy Characteristics'!L:L,MATCH($C93,'Policy Characteristics'!$C:$C,0)))</f>
        <v>fuel-economy-standard.html</v>
      </c>
    </row>
    <row r="94" spans="1:18" x14ac:dyDescent="0.35">
      <c r="A94" s="358" t="str">
        <f>IF(ISBLANK(INDEX('Policy Characteristics'!A:A,MATCH($C94,'Policy Characteristics'!$C:$C,0))),"",INDEX('Policy Characteristics'!A:A,MATCH($C94,'Policy Characteristics'!$C:$C,0)))</f>
        <v>Transportation</v>
      </c>
      <c r="B94" s="358" t="str">
        <f>IF(ISBLANK(INDEX('Policy Characteristics'!B:B,MATCH($C94,'Policy Characteristics'!$C:$C,0))),"",INDEX('Policy Characteristics'!B:B,MATCH($C94,'Policy Characteristics'!$C:$C,0)))</f>
        <v>Fuel Economy Standard</v>
      </c>
      <c r="C94" s="362" t="str">
        <f t="shared" si="6"/>
        <v>Percentage Additional Improvement of Fuel Economy Std</v>
      </c>
      <c r="D94" s="53" t="s">
        <v>44</v>
      </c>
      <c r="E94" s="53" t="s">
        <v>41</v>
      </c>
      <c r="F94" s="53" t="s">
        <v>87</v>
      </c>
      <c r="G94" s="53" t="s">
        <v>88</v>
      </c>
      <c r="H94" s="54">
        <v>367</v>
      </c>
      <c r="I94" s="9" t="s">
        <v>45</v>
      </c>
      <c r="J94" s="360" t="str">
        <f>IF(ISBLANK(INDEX('Policy Characteristics'!D:D,MATCH($C94,'Policy Characteristics'!$C:$C,0))),"",INDEX('Policy Characteristics'!D:D,MATCH($C94,'Policy Characteristics'!$C:$C,0)))</f>
        <v>Vehicle Fuel Economy Standards</v>
      </c>
      <c r="K94" s="358" t="str">
        <f>IF(ISBLANK(INDEX('Policy Characteristics'!E:E,MATCH($C94,'Policy Characteristics'!$C:$C,0))),"",INDEX('Policy Characteristics'!E:E,MATCH($C94,'Policy Characteristics'!$C:$C,0)))</f>
        <v>trans fuel economy standards</v>
      </c>
      <c r="L94" s="380">
        <f>IF(ISBLANK(INDEX('Policy Characteristics'!F:F,MATCH($C94,'Policy Characteristics'!$C:$C,0))),"",INDEX('Policy Characteristics'!F:F,MATCH($C94,'Policy Characteristics'!$C:$C,0)))</f>
        <v>0</v>
      </c>
      <c r="M94" s="380">
        <f>IF(ISBLANK(INDEX('Policy Characteristics'!G:G,MATCH($C94,'Policy Characteristics'!$C:$C,0))),"",INDEX('Policy Characteristics'!G:G,MATCH($C94,'Policy Characteristics'!$C:$C,0)))</f>
        <v>1</v>
      </c>
      <c r="N94" s="380">
        <f>IF(ISBLANK(INDEX('Policy Characteristics'!H:H,MATCH($C94,'Policy Characteristics'!$C:$C,0))),"",INDEX('Policy Characteristics'!H:H,MATCH($C94,'Policy Characteristics'!$C:$C,0)))</f>
        <v>0.01</v>
      </c>
      <c r="O94" s="358" t="str">
        <f>IF(ISBLANK(INDEX('Policy Characteristics'!I:I,MATCH($C94,'Policy Characteristics'!$C:$C,0))),"",INDEX('Policy Characteristics'!I:I,MATCH($C94,'Policy Characteristics'!$C:$C,0)))</f>
        <v>% increase in miles/gal</v>
      </c>
      <c r="P94" s="358" t="str">
        <f>IF(ISBLANK(INDEX('Policy Characteristics'!J:J,MATCH($C94,'Policy Characteristics'!$C:$C,0))),"",INDEX('Policy Characteristics'!J:J,MATCH($C94,'Policy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**Passenger Aircraft:** The U.S. currently does not have fuel economy standards for aircraft.  In the absence of standards, new passenger aircraft fuel economy is projected to improve roughly 17% from 2018-2050 in the BAU case. // **Freight Aircraft:**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**Passenger Ships:** The U.S. currently does not have fuel economy standards for ships.  In the absence of standards, new passenger ship fuel economy is not projected to change significantly from 2018-2050 in the BAU case. // **Freight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94" s="358" t="str">
        <f>IF(ISBLANK(INDEX('Policy Characteristics'!K:K,MATCH($C94,'Policy Characteristics'!$C:$C,0))),"",INDEX('Policy Characteristics'!K:K,MATCH($C94,'Policy Characteristics'!$C:$C,0)))</f>
        <v>transportation-sector-main.html#fuel-econ-std</v>
      </c>
      <c r="R94" s="358" t="str">
        <f>IF(ISBLANK(INDEX('Policy Characteristics'!L:L,MATCH($C94,'Policy Characteristics'!$C:$C,0))),"",INDEX('Policy Characteristics'!L:L,MATCH($C94,'Policy Characteristics'!$C:$C,0)))</f>
        <v>fuel-economy-standard.html</v>
      </c>
    </row>
    <row r="95" spans="1:18" x14ac:dyDescent="0.35">
      <c r="A95" s="358" t="str">
        <f>IF(ISBLANK(INDEX('Policy Characteristics'!A:A,MATCH($C95,'Policy Characteristics'!$C:$C,0))),"",INDEX('Policy Characteristics'!A:A,MATCH($C95,'Policy Characteristics'!$C:$C,0)))</f>
        <v>Transportation</v>
      </c>
      <c r="B95" s="358" t="str">
        <f>IF(ISBLANK(INDEX('Policy Characteristics'!B:B,MATCH($C95,'Policy Characteristics'!$C:$C,0))),"",INDEX('Policy Characteristics'!B:B,MATCH($C95,'Policy Characteristics'!$C:$C,0)))</f>
        <v>Fuel Economy Standard</v>
      </c>
      <c r="C95" s="362" t="str">
        <f t="shared" ref="C95:C100" si="7">C$89</f>
        <v>Percentage Additional Improvement of Fuel Economy Std</v>
      </c>
      <c r="D95" s="53" t="s">
        <v>47</v>
      </c>
      <c r="E95" s="53" t="s">
        <v>42</v>
      </c>
      <c r="F95" s="53" t="s">
        <v>86</v>
      </c>
      <c r="G95" s="53" t="s">
        <v>89</v>
      </c>
      <c r="H95" s="209">
        <v>368</v>
      </c>
      <c r="I95" s="9" t="s">
        <v>45</v>
      </c>
      <c r="J95" s="360" t="str">
        <f>IF(ISBLANK(INDEX('Policy Characteristics'!D:D,MATCH($C95,'Policy Characteristics'!$C:$C,0))),"",INDEX('Policy Characteristics'!D:D,MATCH($C95,'Policy Characteristics'!$C:$C,0)))</f>
        <v>Vehicle Fuel Economy Standards</v>
      </c>
      <c r="K95" s="358" t="str">
        <f>IF(ISBLANK(INDEX('Policy Characteristics'!E:E,MATCH($C95,'Policy Characteristics'!$C:$C,0))),"",INDEX('Policy Characteristics'!E:E,MATCH($C95,'Policy Characteristics'!$C:$C,0)))</f>
        <v>trans fuel economy standards</v>
      </c>
      <c r="L95" s="380">
        <f>IF(ISBLANK(INDEX('Policy Characteristics'!F:F,MATCH($C95,'Policy Characteristics'!$C:$C,0))),"",INDEX('Policy Characteristics'!F:F,MATCH($C95,'Policy Characteristics'!$C:$C,0)))</f>
        <v>0</v>
      </c>
      <c r="M95" s="380">
        <f>IF(ISBLANK(INDEX('Policy Characteristics'!G:G,MATCH($C95,'Policy Characteristics'!$C:$C,0))),"",INDEX('Policy Characteristics'!G:G,MATCH($C95,'Policy Characteristics'!$C:$C,0)))</f>
        <v>1</v>
      </c>
      <c r="N95" s="380">
        <f>IF(ISBLANK(INDEX('Policy Characteristics'!H:H,MATCH($C95,'Policy Characteristics'!$C:$C,0))),"",INDEX('Policy Characteristics'!H:H,MATCH($C95,'Policy Characteristics'!$C:$C,0)))</f>
        <v>0.01</v>
      </c>
      <c r="O95" s="358" t="str">
        <f>IF(ISBLANK(INDEX('Policy Characteristics'!I:I,MATCH($C95,'Policy Characteristics'!$C:$C,0))),"",INDEX('Policy Characteristics'!I:I,MATCH($C95,'Policy Characteristics'!$C:$C,0)))</f>
        <v>% increase in miles/gal</v>
      </c>
      <c r="P95" s="358" t="str">
        <f>IF(ISBLANK(INDEX('Policy Characteristics'!J:J,MATCH($C95,'Policy Characteristics'!$C:$C,0))),"",INDEX('Policy Characteristics'!J:J,MATCH($C95,'Policy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**Passenger Aircraft:** The U.S. currently does not have fuel economy standards for aircraft.  In the absence of standards, new passenger aircraft fuel economy is projected to improve roughly 17% from 2018-2050 in the BAU case. // **Freight Aircraft:**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**Passenger Ships:** The U.S. currently does not have fuel economy standards for ships.  In the absence of standards, new passenger ship fuel economy is not projected to change significantly from 2018-2050 in the BAU case. // **Freight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95" s="358" t="str">
        <f>IF(ISBLANK(INDEX('Policy Characteristics'!K:K,MATCH($C95,'Policy Characteristics'!$C:$C,0))),"",INDEX('Policy Characteristics'!K:K,MATCH($C95,'Policy Characteristics'!$C:$C,0)))</f>
        <v>transportation-sector-main.html#fuel-econ-std</v>
      </c>
      <c r="R95" s="358" t="str">
        <f>IF(ISBLANK(INDEX('Policy Characteristics'!L:L,MATCH($C95,'Policy Characteristics'!$C:$C,0))),"",INDEX('Policy Characteristics'!L:L,MATCH($C95,'Policy Characteristics'!$C:$C,0)))</f>
        <v>fuel-economy-standard.html</v>
      </c>
    </row>
    <row r="96" spans="1:18" x14ac:dyDescent="0.35">
      <c r="A96" s="358" t="str">
        <f>IF(ISBLANK(INDEX('Policy Characteristics'!A:A,MATCH($C96,'Policy Characteristics'!$C:$C,0))),"",INDEX('Policy Characteristics'!A:A,MATCH($C96,'Policy Characteristics'!$C:$C,0)))</f>
        <v>Transportation</v>
      </c>
      <c r="B96" s="358" t="str">
        <f>IF(ISBLANK(INDEX('Policy Characteristics'!B:B,MATCH($C96,'Policy Characteristics'!$C:$C,0))),"",INDEX('Policy Characteristics'!B:B,MATCH($C96,'Policy Characteristics'!$C:$C,0)))</f>
        <v>Fuel Economy Standard</v>
      </c>
      <c r="C96" s="362" t="str">
        <f t="shared" si="7"/>
        <v>Percentage Additional Improvement of Fuel Economy Std</v>
      </c>
      <c r="D96" s="53" t="s">
        <v>44</v>
      </c>
      <c r="E96" s="53" t="s">
        <v>42</v>
      </c>
      <c r="F96" s="53" t="s">
        <v>87</v>
      </c>
      <c r="G96" s="53" t="s">
        <v>89</v>
      </c>
      <c r="H96" s="54">
        <v>369</v>
      </c>
      <c r="I96" s="9" t="s">
        <v>45</v>
      </c>
      <c r="J96" s="360" t="str">
        <f>IF(ISBLANK(INDEX('Policy Characteristics'!D:D,MATCH($C96,'Policy Characteristics'!$C:$C,0))),"",INDEX('Policy Characteristics'!D:D,MATCH($C96,'Policy Characteristics'!$C:$C,0)))</f>
        <v>Vehicle Fuel Economy Standards</v>
      </c>
      <c r="K96" s="358" t="str">
        <f>IF(ISBLANK(INDEX('Policy Characteristics'!E:E,MATCH($C96,'Policy Characteristics'!$C:$C,0))),"",INDEX('Policy Characteristics'!E:E,MATCH($C96,'Policy Characteristics'!$C:$C,0)))</f>
        <v>trans fuel economy standards</v>
      </c>
      <c r="L96" s="380">
        <f>IF(ISBLANK(INDEX('Policy Characteristics'!F:F,MATCH($C96,'Policy Characteristics'!$C:$C,0))),"",INDEX('Policy Characteristics'!F:F,MATCH($C96,'Policy Characteristics'!$C:$C,0)))</f>
        <v>0</v>
      </c>
      <c r="M96" s="380">
        <f>IF(ISBLANK(INDEX('Policy Characteristics'!G:G,MATCH($C96,'Policy Characteristics'!$C:$C,0))),"",INDEX('Policy Characteristics'!G:G,MATCH($C96,'Policy Characteristics'!$C:$C,0)))</f>
        <v>1</v>
      </c>
      <c r="N96" s="380">
        <f>IF(ISBLANK(INDEX('Policy Characteristics'!H:H,MATCH($C96,'Policy Characteristics'!$C:$C,0))),"",INDEX('Policy Characteristics'!H:H,MATCH($C96,'Policy Characteristics'!$C:$C,0)))</f>
        <v>0.01</v>
      </c>
      <c r="O96" s="358" t="str">
        <f>IF(ISBLANK(INDEX('Policy Characteristics'!I:I,MATCH($C96,'Policy Characteristics'!$C:$C,0))),"",INDEX('Policy Characteristics'!I:I,MATCH($C96,'Policy Characteristics'!$C:$C,0)))</f>
        <v>% increase in miles/gal</v>
      </c>
      <c r="P96" s="358" t="str">
        <f>IF(ISBLANK(INDEX('Policy Characteristics'!J:J,MATCH($C96,'Policy Characteristics'!$C:$C,0))),"",INDEX('Policy Characteristics'!J:J,MATCH($C96,'Policy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**Passenger Aircraft:** The U.S. currently does not have fuel economy standards for aircraft.  In the absence of standards, new passenger aircraft fuel economy is projected to improve roughly 17% from 2018-2050 in the BAU case. // **Freight Aircraft:**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**Passenger Ships:** The U.S. currently does not have fuel economy standards for ships.  In the absence of standards, new passenger ship fuel economy is not projected to change significantly from 2018-2050 in the BAU case. // **Freight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96" s="358" t="str">
        <f>IF(ISBLANK(INDEX('Policy Characteristics'!K:K,MATCH($C96,'Policy Characteristics'!$C:$C,0))),"",INDEX('Policy Characteristics'!K:K,MATCH($C96,'Policy Characteristics'!$C:$C,0)))</f>
        <v>transportation-sector-main.html#fuel-econ-std</v>
      </c>
      <c r="R96" s="358" t="str">
        <f>IF(ISBLANK(INDEX('Policy Characteristics'!L:L,MATCH($C96,'Policy Characteristics'!$C:$C,0))),"",INDEX('Policy Characteristics'!L:L,MATCH($C96,'Policy Characteristics'!$C:$C,0)))</f>
        <v>fuel-economy-standard.html</v>
      </c>
    </row>
    <row r="97" spans="1:18" x14ac:dyDescent="0.35">
      <c r="A97" s="358" t="str">
        <f>IF(ISBLANK(INDEX('Policy Characteristics'!A:A,MATCH($C97,'Policy Characteristics'!$C:$C,0))),"",INDEX('Policy Characteristics'!A:A,MATCH($C97,'Policy Characteristics'!$C:$C,0)))</f>
        <v>Transportation</v>
      </c>
      <c r="B97" s="358" t="str">
        <f>IF(ISBLANK(INDEX('Policy Characteristics'!B:B,MATCH($C97,'Policy Characteristics'!$C:$C,0))),"",INDEX('Policy Characteristics'!B:B,MATCH($C97,'Policy Characteristics'!$C:$C,0)))</f>
        <v>Fuel Economy Standard</v>
      </c>
      <c r="C97" s="362" t="str">
        <f t="shared" si="7"/>
        <v>Percentage Additional Improvement of Fuel Economy Std</v>
      </c>
      <c r="D97" s="53" t="s">
        <v>47</v>
      </c>
      <c r="E97" s="53" t="s">
        <v>43</v>
      </c>
      <c r="F97" s="53" t="s">
        <v>86</v>
      </c>
      <c r="G97" s="53" t="s">
        <v>90</v>
      </c>
      <c r="H97" s="209">
        <v>370</v>
      </c>
      <c r="I97" s="9" t="s">
        <v>45</v>
      </c>
      <c r="J97" s="360" t="str">
        <f>IF(ISBLANK(INDEX('Policy Characteristics'!D:D,MATCH($C97,'Policy Characteristics'!$C:$C,0))),"",INDEX('Policy Characteristics'!D:D,MATCH($C97,'Policy Characteristics'!$C:$C,0)))</f>
        <v>Vehicle Fuel Economy Standards</v>
      </c>
      <c r="K97" s="358" t="str">
        <f>IF(ISBLANK(INDEX('Policy Characteristics'!E:E,MATCH($C97,'Policy Characteristics'!$C:$C,0))),"",INDEX('Policy Characteristics'!E:E,MATCH($C97,'Policy Characteristics'!$C:$C,0)))</f>
        <v>trans fuel economy standards</v>
      </c>
      <c r="L97" s="380">
        <f>IF(ISBLANK(INDEX('Policy Characteristics'!F:F,MATCH($C97,'Policy Characteristics'!$C:$C,0))),"",INDEX('Policy Characteristics'!F:F,MATCH($C97,'Policy Characteristics'!$C:$C,0)))</f>
        <v>0</v>
      </c>
      <c r="M97" s="380">
        <f>IF(ISBLANK(INDEX('Policy Characteristics'!G:G,MATCH($C97,'Policy Characteristics'!$C:$C,0))),"",INDEX('Policy Characteristics'!G:G,MATCH($C97,'Policy Characteristics'!$C:$C,0)))</f>
        <v>1</v>
      </c>
      <c r="N97" s="380">
        <f>IF(ISBLANK(INDEX('Policy Characteristics'!H:H,MATCH($C97,'Policy Characteristics'!$C:$C,0))),"",INDEX('Policy Characteristics'!H:H,MATCH($C97,'Policy Characteristics'!$C:$C,0)))</f>
        <v>0.01</v>
      </c>
      <c r="O97" s="358" t="str">
        <f>IF(ISBLANK(INDEX('Policy Characteristics'!I:I,MATCH($C97,'Policy Characteristics'!$C:$C,0))),"",INDEX('Policy Characteristics'!I:I,MATCH($C97,'Policy Characteristics'!$C:$C,0)))</f>
        <v>% increase in miles/gal</v>
      </c>
      <c r="P97" s="358" t="str">
        <f>IF(ISBLANK(INDEX('Policy Characteristics'!J:J,MATCH($C97,'Policy Characteristics'!$C:$C,0))),"",INDEX('Policy Characteristics'!J:J,MATCH($C97,'Policy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**Passenger Aircraft:** The U.S. currently does not have fuel economy standards for aircraft.  In the absence of standards, new passenger aircraft fuel economy is projected to improve roughly 17% from 2018-2050 in the BAU case. // **Freight Aircraft:**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**Passenger Ships:** The U.S. currently does not have fuel economy standards for ships.  In the absence of standards, new passenger ship fuel economy is not projected to change significantly from 2018-2050 in the BAU case. // **Freight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97" s="358" t="str">
        <f>IF(ISBLANK(INDEX('Policy Characteristics'!K:K,MATCH($C97,'Policy Characteristics'!$C:$C,0))),"",INDEX('Policy Characteristics'!K:K,MATCH($C97,'Policy Characteristics'!$C:$C,0)))</f>
        <v>transportation-sector-main.html#fuel-econ-std</v>
      </c>
      <c r="R97" s="358" t="str">
        <f>IF(ISBLANK(INDEX('Policy Characteristics'!L:L,MATCH($C97,'Policy Characteristics'!$C:$C,0))),"",INDEX('Policy Characteristics'!L:L,MATCH($C97,'Policy Characteristics'!$C:$C,0)))</f>
        <v>fuel-economy-standard.html</v>
      </c>
    </row>
    <row r="98" spans="1:18" x14ac:dyDescent="0.35">
      <c r="A98" s="358" t="str">
        <f>IF(ISBLANK(INDEX('Policy Characteristics'!A:A,MATCH($C98,'Policy Characteristics'!$C:$C,0))),"",INDEX('Policy Characteristics'!A:A,MATCH($C98,'Policy Characteristics'!$C:$C,0)))</f>
        <v>Transportation</v>
      </c>
      <c r="B98" s="358" t="str">
        <f>IF(ISBLANK(INDEX('Policy Characteristics'!B:B,MATCH($C98,'Policy Characteristics'!$C:$C,0))),"",INDEX('Policy Characteristics'!B:B,MATCH($C98,'Policy Characteristics'!$C:$C,0)))</f>
        <v>Fuel Economy Standard</v>
      </c>
      <c r="C98" s="362" t="str">
        <f t="shared" si="7"/>
        <v>Percentage Additional Improvement of Fuel Economy Std</v>
      </c>
      <c r="D98" s="53" t="s">
        <v>44</v>
      </c>
      <c r="E98" s="53" t="s">
        <v>43</v>
      </c>
      <c r="F98" s="53" t="s">
        <v>87</v>
      </c>
      <c r="G98" s="53" t="s">
        <v>90</v>
      </c>
      <c r="H98" s="54">
        <v>371</v>
      </c>
      <c r="I98" s="9" t="s">
        <v>45</v>
      </c>
      <c r="J98" s="360" t="str">
        <f>IF(ISBLANK(INDEX('Policy Characteristics'!D:D,MATCH($C98,'Policy Characteristics'!$C:$C,0))),"",INDEX('Policy Characteristics'!D:D,MATCH($C98,'Policy Characteristics'!$C:$C,0)))</f>
        <v>Vehicle Fuel Economy Standards</v>
      </c>
      <c r="K98" s="358" t="str">
        <f>IF(ISBLANK(INDEX('Policy Characteristics'!E:E,MATCH($C98,'Policy Characteristics'!$C:$C,0))),"",INDEX('Policy Characteristics'!E:E,MATCH($C98,'Policy Characteristics'!$C:$C,0)))</f>
        <v>trans fuel economy standards</v>
      </c>
      <c r="L98" s="380">
        <f>IF(ISBLANK(INDEX('Policy Characteristics'!F:F,MATCH($C98,'Policy Characteristics'!$C:$C,0))),"",INDEX('Policy Characteristics'!F:F,MATCH($C98,'Policy Characteristics'!$C:$C,0)))</f>
        <v>0</v>
      </c>
      <c r="M98" s="380">
        <f>IF(ISBLANK(INDEX('Policy Characteristics'!G:G,MATCH($C98,'Policy Characteristics'!$C:$C,0))),"",INDEX('Policy Characteristics'!G:G,MATCH($C98,'Policy Characteristics'!$C:$C,0)))</f>
        <v>1</v>
      </c>
      <c r="N98" s="380">
        <f>IF(ISBLANK(INDEX('Policy Characteristics'!H:H,MATCH($C98,'Policy Characteristics'!$C:$C,0))),"",INDEX('Policy Characteristics'!H:H,MATCH($C98,'Policy Characteristics'!$C:$C,0)))</f>
        <v>0.01</v>
      </c>
      <c r="O98" s="358" t="str">
        <f>IF(ISBLANK(INDEX('Policy Characteristics'!I:I,MATCH($C98,'Policy Characteristics'!$C:$C,0))),"",INDEX('Policy Characteristics'!I:I,MATCH($C98,'Policy Characteristics'!$C:$C,0)))</f>
        <v>% increase in miles/gal</v>
      </c>
      <c r="P98" s="358" t="str">
        <f>IF(ISBLANK(INDEX('Policy Characteristics'!J:J,MATCH($C98,'Policy Characteristics'!$C:$C,0))),"",INDEX('Policy Characteristics'!J:J,MATCH($C98,'Policy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**Passenger Aircraft:** The U.S. currently does not have fuel economy standards for aircraft.  In the absence of standards, new passenger aircraft fuel economy is projected to improve roughly 17% from 2018-2050 in the BAU case. // **Freight Aircraft:**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**Passenger Ships:** The U.S. currently does not have fuel economy standards for ships.  In the absence of standards, new passenger ship fuel economy is not projected to change significantly from 2018-2050 in the BAU case. // **Freight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98" s="358" t="str">
        <f>IF(ISBLANK(INDEX('Policy Characteristics'!K:K,MATCH($C98,'Policy Characteristics'!$C:$C,0))),"",INDEX('Policy Characteristics'!K:K,MATCH($C98,'Policy Characteristics'!$C:$C,0)))</f>
        <v>transportation-sector-main.html#fuel-econ-std</v>
      </c>
      <c r="R98" s="358" t="str">
        <f>IF(ISBLANK(INDEX('Policy Characteristics'!L:L,MATCH($C98,'Policy Characteristics'!$C:$C,0))),"",INDEX('Policy Characteristics'!L:L,MATCH($C98,'Policy Characteristics'!$C:$C,0)))</f>
        <v>fuel-economy-standard.html</v>
      </c>
    </row>
    <row r="99" spans="1:18" x14ac:dyDescent="0.35">
      <c r="A99" s="358" t="str">
        <f>IF(ISBLANK(INDEX('Policy Characteristics'!A:A,MATCH($C99,'Policy Characteristics'!$C:$C,0))),"",INDEX('Policy Characteristics'!A:A,MATCH($C99,'Policy Characteristics'!$C:$C,0)))</f>
        <v>Transportation</v>
      </c>
      <c r="B99" s="358" t="str">
        <f>IF(ISBLANK(INDEX('Policy Characteristics'!B:B,MATCH($C99,'Policy Characteristics'!$C:$C,0))),"",INDEX('Policy Characteristics'!B:B,MATCH($C99,'Policy Characteristics'!$C:$C,0)))</f>
        <v>Fuel Economy Standard</v>
      </c>
      <c r="C99" s="362" t="str">
        <f t="shared" si="7"/>
        <v>Percentage Additional Improvement of Fuel Economy Std</v>
      </c>
      <c r="D99" s="53" t="s">
        <v>47</v>
      </c>
      <c r="E99" s="53" t="s">
        <v>117</v>
      </c>
      <c r="F99" s="53" t="s">
        <v>86</v>
      </c>
      <c r="G99" s="53" t="s">
        <v>151</v>
      </c>
      <c r="H99" s="209">
        <v>372</v>
      </c>
      <c r="I99" s="9" t="s">
        <v>45</v>
      </c>
      <c r="J99" s="360" t="str">
        <f>IF(ISBLANK(INDEX('Policy Characteristics'!D:D,MATCH($C99,'Policy Characteristics'!$C:$C,0))),"",INDEX('Policy Characteristics'!D:D,MATCH($C99,'Policy Characteristics'!$C:$C,0)))</f>
        <v>Vehicle Fuel Economy Standards</v>
      </c>
      <c r="K99" s="358" t="str">
        <f>IF(ISBLANK(INDEX('Policy Characteristics'!E:E,MATCH($C99,'Policy Characteristics'!$C:$C,0))),"",INDEX('Policy Characteristics'!E:E,MATCH($C99,'Policy Characteristics'!$C:$C,0)))</f>
        <v>trans fuel economy standards</v>
      </c>
      <c r="L99" s="380">
        <f>IF(ISBLANK(INDEX('Policy Characteristics'!F:F,MATCH($C99,'Policy Characteristics'!$C:$C,0))),"",INDEX('Policy Characteristics'!F:F,MATCH($C99,'Policy Characteristics'!$C:$C,0)))</f>
        <v>0</v>
      </c>
      <c r="M99" s="380">
        <f>IF(ISBLANK(INDEX('Policy Characteristics'!G:G,MATCH($C99,'Policy Characteristics'!$C:$C,0))),"",INDEX('Policy Characteristics'!G:G,MATCH($C99,'Policy Characteristics'!$C:$C,0)))</f>
        <v>1</v>
      </c>
      <c r="N99" s="380">
        <f>IF(ISBLANK(INDEX('Policy Characteristics'!H:H,MATCH($C99,'Policy Characteristics'!$C:$C,0))),"",INDEX('Policy Characteristics'!H:H,MATCH($C99,'Policy Characteristics'!$C:$C,0)))</f>
        <v>0.01</v>
      </c>
      <c r="O99" s="358" t="str">
        <f>IF(ISBLANK(INDEX('Policy Characteristics'!I:I,MATCH($C99,'Policy Characteristics'!$C:$C,0))),"",INDEX('Policy Characteristics'!I:I,MATCH($C99,'Policy Characteristics'!$C:$C,0)))</f>
        <v>% increase in miles/gal</v>
      </c>
      <c r="P99" s="358" t="str">
        <f>IF(ISBLANK(INDEX('Policy Characteristics'!J:J,MATCH($C99,'Policy Characteristics'!$C:$C,0))),"",INDEX('Policy Characteristics'!J:J,MATCH($C99,'Policy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**Passenger Aircraft:** The U.S. currently does not have fuel economy standards for aircraft.  In the absence of standards, new passenger aircraft fuel economy is projected to improve roughly 17% from 2018-2050 in the BAU case. // **Freight Aircraft:**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**Passenger Ships:** The U.S. currently does not have fuel economy standards for ships.  In the absence of standards, new passenger ship fuel economy is not projected to change significantly from 2018-2050 in the BAU case. // **Freight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99" s="358" t="str">
        <f>IF(ISBLANK(INDEX('Policy Characteristics'!K:K,MATCH($C99,'Policy Characteristics'!$C:$C,0))),"",INDEX('Policy Characteristics'!K:K,MATCH($C99,'Policy Characteristics'!$C:$C,0)))</f>
        <v>transportation-sector-main.html#fuel-econ-std</v>
      </c>
      <c r="R99" s="358" t="str">
        <f>IF(ISBLANK(INDEX('Policy Characteristics'!L:L,MATCH($C99,'Policy Characteristics'!$C:$C,0))),"",INDEX('Policy Characteristics'!L:L,MATCH($C99,'Policy Characteristics'!$C:$C,0)))</f>
        <v>fuel-economy-standard.html</v>
      </c>
    </row>
    <row r="100" spans="1:18" x14ac:dyDescent="0.35">
      <c r="A100" s="358" t="str">
        <f>IF(ISBLANK(INDEX('Policy Characteristics'!A:A,MATCH($C100,'Policy Characteristics'!$C:$C,0))),"",INDEX('Policy Characteristics'!A:A,MATCH($C100,'Policy Characteristics'!$C:$C,0)))</f>
        <v>Transportation</v>
      </c>
      <c r="B100" s="358" t="str">
        <f>IF(ISBLANK(INDEX('Policy Characteristics'!B:B,MATCH($C100,'Policy Characteristics'!$C:$C,0))),"",INDEX('Policy Characteristics'!B:B,MATCH($C100,'Policy Characteristics'!$C:$C,0)))</f>
        <v>Fuel Economy Standard</v>
      </c>
      <c r="C100" s="362" t="str">
        <f t="shared" si="7"/>
        <v>Percentage Additional Improvement of Fuel Economy Std</v>
      </c>
      <c r="D100" s="53" t="s">
        <v>44</v>
      </c>
      <c r="E100" s="53" t="s">
        <v>117</v>
      </c>
      <c r="F100" s="53" t="s">
        <v>87</v>
      </c>
      <c r="G100" s="53" t="s">
        <v>151</v>
      </c>
      <c r="H100" s="54">
        <v>373</v>
      </c>
      <c r="I100" s="9" t="s">
        <v>46</v>
      </c>
      <c r="J100" s="360" t="str">
        <f>IF(ISBLANK(INDEX('Policy Characteristics'!D:D,MATCH($C100,'Policy Characteristics'!$C:$C,0))),"",INDEX('Policy Characteristics'!D:D,MATCH($C100,'Policy Characteristics'!$C:$C,0)))</f>
        <v>Vehicle Fuel Economy Standards</v>
      </c>
      <c r="K100" s="358" t="str">
        <f>IF(ISBLANK(INDEX('Policy Characteristics'!E:E,MATCH($C100,'Policy Characteristics'!$C:$C,0))),"",INDEX('Policy Characteristics'!E:E,MATCH($C100,'Policy Characteristics'!$C:$C,0)))</f>
        <v>trans fuel economy standards</v>
      </c>
      <c r="L100" s="380">
        <f>IF(ISBLANK(INDEX('Policy Characteristics'!F:F,MATCH($C100,'Policy Characteristics'!$C:$C,0))),"",INDEX('Policy Characteristics'!F:F,MATCH($C100,'Policy Characteristics'!$C:$C,0)))</f>
        <v>0</v>
      </c>
      <c r="M100" s="380">
        <f>IF(ISBLANK(INDEX('Policy Characteristics'!G:G,MATCH($C100,'Policy Characteristics'!$C:$C,0))),"",INDEX('Policy Characteristics'!G:G,MATCH($C100,'Policy Characteristics'!$C:$C,0)))</f>
        <v>1</v>
      </c>
      <c r="N100" s="380">
        <f>IF(ISBLANK(INDEX('Policy Characteristics'!H:H,MATCH($C100,'Policy Characteristics'!$C:$C,0))),"",INDEX('Policy Characteristics'!H:H,MATCH($C100,'Policy Characteristics'!$C:$C,0)))</f>
        <v>0.01</v>
      </c>
      <c r="O100" s="358" t="str">
        <f>IF(ISBLANK(INDEX('Policy Characteristics'!I:I,MATCH($C100,'Policy Characteristics'!$C:$C,0))),"",INDEX('Policy Characteristics'!I:I,MATCH($C100,'Policy Characteristics'!$C:$C,0)))</f>
        <v>% increase in miles/gal</v>
      </c>
      <c r="P100" s="358" t="str">
        <f>IF(ISBLANK(INDEX('Policy Characteristics'!J:J,MATCH($C100,'Policy Characteristics'!$C:$C,0))),"",INDEX('Policy Characteristics'!J:J,MATCH($C100,'Policy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**Passenger Aircraft:** The U.S. currently does not have fuel economy standards for aircraft.  In the absence of standards, new passenger aircraft fuel economy is projected to improve roughly 17% from 2018-2050 in the BAU case. // **Freight Aircraft:**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**Passenger Ships:** The U.S. currently does not have fuel economy standards for ships.  In the absence of standards, new passenger ship fuel economy is not projected to change significantly from 2018-2050 in the BAU case. // **Freight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00" s="358" t="str">
        <f>IF(ISBLANK(INDEX('Policy Characteristics'!K:K,MATCH($C100,'Policy Characteristics'!$C:$C,0))),"",INDEX('Policy Characteristics'!K:K,MATCH($C100,'Policy Characteristics'!$C:$C,0)))</f>
        <v>transportation-sector-main.html#fuel-econ-std</v>
      </c>
      <c r="R100" s="358" t="str">
        <f>IF(ISBLANK(INDEX('Policy Characteristics'!L:L,MATCH($C100,'Policy Characteristics'!$C:$C,0))),"",INDEX('Policy Characteristics'!L:L,MATCH($C100,'Policy Characteristics'!$C:$C,0)))</f>
        <v>fuel-economy-standard.html</v>
      </c>
    </row>
    <row r="101" spans="1:18" s="2" customFormat="1" x14ac:dyDescent="0.35">
      <c r="A101" s="358" t="str">
        <f>IF(ISBLANK(INDEX('Policy Characteristics'!A:A,MATCH($C101,'Policy Characteristics'!$C:$C,0))),"",INDEX('Policy Characteristics'!A:A,MATCH($C101,'Policy Characteristics'!$C:$C,0)))</f>
        <v>Transportation</v>
      </c>
      <c r="B101" s="358" t="str">
        <f>IF(ISBLANK(INDEX('Policy Characteristics'!B:B,MATCH($C101,'Policy Characteristics'!$C:$C,0))),"",INDEX('Policy Characteristics'!B:B,MATCH($C101,'Policy Characteristics'!$C:$C,0)))</f>
        <v>Hydrogen Vehicle Sales Standard</v>
      </c>
      <c r="C101" s="361" t="s">
        <v>2569</v>
      </c>
      <c r="D101" s="53" t="s">
        <v>47</v>
      </c>
      <c r="E101" s="53" t="s">
        <v>39</v>
      </c>
      <c r="F101" s="53" t="s">
        <v>86</v>
      </c>
      <c r="G101" s="53" t="s">
        <v>39</v>
      </c>
      <c r="H101" s="56">
        <v>460</v>
      </c>
      <c r="I101" s="53" t="s">
        <v>45</v>
      </c>
      <c r="J101" s="360" t="str">
        <f>IF(ISBLANK(INDEX('Policy Characteristics'!D:D,MATCH($C101,'Policy Characteristics'!$C:$C,0))),"",INDEX('Policy Characteristics'!D:D,MATCH($C101,'Policy Characteristics'!$C:$C,0)))</f>
        <v>Hydrogen Veh Sales Standard</v>
      </c>
      <c r="K101" s="358" t="str">
        <f>IF(ISBLANK(INDEX('Policy Characteristics'!E:E,MATCH($C101,'Policy Characteristics'!$C:$C,0))),"",INDEX('Policy Characteristics'!E:E,MATCH($C101,'Policy Characteristics'!$C:$C,0)))</f>
        <v>trans hydrogen vehicle minimum</v>
      </c>
      <c r="L101" s="380">
        <f>IF(ISBLANK(INDEX('Policy Characteristics'!F:F,MATCH($C101,'Policy Characteristics'!$C:$C,0))),"",INDEX('Policy Characteristics'!F:F,MATCH($C101,'Policy Characteristics'!$C:$C,0)))</f>
        <v>0</v>
      </c>
      <c r="M101" s="380">
        <f>IF(ISBLANK(INDEX('Policy Characteristics'!G:G,MATCH($C101,'Policy Characteristics'!$C:$C,0))),"",INDEX('Policy Characteristics'!G:G,MATCH($C101,'Policy Characteristics'!$C:$C,0)))</f>
        <v>1</v>
      </c>
      <c r="N101" s="380">
        <f>IF(ISBLANK(INDEX('Policy Characteristics'!H:H,MATCH($C101,'Policy Characteristics'!$C:$C,0))),"",INDEX('Policy Characteristics'!H:H,MATCH($C101,'Policy Characteristics'!$C:$C,0)))</f>
        <v>0.01</v>
      </c>
      <c r="O101" s="358" t="str">
        <f>IF(ISBLANK(INDEX('Policy Characteristics'!I:I,MATCH($C101,'Policy Characteristics'!$C:$C,0))),"",INDEX('Policy Characteristics'!I:I,MATCH($C101,'Policy Characteristics'!$C:$C,0)))</f>
        <v>% of new vehicles sold</v>
      </c>
      <c r="P101" s="358" t="str">
        <f>IF(ISBLANK(INDEX('Policy Characteristics'!J:J,MATCH($C101,'Policy Characteristics'!$C:$C,0))),"",INDEX('Policy Characteristics'!J:J,MATCH($C101,'Policy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1" s="358" t="str">
        <f>IF(ISBLANK(INDEX('Policy Characteristics'!K:K,MATCH($C101,'Policy Characteristics'!$C:$C,0))),"",INDEX('Policy Characteristics'!K:K,MATCH($C101,'Policy Characteristics'!$C:$C,0)))</f>
        <v/>
      </c>
      <c r="R101" s="358" t="str">
        <f>IF(ISBLANK(INDEX('Policy Characteristics'!L:L,MATCH($C101,'Policy Characteristics'!$C:$C,0))),"",INDEX('Policy Characteristics'!L:L,MATCH($C101,'Policy Characteristics'!$C:$C,0)))</f>
        <v>hydrogen-vehicle-mandate.html</v>
      </c>
    </row>
    <row r="102" spans="1:18" x14ac:dyDescent="0.35">
      <c r="A102" s="358" t="str">
        <f>IF(ISBLANK(INDEX('Policy Characteristics'!A:A,MATCH($C102,'Policy Characteristics'!$C:$C,0))),"",INDEX('Policy Characteristics'!A:A,MATCH($C102,'Policy Characteristics'!$C:$C,0)))</f>
        <v>Transportation</v>
      </c>
      <c r="B102" s="358" t="str">
        <f>IF(ISBLANK(INDEX('Policy Characteristics'!B:B,MATCH($C102,'Policy Characteristics'!$C:$C,0))),"",INDEX('Policy Characteristics'!B:B,MATCH($C102,'Policy Characteristics'!$C:$C,0)))</f>
        <v>Hydrogen Vehicle Sales Standard</v>
      </c>
      <c r="C102" s="362" t="str">
        <f t="shared" ref="C102:C112" si="8">C$101</f>
        <v>Minimum Required Hydrogen Vehicle Sales Percentage</v>
      </c>
      <c r="D102" s="53" t="s">
        <v>44</v>
      </c>
      <c r="E102" s="53" t="s">
        <v>39</v>
      </c>
      <c r="F102" s="53" t="s">
        <v>87</v>
      </c>
      <c r="G102" s="53" t="s">
        <v>39</v>
      </c>
      <c r="H102" s="54">
        <v>461</v>
      </c>
      <c r="I102" s="53" t="s">
        <v>45</v>
      </c>
      <c r="J102" s="360" t="str">
        <f>IF(ISBLANK(INDEX('Policy Characteristics'!D:D,MATCH($C102,'Policy Characteristics'!$C:$C,0))),"",INDEX('Policy Characteristics'!D:D,MATCH($C102,'Policy Characteristics'!$C:$C,0)))</f>
        <v>Hydrogen Veh Sales Standard</v>
      </c>
      <c r="K102" s="358" t="str">
        <f>IF(ISBLANK(INDEX('Policy Characteristics'!E:E,MATCH($C102,'Policy Characteristics'!$C:$C,0))),"",INDEX('Policy Characteristics'!E:E,MATCH($C102,'Policy Characteristics'!$C:$C,0)))</f>
        <v>trans hydrogen vehicle minimum</v>
      </c>
      <c r="L102" s="380">
        <f>IF(ISBLANK(INDEX('Policy Characteristics'!F:F,MATCH($C102,'Policy Characteristics'!$C:$C,0))),"",INDEX('Policy Characteristics'!F:F,MATCH($C102,'Policy Characteristics'!$C:$C,0)))</f>
        <v>0</v>
      </c>
      <c r="M102" s="380">
        <f>IF(ISBLANK(INDEX('Policy Characteristics'!G:G,MATCH($C102,'Policy Characteristics'!$C:$C,0))),"",INDEX('Policy Characteristics'!G:G,MATCH($C102,'Policy Characteristics'!$C:$C,0)))</f>
        <v>1</v>
      </c>
      <c r="N102" s="380">
        <f>IF(ISBLANK(INDEX('Policy Characteristics'!H:H,MATCH($C102,'Policy Characteristics'!$C:$C,0))),"",INDEX('Policy Characteristics'!H:H,MATCH($C102,'Policy Characteristics'!$C:$C,0)))</f>
        <v>0.01</v>
      </c>
      <c r="O102" s="358" t="str">
        <f>IF(ISBLANK(INDEX('Policy Characteristics'!I:I,MATCH($C102,'Policy Characteristics'!$C:$C,0))),"",INDEX('Policy Characteristics'!I:I,MATCH($C102,'Policy Characteristics'!$C:$C,0)))</f>
        <v>% of new vehicles sold</v>
      </c>
      <c r="P102" s="358" t="str">
        <f>IF(ISBLANK(INDEX('Policy Characteristics'!J:J,MATCH($C102,'Policy Characteristics'!$C:$C,0))),"",INDEX('Policy Characteristics'!J:J,MATCH($C102,'Policy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2" s="358" t="str">
        <f>IF(ISBLANK(INDEX('Policy Characteristics'!K:K,MATCH($C102,'Policy Characteristics'!$C:$C,0))),"",INDEX('Policy Characteristics'!K:K,MATCH($C102,'Policy Characteristics'!$C:$C,0)))</f>
        <v/>
      </c>
      <c r="R102" s="358" t="str">
        <f>IF(ISBLANK(INDEX('Policy Characteristics'!L:L,MATCH($C102,'Policy Characteristics'!$C:$C,0))),"",INDEX('Policy Characteristics'!L:L,MATCH($C102,'Policy Characteristics'!$C:$C,0)))</f>
        <v>hydrogen-vehicle-mandate.html</v>
      </c>
    </row>
    <row r="103" spans="1:18" x14ac:dyDescent="0.35">
      <c r="A103" s="358" t="str">
        <f>IF(ISBLANK(INDEX('Policy Characteristics'!A:A,MATCH($C103,'Policy Characteristics'!$C:$C,0))),"",INDEX('Policy Characteristics'!A:A,MATCH($C103,'Policy Characteristics'!$C:$C,0)))</f>
        <v>Transportation</v>
      </c>
      <c r="B103" s="358" t="str">
        <f>IF(ISBLANK(INDEX('Policy Characteristics'!B:B,MATCH($C103,'Policy Characteristics'!$C:$C,0))),"",INDEX('Policy Characteristics'!B:B,MATCH($C103,'Policy Characteristics'!$C:$C,0)))</f>
        <v>Hydrogen Vehicle Sales Standard</v>
      </c>
      <c r="C103" s="362" t="str">
        <f t="shared" si="8"/>
        <v>Minimum Required Hydrogen Vehicle Sales Percentage</v>
      </c>
      <c r="D103" s="53" t="s">
        <v>47</v>
      </c>
      <c r="E103" s="53" t="s">
        <v>40</v>
      </c>
      <c r="F103" s="53" t="s">
        <v>86</v>
      </c>
      <c r="G103" s="53" t="s">
        <v>40</v>
      </c>
      <c r="H103" s="56">
        <v>462</v>
      </c>
      <c r="I103" s="53" t="s">
        <v>45</v>
      </c>
      <c r="J103" s="360" t="str">
        <f>IF(ISBLANK(INDEX('Policy Characteristics'!D:D,MATCH($C103,'Policy Characteristics'!$C:$C,0))),"",INDEX('Policy Characteristics'!D:D,MATCH($C103,'Policy Characteristics'!$C:$C,0)))</f>
        <v>Hydrogen Veh Sales Standard</v>
      </c>
      <c r="K103" s="358" t="str">
        <f>IF(ISBLANK(INDEX('Policy Characteristics'!E:E,MATCH($C103,'Policy Characteristics'!$C:$C,0))),"",INDEX('Policy Characteristics'!E:E,MATCH($C103,'Policy Characteristics'!$C:$C,0)))</f>
        <v>trans hydrogen vehicle minimum</v>
      </c>
      <c r="L103" s="380">
        <f>IF(ISBLANK(INDEX('Policy Characteristics'!F:F,MATCH($C103,'Policy Characteristics'!$C:$C,0))),"",INDEX('Policy Characteristics'!F:F,MATCH($C103,'Policy Characteristics'!$C:$C,0)))</f>
        <v>0</v>
      </c>
      <c r="M103" s="380">
        <f>IF(ISBLANK(INDEX('Policy Characteristics'!G:G,MATCH($C103,'Policy Characteristics'!$C:$C,0))),"",INDEX('Policy Characteristics'!G:G,MATCH($C103,'Policy Characteristics'!$C:$C,0)))</f>
        <v>1</v>
      </c>
      <c r="N103" s="380">
        <f>IF(ISBLANK(INDEX('Policy Characteristics'!H:H,MATCH($C103,'Policy Characteristics'!$C:$C,0))),"",INDEX('Policy Characteristics'!H:H,MATCH($C103,'Policy Characteristics'!$C:$C,0)))</f>
        <v>0.01</v>
      </c>
      <c r="O103" s="358" t="str">
        <f>IF(ISBLANK(INDEX('Policy Characteristics'!I:I,MATCH($C103,'Policy Characteristics'!$C:$C,0))),"",INDEX('Policy Characteristics'!I:I,MATCH($C103,'Policy Characteristics'!$C:$C,0)))</f>
        <v>% of new vehicles sold</v>
      </c>
      <c r="P103" s="358" t="str">
        <f>IF(ISBLANK(INDEX('Policy Characteristics'!J:J,MATCH($C103,'Policy Characteristics'!$C:$C,0))),"",INDEX('Policy Characteristics'!J:J,MATCH($C103,'Policy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3" s="358" t="str">
        <f>IF(ISBLANK(INDEX('Policy Characteristics'!K:K,MATCH($C103,'Policy Characteristics'!$C:$C,0))),"",INDEX('Policy Characteristics'!K:K,MATCH($C103,'Policy Characteristics'!$C:$C,0)))</f>
        <v/>
      </c>
      <c r="R103" s="358" t="str">
        <f>IF(ISBLANK(INDEX('Policy Characteristics'!L:L,MATCH($C103,'Policy Characteristics'!$C:$C,0))),"",INDEX('Policy Characteristics'!L:L,MATCH($C103,'Policy Characteristics'!$C:$C,0)))</f>
        <v>hydrogen-vehicle-mandate.html</v>
      </c>
    </row>
    <row r="104" spans="1:18" x14ac:dyDescent="0.35">
      <c r="A104" s="358" t="str">
        <f>IF(ISBLANK(INDEX('Policy Characteristics'!A:A,MATCH($C104,'Policy Characteristics'!$C:$C,0))),"",INDEX('Policy Characteristics'!A:A,MATCH($C104,'Policy Characteristics'!$C:$C,0)))</f>
        <v>Transportation</v>
      </c>
      <c r="B104" s="358" t="str">
        <f>IF(ISBLANK(INDEX('Policy Characteristics'!B:B,MATCH($C104,'Policy Characteristics'!$C:$C,0))),"",INDEX('Policy Characteristics'!B:B,MATCH($C104,'Policy Characteristics'!$C:$C,0)))</f>
        <v>Hydrogen Vehicle Sales Standard</v>
      </c>
      <c r="C104" s="362" t="str">
        <f t="shared" si="8"/>
        <v>Minimum Required Hydrogen Vehicle Sales Percentage</v>
      </c>
      <c r="D104" s="53" t="s">
        <v>44</v>
      </c>
      <c r="E104" s="53" t="s">
        <v>40</v>
      </c>
      <c r="F104" s="53" t="s">
        <v>87</v>
      </c>
      <c r="G104" s="53" t="s">
        <v>40</v>
      </c>
      <c r="H104" s="54">
        <v>463</v>
      </c>
      <c r="I104" s="53" t="s">
        <v>45</v>
      </c>
      <c r="J104" s="360" t="str">
        <f>IF(ISBLANK(INDEX('Policy Characteristics'!D:D,MATCH($C104,'Policy Characteristics'!$C:$C,0))),"",INDEX('Policy Characteristics'!D:D,MATCH($C104,'Policy Characteristics'!$C:$C,0)))</f>
        <v>Hydrogen Veh Sales Standard</v>
      </c>
      <c r="K104" s="358" t="str">
        <f>IF(ISBLANK(INDEX('Policy Characteristics'!E:E,MATCH($C104,'Policy Characteristics'!$C:$C,0))),"",INDEX('Policy Characteristics'!E:E,MATCH($C104,'Policy Characteristics'!$C:$C,0)))</f>
        <v>trans hydrogen vehicle minimum</v>
      </c>
      <c r="L104" s="380">
        <f>IF(ISBLANK(INDEX('Policy Characteristics'!F:F,MATCH($C104,'Policy Characteristics'!$C:$C,0))),"",INDEX('Policy Characteristics'!F:F,MATCH($C104,'Policy Characteristics'!$C:$C,0)))</f>
        <v>0</v>
      </c>
      <c r="M104" s="380">
        <f>IF(ISBLANK(INDEX('Policy Characteristics'!G:G,MATCH($C104,'Policy Characteristics'!$C:$C,0))),"",INDEX('Policy Characteristics'!G:G,MATCH($C104,'Policy Characteristics'!$C:$C,0)))</f>
        <v>1</v>
      </c>
      <c r="N104" s="380">
        <f>IF(ISBLANK(INDEX('Policy Characteristics'!H:H,MATCH($C104,'Policy Characteristics'!$C:$C,0))),"",INDEX('Policy Characteristics'!H:H,MATCH($C104,'Policy Characteristics'!$C:$C,0)))</f>
        <v>0.01</v>
      </c>
      <c r="O104" s="358" t="str">
        <f>IF(ISBLANK(INDEX('Policy Characteristics'!I:I,MATCH($C104,'Policy Characteristics'!$C:$C,0))),"",INDEX('Policy Characteristics'!I:I,MATCH($C104,'Policy Characteristics'!$C:$C,0)))</f>
        <v>% of new vehicles sold</v>
      </c>
      <c r="P104" s="358" t="str">
        <f>IF(ISBLANK(INDEX('Policy Characteristics'!J:J,MATCH($C104,'Policy Characteristics'!$C:$C,0))),"",INDEX('Policy Characteristics'!J:J,MATCH($C104,'Policy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4" s="358" t="str">
        <f>IF(ISBLANK(INDEX('Policy Characteristics'!K:K,MATCH($C104,'Policy Characteristics'!$C:$C,0))),"",INDEX('Policy Characteristics'!K:K,MATCH($C104,'Policy Characteristics'!$C:$C,0)))</f>
        <v/>
      </c>
      <c r="R104" s="358" t="str">
        <f>IF(ISBLANK(INDEX('Policy Characteristics'!L:L,MATCH($C104,'Policy Characteristics'!$C:$C,0))),"",INDEX('Policy Characteristics'!L:L,MATCH($C104,'Policy Characteristics'!$C:$C,0)))</f>
        <v>hydrogen-vehicle-mandate.html</v>
      </c>
    </row>
    <row r="105" spans="1:18" x14ac:dyDescent="0.35">
      <c r="A105" s="358" t="str">
        <f>IF(ISBLANK(INDEX('Policy Characteristics'!A:A,MATCH($C105,'Policy Characteristics'!$C:$C,0))),"",INDEX('Policy Characteristics'!A:A,MATCH($C105,'Policy Characteristics'!$C:$C,0)))</f>
        <v>Transportation</v>
      </c>
      <c r="B105" s="358" t="str">
        <f>IF(ISBLANK(INDEX('Policy Characteristics'!B:B,MATCH($C105,'Policy Characteristics'!$C:$C,0))),"",INDEX('Policy Characteristics'!B:B,MATCH($C105,'Policy Characteristics'!$C:$C,0)))</f>
        <v>Hydrogen Vehicle Sales Standard</v>
      </c>
      <c r="C105" s="362" t="str">
        <f t="shared" si="8"/>
        <v>Minimum Required Hydrogen Vehicle Sales Percentage</v>
      </c>
      <c r="D105" s="53" t="s">
        <v>47</v>
      </c>
      <c r="E105" s="53" t="s">
        <v>41</v>
      </c>
      <c r="F105" s="53" t="s">
        <v>86</v>
      </c>
      <c r="G105" s="53" t="s">
        <v>88</v>
      </c>
      <c r="H105" s="54">
        <v>502</v>
      </c>
      <c r="I105" s="53" t="s">
        <v>45</v>
      </c>
      <c r="J105" s="360" t="str">
        <f>IF(ISBLANK(INDEX('Policy Characteristics'!D:D,MATCH($C105,'Policy Characteristics'!$C:$C,0))),"",INDEX('Policy Characteristics'!D:D,MATCH($C105,'Policy Characteristics'!$C:$C,0)))</f>
        <v>Hydrogen Veh Sales Standard</v>
      </c>
      <c r="K105" s="358" t="str">
        <f>IF(ISBLANK(INDEX('Policy Characteristics'!E:E,MATCH($C105,'Policy Characteristics'!$C:$C,0))),"",INDEX('Policy Characteristics'!E:E,MATCH($C105,'Policy Characteristics'!$C:$C,0)))</f>
        <v>trans hydrogen vehicle minimum</v>
      </c>
      <c r="L105" s="380">
        <f>IF(ISBLANK(INDEX('Policy Characteristics'!F:F,MATCH($C105,'Policy Characteristics'!$C:$C,0))),"",INDEX('Policy Characteristics'!F:F,MATCH($C105,'Policy Characteristics'!$C:$C,0)))</f>
        <v>0</v>
      </c>
      <c r="M105" s="380">
        <f>IF(ISBLANK(INDEX('Policy Characteristics'!G:G,MATCH($C105,'Policy Characteristics'!$C:$C,0))),"",INDEX('Policy Characteristics'!G:G,MATCH($C105,'Policy Characteristics'!$C:$C,0)))</f>
        <v>1</v>
      </c>
      <c r="N105" s="380">
        <f>IF(ISBLANK(INDEX('Policy Characteristics'!H:H,MATCH($C105,'Policy Characteristics'!$C:$C,0))),"",INDEX('Policy Characteristics'!H:H,MATCH($C105,'Policy Characteristics'!$C:$C,0)))</f>
        <v>0.01</v>
      </c>
      <c r="O105" s="358" t="str">
        <f>IF(ISBLANK(INDEX('Policy Characteristics'!I:I,MATCH($C105,'Policy Characteristics'!$C:$C,0))),"",INDEX('Policy Characteristics'!I:I,MATCH($C105,'Policy Characteristics'!$C:$C,0)))</f>
        <v>% of new vehicles sold</v>
      </c>
      <c r="P105" s="358" t="str">
        <f>IF(ISBLANK(INDEX('Policy Characteristics'!J:J,MATCH($C105,'Policy Characteristics'!$C:$C,0))),"",INDEX('Policy Characteristics'!J:J,MATCH($C105,'Policy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5" s="358" t="str">
        <f>IF(ISBLANK(INDEX('Policy Characteristics'!K:K,MATCH($C105,'Policy Characteristics'!$C:$C,0))),"",INDEX('Policy Characteristics'!K:K,MATCH($C105,'Policy Characteristics'!$C:$C,0)))</f>
        <v/>
      </c>
      <c r="R105" s="358" t="str">
        <f>IF(ISBLANK(INDEX('Policy Characteristics'!L:L,MATCH($C105,'Policy Characteristics'!$C:$C,0))),"",INDEX('Policy Characteristics'!L:L,MATCH($C105,'Policy Characteristics'!$C:$C,0)))</f>
        <v>hydrogen-vehicle-mandate.html</v>
      </c>
    </row>
    <row r="106" spans="1:18" x14ac:dyDescent="0.35">
      <c r="A106" s="358" t="str">
        <f>IF(ISBLANK(INDEX('Policy Characteristics'!A:A,MATCH($C106,'Policy Characteristics'!$C:$C,0))),"",INDEX('Policy Characteristics'!A:A,MATCH($C106,'Policy Characteristics'!$C:$C,0)))</f>
        <v>Transportation</v>
      </c>
      <c r="B106" s="358" t="str">
        <f>IF(ISBLANK(INDEX('Policy Characteristics'!B:B,MATCH($C106,'Policy Characteristics'!$C:$C,0))),"",INDEX('Policy Characteristics'!B:B,MATCH($C106,'Policy Characteristics'!$C:$C,0)))</f>
        <v>Hydrogen Vehicle Sales Standard</v>
      </c>
      <c r="C106" s="362" t="str">
        <f t="shared" si="8"/>
        <v>Minimum Required Hydrogen Vehicle Sales Percentage</v>
      </c>
      <c r="D106" s="53" t="s">
        <v>44</v>
      </c>
      <c r="E106" s="53" t="s">
        <v>41</v>
      </c>
      <c r="F106" s="53" t="s">
        <v>87</v>
      </c>
      <c r="G106" s="53" t="s">
        <v>88</v>
      </c>
      <c r="H106" s="54">
        <v>503</v>
      </c>
      <c r="I106" s="53" t="s">
        <v>45</v>
      </c>
      <c r="J106" s="360" t="str">
        <f>IF(ISBLANK(INDEX('Policy Characteristics'!D:D,MATCH($C106,'Policy Characteristics'!$C:$C,0))),"",INDEX('Policy Characteristics'!D:D,MATCH($C106,'Policy Characteristics'!$C:$C,0)))</f>
        <v>Hydrogen Veh Sales Standard</v>
      </c>
      <c r="K106" s="358" t="str">
        <f>IF(ISBLANK(INDEX('Policy Characteristics'!E:E,MATCH($C106,'Policy Characteristics'!$C:$C,0))),"",INDEX('Policy Characteristics'!E:E,MATCH($C106,'Policy Characteristics'!$C:$C,0)))</f>
        <v>trans hydrogen vehicle minimum</v>
      </c>
      <c r="L106" s="380">
        <f>IF(ISBLANK(INDEX('Policy Characteristics'!F:F,MATCH($C106,'Policy Characteristics'!$C:$C,0))),"",INDEX('Policy Characteristics'!F:F,MATCH($C106,'Policy Characteristics'!$C:$C,0)))</f>
        <v>0</v>
      </c>
      <c r="M106" s="380">
        <f>IF(ISBLANK(INDEX('Policy Characteristics'!G:G,MATCH($C106,'Policy Characteristics'!$C:$C,0))),"",INDEX('Policy Characteristics'!G:G,MATCH($C106,'Policy Characteristics'!$C:$C,0)))</f>
        <v>1</v>
      </c>
      <c r="N106" s="380">
        <f>IF(ISBLANK(INDEX('Policy Characteristics'!H:H,MATCH($C106,'Policy Characteristics'!$C:$C,0))),"",INDEX('Policy Characteristics'!H:H,MATCH($C106,'Policy Characteristics'!$C:$C,0)))</f>
        <v>0.01</v>
      </c>
      <c r="O106" s="358" t="str">
        <f>IF(ISBLANK(INDEX('Policy Characteristics'!I:I,MATCH($C106,'Policy Characteristics'!$C:$C,0))),"",INDEX('Policy Characteristics'!I:I,MATCH($C106,'Policy Characteristics'!$C:$C,0)))</f>
        <v>% of new vehicles sold</v>
      </c>
      <c r="P106" s="358" t="str">
        <f>IF(ISBLANK(INDEX('Policy Characteristics'!J:J,MATCH($C106,'Policy Characteristics'!$C:$C,0))),"",INDEX('Policy Characteristics'!J:J,MATCH($C106,'Policy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6" s="358" t="str">
        <f>IF(ISBLANK(INDEX('Policy Characteristics'!K:K,MATCH($C106,'Policy Characteristics'!$C:$C,0))),"",INDEX('Policy Characteristics'!K:K,MATCH($C106,'Policy Characteristics'!$C:$C,0)))</f>
        <v/>
      </c>
      <c r="R106" s="358" t="str">
        <f>IF(ISBLANK(INDEX('Policy Characteristics'!L:L,MATCH($C106,'Policy Characteristics'!$C:$C,0))),"",INDEX('Policy Characteristics'!L:L,MATCH($C106,'Policy Characteristics'!$C:$C,0)))</f>
        <v>hydrogen-vehicle-mandate.html</v>
      </c>
    </row>
    <row r="107" spans="1:18" x14ac:dyDescent="0.35">
      <c r="A107" s="358" t="str">
        <f>IF(ISBLANK(INDEX('Policy Characteristics'!A:A,MATCH($C107,'Policy Characteristics'!$C:$C,0))),"",INDEX('Policy Characteristics'!A:A,MATCH($C107,'Policy Characteristics'!$C:$C,0)))</f>
        <v>Transportation</v>
      </c>
      <c r="B107" s="358" t="str">
        <f>IF(ISBLANK(INDEX('Policy Characteristics'!B:B,MATCH($C107,'Policy Characteristics'!$C:$C,0))),"",INDEX('Policy Characteristics'!B:B,MATCH($C107,'Policy Characteristics'!$C:$C,0)))</f>
        <v>Hydrogen Vehicle Sales Standard</v>
      </c>
      <c r="C107" s="362" t="str">
        <f t="shared" si="8"/>
        <v>Minimum Required Hydrogen Vehicle Sales Percentage</v>
      </c>
      <c r="D107" s="53" t="s">
        <v>47</v>
      </c>
      <c r="E107" s="53" t="s">
        <v>42</v>
      </c>
      <c r="F107" s="53" t="s">
        <v>86</v>
      </c>
      <c r="G107" s="53" t="s">
        <v>89</v>
      </c>
      <c r="H107" s="54">
        <v>504</v>
      </c>
      <c r="I107" s="53" t="s">
        <v>45</v>
      </c>
      <c r="J107" s="360" t="str">
        <f>IF(ISBLANK(INDEX('Policy Characteristics'!D:D,MATCH($C107,'Policy Characteristics'!$C:$C,0))),"",INDEX('Policy Characteristics'!D:D,MATCH($C107,'Policy Characteristics'!$C:$C,0)))</f>
        <v>Hydrogen Veh Sales Standard</v>
      </c>
      <c r="K107" s="358" t="str">
        <f>IF(ISBLANK(INDEX('Policy Characteristics'!E:E,MATCH($C107,'Policy Characteristics'!$C:$C,0))),"",INDEX('Policy Characteristics'!E:E,MATCH($C107,'Policy Characteristics'!$C:$C,0)))</f>
        <v>trans hydrogen vehicle minimum</v>
      </c>
      <c r="L107" s="380">
        <f>IF(ISBLANK(INDEX('Policy Characteristics'!F:F,MATCH($C107,'Policy Characteristics'!$C:$C,0))),"",INDEX('Policy Characteristics'!F:F,MATCH($C107,'Policy Characteristics'!$C:$C,0)))</f>
        <v>0</v>
      </c>
      <c r="M107" s="380">
        <f>IF(ISBLANK(INDEX('Policy Characteristics'!G:G,MATCH($C107,'Policy Characteristics'!$C:$C,0))),"",INDEX('Policy Characteristics'!G:G,MATCH($C107,'Policy Characteristics'!$C:$C,0)))</f>
        <v>1</v>
      </c>
      <c r="N107" s="380">
        <f>IF(ISBLANK(INDEX('Policy Characteristics'!H:H,MATCH($C107,'Policy Characteristics'!$C:$C,0))),"",INDEX('Policy Characteristics'!H:H,MATCH($C107,'Policy Characteristics'!$C:$C,0)))</f>
        <v>0.01</v>
      </c>
      <c r="O107" s="358" t="str">
        <f>IF(ISBLANK(INDEX('Policy Characteristics'!I:I,MATCH($C107,'Policy Characteristics'!$C:$C,0))),"",INDEX('Policy Characteristics'!I:I,MATCH($C107,'Policy Characteristics'!$C:$C,0)))</f>
        <v>% of new vehicles sold</v>
      </c>
      <c r="P107" s="358" t="str">
        <f>IF(ISBLANK(INDEX('Policy Characteristics'!J:J,MATCH($C107,'Policy Characteristics'!$C:$C,0))),"",INDEX('Policy Characteristics'!J:J,MATCH($C107,'Policy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7" s="358" t="str">
        <f>IF(ISBLANK(INDEX('Policy Characteristics'!K:K,MATCH($C107,'Policy Characteristics'!$C:$C,0))),"",INDEX('Policy Characteristics'!K:K,MATCH($C107,'Policy Characteristics'!$C:$C,0)))</f>
        <v/>
      </c>
      <c r="R107" s="358" t="str">
        <f>IF(ISBLANK(INDEX('Policy Characteristics'!L:L,MATCH($C107,'Policy Characteristics'!$C:$C,0))),"",INDEX('Policy Characteristics'!L:L,MATCH($C107,'Policy Characteristics'!$C:$C,0)))</f>
        <v>hydrogen-vehicle-mandate.html</v>
      </c>
    </row>
    <row r="108" spans="1:18" x14ac:dyDescent="0.35">
      <c r="A108" s="358" t="str">
        <f>IF(ISBLANK(INDEX('Policy Characteristics'!A:A,MATCH($C108,'Policy Characteristics'!$C:$C,0))),"",INDEX('Policy Characteristics'!A:A,MATCH($C108,'Policy Characteristics'!$C:$C,0)))</f>
        <v>Transportation</v>
      </c>
      <c r="B108" s="358" t="str">
        <f>IF(ISBLANK(INDEX('Policy Characteristics'!B:B,MATCH($C108,'Policy Characteristics'!$C:$C,0))),"",INDEX('Policy Characteristics'!B:B,MATCH($C108,'Policy Characteristics'!$C:$C,0)))</f>
        <v>Hydrogen Vehicle Sales Standard</v>
      </c>
      <c r="C108" s="362" t="str">
        <f t="shared" si="8"/>
        <v>Minimum Required Hydrogen Vehicle Sales Percentage</v>
      </c>
      <c r="D108" s="53" t="s">
        <v>44</v>
      </c>
      <c r="E108" s="53" t="s">
        <v>42</v>
      </c>
      <c r="F108" s="53" t="s">
        <v>87</v>
      </c>
      <c r="G108" s="53" t="s">
        <v>89</v>
      </c>
      <c r="H108" s="54">
        <v>505</v>
      </c>
      <c r="I108" s="53" t="s">
        <v>45</v>
      </c>
      <c r="J108" s="360" t="str">
        <f>IF(ISBLANK(INDEX('Policy Characteristics'!D:D,MATCH($C108,'Policy Characteristics'!$C:$C,0))),"",INDEX('Policy Characteristics'!D:D,MATCH($C108,'Policy Characteristics'!$C:$C,0)))</f>
        <v>Hydrogen Veh Sales Standard</v>
      </c>
      <c r="K108" s="358" t="str">
        <f>IF(ISBLANK(INDEX('Policy Characteristics'!E:E,MATCH($C108,'Policy Characteristics'!$C:$C,0))),"",INDEX('Policy Characteristics'!E:E,MATCH($C108,'Policy Characteristics'!$C:$C,0)))</f>
        <v>trans hydrogen vehicle minimum</v>
      </c>
      <c r="L108" s="380">
        <f>IF(ISBLANK(INDEX('Policy Characteristics'!F:F,MATCH($C108,'Policy Characteristics'!$C:$C,0))),"",INDEX('Policy Characteristics'!F:F,MATCH($C108,'Policy Characteristics'!$C:$C,0)))</f>
        <v>0</v>
      </c>
      <c r="M108" s="380">
        <f>IF(ISBLANK(INDEX('Policy Characteristics'!G:G,MATCH($C108,'Policy Characteristics'!$C:$C,0))),"",INDEX('Policy Characteristics'!G:G,MATCH($C108,'Policy Characteristics'!$C:$C,0)))</f>
        <v>1</v>
      </c>
      <c r="N108" s="380">
        <f>IF(ISBLANK(INDEX('Policy Characteristics'!H:H,MATCH($C108,'Policy Characteristics'!$C:$C,0))),"",INDEX('Policy Characteristics'!H:H,MATCH($C108,'Policy Characteristics'!$C:$C,0)))</f>
        <v>0.01</v>
      </c>
      <c r="O108" s="358" t="str">
        <f>IF(ISBLANK(INDEX('Policy Characteristics'!I:I,MATCH($C108,'Policy Characteristics'!$C:$C,0))),"",INDEX('Policy Characteristics'!I:I,MATCH($C108,'Policy Characteristics'!$C:$C,0)))</f>
        <v>% of new vehicles sold</v>
      </c>
      <c r="P108" s="358" t="str">
        <f>IF(ISBLANK(INDEX('Policy Characteristics'!J:J,MATCH($C108,'Policy Characteristics'!$C:$C,0))),"",INDEX('Policy Characteristics'!J:J,MATCH($C108,'Policy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8" s="358" t="str">
        <f>IF(ISBLANK(INDEX('Policy Characteristics'!K:K,MATCH($C108,'Policy Characteristics'!$C:$C,0))),"",INDEX('Policy Characteristics'!K:K,MATCH($C108,'Policy Characteristics'!$C:$C,0)))</f>
        <v/>
      </c>
      <c r="R108" s="358" t="str">
        <f>IF(ISBLANK(INDEX('Policy Characteristics'!L:L,MATCH($C108,'Policy Characteristics'!$C:$C,0))),"",INDEX('Policy Characteristics'!L:L,MATCH($C108,'Policy Characteristics'!$C:$C,0)))</f>
        <v>hydrogen-vehicle-mandate.html</v>
      </c>
    </row>
    <row r="109" spans="1:18" x14ac:dyDescent="0.35">
      <c r="A109" s="358" t="str">
        <f>IF(ISBLANK(INDEX('Policy Characteristics'!A:A,MATCH($C109,'Policy Characteristics'!$C:$C,0))),"",INDEX('Policy Characteristics'!A:A,MATCH($C109,'Policy Characteristics'!$C:$C,0)))</f>
        <v>Transportation</v>
      </c>
      <c r="B109" s="358" t="str">
        <f>IF(ISBLANK(INDEX('Policy Characteristics'!B:B,MATCH($C109,'Policy Characteristics'!$C:$C,0))),"",INDEX('Policy Characteristics'!B:B,MATCH($C109,'Policy Characteristics'!$C:$C,0)))</f>
        <v>Hydrogen Vehicle Sales Standard</v>
      </c>
      <c r="C109" s="362" t="str">
        <f t="shared" si="8"/>
        <v>Minimum Required Hydrogen Vehicle Sales Percentage</v>
      </c>
      <c r="D109" s="53" t="s">
        <v>47</v>
      </c>
      <c r="E109" s="53" t="s">
        <v>43</v>
      </c>
      <c r="F109" s="53" t="s">
        <v>86</v>
      </c>
      <c r="G109" s="53" t="s">
        <v>90</v>
      </c>
      <c r="H109" s="54">
        <v>506</v>
      </c>
      <c r="I109" s="53" t="s">
        <v>45</v>
      </c>
      <c r="J109" s="360" t="str">
        <f>IF(ISBLANK(INDEX('Policy Characteristics'!D:D,MATCH($C109,'Policy Characteristics'!$C:$C,0))),"",INDEX('Policy Characteristics'!D:D,MATCH($C109,'Policy Characteristics'!$C:$C,0)))</f>
        <v>Hydrogen Veh Sales Standard</v>
      </c>
      <c r="K109" s="358" t="str">
        <f>IF(ISBLANK(INDEX('Policy Characteristics'!E:E,MATCH($C109,'Policy Characteristics'!$C:$C,0))),"",INDEX('Policy Characteristics'!E:E,MATCH($C109,'Policy Characteristics'!$C:$C,0)))</f>
        <v>trans hydrogen vehicle minimum</v>
      </c>
      <c r="L109" s="380">
        <f>IF(ISBLANK(INDEX('Policy Characteristics'!F:F,MATCH($C109,'Policy Characteristics'!$C:$C,0))),"",INDEX('Policy Characteristics'!F:F,MATCH($C109,'Policy Characteristics'!$C:$C,0)))</f>
        <v>0</v>
      </c>
      <c r="M109" s="380">
        <f>IF(ISBLANK(INDEX('Policy Characteristics'!G:G,MATCH($C109,'Policy Characteristics'!$C:$C,0))),"",INDEX('Policy Characteristics'!G:G,MATCH($C109,'Policy Characteristics'!$C:$C,0)))</f>
        <v>1</v>
      </c>
      <c r="N109" s="380">
        <f>IF(ISBLANK(INDEX('Policy Characteristics'!H:H,MATCH($C109,'Policy Characteristics'!$C:$C,0))),"",INDEX('Policy Characteristics'!H:H,MATCH($C109,'Policy Characteristics'!$C:$C,0)))</f>
        <v>0.01</v>
      </c>
      <c r="O109" s="358" t="str">
        <f>IF(ISBLANK(INDEX('Policy Characteristics'!I:I,MATCH($C109,'Policy Characteristics'!$C:$C,0))),"",INDEX('Policy Characteristics'!I:I,MATCH($C109,'Policy Characteristics'!$C:$C,0)))</f>
        <v>% of new vehicles sold</v>
      </c>
      <c r="P109" s="358" t="str">
        <f>IF(ISBLANK(INDEX('Policy Characteristics'!J:J,MATCH($C109,'Policy Characteristics'!$C:$C,0))),"",INDEX('Policy Characteristics'!J:J,MATCH($C109,'Policy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9" s="358" t="str">
        <f>IF(ISBLANK(INDEX('Policy Characteristics'!K:K,MATCH($C109,'Policy Characteristics'!$C:$C,0))),"",INDEX('Policy Characteristics'!K:K,MATCH($C109,'Policy Characteristics'!$C:$C,0)))</f>
        <v/>
      </c>
      <c r="R109" s="358" t="str">
        <f>IF(ISBLANK(INDEX('Policy Characteristics'!L:L,MATCH($C109,'Policy Characteristics'!$C:$C,0))),"",INDEX('Policy Characteristics'!L:L,MATCH($C109,'Policy Characteristics'!$C:$C,0)))</f>
        <v>hydrogen-vehicle-mandate.html</v>
      </c>
    </row>
    <row r="110" spans="1:18" x14ac:dyDescent="0.35">
      <c r="A110" s="358" t="str">
        <f>IF(ISBLANK(INDEX('Policy Characteristics'!A:A,MATCH($C110,'Policy Characteristics'!$C:$C,0))),"",INDEX('Policy Characteristics'!A:A,MATCH($C110,'Policy Characteristics'!$C:$C,0)))</f>
        <v>Transportation</v>
      </c>
      <c r="B110" s="358" t="str">
        <f>IF(ISBLANK(INDEX('Policy Characteristics'!B:B,MATCH($C110,'Policy Characteristics'!$C:$C,0))),"",INDEX('Policy Characteristics'!B:B,MATCH($C110,'Policy Characteristics'!$C:$C,0)))</f>
        <v>Hydrogen Vehicle Sales Standard</v>
      </c>
      <c r="C110" s="362" t="str">
        <f t="shared" si="8"/>
        <v>Minimum Required Hydrogen Vehicle Sales Percentage</v>
      </c>
      <c r="D110" s="53" t="s">
        <v>44</v>
      </c>
      <c r="E110" s="53" t="s">
        <v>43</v>
      </c>
      <c r="F110" s="53" t="s">
        <v>87</v>
      </c>
      <c r="G110" s="53" t="s">
        <v>90</v>
      </c>
      <c r="H110" s="54">
        <v>507</v>
      </c>
      <c r="I110" s="53" t="s">
        <v>45</v>
      </c>
      <c r="J110" s="360" t="str">
        <f>IF(ISBLANK(INDEX('Policy Characteristics'!D:D,MATCH($C110,'Policy Characteristics'!$C:$C,0))),"",INDEX('Policy Characteristics'!D:D,MATCH($C110,'Policy Characteristics'!$C:$C,0)))</f>
        <v>Hydrogen Veh Sales Standard</v>
      </c>
      <c r="K110" s="358" t="str">
        <f>IF(ISBLANK(INDEX('Policy Characteristics'!E:E,MATCH($C110,'Policy Characteristics'!$C:$C,0))),"",INDEX('Policy Characteristics'!E:E,MATCH($C110,'Policy Characteristics'!$C:$C,0)))</f>
        <v>trans hydrogen vehicle minimum</v>
      </c>
      <c r="L110" s="380">
        <f>IF(ISBLANK(INDEX('Policy Characteristics'!F:F,MATCH($C110,'Policy Characteristics'!$C:$C,0))),"",INDEX('Policy Characteristics'!F:F,MATCH($C110,'Policy Characteristics'!$C:$C,0)))</f>
        <v>0</v>
      </c>
      <c r="M110" s="380">
        <f>IF(ISBLANK(INDEX('Policy Characteristics'!G:G,MATCH($C110,'Policy Characteristics'!$C:$C,0))),"",INDEX('Policy Characteristics'!G:G,MATCH($C110,'Policy Characteristics'!$C:$C,0)))</f>
        <v>1</v>
      </c>
      <c r="N110" s="380">
        <f>IF(ISBLANK(INDEX('Policy Characteristics'!H:H,MATCH($C110,'Policy Characteristics'!$C:$C,0))),"",INDEX('Policy Characteristics'!H:H,MATCH($C110,'Policy Characteristics'!$C:$C,0)))</f>
        <v>0.01</v>
      </c>
      <c r="O110" s="358" t="str">
        <f>IF(ISBLANK(INDEX('Policy Characteristics'!I:I,MATCH($C110,'Policy Characteristics'!$C:$C,0))),"",INDEX('Policy Characteristics'!I:I,MATCH($C110,'Policy Characteristics'!$C:$C,0)))</f>
        <v>% of new vehicles sold</v>
      </c>
      <c r="P110" s="358" t="str">
        <f>IF(ISBLANK(INDEX('Policy Characteristics'!J:J,MATCH($C110,'Policy Characteristics'!$C:$C,0))),"",INDEX('Policy Characteristics'!J:J,MATCH($C110,'Policy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0" s="358" t="str">
        <f>IF(ISBLANK(INDEX('Policy Characteristics'!K:K,MATCH($C110,'Policy Characteristics'!$C:$C,0))),"",INDEX('Policy Characteristics'!K:K,MATCH($C110,'Policy Characteristics'!$C:$C,0)))</f>
        <v/>
      </c>
      <c r="R110" s="358" t="str">
        <f>IF(ISBLANK(INDEX('Policy Characteristics'!L:L,MATCH($C110,'Policy Characteristics'!$C:$C,0))),"",INDEX('Policy Characteristics'!L:L,MATCH($C110,'Policy Characteristics'!$C:$C,0)))</f>
        <v>hydrogen-vehicle-mandate.html</v>
      </c>
    </row>
    <row r="111" spans="1:18" x14ac:dyDescent="0.35">
      <c r="A111" s="358" t="str">
        <f>IF(ISBLANK(INDEX('Policy Characteristics'!A:A,MATCH($C111,'Policy Characteristics'!$C:$C,0))),"",INDEX('Policy Characteristics'!A:A,MATCH($C111,'Policy Characteristics'!$C:$C,0)))</f>
        <v>Transportation</v>
      </c>
      <c r="B111" s="358" t="str">
        <f>IF(ISBLANK(INDEX('Policy Characteristics'!B:B,MATCH($C111,'Policy Characteristics'!$C:$C,0))),"",INDEX('Policy Characteristics'!B:B,MATCH($C111,'Policy Characteristics'!$C:$C,0)))</f>
        <v>Hydrogen Vehicle Sales Standard</v>
      </c>
      <c r="C111" s="362" t="str">
        <f t="shared" si="8"/>
        <v>Minimum Required Hydrogen Vehicle Sales Percentage</v>
      </c>
      <c r="D111" s="53" t="s">
        <v>47</v>
      </c>
      <c r="E111" s="53" t="s">
        <v>117</v>
      </c>
      <c r="F111" s="53" t="s">
        <v>86</v>
      </c>
      <c r="G111" s="53" t="s">
        <v>151</v>
      </c>
      <c r="H111" s="54">
        <v>603</v>
      </c>
      <c r="I111" s="9" t="s">
        <v>46</v>
      </c>
      <c r="J111" s="360" t="str">
        <f>IF(ISBLANK(INDEX('Policy Characteristics'!D:D,MATCH($C111,'Policy Characteristics'!$C:$C,0))),"",INDEX('Policy Characteristics'!D:D,MATCH($C111,'Policy Characteristics'!$C:$C,0)))</f>
        <v>Hydrogen Veh Sales Standard</v>
      </c>
      <c r="K111" s="358" t="str">
        <f>IF(ISBLANK(INDEX('Policy Characteristics'!E:E,MATCH($C111,'Policy Characteristics'!$C:$C,0))),"",INDEX('Policy Characteristics'!E:E,MATCH($C111,'Policy Characteristics'!$C:$C,0)))</f>
        <v>trans hydrogen vehicle minimum</v>
      </c>
      <c r="L111" s="380">
        <f>IF(ISBLANK(INDEX('Policy Characteristics'!F:F,MATCH($C111,'Policy Characteristics'!$C:$C,0))),"",INDEX('Policy Characteristics'!F:F,MATCH($C111,'Policy Characteristics'!$C:$C,0)))</f>
        <v>0</v>
      </c>
      <c r="M111" s="380">
        <f>IF(ISBLANK(INDEX('Policy Characteristics'!G:G,MATCH($C111,'Policy Characteristics'!$C:$C,0))),"",INDEX('Policy Characteristics'!G:G,MATCH($C111,'Policy Characteristics'!$C:$C,0)))</f>
        <v>1</v>
      </c>
      <c r="N111" s="380">
        <f>IF(ISBLANK(INDEX('Policy Characteristics'!H:H,MATCH($C111,'Policy Characteristics'!$C:$C,0))),"",INDEX('Policy Characteristics'!H:H,MATCH($C111,'Policy Characteristics'!$C:$C,0)))</f>
        <v>0.01</v>
      </c>
      <c r="O111" s="358" t="str">
        <f>IF(ISBLANK(INDEX('Policy Characteristics'!I:I,MATCH($C111,'Policy Characteristics'!$C:$C,0))),"",INDEX('Policy Characteristics'!I:I,MATCH($C111,'Policy Characteristics'!$C:$C,0)))</f>
        <v>% of new vehicles sold</v>
      </c>
      <c r="P111" s="358" t="str">
        <f>IF(ISBLANK(INDEX('Policy Characteristics'!J:J,MATCH($C111,'Policy Characteristics'!$C:$C,0))),"",INDEX('Policy Characteristics'!J:J,MATCH($C111,'Policy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1" s="358" t="str">
        <f>IF(ISBLANK(INDEX('Policy Characteristics'!K:K,MATCH($C111,'Policy Characteristics'!$C:$C,0))),"",INDEX('Policy Characteristics'!K:K,MATCH($C111,'Policy Characteristics'!$C:$C,0)))</f>
        <v/>
      </c>
      <c r="R111" s="358" t="str">
        <f>IF(ISBLANK(INDEX('Policy Characteristics'!L:L,MATCH($C111,'Policy Characteristics'!$C:$C,0))),"",INDEX('Policy Characteristics'!L:L,MATCH($C111,'Policy Characteristics'!$C:$C,0)))</f>
        <v>hydrogen-vehicle-mandate.html</v>
      </c>
    </row>
    <row r="112" spans="1:18" x14ac:dyDescent="0.35">
      <c r="A112" s="358" t="str">
        <f>IF(ISBLANK(INDEX('Policy Characteristics'!A:A,MATCH($C112,'Policy Characteristics'!$C:$C,0))),"",INDEX('Policy Characteristics'!A:A,MATCH($C112,'Policy Characteristics'!$C:$C,0)))</f>
        <v>Transportation</v>
      </c>
      <c r="B112" s="358" t="str">
        <f>IF(ISBLANK(INDEX('Policy Characteristics'!B:B,MATCH($C112,'Policy Characteristics'!$C:$C,0))),"",INDEX('Policy Characteristics'!B:B,MATCH($C112,'Policy Characteristics'!$C:$C,0)))</f>
        <v>Hydrogen Vehicle Sales Standard</v>
      </c>
      <c r="C112" s="362" t="str">
        <f t="shared" si="8"/>
        <v>Minimum Required Hydrogen Vehicle Sales Percentage</v>
      </c>
      <c r="D112" s="53" t="s">
        <v>44</v>
      </c>
      <c r="E112" s="53" t="s">
        <v>117</v>
      </c>
      <c r="F112" s="53" t="s">
        <v>87</v>
      </c>
      <c r="G112" s="53" t="s">
        <v>151</v>
      </c>
      <c r="H112" s="54">
        <v>604</v>
      </c>
      <c r="I112" s="9" t="s">
        <v>46</v>
      </c>
      <c r="J112" s="360" t="str">
        <f>IF(ISBLANK(INDEX('Policy Characteristics'!D:D,MATCH($C112,'Policy Characteristics'!$C:$C,0))),"",INDEX('Policy Characteristics'!D:D,MATCH($C112,'Policy Characteristics'!$C:$C,0)))</f>
        <v>Hydrogen Veh Sales Standard</v>
      </c>
      <c r="K112" s="358" t="str">
        <f>IF(ISBLANK(INDEX('Policy Characteristics'!E:E,MATCH($C112,'Policy Characteristics'!$C:$C,0))),"",INDEX('Policy Characteristics'!E:E,MATCH($C112,'Policy Characteristics'!$C:$C,0)))</f>
        <v>trans hydrogen vehicle minimum</v>
      </c>
      <c r="L112" s="380">
        <f>IF(ISBLANK(INDEX('Policy Characteristics'!F:F,MATCH($C112,'Policy Characteristics'!$C:$C,0))),"",INDEX('Policy Characteristics'!F:F,MATCH($C112,'Policy Characteristics'!$C:$C,0)))</f>
        <v>0</v>
      </c>
      <c r="M112" s="380">
        <f>IF(ISBLANK(INDEX('Policy Characteristics'!G:G,MATCH($C112,'Policy Characteristics'!$C:$C,0))),"",INDEX('Policy Characteristics'!G:G,MATCH($C112,'Policy Characteristics'!$C:$C,0)))</f>
        <v>1</v>
      </c>
      <c r="N112" s="380">
        <f>IF(ISBLANK(INDEX('Policy Characteristics'!H:H,MATCH($C112,'Policy Characteristics'!$C:$C,0))),"",INDEX('Policy Characteristics'!H:H,MATCH($C112,'Policy Characteristics'!$C:$C,0)))</f>
        <v>0.01</v>
      </c>
      <c r="O112" s="358" t="str">
        <f>IF(ISBLANK(INDEX('Policy Characteristics'!I:I,MATCH($C112,'Policy Characteristics'!$C:$C,0))),"",INDEX('Policy Characteristics'!I:I,MATCH($C112,'Policy Characteristics'!$C:$C,0)))</f>
        <v>% of new vehicles sold</v>
      </c>
      <c r="P112" s="358" t="str">
        <f>IF(ISBLANK(INDEX('Policy Characteristics'!J:J,MATCH($C112,'Policy Characteristics'!$C:$C,0))),"",INDEX('Policy Characteristics'!J:J,MATCH($C112,'Policy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2" s="358" t="str">
        <f>IF(ISBLANK(INDEX('Policy Characteristics'!K:K,MATCH($C112,'Policy Characteristics'!$C:$C,0))),"",INDEX('Policy Characteristics'!K:K,MATCH($C112,'Policy Characteristics'!$C:$C,0)))</f>
        <v/>
      </c>
      <c r="R112" s="358" t="str">
        <f>IF(ISBLANK(INDEX('Policy Characteristics'!L:L,MATCH($C112,'Policy Characteristics'!$C:$C,0))),"",INDEX('Policy Characteristics'!L:L,MATCH($C112,'Policy Characteristics'!$C:$C,0)))</f>
        <v>hydrogen-vehicle-mandate.html</v>
      </c>
    </row>
    <row r="113" spans="1:18" s="2" customFormat="1" x14ac:dyDescent="0.35">
      <c r="A113" s="358" t="str">
        <f>IF(ISBLANK(INDEX('Policy Characteristics'!A:A,MATCH($C113,'Policy Characteristics'!$C:$C,0))),"",INDEX('Policy Characteristics'!A:A,MATCH($C113,'Policy Characteristics'!$C:$C,0)))</f>
        <v>Transportation</v>
      </c>
      <c r="B113" s="358" t="str">
        <f>IF(ISBLANK(INDEX('Policy Characteristics'!B:B,MATCH($C113,'Policy Characteristics'!$C:$C,0))),"",INDEX('Policy Characteristics'!B:B,MATCH($C113,'Policy Characteristics'!$C:$C,0)))</f>
        <v>Low Carbon Fuel Standard</v>
      </c>
      <c r="C113" s="361" t="s">
        <v>499</v>
      </c>
      <c r="D113" s="53"/>
      <c r="E113" s="53"/>
      <c r="F113" s="53"/>
      <c r="G113" s="53"/>
      <c r="H113" s="56">
        <v>190</v>
      </c>
      <c r="I113" s="53" t="s">
        <v>45</v>
      </c>
      <c r="J113" s="360" t="str">
        <f>IF(ISBLANK(INDEX('Policy Characteristics'!D:D,MATCH($C113,'Policy Characteristics'!$C:$C,0))),"",INDEX('Policy Characteristics'!D:D,MATCH($C113,'Policy Characteristics'!$C:$C,0)))</f>
        <v>Low Carbon Fuel Standard</v>
      </c>
      <c r="K113" s="358" t="str">
        <f>IF(ISBLANK(INDEX('Policy Characteristics'!E:E,MATCH($C113,'Policy Characteristics'!$C:$C,0))),"",INDEX('Policy Characteristics'!E:E,MATCH($C113,'Policy Characteristics'!$C:$C,0)))</f>
        <v>trans LCFS</v>
      </c>
      <c r="L113" s="380">
        <f>IF(ISBLANK(INDEX('Policy Characteristics'!F:F,MATCH($C113,'Policy Characteristics'!$C:$C,0))),"",INDEX('Policy Characteristics'!F:F,MATCH($C113,'Policy Characteristics'!$C:$C,0)))</f>
        <v>0</v>
      </c>
      <c r="M113" s="380">
        <f>IF(ISBLANK(INDEX('Policy Characteristics'!G:G,MATCH($C113,'Policy Characteristics'!$C:$C,0))),"",INDEX('Policy Characteristics'!G:G,MATCH($C113,'Policy Characteristics'!$C:$C,0)))</f>
        <v>0.2</v>
      </c>
      <c r="N113" s="380">
        <f>IF(ISBLANK(INDEX('Policy Characteristics'!H:H,MATCH($C113,'Policy Characteristics'!$C:$C,0))),"",INDEX('Policy Characteristics'!H:H,MATCH($C113,'Policy Characteristics'!$C:$C,0)))</f>
        <v>0.01</v>
      </c>
      <c r="O113" s="358" t="str">
        <f>IF(ISBLANK(INDEX('Policy Characteristics'!I:I,MATCH($C113,'Policy Characteristics'!$C:$C,0))),"",INDEX('Policy Characteristics'!I:I,MATCH($C113,'Policy Characteristics'!$C:$C,0)))</f>
        <v>% reduction in carbon emissions</v>
      </c>
      <c r="P113" s="358" t="str">
        <f>IF(ISBLANK(INDEX('Policy Characteristics'!J:J,MATCH($C113,'Policy Characteristics'!$C:$C,0))),"",INDEX('Policy Characteristics'!J:J,MATCH($C113,'Policy Characteristics'!$C:$C,0)))</f>
        <v>**Description:**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v>
      </c>
      <c r="Q113" s="358" t="str">
        <f>IF(ISBLANK(INDEX('Policy Characteristics'!K:K,MATCH($C113,'Policy Characteristics'!$C:$C,0))),"",INDEX('Policy Characteristics'!K:K,MATCH($C113,'Policy Characteristics'!$C:$C,0)))</f>
        <v>transportation-sector-main.html#lcfs</v>
      </c>
      <c r="R113" s="358" t="str">
        <f>IF(ISBLANK(INDEX('Policy Characteristics'!L:L,MATCH($C113,'Policy Characteristics'!$C:$C,0))),"",INDEX('Policy Characteristics'!L:L,MATCH($C113,'Policy Characteristics'!$C:$C,0)))</f>
        <v>low-carbon-fuel-standard.html</v>
      </c>
    </row>
    <row r="114" spans="1:18" x14ac:dyDescent="0.35">
      <c r="A114" s="358" t="str">
        <f>IF(ISBLANK(INDEX('Policy Characteristics'!A:A,MATCH($C114,'Policy Characteristics'!$C:$C,0))),"",INDEX('Policy Characteristics'!A:A,MATCH($C114,'Policy Characteristics'!$C:$C,0)))</f>
        <v>Transportation</v>
      </c>
      <c r="B114" s="358" t="str">
        <f>IF(ISBLANK(INDEX('Policy Characteristics'!B:B,MATCH($C114,'Policy Characteristics'!$C:$C,0))),"",INDEX('Policy Characteristics'!B:B,MATCH($C114,'Policy Characteristics'!$C:$C,0)))</f>
        <v>Mode Shifting</v>
      </c>
      <c r="C114" s="363" t="s">
        <v>3136</v>
      </c>
      <c r="D114" s="53" t="s">
        <v>47</v>
      </c>
      <c r="E114" s="53" t="s">
        <v>39</v>
      </c>
      <c r="F114" s="53" t="s">
        <v>86</v>
      </c>
      <c r="G114" s="53" t="s">
        <v>39</v>
      </c>
      <c r="H114" s="54">
        <v>848</v>
      </c>
      <c r="I114" s="53" t="s">
        <v>45</v>
      </c>
      <c r="J114" s="360" t="str">
        <f>IF(ISBLANK(INDEX('Policy Characteristics'!D:D,MATCH($C114,'Policy Characteristics'!$C:$C,0))),"",INDEX('Policy Characteristics'!D:D,MATCH($C114,'Policy Characteristics'!$C:$C,0)))</f>
        <v>Mode Shifting</v>
      </c>
      <c r="K114" s="358" t="str">
        <f>IF(ISBLANK(INDEX('Policy Characteristics'!E:E,MATCH($C114,'Policy Characteristics'!$C:$C,0))),"",INDEX('Policy Characteristics'!E:E,MATCH($C114,'Policy Characteristics'!$C:$C,0)))</f>
        <v>trans mode shifting</v>
      </c>
      <c r="L114" s="380">
        <f>IF(ISBLANK(INDEX('Policy Characteristics'!F:F,MATCH($C114,'Policy Characteristics'!$C:$C,0))),"",INDEX('Policy Characteristics'!F:F,MATCH($C114,'Policy Characteristics'!$C:$C,0)))</f>
        <v>0</v>
      </c>
      <c r="M114" s="380">
        <f>IF(ISBLANK(INDEX('Policy Characteristics'!G:G,MATCH($C114,'Policy Characteristics'!$C:$C,0))),"",INDEX('Policy Characteristics'!G:G,MATCH($C114,'Policy Characteristics'!$C:$C,0)))</f>
        <v>0.26</v>
      </c>
      <c r="N114" s="380">
        <f>IF(ISBLANK(INDEX('Policy Characteristics'!H:H,MATCH($C114,'Policy Characteristics'!$C:$C,0))),"",INDEX('Policy Characteristics'!H:H,MATCH($C114,'Policy Characteristics'!$C:$C,0)))</f>
        <v>0.01</v>
      </c>
      <c r="O114" s="358" t="str">
        <f>IF(ISBLANK(INDEX('Policy Characteristics'!I:I,MATCH($C114,'Policy Characteristics'!$C:$C,0))),"",INDEX('Policy Characteristics'!I:I,MATCH($C114,'Policy Characteristics'!$C:$C,0)))</f>
        <v>% of trips shifted</v>
      </c>
      <c r="P114" s="358" t="str">
        <f>IF(ISBLANK(INDEX('Policy Characteristics'!J:J,MATCH($C114,'Policy Characteristics'!$C:$C,0))),"",INDEX('Policy Characteristics'!J:J,MATCH($C114,'Policy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BAU case. // **Aircraft:** The International Energy Agency's BLUE Shifts scenario (from the 2009 report "Transport, Energy, and CO2: Moving Toward Sustainability") includes a 30% reduction in usage of aircraft in OECD countries by 2050 relative to a BAU case. // **Freight Trucks:** The U.S. Federal Highway Administration reports that approximately 25% of mileage for trucks larger than pickups/minivans/other light vans are for empty backhauls and empty shipping containers.</v>
      </c>
      <c r="Q114" s="358" t="str">
        <f>IF(ISBLANK(INDEX('Policy Characteristics'!K:K,MATCH($C114,'Policy Characteristics'!$C:$C,0))),"",INDEX('Policy Characteristics'!K:K,MATCH($C114,'Policy Characteristics'!$C:$C,0)))</f>
        <v>transportation-sector-main.html#tdm</v>
      </c>
      <c r="R114" s="358" t="str">
        <f>IF(ISBLANK(INDEX('Policy Characteristics'!L:L,MATCH($C114,'Policy Characteristics'!$C:$C,0))),"",INDEX('Policy Characteristics'!L:L,MATCH($C114,'Policy Characteristics'!$C:$C,0)))</f>
        <v>transportation-demand-management.html</v>
      </c>
    </row>
    <row r="115" spans="1:18" x14ac:dyDescent="0.35">
      <c r="A115" s="358" t="str">
        <f>IF(ISBLANK(INDEX('Policy Characteristics'!A:A,MATCH($C115,'Policy Characteristics'!$C:$C,0))),"",INDEX('Policy Characteristics'!A:A,MATCH($C115,'Policy Characteristics'!$C:$C,0)))</f>
        <v>Transportation</v>
      </c>
      <c r="B115" s="358" t="str">
        <f>IF(ISBLANK(INDEX('Policy Characteristics'!B:B,MATCH($C115,'Policy Characteristics'!$C:$C,0))),"",INDEX('Policy Characteristics'!B:B,MATCH($C115,'Policy Characteristics'!$C:$C,0)))</f>
        <v>Mode Shifting</v>
      </c>
      <c r="C115" s="362" t="str">
        <f t="shared" ref="C115:C125" si="9">C$114</f>
        <v>Percent of Travel Demand Shifted to Other Modes or Eliminated</v>
      </c>
      <c r="D115" s="53" t="s">
        <v>47</v>
      </c>
      <c r="E115" s="53" t="s">
        <v>40</v>
      </c>
      <c r="F115" s="53" t="s">
        <v>86</v>
      </c>
      <c r="G115" s="53" t="s">
        <v>40</v>
      </c>
      <c r="H115" s="54">
        <v>849</v>
      </c>
      <c r="I115" s="9" t="s">
        <v>46</v>
      </c>
      <c r="J115" s="360" t="str">
        <f>IF(ISBLANK(INDEX('Policy Characteristics'!D:D,MATCH($C115,'Policy Characteristics'!$C:$C,0))),"",INDEX('Policy Characteristics'!D:D,MATCH($C115,'Policy Characteristics'!$C:$C,0)))</f>
        <v>Mode Shifting</v>
      </c>
      <c r="K115" s="358" t="str">
        <f>IF(ISBLANK(INDEX('Policy Characteristics'!E:E,MATCH($C115,'Policy Characteristics'!$C:$C,0))),"",INDEX('Policy Characteristics'!E:E,MATCH($C115,'Policy Characteristics'!$C:$C,0)))</f>
        <v>trans mode shifting</v>
      </c>
      <c r="L115" s="380">
        <f>IF(ISBLANK(INDEX('Policy Characteristics'!F:F,MATCH($C115,'Policy Characteristics'!$C:$C,0))),"",INDEX('Policy Characteristics'!F:F,MATCH($C115,'Policy Characteristics'!$C:$C,0)))</f>
        <v>0</v>
      </c>
      <c r="M115" s="380">
        <f>IF(ISBLANK(INDEX('Policy Characteristics'!G:G,MATCH($C115,'Policy Characteristics'!$C:$C,0))),"",INDEX('Policy Characteristics'!G:G,MATCH($C115,'Policy Characteristics'!$C:$C,0)))</f>
        <v>0.26</v>
      </c>
      <c r="N115" s="380">
        <f>IF(ISBLANK(INDEX('Policy Characteristics'!H:H,MATCH($C115,'Policy Characteristics'!$C:$C,0))),"",INDEX('Policy Characteristics'!H:H,MATCH($C115,'Policy Characteristics'!$C:$C,0)))</f>
        <v>0.01</v>
      </c>
      <c r="O115" s="358" t="str">
        <f>IF(ISBLANK(INDEX('Policy Characteristics'!I:I,MATCH($C115,'Policy Characteristics'!$C:$C,0))),"",INDEX('Policy Characteristics'!I:I,MATCH($C115,'Policy Characteristics'!$C:$C,0)))</f>
        <v>% of trips shifted</v>
      </c>
      <c r="P115" s="358" t="str">
        <f>IF(ISBLANK(INDEX('Policy Characteristics'!J:J,MATCH($C115,'Policy Characteristics'!$C:$C,0))),"",INDEX('Policy Characteristics'!J:J,MATCH($C115,'Policy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BAU case. // **Aircraft:** The International Energy Agency's BLUE Shifts scenario (from the 2009 report "Transport, Energy, and CO2: Moving Toward Sustainability") includes a 30% reduction in usage of aircraft in OECD countries by 2050 relative to a BAU case. // **Freight Trucks:** The U.S. Federal Highway Administration reports that approximately 25% of mileage for trucks larger than pickups/minivans/other light vans are for empty backhauls and empty shipping containers.</v>
      </c>
      <c r="Q115" s="358" t="str">
        <f>IF(ISBLANK(INDEX('Policy Characteristics'!K:K,MATCH($C115,'Policy Characteristics'!$C:$C,0))),"",INDEX('Policy Characteristics'!K:K,MATCH($C115,'Policy Characteristics'!$C:$C,0)))</f>
        <v>transportation-sector-main.html#tdm</v>
      </c>
      <c r="R115" s="358" t="str">
        <f>IF(ISBLANK(INDEX('Policy Characteristics'!L:L,MATCH($C115,'Policy Characteristics'!$C:$C,0))),"",INDEX('Policy Characteristics'!L:L,MATCH($C115,'Policy Characteristics'!$C:$C,0)))</f>
        <v>transportation-demand-management.html</v>
      </c>
    </row>
    <row r="116" spans="1:18" x14ac:dyDescent="0.35">
      <c r="A116" s="358" t="str">
        <f>IF(ISBLANK(INDEX('Policy Characteristics'!A:A,MATCH($C116,'Policy Characteristics'!$C:$C,0))),"",INDEX('Policy Characteristics'!A:A,MATCH($C116,'Policy Characteristics'!$C:$C,0)))</f>
        <v>Transportation</v>
      </c>
      <c r="B116" s="358" t="str">
        <f>IF(ISBLANK(INDEX('Policy Characteristics'!B:B,MATCH($C116,'Policy Characteristics'!$C:$C,0))),"",INDEX('Policy Characteristics'!B:B,MATCH($C116,'Policy Characteristics'!$C:$C,0)))</f>
        <v>Mode Shifting</v>
      </c>
      <c r="C116" s="362" t="str">
        <f t="shared" si="9"/>
        <v>Percent of Travel Demand Shifted to Other Modes or Eliminated</v>
      </c>
      <c r="D116" s="53" t="s">
        <v>47</v>
      </c>
      <c r="E116" s="53" t="s">
        <v>41</v>
      </c>
      <c r="F116" s="53" t="s">
        <v>86</v>
      </c>
      <c r="G116" s="53" t="s">
        <v>88</v>
      </c>
      <c r="H116" s="54">
        <v>850</v>
      </c>
      <c r="I116" s="53" t="s">
        <v>45</v>
      </c>
      <c r="J116" s="360" t="str">
        <f>IF(ISBLANK(INDEX('Policy Characteristics'!D:D,MATCH($C116,'Policy Characteristics'!$C:$C,0))),"",INDEX('Policy Characteristics'!D:D,MATCH($C116,'Policy Characteristics'!$C:$C,0)))</f>
        <v>Mode Shifting</v>
      </c>
      <c r="K116" s="358" t="str">
        <f>IF(ISBLANK(INDEX('Policy Characteristics'!E:E,MATCH($C116,'Policy Characteristics'!$C:$C,0))),"",INDEX('Policy Characteristics'!E:E,MATCH($C116,'Policy Characteristics'!$C:$C,0)))</f>
        <v>trans mode shifting</v>
      </c>
      <c r="L116" s="380">
        <f>IF(ISBLANK(INDEX('Policy Characteristics'!F:F,MATCH($C116,'Policy Characteristics'!$C:$C,0))),"",INDEX('Policy Characteristics'!F:F,MATCH($C116,'Policy Characteristics'!$C:$C,0)))</f>
        <v>0</v>
      </c>
      <c r="M116" s="380">
        <f>IF(ISBLANK(INDEX('Policy Characteristics'!G:G,MATCH($C116,'Policy Characteristics'!$C:$C,0))),"",INDEX('Policy Characteristics'!G:G,MATCH($C116,'Policy Characteristics'!$C:$C,0)))</f>
        <v>0.26</v>
      </c>
      <c r="N116" s="380">
        <f>IF(ISBLANK(INDEX('Policy Characteristics'!H:H,MATCH($C116,'Policy Characteristics'!$C:$C,0))),"",INDEX('Policy Characteristics'!H:H,MATCH($C116,'Policy Characteristics'!$C:$C,0)))</f>
        <v>0.01</v>
      </c>
      <c r="O116" s="358" t="str">
        <f>IF(ISBLANK(INDEX('Policy Characteristics'!I:I,MATCH($C116,'Policy Characteristics'!$C:$C,0))),"",INDEX('Policy Characteristics'!I:I,MATCH($C116,'Policy Characteristics'!$C:$C,0)))</f>
        <v>% of trips shifted</v>
      </c>
      <c r="P116" s="358" t="str">
        <f>IF(ISBLANK(INDEX('Policy Characteristics'!J:J,MATCH($C116,'Policy Characteristics'!$C:$C,0))),"",INDEX('Policy Characteristics'!J:J,MATCH($C116,'Policy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BAU case. // **Aircraft:** The International Energy Agency's BLUE Shifts scenario (from the 2009 report "Transport, Energy, and CO2: Moving Toward Sustainability") includes a 30% reduction in usage of aircraft in OECD countries by 2050 relative to a BAU case. // **Freight Trucks:** The U.S. Federal Highway Administration reports that approximately 25% of mileage for trucks larger than pickups/minivans/other light vans are for empty backhauls and empty shipping containers.</v>
      </c>
      <c r="Q116" s="358" t="str">
        <f>IF(ISBLANK(INDEX('Policy Characteristics'!K:K,MATCH($C116,'Policy Characteristics'!$C:$C,0))),"",INDEX('Policy Characteristics'!K:K,MATCH($C116,'Policy Characteristics'!$C:$C,0)))</f>
        <v>transportation-sector-main.html#tdm</v>
      </c>
      <c r="R116" s="358" t="str">
        <f>IF(ISBLANK(INDEX('Policy Characteristics'!L:L,MATCH($C116,'Policy Characteristics'!$C:$C,0))),"",INDEX('Policy Characteristics'!L:L,MATCH($C116,'Policy Characteristics'!$C:$C,0)))</f>
        <v>transportation-demand-management.html</v>
      </c>
    </row>
    <row r="117" spans="1:18" x14ac:dyDescent="0.35">
      <c r="A117" s="358" t="str">
        <f>IF(ISBLANK(INDEX('Policy Characteristics'!A:A,MATCH($C117,'Policy Characteristics'!$C:$C,0))),"",INDEX('Policy Characteristics'!A:A,MATCH($C117,'Policy Characteristics'!$C:$C,0)))</f>
        <v>Transportation</v>
      </c>
      <c r="B117" s="358" t="str">
        <f>IF(ISBLANK(INDEX('Policy Characteristics'!B:B,MATCH($C117,'Policy Characteristics'!$C:$C,0))),"",INDEX('Policy Characteristics'!B:B,MATCH($C117,'Policy Characteristics'!$C:$C,0)))</f>
        <v>Mode Shifting</v>
      </c>
      <c r="C117" s="362" t="str">
        <f t="shared" si="9"/>
        <v>Percent of Travel Demand Shifted to Other Modes or Eliminated</v>
      </c>
      <c r="D117" s="53" t="s">
        <v>47</v>
      </c>
      <c r="E117" s="53" t="s">
        <v>42</v>
      </c>
      <c r="F117" s="53" t="s">
        <v>86</v>
      </c>
      <c r="G117" s="53" t="s">
        <v>89</v>
      </c>
      <c r="H117" s="54">
        <v>851</v>
      </c>
      <c r="I117" s="9" t="s">
        <v>46</v>
      </c>
      <c r="J117" s="360" t="str">
        <f>IF(ISBLANK(INDEX('Policy Characteristics'!D:D,MATCH($C117,'Policy Characteristics'!$C:$C,0))),"",INDEX('Policy Characteristics'!D:D,MATCH($C117,'Policy Characteristics'!$C:$C,0)))</f>
        <v>Mode Shifting</v>
      </c>
      <c r="K117" s="358" t="str">
        <f>IF(ISBLANK(INDEX('Policy Characteristics'!E:E,MATCH($C117,'Policy Characteristics'!$C:$C,0))),"",INDEX('Policy Characteristics'!E:E,MATCH($C117,'Policy Characteristics'!$C:$C,0)))</f>
        <v>trans mode shifting</v>
      </c>
      <c r="L117" s="380">
        <f>IF(ISBLANK(INDEX('Policy Characteristics'!F:F,MATCH($C117,'Policy Characteristics'!$C:$C,0))),"",INDEX('Policy Characteristics'!F:F,MATCH($C117,'Policy Characteristics'!$C:$C,0)))</f>
        <v>0</v>
      </c>
      <c r="M117" s="380">
        <f>IF(ISBLANK(INDEX('Policy Characteristics'!G:G,MATCH($C117,'Policy Characteristics'!$C:$C,0))),"",INDEX('Policy Characteristics'!G:G,MATCH($C117,'Policy Characteristics'!$C:$C,0)))</f>
        <v>0.26</v>
      </c>
      <c r="N117" s="380">
        <f>IF(ISBLANK(INDEX('Policy Characteristics'!H:H,MATCH($C117,'Policy Characteristics'!$C:$C,0))),"",INDEX('Policy Characteristics'!H:H,MATCH($C117,'Policy Characteristics'!$C:$C,0)))</f>
        <v>0.01</v>
      </c>
      <c r="O117" s="358" t="str">
        <f>IF(ISBLANK(INDEX('Policy Characteristics'!I:I,MATCH($C117,'Policy Characteristics'!$C:$C,0))),"",INDEX('Policy Characteristics'!I:I,MATCH($C117,'Policy Characteristics'!$C:$C,0)))</f>
        <v>% of trips shifted</v>
      </c>
      <c r="P117" s="358" t="str">
        <f>IF(ISBLANK(INDEX('Policy Characteristics'!J:J,MATCH($C117,'Policy Characteristics'!$C:$C,0))),"",INDEX('Policy Characteristics'!J:J,MATCH($C117,'Policy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BAU case. // **Aircraft:** The International Energy Agency's BLUE Shifts scenario (from the 2009 report "Transport, Energy, and CO2: Moving Toward Sustainability") includes a 30% reduction in usage of aircraft in OECD countries by 2050 relative to a BAU case. // **Freight Trucks:** The U.S. Federal Highway Administration reports that approximately 25% of mileage for trucks larger than pickups/minivans/other light vans are for empty backhauls and empty shipping containers.</v>
      </c>
      <c r="Q117" s="358" t="str">
        <f>IF(ISBLANK(INDEX('Policy Characteristics'!K:K,MATCH($C117,'Policy Characteristics'!$C:$C,0))),"",INDEX('Policy Characteristics'!K:K,MATCH($C117,'Policy Characteristics'!$C:$C,0)))</f>
        <v>transportation-sector-main.html#tdm</v>
      </c>
      <c r="R117" s="358" t="str">
        <f>IF(ISBLANK(INDEX('Policy Characteristics'!L:L,MATCH($C117,'Policy Characteristics'!$C:$C,0))),"",INDEX('Policy Characteristics'!L:L,MATCH($C117,'Policy Characteristics'!$C:$C,0)))</f>
        <v>transportation-demand-management.html</v>
      </c>
    </row>
    <row r="118" spans="1:18" x14ac:dyDescent="0.35">
      <c r="A118" s="358" t="str">
        <f>IF(ISBLANK(INDEX('Policy Characteristics'!A:A,MATCH($C118,'Policy Characteristics'!$C:$C,0))),"",INDEX('Policy Characteristics'!A:A,MATCH($C118,'Policy Characteristics'!$C:$C,0)))</f>
        <v>Transportation</v>
      </c>
      <c r="B118" s="358" t="str">
        <f>IF(ISBLANK(INDEX('Policy Characteristics'!B:B,MATCH($C118,'Policy Characteristics'!$C:$C,0))),"",INDEX('Policy Characteristics'!B:B,MATCH($C118,'Policy Characteristics'!$C:$C,0)))</f>
        <v>Mode Shifting</v>
      </c>
      <c r="C118" s="362" t="str">
        <f t="shared" si="9"/>
        <v>Percent of Travel Demand Shifted to Other Modes or Eliminated</v>
      </c>
      <c r="D118" s="53" t="s">
        <v>47</v>
      </c>
      <c r="E118" s="53" t="s">
        <v>43</v>
      </c>
      <c r="F118" s="53" t="s">
        <v>86</v>
      </c>
      <c r="G118" s="53" t="s">
        <v>90</v>
      </c>
      <c r="H118" s="54">
        <v>852</v>
      </c>
      <c r="I118" s="9" t="s">
        <v>46</v>
      </c>
      <c r="J118" s="360" t="str">
        <f>IF(ISBLANK(INDEX('Policy Characteristics'!D:D,MATCH($C118,'Policy Characteristics'!$C:$C,0))),"",INDEX('Policy Characteristics'!D:D,MATCH($C118,'Policy Characteristics'!$C:$C,0)))</f>
        <v>Mode Shifting</v>
      </c>
      <c r="K118" s="358" t="str">
        <f>IF(ISBLANK(INDEX('Policy Characteristics'!E:E,MATCH($C118,'Policy Characteristics'!$C:$C,0))),"",INDEX('Policy Characteristics'!E:E,MATCH($C118,'Policy Characteristics'!$C:$C,0)))</f>
        <v>trans mode shifting</v>
      </c>
      <c r="L118" s="380">
        <f>IF(ISBLANK(INDEX('Policy Characteristics'!F:F,MATCH($C118,'Policy Characteristics'!$C:$C,0))),"",INDEX('Policy Characteristics'!F:F,MATCH($C118,'Policy Characteristics'!$C:$C,0)))</f>
        <v>0</v>
      </c>
      <c r="M118" s="380">
        <f>IF(ISBLANK(INDEX('Policy Characteristics'!G:G,MATCH($C118,'Policy Characteristics'!$C:$C,0))),"",INDEX('Policy Characteristics'!G:G,MATCH($C118,'Policy Characteristics'!$C:$C,0)))</f>
        <v>0.26</v>
      </c>
      <c r="N118" s="380">
        <f>IF(ISBLANK(INDEX('Policy Characteristics'!H:H,MATCH($C118,'Policy Characteristics'!$C:$C,0))),"",INDEX('Policy Characteristics'!H:H,MATCH($C118,'Policy Characteristics'!$C:$C,0)))</f>
        <v>0.01</v>
      </c>
      <c r="O118" s="358" t="str">
        <f>IF(ISBLANK(INDEX('Policy Characteristics'!I:I,MATCH($C118,'Policy Characteristics'!$C:$C,0))),"",INDEX('Policy Characteristics'!I:I,MATCH($C118,'Policy Characteristics'!$C:$C,0)))</f>
        <v>% of trips shifted</v>
      </c>
      <c r="P118" s="358" t="str">
        <f>IF(ISBLANK(INDEX('Policy Characteristics'!J:J,MATCH($C118,'Policy Characteristics'!$C:$C,0))),"",INDEX('Policy Characteristics'!J:J,MATCH($C118,'Policy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BAU case. // **Aircraft:** The International Energy Agency's BLUE Shifts scenario (from the 2009 report "Transport, Energy, and CO2: Moving Toward Sustainability") includes a 30% reduction in usage of aircraft in OECD countries by 2050 relative to a BAU case. // **Freight Trucks:** The U.S. Federal Highway Administration reports that approximately 25% of mileage for trucks larger than pickups/minivans/other light vans are for empty backhauls and empty shipping containers.</v>
      </c>
      <c r="Q118" s="358" t="str">
        <f>IF(ISBLANK(INDEX('Policy Characteristics'!K:K,MATCH($C118,'Policy Characteristics'!$C:$C,0))),"",INDEX('Policy Characteristics'!K:K,MATCH($C118,'Policy Characteristics'!$C:$C,0)))</f>
        <v>transportation-sector-main.html#tdm</v>
      </c>
      <c r="R118" s="358" t="str">
        <f>IF(ISBLANK(INDEX('Policy Characteristics'!L:L,MATCH($C118,'Policy Characteristics'!$C:$C,0))),"",INDEX('Policy Characteristics'!L:L,MATCH($C118,'Policy Characteristics'!$C:$C,0)))</f>
        <v>transportation-demand-management.html</v>
      </c>
    </row>
    <row r="119" spans="1:18" x14ac:dyDescent="0.35">
      <c r="A119" s="358" t="str">
        <f>IF(ISBLANK(INDEX('Policy Characteristics'!A:A,MATCH($C119,'Policy Characteristics'!$C:$C,0))),"",INDEX('Policy Characteristics'!A:A,MATCH($C119,'Policy Characteristics'!$C:$C,0)))</f>
        <v>Transportation</v>
      </c>
      <c r="B119" s="358" t="str">
        <f>IF(ISBLANK(INDEX('Policy Characteristics'!B:B,MATCH($C119,'Policy Characteristics'!$C:$C,0))),"",INDEX('Policy Characteristics'!B:B,MATCH($C119,'Policy Characteristics'!$C:$C,0)))</f>
        <v>Mode Shifting</v>
      </c>
      <c r="C119" s="362" t="str">
        <f t="shared" si="9"/>
        <v>Percent of Travel Demand Shifted to Other Modes or Eliminated</v>
      </c>
      <c r="D119" s="53" t="s">
        <v>47</v>
      </c>
      <c r="E119" s="53" t="s">
        <v>117</v>
      </c>
      <c r="F119" s="53" t="s">
        <v>86</v>
      </c>
      <c r="G119" s="53" t="s">
        <v>151</v>
      </c>
      <c r="H119" s="54">
        <v>853</v>
      </c>
      <c r="I119" s="9" t="s">
        <v>46</v>
      </c>
      <c r="J119" s="360" t="str">
        <f>IF(ISBLANK(INDEX('Policy Characteristics'!D:D,MATCH($C119,'Policy Characteristics'!$C:$C,0))),"",INDEX('Policy Characteristics'!D:D,MATCH($C119,'Policy Characteristics'!$C:$C,0)))</f>
        <v>Mode Shifting</v>
      </c>
      <c r="K119" s="358" t="str">
        <f>IF(ISBLANK(INDEX('Policy Characteristics'!E:E,MATCH($C119,'Policy Characteristics'!$C:$C,0))),"",INDEX('Policy Characteristics'!E:E,MATCH($C119,'Policy Characteristics'!$C:$C,0)))</f>
        <v>trans mode shifting</v>
      </c>
      <c r="L119" s="380">
        <f>IF(ISBLANK(INDEX('Policy Characteristics'!F:F,MATCH($C119,'Policy Characteristics'!$C:$C,0))),"",INDEX('Policy Characteristics'!F:F,MATCH($C119,'Policy Characteristics'!$C:$C,0)))</f>
        <v>0</v>
      </c>
      <c r="M119" s="380">
        <f>IF(ISBLANK(INDEX('Policy Characteristics'!G:G,MATCH($C119,'Policy Characteristics'!$C:$C,0))),"",INDEX('Policy Characteristics'!G:G,MATCH($C119,'Policy Characteristics'!$C:$C,0)))</f>
        <v>0.26</v>
      </c>
      <c r="N119" s="380">
        <f>IF(ISBLANK(INDEX('Policy Characteristics'!H:H,MATCH($C119,'Policy Characteristics'!$C:$C,0))),"",INDEX('Policy Characteristics'!H:H,MATCH($C119,'Policy Characteristics'!$C:$C,0)))</f>
        <v>0.01</v>
      </c>
      <c r="O119" s="358" t="str">
        <f>IF(ISBLANK(INDEX('Policy Characteristics'!I:I,MATCH($C119,'Policy Characteristics'!$C:$C,0))),"",INDEX('Policy Characteristics'!I:I,MATCH($C119,'Policy Characteristics'!$C:$C,0)))</f>
        <v>% of trips shifted</v>
      </c>
      <c r="P119" s="358" t="str">
        <f>IF(ISBLANK(INDEX('Policy Characteristics'!J:J,MATCH($C119,'Policy Characteristics'!$C:$C,0))),"",INDEX('Policy Characteristics'!J:J,MATCH($C119,'Policy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BAU case. // **Aircraft:** The International Energy Agency's BLUE Shifts scenario (from the 2009 report "Transport, Energy, and CO2: Moving Toward Sustainability") includes a 30% reduction in usage of aircraft in OECD countries by 2050 relative to a BAU case. // **Freight Trucks:** The U.S. Federal Highway Administration reports that approximately 25% of mileage for trucks larger than pickups/minivans/other light vans are for empty backhauls and empty shipping containers.</v>
      </c>
      <c r="Q119" s="358" t="str">
        <f>IF(ISBLANK(INDEX('Policy Characteristics'!K:K,MATCH($C119,'Policy Characteristics'!$C:$C,0))),"",INDEX('Policy Characteristics'!K:K,MATCH($C119,'Policy Characteristics'!$C:$C,0)))</f>
        <v>transportation-sector-main.html#tdm</v>
      </c>
      <c r="R119" s="358" t="str">
        <f>IF(ISBLANK(INDEX('Policy Characteristics'!L:L,MATCH($C119,'Policy Characteristics'!$C:$C,0))),"",INDEX('Policy Characteristics'!L:L,MATCH($C119,'Policy Characteristics'!$C:$C,0)))</f>
        <v>transportation-demand-management.html</v>
      </c>
    </row>
    <row r="120" spans="1:18" x14ac:dyDescent="0.35">
      <c r="A120" s="358" t="str">
        <f>IF(ISBLANK(INDEX('Policy Characteristics'!A:A,MATCH($C120,'Policy Characteristics'!$C:$C,0))),"",INDEX('Policy Characteristics'!A:A,MATCH($C120,'Policy Characteristics'!$C:$C,0)))</f>
        <v>Transportation</v>
      </c>
      <c r="B120" s="358" t="str">
        <f>IF(ISBLANK(INDEX('Policy Characteristics'!B:B,MATCH($C120,'Policy Characteristics'!$C:$C,0))),"",INDEX('Policy Characteristics'!B:B,MATCH($C120,'Policy Characteristics'!$C:$C,0)))</f>
        <v>Mode Shifting</v>
      </c>
      <c r="C120" s="362" t="str">
        <f t="shared" si="9"/>
        <v>Percent of Travel Demand Shifted to Other Modes or Eliminated</v>
      </c>
      <c r="D120" s="53" t="s">
        <v>44</v>
      </c>
      <c r="E120" s="53" t="s">
        <v>39</v>
      </c>
      <c r="F120" s="53" t="s">
        <v>87</v>
      </c>
      <c r="G120" s="53" t="s">
        <v>39</v>
      </c>
      <c r="H120" s="54">
        <v>854</v>
      </c>
      <c r="I120" s="9" t="s">
        <v>46</v>
      </c>
      <c r="J120" s="360" t="str">
        <f>IF(ISBLANK(INDEX('Policy Characteristics'!D:D,MATCH($C120,'Policy Characteristics'!$C:$C,0))),"",INDEX('Policy Characteristics'!D:D,MATCH($C120,'Policy Characteristics'!$C:$C,0)))</f>
        <v>Mode Shifting</v>
      </c>
      <c r="K120" s="358" t="str">
        <f>IF(ISBLANK(INDEX('Policy Characteristics'!E:E,MATCH($C120,'Policy Characteristics'!$C:$C,0))),"",INDEX('Policy Characteristics'!E:E,MATCH($C120,'Policy Characteristics'!$C:$C,0)))</f>
        <v>trans mode shifting</v>
      </c>
      <c r="L120" s="380">
        <f>IF(ISBLANK(INDEX('Policy Characteristics'!F:F,MATCH($C120,'Policy Characteristics'!$C:$C,0))),"",INDEX('Policy Characteristics'!F:F,MATCH($C120,'Policy Characteristics'!$C:$C,0)))</f>
        <v>0</v>
      </c>
      <c r="M120" s="380">
        <f>IF(ISBLANK(INDEX('Policy Characteristics'!G:G,MATCH($C120,'Policy Characteristics'!$C:$C,0))),"",INDEX('Policy Characteristics'!G:G,MATCH($C120,'Policy Characteristics'!$C:$C,0)))</f>
        <v>0.26</v>
      </c>
      <c r="N120" s="380">
        <f>IF(ISBLANK(INDEX('Policy Characteristics'!H:H,MATCH($C120,'Policy Characteristics'!$C:$C,0))),"",INDEX('Policy Characteristics'!H:H,MATCH($C120,'Policy Characteristics'!$C:$C,0)))</f>
        <v>0.01</v>
      </c>
      <c r="O120" s="358" t="str">
        <f>IF(ISBLANK(INDEX('Policy Characteristics'!I:I,MATCH($C120,'Policy Characteristics'!$C:$C,0))),"",INDEX('Policy Characteristics'!I:I,MATCH($C120,'Policy Characteristics'!$C:$C,0)))</f>
        <v>% of trips shifted</v>
      </c>
      <c r="P120" s="358" t="str">
        <f>IF(ISBLANK(INDEX('Policy Characteristics'!J:J,MATCH($C120,'Policy Characteristics'!$C:$C,0))),"",INDEX('Policy Characteristics'!J:J,MATCH($C120,'Policy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BAU case. // **Aircraft:** The International Energy Agency's BLUE Shifts scenario (from the 2009 report "Transport, Energy, and CO2: Moving Toward Sustainability") includes a 30% reduction in usage of aircraft in OECD countries by 2050 relative to a BAU case. // **Freight Trucks:** The U.S. Federal Highway Administration reports that approximately 25% of mileage for trucks larger than pickups/minivans/other light vans are for empty backhauls and empty shipping containers.</v>
      </c>
      <c r="Q120" s="358" t="str">
        <f>IF(ISBLANK(INDEX('Policy Characteristics'!K:K,MATCH($C120,'Policy Characteristics'!$C:$C,0))),"",INDEX('Policy Characteristics'!K:K,MATCH($C120,'Policy Characteristics'!$C:$C,0)))</f>
        <v>transportation-sector-main.html#tdm</v>
      </c>
      <c r="R120" s="358" t="str">
        <f>IF(ISBLANK(INDEX('Policy Characteristics'!L:L,MATCH($C120,'Policy Characteristics'!$C:$C,0))),"",INDEX('Policy Characteristics'!L:L,MATCH($C120,'Policy Characteristics'!$C:$C,0)))</f>
        <v>transportation-demand-management.html</v>
      </c>
    </row>
    <row r="121" spans="1:18" x14ac:dyDescent="0.35">
      <c r="A121" s="358" t="str">
        <f>IF(ISBLANK(INDEX('Policy Characteristics'!A:A,MATCH($C121,'Policy Characteristics'!$C:$C,0))),"",INDEX('Policy Characteristics'!A:A,MATCH($C121,'Policy Characteristics'!$C:$C,0)))</f>
        <v>Transportation</v>
      </c>
      <c r="B121" s="358" t="str">
        <f>IF(ISBLANK(INDEX('Policy Characteristics'!B:B,MATCH($C121,'Policy Characteristics'!$C:$C,0))),"",INDEX('Policy Characteristics'!B:B,MATCH($C121,'Policy Characteristics'!$C:$C,0)))</f>
        <v>Mode Shifting</v>
      </c>
      <c r="C121" s="362" t="str">
        <f t="shared" si="9"/>
        <v>Percent of Travel Demand Shifted to Other Modes or Eliminated</v>
      </c>
      <c r="D121" s="53" t="s">
        <v>44</v>
      </c>
      <c r="E121" s="53" t="s">
        <v>40</v>
      </c>
      <c r="F121" s="53" t="s">
        <v>87</v>
      </c>
      <c r="G121" s="53" t="s">
        <v>40</v>
      </c>
      <c r="H121" s="54">
        <v>855</v>
      </c>
      <c r="I121" s="53" t="s">
        <v>45</v>
      </c>
      <c r="J121" s="360" t="str">
        <f>IF(ISBLANK(INDEX('Policy Characteristics'!D:D,MATCH($C121,'Policy Characteristics'!$C:$C,0))),"",INDEX('Policy Characteristics'!D:D,MATCH($C121,'Policy Characteristics'!$C:$C,0)))</f>
        <v>Mode Shifting</v>
      </c>
      <c r="K121" s="358" t="str">
        <f>IF(ISBLANK(INDEX('Policy Characteristics'!E:E,MATCH($C121,'Policy Characteristics'!$C:$C,0))),"",INDEX('Policy Characteristics'!E:E,MATCH($C121,'Policy Characteristics'!$C:$C,0)))</f>
        <v>trans mode shifting</v>
      </c>
      <c r="L121" s="380">
        <f>IF(ISBLANK(INDEX('Policy Characteristics'!F:F,MATCH($C121,'Policy Characteristics'!$C:$C,0))),"",INDEX('Policy Characteristics'!F:F,MATCH($C121,'Policy Characteristics'!$C:$C,0)))</f>
        <v>0</v>
      </c>
      <c r="M121" s="380">
        <f>IF(ISBLANK(INDEX('Policy Characteristics'!G:G,MATCH($C121,'Policy Characteristics'!$C:$C,0))),"",INDEX('Policy Characteristics'!G:G,MATCH($C121,'Policy Characteristics'!$C:$C,0)))</f>
        <v>0.26</v>
      </c>
      <c r="N121" s="380">
        <f>IF(ISBLANK(INDEX('Policy Characteristics'!H:H,MATCH($C121,'Policy Characteristics'!$C:$C,0))),"",INDEX('Policy Characteristics'!H:H,MATCH($C121,'Policy Characteristics'!$C:$C,0)))</f>
        <v>0.01</v>
      </c>
      <c r="O121" s="358" t="str">
        <f>IF(ISBLANK(INDEX('Policy Characteristics'!I:I,MATCH($C121,'Policy Characteristics'!$C:$C,0))),"",INDEX('Policy Characteristics'!I:I,MATCH($C121,'Policy Characteristics'!$C:$C,0)))</f>
        <v>% of trips shifted</v>
      </c>
      <c r="P121" s="358" t="str">
        <f>IF(ISBLANK(INDEX('Policy Characteristics'!J:J,MATCH($C121,'Policy Characteristics'!$C:$C,0))),"",INDEX('Policy Characteristics'!J:J,MATCH($C121,'Policy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BAU case. // **Aircraft:** The International Energy Agency's BLUE Shifts scenario (from the 2009 report "Transport, Energy, and CO2: Moving Toward Sustainability") includes a 30% reduction in usage of aircraft in OECD countries by 2050 relative to a BAU case. // **Freight Trucks:** The U.S. Federal Highway Administration reports that approximately 25% of mileage for trucks larger than pickups/minivans/other light vans are for empty backhauls and empty shipping containers.</v>
      </c>
      <c r="Q121" s="358" t="str">
        <f>IF(ISBLANK(INDEX('Policy Characteristics'!K:K,MATCH($C121,'Policy Characteristics'!$C:$C,0))),"",INDEX('Policy Characteristics'!K:K,MATCH($C121,'Policy Characteristics'!$C:$C,0)))</f>
        <v>transportation-sector-main.html#tdm</v>
      </c>
      <c r="R121" s="358" t="str">
        <f>IF(ISBLANK(INDEX('Policy Characteristics'!L:L,MATCH($C121,'Policy Characteristics'!$C:$C,0))),"",INDEX('Policy Characteristics'!L:L,MATCH($C121,'Policy Characteristics'!$C:$C,0)))</f>
        <v>transportation-demand-management.html</v>
      </c>
    </row>
    <row r="122" spans="1:18" x14ac:dyDescent="0.35">
      <c r="A122" s="358" t="str">
        <f>IF(ISBLANK(INDEX('Policy Characteristics'!A:A,MATCH($C122,'Policy Characteristics'!$C:$C,0))),"",INDEX('Policy Characteristics'!A:A,MATCH($C122,'Policy Characteristics'!$C:$C,0)))</f>
        <v>Transportation</v>
      </c>
      <c r="B122" s="358" t="str">
        <f>IF(ISBLANK(INDEX('Policy Characteristics'!B:B,MATCH($C122,'Policy Characteristics'!$C:$C,0))),"",INDEX('Policy Characteristics'!B:B,MATCH($C122,'Policy Characteristics'!$C:$C,0)))</f>
        <v>Mode Shifting</v>
      </c>
      <c r="C122" s="362" t="str">
        <f t="shared" si="9"/>
        <v>Percent of Travel Demand Shifted to Other Modes or Eliminated</v>
      </c>
      <c r="D122" s="53" t="s">
        <v>44</v>
      </c>
      <c r="E122" s="53" t="s">
        <v>41</v>
      </c>
      <c r="F122" s="53" t="s">
        <v>87</v>
      </c>
      <c r="G122" s="53" t="s">
        <v>88</v>
      </c>
      <c r="H122" s="54">
        <v>856</v>
      </c>
      <c r="I122" s="9" t="s">
        <v>46</v>
      </c>
      <c r="J122" s="360" t="str">
        <f>IF(ISBLANK(INDEX('Policy Characteristics'!D:D,MATCH($C122,'Policy Characteristics'!$C:$C,0))),"",INDEX('Policy Characteristics'!D:D,MATCH($C122,'Policy Characteristics'!$C:$C,0)))</f>
        <v>Mode Shifting</v>
      </c>
      <c r="K122" s="358" t="str">
        <f>IF(ISBLANK(INDEX('Policy Characteristics'!E:E,MATCH($C122,'Policy Characteristics'!$C:$C,0))),"",INDEX('Policy Characteristics'!E:E,MATCH($C122,'Policy Characteristics'!$C:$C,0)))</f>
        <v>trans mode shifting</v>
      </c>
      <c r="L122" s="380">
        <f>IF(ISBLANK(INDEX('Policy Characteristics'!F:F,MATCH($C122,'Policy Characteristics'!$C:$C,0))),"",INDEX('Policy Characteristics'!F:F,MATCH($C122,'Policy Characteristics'!$C:$C,0)))</f>
        <v>0</v>
      </c>
      <c r="M122" s="380">
        <f>IF(ISBLANK(INDEX('Policy Characteristics'!G:G,MATCH($C122,'Policy Characteristics'!$C:$C,0))),"",INDEX('Policy Characteristics'!G:G,MATCH($C122,'Policy Characteristics'!$C:$C,0)))</f>
        <v>0.26</v>
      </c>
      <c r="N122" s="380">
        <f>IF(ISBLANK(INDEX('Policy Characteristics'!H:H,MATCH($C122,'Policy Characteristics'!$C:$C,0))),"",INDEX('Policy Characteristics'!H:H,MATCH($C122,'Policy Characteristics'!$C:$C,0)))</f>
        <v>0.01</v>
      </c>
      <c r="O122" s="358" t="str">
        <f>IF(ISBLANK(INDEX('Policy Characteristics'!I:I,MATCH($C122,'Policy Characteristics'!$C:$C,0))),"",INDEX('Policy Characteristics'!I:I,MATCH($C122,'Policy Characteristics'!$C:$C,0)))</f>
        <v>% of trips shifted</v>
      </c>
      <c r="P122" s="358" t="str">
        <f>IF(ISBLANK(INDEX('Policy Characteristics'!J:J,MATCH($C122,'Policy Characteristics'!$C:$C,0))),"",INDEX('Policy Characteristics'!J:J,MATCH($C122,'Policy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BAU case. // **Aircraft:** The International Energy Agency's BLUE Shifts scenario (from the 2009 report "Transport, Energy, and CO2: Moving Toward Sustainability") includes a 30% reduction in usage of aircraft in OECD countries by 2050 relative to a BAU case. // **Freight Trucks:** The U.S. Federal Highway Administration reports that approximately 25% of mileage for trucks larger than pickups/minivans/other light vans are for empty backhauls and empty shipping containers.</v>
      </c>
      <c r="Q122" s="358" t="str">
        <f>IF(ISBLANK(INDEX('Policy Characteristics'!K:K,MATCH($C122,'Policy Characteristics'!$C:$C,0))),"",INDEX('Policy Characteristics'!K:K,MATCH($C122,'Policy Characteristics'!$C:$C,0)))</f>
        <v>transportation-sector-main.html#tdm</v>
      </c>
      <c r="R122" s="358" t="str">
        <f>IF(ISBLANK(INDEX('Policy Characteristics'!L:L,MATCH($C122,'Policy Characteristics'!$C:$C,0))),"",INDEX('Policy Characteristics'!L:L,MATCH($C122,'Policy Characteristics'!$C:$C,0)))</f>
        <v>transportation-demand-management.html</v>
      </c>
    </row>
    <row r="123" spans="1:18" x14ac:dyDescent="0.35">
      <c r="A123" s="358" t="str">
        <f>IF(ISBLANK(INDEX('Policy Characteristics'!A:A,MATCH($C123,'Policy Characteristics'!$C:$C,0))),"",INDEX('Policy Characteristics'!A:A,MATCH($C123,'Policy Characteristics'!$C:$C,0)))</f>
        <v>Transportation</v>
      </c>
      <c r="B123" s="358" t="str">
        <f>IF(ISBLANK(INDEX('Policy Characteristics'!B:B,MATCH($C123,'Policy Characteristics'!$C:$C,0))),"",INDEX('Policy Characteristics'!B:B,MATCH($C123,'Policy Characteristics'!$C:$C,0)))</f>
        <v>Mode Shifting</v>
      </c>
      <c r="C123" s="362" t="str">
        <f t="shared" si="9"/>
        <v>Percent of Travel Demand Shifted to Other Modes or Eliminated</v>
      </c>
      <c r="D123" s="53" t="s">
        <v>44</v>
      </c>
      <c r="E123" s="53" t="s">
        <v>42</v>
      </c>
      <c r="F123" s="53" t="s">
        <v>87</v>
      </c>
      <c r="G123" s="53" t="s">
        <v>89</v>
      </c>
      <c r="H123" s="54">
        <v>857</v>
      </c>
      <c r="I123" s="9" t="s">
        <v>46</v>
      </c>
      <c r="J123" s="360" t="str">
        <f>IF(ISBLANK(INDEX('Policy Characteristics'!D:D,MATCH($C123,'Policy Characteristics'!$C:$C,0))),"",INDEX('Policy Characteristics'!D:D,MATCH($C123,'Policy Characteristics'!$C:$C,0)))</f>
        <v>Mode Shifting</v>
      </c>
      <c r="K123" s="358" t="str">
        <f>IF(ISBLANK(INDEX('Policy Characteristics'!E:E,MATCH($C123,'Policy Characteristics'!$C:$C,0))),"",INDEX('Policy Characteristics'!E:E,MATCH($C123,'Policy Characteristics'!$C:$C,0)))</f>
        <v>trans mode shifting</v>
      </c>
      <c r="L123" s="380">
        <f>IF(ISBLANK(INDEX('Policy Characteristics'!F:F,MATCH($C123,'Policy Characteristics'!$C:$C,0))),"",INDEX('Policy Characteristics'!F:F,MATCH($C123,'Policy Characteristics'!$C:$C,0)))</f>
        <v>0</v>
      </c>
      <c r="M123" s="380">
        <f>IF(ISBLANK(INDEX('Policy Characteristics'!G:G,MATCH($C123,'Policy Characteristics'!$C:$C,0))),"",INDEX('Policy Characteristics'!G:G,MATCH($C123,'Policy Characteristics'!$C:$C,0)))</f>
        <v>0.26</v>
      </c>
      <c r="N123" s="380">
        <f>IF(ISBLANK(INDEX('Policy Characteristics'!H:H,MATCH($C123,'Policy Characteristics'!$C:$C,0))),"",INDEX('Policy Characteristics'!H:H,MATCH($C123,'Policy Characteristics'!$C:$C,0)))</f>
        <v>0.01</v>
      </c>
      <c r="O123" s="358" t="str">
        <f>IF(ISBLANK(INDEX('Policy Characteristics'!I:I,MATCH($C123,'Policy Characteristics'!$C:$C,0))),"",INDEX('Policy Characteristics'!I:I,MATCH($C123,'Policy Characteristics'!$C:$C,0)))</f>
        <v>% of trips shifted</v>
      </c>
      <c r="P123" s="358" t="str">
        <f>IF(ISBLANK(INDEX('Policy Characteristics'!J:J,MATCH($C123,'Policy Characteristics'!$C:$C,0))),"",INDEX('Policy Characteristics'!J:J,MATCH($C123,'Policy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BAU case. // **Aircraft:** The International Energy Agency's BLUE Shifts scenario (from the 2009 report "Transport, Energy, and CO2: Moving Toward Sustainability") includes a 30% reduction in usage of aircraft in OECD countries by 2050 relative to a BAU case. // **Freight Trucks:** The U.S. Federal Highway Administration reports that approximately 25% of mileage for trucks larger than pickups/minivans/other light vans are for empty backhauls and empty shipping containers.</v>
      </c>
      <c r="Q123" s="358" t="str">
        <f>IF(ISBLANK(INDEX('Policy Characteristics'!K:K,MATCH($C123,'Policy Characteristics'!$C:$C,0))),"",INDEX('Policy Characteristics'!K:K,MATCH($C123,'Policy Characteristics'!$C:$C,0)))</f>
        <v>transportation-sector-main.html#tdm</v>
      </c>
      <c r="R123" s="358" t="str">
        <f>IF(ISBLANK(INDEX('Policy Characteristics'!L:L,MATCH($C123,'Policy Characteristics'!$C:$C,0))),"",INDEX('Policy Characteristics'!L:L,MATCH($C123,'Policy Characteristics'!$C:$C,0)))</f>
        <v>transportation-demand-management.html</v>
      </c>
    </row>
    <row r="124" spans="1:18" x14ac:dyDescent="0.35">
      <c r="A124" s="358" t="str">
        <f>IF(ISBLANK(INDEX('Policy Characteristics'!A:A,MATCH($C124,'Policy Characteristics'!$C:$C,0))),"",INDEX('Policy Characteristics'!A:A,MATCH($C124,'Policy Characteristics'!$C:$C,0)))</f>
        <v>Transportation</v>
      </c>
      <c r="B124" s="358" t="str">
        <f>IF(ISBLANK(INDEX('Policy Characteristics'!B:B,MATCH($C124,'Policy Characteristics'!$C:$C,0))),"",INDEX('Policy Characteristics'!B:B,MATCH($C124,'Policy Characteristics'!$C:$C,0)))</f>
        <v>Mode Shifting</v>
      </c>
      <c r="C124" s="362" t="str">
        <f t="shared" si="9"/>
        <v>Percent of Travel Demand Shifted to Other Modes or Eliminated</v>
      </c>
      <c r="D124" s="53" t="s">
        <v>44</v>
      </c>
      <c r="E124" s="53" t="s">
        <v>43</v>
      </c>
      <c r="F124" s="53" t="s">
        <v>87</v>
      </c>
      <c r="G124" s="53" t="s">
        <v>90</v>
      </c>
      <c r="H124" s="54">
        <v>858</v>
      </c>
      <c r="I124" s="9" t="s">
        <v>46</v>
      </c>
      <c r="J124" s="360" t="str">
        <f>IF(ISBLANK(INDEX('Policy Characteristics'!D:D,MATCH($C124,'Policy Characteristics'!$C:$C,0))),"",INDEX('Policy Characteristics'!D:D,MATCH($C124,'Policy Characteristics'!$C:$C,0)))</f>
        <v>Mode Shifting</v>
      </c>
      <c r="K124" s="358" t="str">
        <f>IF(ISBLANK(INDEX('Policy Characteristics'!E:E,MATCH($C124,'Policy Characteristics'!$C:$C,0))),"",INDEX('Policy Characteristics'!E:E,MATCH($C124,'Policy Characteristics'!$C:$C,0)))</f>
        <v>trans mode shifting</v>
      </c>
      <c r="L124" s="380">
        <f>IF(ISBLANK(INDEX('Policy Characteristics'!F:F,MATCH($C124,'Policy Characteristics'!$C:$C,0))),"",INDEX('Policy Characteristics'!F:F,MATCH($C124,'Policy Characteristics'!$C:$C,0)))</f>
        <v>0</v>
      </c>
      <c r="M124" s="380">
        <f>IF(ISBLANK(INDEX('Policy Characteristics'!G:G,MATCH($C124,'Policy Characteristics'!$C:$C,0))),"",INDEX('Policy Characteristics'!G:G,MATCH($C124,'Policy Characteristics'!$C:$C,0)))</f>
        <v>0.26</v>
      </c>
      <c r="N124" s="380">
        <f>IF(ISBLANK(INDEX('Policy Characteristics'!H:H,MATCH($C124,'Policy Characteristics'!$C:$C,0))),"",INDEX('Policy Characteristics'!H:H,MATCH($C124,'Policy Characteristics'!$C:$C,0)))</f>
        <v>0.01</v>
      </c>
      <c r="O124" s="358" t="str">
        <f>IF(ISBLANK(INDEX('Policy Characteristics'!I:I,MATCH($C124,'Policy Characteristics'!$C:$C,0))),"",INDEX('Policy Characteristics'!I:I,MATCH($C124,'Policy Characteristics'!$C:$C,0)))</f>
        <v>% of trips shifted</v>
      </c>
      <c r="P124" s="358" t="str">
        <f>IF(ISBLANK(INDEX('Policy Characteristics'!J:J,MATCH($C124,'Policy Characteristics'!$C:$C,0))),"",INDEX('Policy Characteristics'!J:J,MATCH($C124,'Policy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BAU case. // **Aircraft:** The International Energy Agency's BLUE Shifts scenario (from the 2009 report "Transport, Energy, and CO2: Moving Toward Sustainability") includes a 30% reduction in usage of aircraft in OECD countries by 2050 relative to a BAU case. // **Freight Trucks:** The U.S. Federal Highway Administration reports that approximately 25% of mileage for trucks larger than pickups/minivans/other light vans are for empty backhauls and empty shipping containers.</v>
      </c>
      <c r="Q124" s="358" t="str">
        <f>IF(ISBLANK(INDEX('Policy Characteristics'!K:K,MATCH($C124,'Policy Characteristics'!$C:$C,0))),"",INDEX('Policy Characteristics'!K:K,MATCH($C124,'Policy Characteristics'!$C:$C,0)))</f>
        <v>transportation-sector-main.html#tdm</v>
      </c>
      <c r="R124" s="358" t="str">
        <f>IF(ISBLANK(INDEX('Policy Characteristics'!L:L,MATCH($C124,'Policy Characteristics'!$C:$C,0))),"",INDEX('Policy Characteristics'!L:L,MATCH($C124,'Policy Characteristics'!$C:$C,0)))</f>
        <v>transportation-demand-management.html</v>
      </c>
    </row>
    <row r="125" spans="1:18" s="1" customFormat="1" x14ac:dyDescent="0.35">
      <c r="A125" s="358" t="str">
        <f>IF(ISBLANK(INDEX('Policy Characteristics'!A:A,MATCH($C125,'Policy Characteristics'!$C:$C,0))),"",INDEX('Policy Characteristics'!A:A,MATCH($C125,'Policy Characteristics'!$C:$C,0)))</f>
        <v>Transportation</v>
      </c>
      <c r="B125" s="358" t="str">
        <f>IF(ISBLANK(INDEX('Policy Characteristics'!B:B,MATCH($C125,'Policy Characteristics'!$C:$C,0))),"",INDEX('Policy Characteristics'!B:B,MATCH($C125,'Policy Characteristics'!$C:$C,0)))</f>
        <v>Mode Shifting</v>
      </c>
      <c r="C125" s="362" t="str">
        <f t="shared" si="9"/>
        <v>Percent of Travel Demand Shifted to Other Modes or Eliminated</v>
      </c>
      <c r="D125" s="53" t="s">
        <v>44</v>
      </c>
      <c r="E125" s="53" t="s">
        <v>117</v>
      </c>
      <c r="F125" s="53" t="s">
        <v>87</v>
      </c>
      <c r="G125" s="53" t="s">
        <v>151</v>
      </c>
      <c r="H125" s="54">
        <v>859</v>
      </c>
      <c r="I125" s="9" t="s">
        <v>46</v>
      </c>
      <c r="J125" s="360" t="str">
        <f>IF(ISBLANK(INDEX('Policy Characteristics'!D:D,MATCH($C125,'Policy Characteristics'!$C:$C,0))),"",INDEX('Policy Characteristics'!D:D,MATCH($C125,'Policy Characteristics'!$C:$C,0)))</f>
        <v>Mode Shifting</v>
      </c>
      <c r="K125" s="358" t="str">
        <f>IF(ISBLANK(INDEX('Policy Characteristics'!E:E,MATCH($C125,'Policy Characteristics'!$C:$C,0))),"",INDEX('Policy Characteristics'!E:E,MATCH($C125,'Policy Characteristics'!$C:$C,0)))</f>
        <v>trans mode shifting</v>
      </c>
      <c r="L125" s="380">
        <f>IF(ISBLANK(INDEX('Policy Characteristics'!F:F,MATCH($C125,'Policy Characteristics'!$C:$C,0))),"",INDEX('Policy Characteristics'!F:F,MATCH($C125,'Policy Characteristics'!$C:$C,0)))</f>
        <v>0</v>
      </c>
      <c r="M125" s="380">
        <f>IF(ISBLANK(INDEX('Policy Characteristics'!G:G,MATCH($C125,'Policy Characteristics'!$C:$C,0))),"",INDEX('Policy Characteristics'!G:G,MATCH($C125,'Policy Characteristics'!$C:$C,0)))</f>
        <v>0.26</v>
      </c>
      <c r="N125" s="380">
        <f>IF(ISBLANK(INDEX('Policy Characteristics'!H:H,MATCH($C125,'Policy Characteristics'!$C:$C,0))),"",INDEX('Policy Characteristics'!H:H,MATCH($C125,'Policy Characteristics'!$C:$C,0)))</f>
        <v>0.01</v>
      </c>
      <c r="O125" s="358" t="str">
        <f>IF(ISBLANK(INDEX('Policy Characteristics'!I:I,MATCH($C125,'Policy Characteristics'!$C:$C,0))),"",INDEX('Policy Characteristics'!I:I,MATCH($C125,'Policy Characteristics'!$C:$C,0)))</f>
        <v>% of trips shifted</v>
      </c>
      <c r="P125" s="358" t="str">
        <f>IF(ISBLANK(INDEX('Policy Characteristics'!J:J,MATCH($C125,'Policy Characteristics'!$C:$C,0))),"",INDEX('Policy Characteristics'!J:J,MATCH($C125,'Policy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BAU case. // **Aircraft:** The International Energy Agency's BLUE Shifts scenario (from the 2009 report "Transport, Energy, and CO2: Moving Toward Sustainability") includes a 30% reduction in usage of aircraft in OECD countries by 2050 relative to a BAU case. // **Freight Trucks:** The U.S. Federal Highway Administration reports that approximately 25% of mileage for trucks larger than pickups/minivans/other light vans are for empty backhauls and empty shipping containers.</v>
      </c>
      <c r="Q125" s="358" t="str">
        <f>IF(ISBLANK(INDEX('Policy Characteristics'!K:K,MATCH($C125,'Policy Characteristics'!$C:$C,0))),"",INDEX('Policy Characteristics'!K:K,MATCH($C125,'Policy Characteristics'!$C:$C,0)))</f>
        <v>transportation-sector-main.html#tdm</v>
      </c>
      <c r="R125" s="358" t="str">
        <f>IF(ISBLANK(INDEX('Policy Characteristics'!L:L,MATCH($C125,'Policy Characteristics'!$C:$C,0))),"",INDEX('Policy Characteristics'!L:L,MATCH($C125,'Policy Characteristics'!$C:$C,0)))</f>
        <v>transportation-demand-management.html</v>
      </c>
    </row>
    <row r="126" spans="1:18" x14ac:dyDescent="0.35">
      <c r="A126" s="358" t="str">
        <f>IF(ISBLANK(INDEX('Policy Characteristics'!A:A,MATCH($C126,'Policy Characteristics'!$C:$C,0))),"",INDEX('Policy Characteristics'!A:A,MATCH($C126,'Policy Characteristics'!$C:$C,0)))</f>
        <v>Buildings and Appliances</v>
      </c>
      <c r="B126" s="358" t="str">
        <f>IF(ISBLANK(INDEX('Policy Characteristics'!B:B,MATCH($C126,'Policy Characteristics'!$C:$C,0))),"",INDEX('Policy Characteristics'!B:B,MATCH($C126,'Policy Characteristics'!$C:$C,0)))</f>
        <v>Building Component Electrification</v>
      </c>
      <c r="C126" s="363" t="s">
        <v>2561</v>
      </c>
      <c r="D126" s="53" t="s">
        <v>119</v>
      </c>
      <c r="E126" s="53" t="s">
        <v>296</v>
      </c>
      <c r="F126" s="53" t="s">
        <v>300</v>
      </c>
      <c r="G126" s="53" t="s">
        <v>125</v>
      </c>
      <c r="H126" s="54">
        <v>435</v>
      </c>
      <c r="I126" s="53" t="s">
        <v>45</v>
      </c>
      <c r="J126" s="360" t="str">
        <f>IF(ISBLANK(INDEX('Policy Characteristics'!D:D,MATCH($C126,'Policy Characteristics'!$C:$C,0))),"",INDEX('Policy Characteristics'!D:D,MATCH($C126,'Policy Characteristics'!$C:$C,0)))</f>
        <v>Building Component Electrification</v>
      </c>
      <c r="K126" s="358" t="str">
        <f>IF(ISBLANK(INDEX('Policy Characteristics'!E:E,MATCH($C126,'Policy Characteristics'!$C:$C,0))),"",INDEX('Policy Characteristics'!E:E,MATCH($C126,'Policy Characteristics'!$C:$C,0)))</f>
        <v>bldgs new component fuel shifting</v>
      </c>
      <c r="L126" s="380">
        <f>IF(ISBLANK(INDEX('Policy Characteristics'!F:F,MATCH($C126,'Policy Characteristics'!$C:$C,0))),"",INDEX('Policy Characteristics'!F:F,MATCH($C126,'Policy Characteristics'!$C:$C,0)))</f>
        <v>0</v>
      </c>
      <c r="M126" s="380">
        <f>IF(ISBLANK(INDEX('Policy Characteristics'!G:G,MATCH($C126,'Policy Characteristics'!$C:$C,0))),"",INDEX('Policy Characteristics'!G:G,MATCH($C126,'Policy Characteristics'!$C:$C,0)))</f>
        <v>1</v>
      </c>
      <c r="N126" s="380">
        <f>IF(ISBLANK(INDEX('Policy Characteristics'!H:H,MATCH($C126,'Policy Characteristics'!$C:$C,0))),"",INDEX('Policy Characteristics'!H:H,MATCH($C126,'Policy Characteristics'!$C:$C,0)))</f>
        <v>0.01</v>
      </c>
      <c r="O126" s="358" t="str">
        <f>IF(ISBLANK(INDEX('Policy Characteristics'!I:I,MATCH($C126,'Policy Characteristics'!$C:$C,0))),"",INDEX('Policy Characteristics'!I:I,MATCH($C126,'Policy Characteristics'!$C:$C,0)))</f>
        <v>% of newly sold non-electric building components</v>
      </c>
      <c r="P126" s="358" t="str">
        <f>IF(ISBLANK(INDEX('Policy Characteristics'!J:J,MATCH($C126,'Policy Characteristics'!$C:$C,0))),"",INDEX('Policy Characteristics'!J:J,MATCH($C126,'Policy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fall from 12% to 11% through 2050. // **Urban Residential Appliances:** In the BAU case, in the United States, the share of electricity among fuels used by appliances in urban, residential buildings will remain constant at roughly 50% through 2050. // **Urban Residential Other Components:** In the BAU case, in the United States, the share of electricity among fuels used by other components in urban, residential buildings will rise from 87% to 88% through 2050. // **Rural Residential Heating:** In the BAU case, in the United States, the share of electricity among fuels used for heating in rural, residential buildings will fall from 12% to 11% through 2050. // **Rural Residential Appliances:** In the BAU case, in the United States, the share of electricity among fuels used by appliances in rural, residential buildings will remain constant at roughly 50% through 2050. // **Rural Residential Other Components:** In the BAU case, in the United States, the share of electricity among fuels used by other components in urban, residential buildings will rise from 87% to 88% through 2050. // **Commercial Heating:** In the BAU case, in the United States, the share of electricity among fuels used for heating in commercial buildings will fall from 4% to 3% through 2050. // **Commercial Appliances:** In the BAU case, in the United States, the share of electricity among fuels used by appliances in commercial buildings will fall from 45% to 42% through 2050. // **Commercial Other Components:** In the BAU case, in the United States, the share of electricity among fuels used by other components in commercial buildings will fall from 68% to 65% through 2050.</v>
      </c>
      <c r="Q126" s="358" t="str">
        <f>IF(ISBLANK(INDEX('Policy Characteristics'!K:K,MATCH($C126,'Policy Characteristics'!$C:$C,0))),"",INDEX('Policy Characteristics'!K:K,MATCH($C126,'Policy Characteristics'!$C:$C,0)))</f>
        <v>buildings-sector-main.html#component-elec</v>
      </c>
      <c r="R126" s="358" t="str">
        <f>IF(ISBLANK(INDEX('Policy Characteristics'!L:L,MATCH($C126,'Policy Characteristics'!$C:$C,0))),"",INDEX('Policy Characteristics'!L:L,MATCH($C126,'Policy Characteristics'!$C:$C,0)))</f>
        <v>building-component-electrification.html</v>
      </c>
    </row>
    <row r="127" spans="1:18" x14ac:dyDescent="0.35">
      <c r="A127" s="358" t="str">
        <f>IF(ISBLANK(INDEX('Policy Characteristics'!A:A,MATCH($C127,'Policy Characteristics'!$C:$C,0))),"",INDEX('Policy Characteristics'!A:A,MATCH($C127,'Policy Characteristics'!$C:$C,0)))</f>
        <v>Buildings and Appliances</v>
      </c>
      <c r="B127" s="358" t="str">
        <f>IF(ISBLANK(INDEX('Policy Characteristics'!B:B,MATCH($C127,'Policy Characteristics'!$C:$C,0))),"",INDEX('Policy Characteristics'!B:B,MATCH($C127,'Policy Characteristics'!$C:$C,0)))</f>
        <v>Building Component Electrification</v>
      </c>
      <c r="C127" s="362" t="str">
        <f t="shared" ref="C127:C139" si="10">C$126</f>
        <v>Fraction of New Bldg Components Shifted to Other Fuels</v>
      </c>
      <c r="D127" s="53" t="s">
        <v>120</v>
      </c>
      <c r="E127" s="53" t="s">
        <v>296</v>
      </c>
      <c r="F127" s="53" t="s">
        <v>300</v>
      </c>
      <c r="G127" s="53" t="s">
        <v>126</v>
      </c>
      <c r="H127" s="54">
        <v>436</v>
      </c>
      <c r="I127" s="53" t="s">
        <v>46</v>
      </c>
      <c r="J127" s="360" t="str">
        <f>IF(ISBLANK(INDEX('Policy Characteristics'!D:D,MATCH($C127,'Policy Characteristics'!$C:$C,0))),"",INDEX('Policy Characteristics'!D:D,MATCH($C127,'Policy Characteristics'!$C:$C,0)))</f>
        <v>Building Component Electrification</v>
      </c>
      <c r="K127" s="358" t="str">
        <f>IF(ISBLANK(INDEX('Policy Characteristics'!E:E,MATCH($C127,'Policy Characteristics'!$C:$C,0))),"",INDEX('Policy Characteristics'!E:E,MATCH($C127,'Policy Characteristics'!$C:$C,0)))</f>
        <v>bldgs new component fuel shifting</v>
      </c>
      <c r="L127" s="380">
        <f>IF(ISBLANK(INDEX('Policy Characteristics'!F:F,MATCH($C127,'Policy Characteristics'!$C:$C,0))),"",INDEX('Policy Characteristics'!F:F,MATCH($C127,'Policy Characteristics'!$C:$C,0)))</f>
        <v>0</v>
      </c>
      <c r="M127" s="380">
        <f>IF(ISBLANK(INDEX('Policy Characteristics'!G:G,MATCH($C127,'Policy Characteristics'!$C:$C,0))),"",INDEX('Policy Characteristics'!G:G,MATCH($C127,'Policy Characteristics'!$C:$C,0)))</f>
        <v>1</v>
      </c>
      <c r="N127" s="380">
        <f>IF(ISBLANK(INDEX('Policy Characteristics'!H:H,MATCH($C127,'Policy Characteristics'!$C:$C,0))),"",INDEX('Policy Characteristics'!H:H,MATCH($C127,'Policy Characteristics'!$C:$C,0)))</f>
        <v>0.01</v>
      </c>
      <c r="O127" s="358" t="str">
        <f>IF(ISBLANK(INDEX('Policy Characteristics'!I:I,MATCH($C127,'Policy Characteristics'!$C:$C,0))),"",INDEX('Policy Characteristics'!I:I,MATCH($C127,'Policy Characteristics'!$C:$C,0)))</f>
        <v>% of newly sold non-electric building components</v>
      </c>
      <c r="P127" s="358" t="str">
        <f>IF(ISBLANK(INDEX('Policy Characteristics'!J:J,MATCH($C127,'Policy Characteristics'!$C:$C,0))),"",INDEX('Policy Characteristics'!J:J,MATCH($C127,'Policy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fall from 12% to 11% through 2050. // **Urban Residential Appliances:** In the BAU case, in the United States, the share of electricity among fuels used by appliances in urban, residential buildings will remain constant at roughly 50% through 2050. // **Urban Residential Other Components:** In the BAU case, in the United States, the share of electricity among fuels used by other components in urban, residential buildings will rise from 87% to 88% through 2050. // **Rural Residential Heating:** In the BAU case, in the United States, the share of electricity among fuels used for heating in rural, residential buildings will fall from 12% to 11% through 2050. // **Rural Residential Appliances:** In the BAU case, in the United States, the share of electricity among fuels used by appliances in rural, residential buildings will remain constant at roughly 50% through 2050. // **Rural Residential Other Components:** In the BAU case, in the United States, the share of electricity among fuels used by other components in urban, residential buildings will rise from 87% to 88% through 2050. // **Commercial Heating:** In the BAU case, in the United States, the share of electricity among fuels used for heating in commercial buildings will fall from 4% to 3% through 2050. // **Commercial Appliances:** In the BAU case, in the United States, the share of electricity among fuels used by appliances in commercial buildings will fall from 45% to 42% through 2050. // **Commercial Other Components:** In the BAU case, in the United States, the share of electricity among fuels used by other components in commercial buildings will fall from 68% to 65% through 2050.</v>
      </c>
      <c r="Q127" s="358" t="str">
        <f>IF(ISBLANK(INDEX('Policy Characteristics'!K:K,MATCH($C127,'Policy Characteristics'!$C:$C,0))),"",INDEX('Policy Characteristics'!K:K,MATCH($C127,'Policy Characteristics'!$C:$C,0)))</f>
        <v>buildings-sector-main.html#component-elec</v>
      </c>
      <c r="R127" s="358" t="str">
        <f>IF(ISBLANK(INDEX('Policy Characteristics'!L:L,MATCH($C127,'Policy Characteristics'!$C:$C,0))),"",INDEX('Policy Characteristics'!L:L,MATCH($C127,'Policy Characteristics'!$C:$C,0)))</f>
        <v>building-component-electrification.html</v>
      </c>
    </row>
    <row r="128" spans="1:18" x14ac:dyDescent="0.35">
      <c r="A128" s="358" t="str">
        <f>IF(ISBLANK(INDEX('Policy Characteristics'!A:A,MATCH($C128,'Policy Characteristics'!$C:$C,0))),"",INDEX('Policy Characteristics'!A:A,MATCH($C128,'Policy Characteristics'!$C:$C,0)))</f>
        <v>Buildings and Appliances</v>
      </c>
      <c r="B128" s="358" t="str">
        <f>IF(ISBLANK(INDEX('Policy Characteristics'!B:B,MATCH($C128,'Policy Characteristics'!$C:$C,0))),"",INDEX('Policy Characteristics'!B:B,MATCH($C128,'Policy Characteristics'!$C:$C,0)))</f>
        <v>Building Component Electrification</v>
      </c>
      <c r="C128" s="362" t="str">
        <f t="shared" si="10"/>
        <v>Fraction of New Bldg Components Shifted to Other Fuels</v>
      </c>
      <c r="D128" s="53" t="s">
        <v>122</v>
      </c>
      <c r="E128" s="53" t="s">
        <v>296</v>
      </c>
      <c r="F128" s="53" t="s">
        <v>300</v>
      </c>
      <c r="G128" s="53" t="s">
        <v>128</v>
      </c>
      <c r="H128" s="54">
        <v>437</v>
      </c>
      <c r="I128" s="53" t="s">
        <v>46</v>
      </c>
      <c r="J128" s="360" t="str">
        <f>IF(ISBLANK(INDEX('Policy Characteristics'!D:D,MATCH($C128,'Policy Characteristics'!$C:$C,0))),"",INDEX('Policy Characteristics'!D:D,MATCH($C128,'Policy Characteristics'!$C:$C,0)))</f>
        <v>Building Component Electrification</v>
      </c>
      <c r="K128" s="358" t="str">
        <f>IF(ISBLANK(INDEX('Policy Characteristics'!E:E,MATCH($C128,'Policy Characteristics'!$C:$C,0))),"",INDEX('Policy Characteristics'!E:E,MATCH($C128,'Policy Characteristics'!$C:$C,0)))</f>
        <v>bldgs new component fuel shifting</v>
      </c>
      <c r="L128" s="380">
        <f>IF(ISBLANK(INDEX('Policy Characteristics'!F:F,MATCH($C128,'Policy Characteristics'!$C:$C,0))),"",INDEX('Policy Characteristics'!F:F,MATCH($C128,'Policy Characteristics'!$C:$C,0)))</f>
        <v>0</v>
      </c>
      <c r="M128" s="380">
        <f>IF(ISBLANK(INDEX('Policy Characteristics'!G:G,MATCH($C128,'Policy Characteristics'!$C:$C,0))),"",INDEX('Policy Characteristics'!G:G,MATCH($C128,'Policy Characteristics'!$C:$C,0)))</f>
        <v>1</v>
      </c>
      <c r="N128" s="380">
        <f>IF(ISBLANK(INDEX('Policy Characteristics'!H:H,MATCH($C128,'Policy Characteristics'!$C:$C,0))),"",INDEX('Policy Characteristics'!H:H,MATCH($C128,'Policy Characteristics'!$C:$C,0)))</f>
        <v>0.01</v>
      </c>
      <c r="O128" s="358" t="str">
        <f>IF(ISBLANK(INDEX('Policy Characteristics'!I:I,MATCH($C128,'Policy Characteristics'!$C:$C,0))),"",INDEX('Policy Characteristics'!I:I,MATCH($C128,'Policy Characteristics'!$C:$C,0)))</f>
        <v>% of newly sold non-electric building components</v>
      </c>
      <c r="P128" s="358" t="str">
        <f>IF(ISBLANK(INDEX('Policy Characteristics'!J:J,MATCH($C128,'Policy Characteristics'!$C:$C,0))),"",INDEX('Policy Characteristics'!J:J,MATCH($C128,'Policy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fall from 12% to 11% through 2050. // **Urban Residential Appliances:** In the BAU case, in the United States, the share of electricity among fuels used by appliances in urban, residential buildings will remain constant at roughly 50% through 2050. // **Urban Residential Other Components:** In the BAU case, in the United States, the share of electricity among fuels used by other components in urban, residential buildings will rise from 87% to 88% through 2050. // **Rural Residential Heating:** In the BAU case, in the United States, the share of electricity among fuels used for heating in rural, residential buildings will fall from 12% to 11% through 2050. // **Rural Residential Appliances:** In the BAU case, in the United States, the share of electricity among fuels used by appliances in rural, residential buildings will remain constant at roughly 50% through 2050. // **Rural Residential Other Components:** In the BAU case, in the United States, the share of electricity among fuels used by other components in urban, residential buildings will rise from 87% to 88% through 2050. // **Commercial Heating:** In the BAU case, in the United States, the share of electricity among fuels used for heating in commercial buildings will fall from 4% to 3% through 2050. // **Commercial Appliances:** In the BAU case, in the United States, the share of electricity among fuels used by appliances in commercial buildings will fall from 45% to 42% through 2050. // **Commercial Other Components:** In the BAU case, in the United States, the share of electricity among fuels used by other components in commercial buildings will fall from 68% to 65% through 2050.</v>
      </c>
      <c r="Q128" s="358" t="str">
        <f>IF(ISBLANK(INDEX('Policy Characteristics'!K:K,MATCH($C128,'Policy Characteristics'!$C:$C,0))),"",INDEX('Policy Characteristics'!K:K,MATCH($C128,'Policy Characteristics'!$C:$C,0)))</f>
        <v>buildings-sector-main.html#component-elec</v>
      </c>
      <c r="R128" s="358" t="str">
        <f>IF(ISBLANK(INDEX('Policy Characteristics'!L:L,MATCH($C128,'Policy Characteristics'!$C:$C,0))),"",INDEX('Policy Characteristics'!L:L,MATCH($C128,'Policy Characteristics'!$C:$C,0)))</f>
        <v>building-component-electrification.html</v>
      </c>
    </row>
    <row r="129" spans="1:18" x14ac:dyDescent="0.35">
      <c r="A129" s="358" t="str">
        <f>IF(ISBLANK(INDEX('Policy Characteristics'!A:A,MATCH($C129,'Policy Characteristics'!$C:$C,0))),"",INDEX('Policy Characteristics'!A:A,MATCH($C129,'Policy Characteristics'!$C:$C,0)))</f>
        <v>Buildings and Appliances</v>
      </c>
      <c r="B129" s="358" t="str">
        <f>IF(ISBLANK(INDEX('Policy Characteristics'!B:B,MATCH($C129,'Policy Characteristics'!$C:$C,0))),"",INDEX('Policy Characteristics'!B:B,MATCH($C129,'Policy Characteristics'!$C:$C,0)))</f>
        <v>Building Component Electrification</v>
      </c>
      <c r="C129" s="362" t="str">
        <f t="shared" si="10"/>
        <v>Fraction of New Bldg Components Shifted to Other Fuels</v>
      </c>
      <c r="D129" s="53" t="s">
        <v>123</v>
      </c>
      <c r="E129" s="53" t="s">
        <v>296</v>
      </c>
      <c r="F129" s="53" t="s">
        <v>300</v>
      </c>
      <c r="G129" s="53" t="s">
        <v>129</v>
      </c>
      <c r="H129" s="54">
        <v>438</v>
      </c>
      <c r="I129" s="53" t="s">
        <v>45</v>
      </c>
      <c r="J129" s="360" t="str">
        <f>IF(ISBLANK(INDEX('Policy Characteristics'!D:D,MATCH($C129,'Policy Characteristics'!$C:$C,0))),"",INDEX('Policy Characteristics'!D:D,MATCH($C129,'Policy Characteristics'!$C:$C,0)))</f>
        <v>Building Component Electrification</v>
      </c>
      <c r="K129" s="358" t="str">
        <f>IF(ISBLANK(INDEX('Policy Characteristics'!E:E,MATCH($C129,'Policy Characteristics'!$C:$C,0))),"",INDEX('Policy Characteristics'!E:E,MATCH($C129,'Policy Characteristics'!$C:$C,0)))</f>
        <v>bldgs new component fuel shifting</v>
      </c>
      <c r="L129" s="380">
        <f>IF(ISBLANK(INDEX('Policy Characteristics'!F:F,MATCH($C129,'Policy Characteristics'!$C:$C,0))),"",INDEX('Policy Characteristics'!F:F,MATCH($C129,'Policy Characteristics'!$C:$C,0)))</f>
        <v>0</v>
      </c>
      <c r="M129" s="380">
        <f>IF(ISBLANK(INDEX('Policy Characteristics'!G:G,MATCH($C129,'Policy Characteristics'!$C:$C,0))),"",INDEX('Policy Characteristics'!G:G,MATCH($C129,'Policy Characteristics'!$C:$C,0)))</f>
        <v>1</v>
      </c>
      <c r="N129" s="380">
        <f>IF(ISBLANK(INDEX('Policy Characteristics'!H:H,MATCH($C129,'Policy Characteristics'!$C:$C,0))),"",INDEX('Policy Characteristics'!H:H,MATCH($C129,'Policy Characteristics'!$C:$C,0)))</f>
        <v>0.01</v>
      </c>
      <c r="O129" s="358" t="str">
        <f>IF(ISBLANK(INDEX('Policy Characteristics'!I:I,MATCH($C129,'Policy Characteristics'!$C:$C,0))),"",INDEX('Policy Characteristics'!I:I,MATCH($C129,'Policy Characteristics'!$C:$C,0)))</f>
        <v>% of newly sold non-electric building components</v>
      </c>
      <c r="P129" s="358" t="str">
        <f>IF(ISBLANK(INDEX('Policy Characteristics'!J:J,MATCH($C129,'Policy Characteristics'!$C:$C,0))),"",INDEX('Policy Characteristics'!J:J,MATCH($C129,'Policy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fall from 12% to 11% through 2050. // **Urban Residential Appliances:** In the BAU case, in the United States, the share of electricity among fuels used by appliances in urban, residential buildings will remain constant at roughly 50% through 2050. // **Urban Residential Other Components:** In the BAU case, in the United States, the share of electricity among fuels used by other components in urban, residential buildings will rise from 87% to 88% through 2050. // **Rural Residential Heating:** In the BAU case, in the United States, the share of electricity among fuels used for heating in rural, residential buildings will fall from 12% to 11% through 2050. // **Rural Residential Appliances:** In the BAU case, in the United States, the share of electricity among fuels used by appliances in rural, residential buildings will remain constant at roughly 50% through 2050. // **Rural Residential Other Components:** In the BAU case, in the United States, the share of electricity among fuels used by other components in urban, residential buildings will rise from 87% to 88% through 2050. // **Commercial Heating:** In the BAU case, in the United States, the share of electricity among fuels used for heating in commercial buildings will fall from 4% to 3% through 2050. // **Commercial Appliances:** In the BAU case, in the United States, the share of electricity among fuels used by appliances in commercial buildings will fall from 45% to 42% through 2050. // **Commercial Other Components:** In the BAU case, in the United States, the share of electricity among fuels used by other components in commercial buildings will fall from 68% to 65% through 2050.</v>
      </c>
      <c r="Q129" s="358" t="str">
        <f>IF(ISBLANK(INDEX('Policy Characteristics'!K:K,MATCH($C129,'Policy Characteristics'!$C:$C,0))),"",INDEX('Policy Characteristics'!K:K,MATCH($C129,'Policy Characteristics'!$C:$C,0)))</f>
        <v>buildings-sector-main.html#component-elec</v>
      </c>
      <c r="R129" s="358" t="str">
        <f>IF(ISBLANK(INDEX('Policy Characteristics'!L:L,MATCH($C129,'Policy Characteristics'!$C:$C,0))),"",INDEX('Policy Characteristics'!L:L,MATCH($C129,'Policy Characteristics'!$C:$C,0)))</f>
        <v>building-component-electrification.html</v>
      </c>
    </row>
    <row r="130" spans="1:18" x14ac:dyDescent="0.35">
      <c r="A130" s="358" t="str">
        <f>IF(ISBLANK(INDEX('Policy Characteristics'!A:A,MATCH($C130,'Policy Characteristics'!$C:$C,0))),"",INDEX('Policy Characteristics'!A:A,MATCH($C130,'Policy Characteristics'!$C:$C,0)))</f>
        <v>Buildings and Appliances</v>
      </c>
      <c r="B130" s="358" t="str">
        <f>IF(ISBLANK(INDEX('Policy Characteristics'!B:B,MATCH($C130,'Policy Characteristics'!$C:$C,0))),"",INDEX('Policy Characteristics'!B:B,MATCH($C130,'Policy Characteristics'!$C:$C,0)))</f>
        <v>Building Component Electrification</v>
      </c>
      <c r="C130" s="362" t="str">
        <f t="shared" si="10"/>
        <v>Fraction of New Bldg Components Shifted to Other Fuels</v>
      </c>
      <c r="D130" s="53" t="s">
        <v>124</v>
      </c>
      <c r="E130" s="53" t="s">
        <v>296</v>
      </c>
      <c r="F130" s="53" t="s">
        <v>300</v>
      </c>
      <c r="G130" s="53" t="s">
        <v>130</v>
      </c>
      <c r="H130" s="54">
        <v>439</v>
      </c>
      <c r="I130" s="53" t="s">
        <v>45</v>
      </c>
      <c r="J130" s="360" t="str">
        <f>IF(ISBLANK(INDEX('Policy Characteristics'!D:D,MATCH($C130,'Policy Characteristics'!$C:$C,0))),"",INDEX('Policy Characteristics'!D:D,MATCH($C130,'Policy Characteristics'!$C:$C,0)))</f>
        <v>Building Component Electrification</v>
      </c>
      <c r="K130" s="358" t="str">
        <f>IF(ISBLANK(INDEX('Policy Characteristics'!E:E,MATCH($C130,'Policy Characteristics'!$C:$C,0))),"",INDEX('Policy Characteristics'!E:E,MATCH($C130,'Policy Characteristics'!$C:$C,0)))</f>
        <v>bldgs new component fuel shifting</v>
      </c>
      <c r="L130" s="380">
        <f>IF(ISBLANK(INDEX('Policy Characteristics'!F:F,MATCH($C130,'Policy Characteristics'!$C:$C,0))),"",INDEX('Policy Characteristics'!F:F,MATCH($C130,'Policy Characteristics'!$C:$C,0)))</f>
        <v>0</v>
      </c>
      <c r="M130" s="380">
        <f>IF(ISBLANK(INDEX('Policy Characteristics'!G:G,MATCH($C130,'Policy Characteristics'!$C:$C,0))),"",INDEX('Policy Characteristics'!G:G,MATCH($C130,'Policy Characteristics'!$C:$C,0)))</f>
        <v>1</v>
      </c>
      <c r="N130" s="380">
        <f>IF(ISBLANK(INDEX('Policy Characteristics'!H:H,MATCH($C130,'Policy Characteristics'!$C:$C,0))),"",INDEX('Policy Characteristics'!H:H,MATCH($C130,'Policy Characteristics'!$C:$C,0)))</f>
        <v>0.01</v>
      </c>
      <c r="O130" s="358" t="str">
        <f>IF(ISBLANK(INDEX('Policy Characteristics'!I:I,MATCH($C130,'Policy Characteristics'!$C:$C,0))),"",INDEX('Policy Characteristics'!I:I,MATCH($C130,'Policy Characteristics'!$C:$C,0)))</f>
        <v>% of newly sold non-electric building components</v>
      </c>
      <c r="P130" s="358" t="str">
        <f>IF(ISBLANK(INDEX('Policy Characteristics'!J:J,MATCH($C130,'Policy Characteristics'!$C:$C,0))),"",INDEX('Policy Characteristics'!J:J,MATCH($C130,'Policy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fall from 12% to 11% through 2050. // **Urban Residential Appliances:** In the BAU case, in the United States, the share of electricity among fuels used by appliances in urban, residential buildings will remain constant at roughly 50% through 2050. // **Urban Residential Other Components:** In the BAU case, in the United States, the share of electricity among fuels used by other components in urban, residential buildings will rise from 87% to 88% through 2050. // **Rural Residential Heating:** In the BAU case, in the United States, the share of electricity among fuels used for heating in rural, residential buildings will fall from 12% to 11% through 2050. // **Rural Residential Appliances:** In the BAU case, in the United States, the share of electricity among fuels used by appliances in rural, residential buildings will remain constant at roughly 50% through 2050. // **Rural Residential Other Components:** In the BAU case, in the United States, the share of electricity among fuels used by other components in urban, residential buildings will rise from 87% to 88% through 2050. // **Commercial Heating:** In the BAU case, in the United States, the share of electricity among fuels used for heating in commercial buildings will fall from 4% to 3% through 2050. // **Commercial Appliances:** In the BAU case, in the United States, the share of electricity among fuels used by appliances in commercial buildings will fall from 45% to 42% through 2050. // **Commercial Other Components:** In the BAU case, in the United States, the share of electricity among fuels used by other components in commercial buildings will fall from 68% to 65% through 2050.</v>
      </c>
      <c r="Q130" s="358" t="str">
        <f>IF(ISBLANK(INDEX('Policy Characteristics'!K:K,MATCH($C130,'Policy Characteristics'!$C:$C,0))),"",INDEX('Policy Characteristics'!K:K,MATCH($C130,'Policy Characteristics'!$C:$C,0)))</f>
        <v>buildings-sector-main.html#component-elec</v>
      </c>
      <c r="R130" s="358" t="str">
        <f>IF(ISBLANK(INDEX('Policy Characteristics'!L:L,MATCH($C130,'Policy Characteristics'!$C:$C,0))),"",INDEX('Policy Characteristics'!L:L,MATCH($C130,'Policy Characteristics'!$C:$C,0)))</f>
        <v>building-component-electrification.html</v>
      </c>
    </row>
    <row r="131" spans="1:18" x14ac:dyDescent="0.35">
      <c r="A131" s="358" t="str">
        <f>IF(ISBLANK(INDEX('Policy Characteristics'!A:A,MATCH($C131,'Policy Characteristics'!$C:$C,0))),"",INDEX('Policy Characteristics'!A:A,MATCH($C131,'Policy Characteristics'!$C:$C,0)))</f>
        <v>Buildings and Appliances</v>
      </c>
      <c r="B131" s="358" t="str">
        <f>IF(ISBLANK(INDEX('Policy Characteristics'!B:B,MATCH($C131,'Policy Characteristics'!$C:$C,0))),"",INDEX('Policy Characteristics'!B:B,MATCH($C131,'Policy Characteristics'!$C:$C,0)))</f>
        <v>Building Component Electrification</v>
      </c>
      <c r="C131" s="362" t="str">
        <f t="shared" si="10"/>
        <v>Fraction of New Bldg Components Shifted to Other Fuels</v>
      </c>
      <c r="D131" s="53" t="s">
        <v>119</v>
      </c>
      <c r="E131" s="53" t="s">
        <v>297</v>
      </c>
      <c r="F131" s="53" t="s">
        <v>299</v>
      </c>
      <c r="G131" s="53" t="s">
        <v>125</v>
      </c>
      <c r="H131" s="54">
        <v>440</v>
      </c>
      <c r="I131" s="53" t="s">
        <v>45</v>
      </c>
      <c r="J131" s="360" t="str">
        <f>IF(ISBLANK(INDEX('Policy Characteristics'!D:D,MATCH($C131,'Policy Characteristics'!$C:$C,0))),"",INDEX('Policy Characteristics'!D:D,MATCH($C131,'Policy Characteristics'!$C:$C,0)))</f>
        <v>Building Component Electrification</v>
      </c>
      <c r="K131" s="358" t="str">
        <f>IF(ISBLANK(INDEX('Policy Characteristics'!E:E,MATCH($C131,'Policy Characteristics'!$C:$C,0))),"",INDEX('Policy Characteristics'!E:E,MATCH($C131,'Policy Characteristics'!$C:$C,0)))</f>
        <v>bldgs new component fuel shifting</v>
      </c>
      <c r="L131" s="380">
        <f>IF(ISBLANK(INDEX('Policy Characteristics'!F:F,MATCH($C131,'Policy Characteristics'!$C:$C,0))),"",INDEX('Policy Characteristics'!F:F,MATCH($C131,'Policy Characteristics'!$C:$C,0)))</f>
        <v>0</v>
      </c>
      <c r="M131" s="380">
        <f>IF(ISBLANK(INDEX('Policy Characteristics'!G:G,MATCH($C131,'Policy Characteristics'!$C:$C,0))),"",INDEX('Policy Characteristics'!G:G,MATCH($C131,'Policy Characteristics'!$C:$C,0)))</f>
        <v>1</v>
      </c>
      <c r="N131" s="380">
        <f>IF(ISBLANK(INDEX('Policy Characteristics'!H:H,MATCH($C131,'Policy Characteristics'!$C:$C,0))),"",INDEX('Policy Characteristics'!H:H,MATCH($C131,'Policy Characteristics'!$C:$C,0)))</f>
        <v>0.01</v>
      </c>
      <c r="O131" s="358" t="str">
        <f>IF(ISBLANK(INDEX('Policy Characteristics'!I:I,MATCH($C131,'Policy Characteristics'!$C:$C,0))),"",INDEX('Policy Characteristics'!I:I,MATCH($C131,'Policy Characteristics'!$C:$C,0)))</f>
        <v>% of newly sold non-electric building components</v>
      </c>
      <c r="P131" s="358" t="str">
        <f>IF(ISBLANK(INDEX('Policy Characteristics'!J:J,MATCH($C131,'Policy Characteristics'!$C:$C,0))),"",INDEX('Policy Characteristics'!J:J,MATCH($C131,'Policy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fall from 12% to 11% through 2050. // **Urban Residential Appliances:** In the BAU case, in the United States, the share of electricity among fuels used by appliances in urban, residential buildings will remain constant at roughly 50% through 2050. // **Urban Residential Other Components:** In the BAU case, in the United States, the share of electricity among fuels used by other components in urban, residential buildings will rise from 87% to 88% through 2050. // **Rural Residential Heating:** In the BAU case, in the United States, the share of electricity among fuels used for heating in rural, residential buildings will fall from 12% to 11% through 2050. // **Rural Residential Appliances:** In the BAU case, in the United States, the share of electricity among fuels used by appliances in rural, residential buildings will remain constant at roughly 50% through 2050. // **Rural Residential Other Components:** In the BAU case, in the United States, the share of electricity among fuels used by other components in urban, residential buildings will rise from 87% to 88% through 2050. // **Commercial Heating:** In the BAU case, in the United States, the share of electricity among fuels used for heating in commercial buildings will fall from 4% to 3% through 2050. // **Commercial Appliances:** In the BAU case, in the United States, the share of electricity among fuels used by appliances in commercial buildings will fall from 45% to 42% through 2050. // **Commercial Other Components:** In the BAU case, in the United States, the share of electricity among fuels used by other components in commercial buildings will fall from 68% to 65% through 2050.</v>
      </c>
      <c r="Q131" s="358" t="str">
        <f>IF(ISBLANK(INDEX('Policy Characteristics'!K:K,MATCH($C131,'Policy Characteristics'!$C:$C,0))),"",INDEX('Policy Characteristics'!K:K,MATCH($C131,'Policy Characteristics'!$C:$C,0)))</f>
        <v>buildings-sector-main.html#component-elec</v>
      </c>
      <c r="R131" s="358" t="str">
        <f>IF(ISBLANK(INDEX('Policy Characteristics'!L:L,MATCH($C131,'Policy Characteristics'!$C:$C,0))),"",INDEX('Policy Characteristics'!L:L,MATCH($C131,'Policy Characteristics'!$C:$C,0)))</f>
        <v>building-component-electrification.html</v>
      </c>
    </row>
    <row r="132" spans="1:18" x14ac:dyDescent="0.35">
      <c r="A132" s="358" t="str">
        <f>IF(ISBLANK(INDEX('Policy Characteristics'!A:A,MATCH($C132,'Policy Characteristics'!$C:$C,0))),"",INDEX('Policy Characteristics'!A:A,MATCH($C132,'Policy Characteristics'!$C:$C,0)))</f>
        <v>Buildings and Appliances</v>
      </c>
      <c r="B132" s="358" t="str">
        <f>IF(ISBLANK(INDEX('Policy Characteristics'!B:B,MATCH($C132,'Policy Characteristics'!$C:$C,0))),"",INDEX('Policy Characteristics'!B:B,MATCH($C132,'Policy Characteristics'!$C:$C,0)))</f>
        <v>Building Component Electrification</v>
      </c>
      <c r="C132" s="362" t="str">
        <f t="shared" si="10"/>
        <v>Fraction of New Bldg Components Shifted to Other Fuels</v>
      </c>
      <c r="D132" s="53" t="s">
        <v>120</v>
      </c>
      <c r="E132" s="53" t="s">
        <v>297</v>
      </c>
      <c r="F132" s="53" t="s">
        <v>299</v>
      </c>
      <c r="G132" s="53" t="s">
        <v>126</v>
      </c>
      <c r="H132" s="54">
        <v>441</v>
      </c>
      <c r="I132" s="53" t="s">
        <v>46</v>
      </c>
      <c r="J132" s="360" t="str">
        <f>IF(ISBLANK(INDEX('Policy Characteristics'!D:D,MATCH($C132,'Policy Characteristics'!$C:$C,0))),"",INDEX('Policy Characteristics'!D:D,MATCH($C132,'Policy Characteristics'!$C:$C,0)))</f>
        <v>Building Component Electrification</v>
      </c>
      <c r="K132" s="358" t="str">
        <f>IF(ISBLANK(INDEX('Policy Characteristics'!E:E,MATCH($C132,'Policy Characteristics'!$C:$C,0))),"",INDEX('Policy Characteristics'!E:E,MATCH($C132,'Policy Characteristics'!$C:$C,0)))</f>
        <v>bldgs new component fuel shifting</v>
      </c>
      <c r="L132" s="380">
        <f>IF(ISBLANK(INDEX('Policy Characteristics'!F:F,MATCH($C132,'Policy Characteristics'!$C:$C,0))),"",INDEX('Policy Characteristics'!F:F,MATCH($C132,'Policy Characteristics'!$C:$C,0)))</f>
        <v>0</v>
      </c>
      <c r="M132" s="380">
        <f>IF(ISBLANK(INDEX('Policy Characteristics'!G:G,MATCH($C132,'Policy Characteristics'!$C:$C,0))),"",INDEX('Policy Characteristics'!G:G,MATCH($C132,'Policy Characteristics'!$C:$C,0)))</f>
        <v>1</v>
      </c>
      <c r="N132" s="380">
        <f>IF(ISBLANK(INDEX('Policy Characteristics'!H:H,MATCH($C132,'Policy Characteristics'!$C:$C,0))),"",INDEX('Policy Characteristics'!H:H,MATCH($C132,'Policy Characteristics'!$C:$C,0)))</f>
        <v>0.01</v>
      </c>
      <c r="O132" s="358" t="str">
        <f>IF(ISBLANK(INDEX('Policy Characteristics'!I:I,MATCH($C132,'Policy Characteristics'!$C:$C,0))),"",INDEX('Policy Characteristics'!I:I,MATCH($C132,'Policy Characteristics'!$C:$C,0)))</f>
        <v>% of newly sold non-electric building components</v>
      </c>
      <c r="P132" s="358" t="str">
        <f>IF(ISBLANK(INDEX('Policy Characteristics'!J:J,MATCH($C132,'Policy Characteristics'!$C:$C,0))),"",INDEX('Policy Characteristics'!J:J,MATCH($C132,'Policy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fall from 12% to 11% through 2050. // **Urban Residential Appliances:** In the BAU case, in the United States, the share of electricity among fuels used by appliances in urban, residential buildings will remain constant at roughly 50% through 2050. // **Urban Residential Other Components:** In the BAU case, in the United States, the share of electricity among fuels used by other components in urban, residential buildings will rise from 87% to 88% through 2050. // **Rural Residential Heating:** In the BAU case, in the United States, the share of electricity among fuels used for heating in rural, residential buildings will fall from 12% to 11% through 2050. // **Rural Residential Appliances:** In the BAU case, in the United States, the share of electricity among fuels used by appliances in rural, residential buildings will remain constant at roughly 50% through 2050. // **Rural Residential Other Components:** In the BAU case, in the United States, the share of electricity among fuels used by other components in urban, residential buildings will rise from 87% to 88% through 2050. // **Commercial Heating:** In the BAU case, in the United States, the share of electricity among fuels used for heating in commercial buildings will fall from 4% to 3% through 2050. // **Commercial Appliances:** In the BAU case, in the United States, the share of electricity among fuels used by appliances in commercial buildings will fall from 45% to 42% through 2050. // **Commercial Other Components:** In the BAU case, in the United States, the share of electricity among fuels used by other components in commercial buildings will fall from 68% to 65% through 2050.</v>
      </c>
      <c r="Q132" s="358" t="str">
        <f>IF(ISBLANK(INDEX('Policy Characteristics'!K:K,MATCH($C132,'Policy Characteristics'!$C:$C,0))),"",INDEX('Policy Characteristics'!K:K,MATCH($C132,'Policy Characteristics'!$C:$C,0)))</f>
        <v>buildings-sector-main.html#component-elec</v>
      </c>
      <c r="R132" s="358" t="str">
        <f>IF(ISBLANK(INDEX('Policy Characteristics'!L:L,MATCH($C132,'Policy Characteristics'!$C:$C,0))),"",INDEX('Policy Characteristics'!L:L,MATCH($C132,'Policy Characteristics'!$C:$C,0)))</f>
        <v>building-component-electrification.html</v>
      </c>
    </row>
    <row r="133" spans="1:18" x14ac:dyDescent="0.35">
      <c r="A133" s="358" t="str">
        <f>IF(ISBLANK(INDEX('Policy Characteristics'!A:A,MATCH($C133,'Policy Characteristics'!$C:$C,0))),"",INDEX('Policy Characteristics'!A:A,MATCH($C133,'Policy Characteristics'!$C:$C,0)))</f>
        <v>Buildings and Appliances</v>
      </c>
      <c r="B133" s="358" t="str">
        <f>IF(ISBLANK(INDEX('Policy Characteristics'!B:B,MATCH($C133,'Policy Characteristics'!$C:$C,0))),"",INDEX('Policy Characteristics'!B:B,MATCH($C133,'Policy Characteristics'!$C:$C,0)))</f>
        <v>Building Component Electrification</v>
      </c>
      <c r="C133" s="362" t="str">
        <f t="shared" si="10"/>
        <v>Fraction of New Bldg Components Shifted to Other Fuels</v>
      </c>
      <c r="D133" s="53" t="s">
        <v>122</v>
      </c>
      <c r="E133" s="53" t="s">
        <v>297</v>
      </c>
      <c r="F133" s="53" t="s">
        <v>299</v>
      </c>
      <c r="G133" s="53" t="s">
        <v>128</v>
      </c>
      <c r="H133" s="54">
        <v>442</v>
      </c>
      <c r="I133" s="53" t="s">
        <v>46</v>
      </c>
      <c r="J133" s="360" t="str">
        <f>IF(ISBLANK(INDEX('Policy Characteristics'!D:D,MATCH($C133,'Policy Characteristics'!$C:$C,0))),"",INDEX('Policy Characteristics'!D:D,MATCH($C133,'Policy Characteristics'!$C:$C,0)))</f>
        <v>Building Component Electrification</v>
      </c>
      <c r="K133" s="358" t="str">
        <f>IF(ISBLANK(INDEX('Policy Characteristics'!E:E,MATCH($C133,'Policy Characteristics'!$C:$C,0))),"",INDEX('Policy Characteristics'!E:E,MATCH($C133,'Policy Characteristics'!$C:$C,0)))</f>
        <v>bldgs new component fuel shifting</v>
      </c>
      <c r="L133" s="380">
        <f>IF(ISBLANK(INDEX('Policy Characteristics'!F:F,MATCH($C133,'Policy Characteristics'!$C:$C,0))),"",INDEX('Policy Characteristics'!F:F,MATCH($C133,'Policy Characteristics'!$C:$C,0)))</f>
        <v>0</v>
      </c>
      <c r="M133" s="380">
        <f>IF(ISBLANK(INDEX('Policy Characteristics'!G:G,MATCH($C133,'Policy Characteristics'!$C:$C,0))),"",INDEX('Policy Characteristics'!G:G,MATCH($C133,'Policy Characteristics'!$C:$C,0)))</f>
        <v>1</v>
      </c>
      <c r="N133" s="380">
        <f>IF(ISBLANK(INDEX('Policy Characteristics'!H:H,MATCH($C133,'Policy Characteristics'!$C:$C,0))),"",INDEX('Policy Characteristics'!H:H,MATCH($C133,'Policy Characteristics'!$C:$C,0)))</f>
        <v>0.01</v>
      </c>
      <c r="O133" s="358" t="str">
        <f>IF(ISBLANK(INDEX('Policy Characteristics'!I:I,MATCH($C133,'Policy Characteristics'!$C:$C,0))),"",INDEX('Policy Characteristics'!I:I,MATCH($C133,'Policy Characteristics'!$C:$C,0)))</f>
        <v>% of newly sold non-electric building components</v>
      </c>
      <c r="P133" s="358" t="str">
        <f>IF(ISBLANK(INDEX('Policy Characteristics'!J:J,MATCH($C133,'Policy Characteristics'!$C:$C,0))),"",INDEX('Policy Characteristics'!J:J,MATCH($C133,'Policy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fall from 12% to 11% through 2050. // **Urban Residential Appliances:** In the BAU case, in the United States, the share of electricity among fuels used by appliances in urban, residential buildings will remain constant at roughly 50% through 2050. // **Urban Residential Other Components:** In the BAU case, in the United States, the share of electricity among fuels used by other components in urban, residential buildings will rise from 87% to 88% through 2050. // **Rural Residential Heating:** In the BAU case, in the United States, the share of electricity among fuels used for heating in rural, residential buildings will fall from 12% to 11% through 2050. // **Rural Residential Appliances:** In the BAU case, in the United States, the share of electricity among fuels used by appliances in rural, residential buildings will remain constant at roughly 50% through 2050. // **Rural Residential Other Components:** In the BAU case, in the United States, the share of electricity among fuels used by other components in urban, residential buildings will rise from 87% to 88% through 2050. // **Commercial Heating:** In the BAU case, in the United States, the share of electricity among fuels used for heating in commercial buildings will fall from 4% to 3% through 2050. // **Commercial Appliances:** In the BAU case, in the United States, the share of electricity among fuels used by appliances in commercial buildings will fall from 45% to 42% through 2050. // **Commercial Other Components:** In the BAU case, in the United States, the share of electricity among fuels used by other components in commercial buildings will fall from 68% to 65% through 2050.</v>
      </c>
      <c r="Q133" s="358" t="str">
        <f>IF(ISBLANK(INDEX('Policy Characteristics'!K:K,MATCH($C133,'Policy Characteristics'!$C:$C,0))),"",INDEX('Policy Characteristics'!K:K,MATCH($C133,'Policy Characteristics'!$C:$C,0)))</f>
        <v>buildings-sector-main.html#component-elec</v>
      </c>
      <c r="R133" s="358" t="str">
        <f>IF(ISBLANK(INDEX('Policy Characteristics'!L:L,MATCH($C133,'Policy Characteristics'!$C:$C,0))),"",INDEX('Policy Characteristics'!L:L,MATCH($C133,'Policy Characteristics'!$C:$C,0)))</f>
        <v>building-component-electrification.html</v>
      </c>
    </row>
    <row r="134" spans="1:18" x14ac:dyDescent="0.35">
      <c r="A134" s="358" t="str">
        <f>IF(ISBLANK(INDEX('Policy Characteristics'!A:A,MATCH($C134,'Policy Characteristics'!$C:$C,0))),"",INDEX('Policy Characteristics'!A:A,MATCH($C134,'Policy Characteristics'!$C:$C,0)))</f>
        <v>Buildings and Appliances</v>
      </c>
      <c r="B134" s="358" t="str">
        <f>IF(ISBLANK(INDEX('Policy Characteristics'!B:B,MATCH($C134,'Policy Characteristics'!$C:$C,0))),"",INDEX('Policy Characteristics'!B:B,MATCH($C134,'Policy Characteristics'!$C:$C,0)))</f>
        <v>Building Component Electrification</v>
      </c>
      <c r="C134" s="362" t="str">
        <f t="shared" si="10"/>
        <v>Fraction of New Bldg Components Shifted to Other Fuels</v>
      </c>
      <c r="D134" s="53" t="s">
        <v>123</v>
      </c>
      <c r="E134" s="53" t="s">
        <v>297</v>
      </c>
      <c r="F134" s="53" t="s">
        <v>299</v>
      </c>
      <c r="G134" s="53" t="s">
        <v>129</v>
      </c>
      <c r="H134" s="54">
        <v>443</v>
      </c>
      <c r="I134" s="53" t="s">
        <v>45</v>
      </c>
      <c r="J134" s="360" t="str">
        <f>IF(ISBLANK(INDEX('Policy Characteristics'!D:D,MATCH($C134,'Policy Characteristics'!$C:$C,0))),"",INDEX('Policy Characteristics'!D:D,MATCH($C134,'Policy Characteristics'!$C:$C,0)))</f>
        <v>Building Component Electrification</v>
      </c>
      <c r="K134" s="358" t="str">
        <f>IF(ISBLANK(INDEX('Policy Characteristics'!E:E,MATCH($C134,'Policy Characteristics'!$C:$C,0))),"",INDEX('Policy Characteristics'!E:E,MATCH($C134,'Policy Characteristics'!$C:$C,0)))</f>
        <v>bldgs new component fuel shifting</v>
      </c>
      <c r="L134" s="380">
        <f>IF(ISBLANK(INDEX('Policy Characteristics'!F:F,MATCH($C134,'Policy Characteristics'!$C:$C,0))),"",INDEX('Policy Characteristics'!F:F,MATCH($C134,'Policy Characteristics'!$C:$C,0)))</f>
        <v>0</v>
      </c>
      <c r="M134" s="380">
        <f>IF(ISBLANK(INDEX('Policy Characteristics'!G:G,MATCH($C134,'Policy Characteristics'!$C:$C,0))),"",INDEX('Policy Characteristics'!G:G,MATCH($C134,'Policy Characteristics'!$C:$C,0)))</f>
        <v>1</v>
      </c>
      <c r="N134" s="380">
        <f>IF(ISBLANK(INDEX('Policy Characteristics'!H:H,MATCH($C134,'Policy Characteristics'!$C:$C,0))),"",INDEX('Policy Characteristics'!H:H,MATCH($C134,'Policy Characteristics'!$C:$C,0)))</f>
        <v>0.01</v>
      </c>
      <c r="O134" s="358" t="str">
        <f>IF(ISBLANK(INDEX('Policy Characteristics'!I:I,MATCH($C134,'Policy Characteristics'!$C:$C,0))),"",INDEX('Policy Characteristics'!I:I,MATCH($C134,'Policy Characteristics'!$C:$C,0)))</f>
        <v>% of newly sold non-electric building components</v>
      </c>
      <c r="P134" s="358" t="str">
        <f>IF(ISBLANK(INDEX('Policy Characteristics'!J:J,MATCH($C134,'Policy Characteristics'!$C:$C,0))),"",INDEX('Policy Characteristics'!J:J,MATCH($C134,'Policy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fall from 12% to 11% through 2050. // **Urban Residential Appliances:** In the BAU case, in the United States, the share of electricity among fuels used by appliances in urban, residential buildings will remain constant at roughly 50% through 2050. // **Urban Residential Other Components:** In the BAU case, in the United States, the share of electricity among fuels used by other components in urban, residential buildings will rise from 87% to 88% through 2050. // **Rural Residential Heating:** In the BAU case, in the United States, the share of electricity among fuels used for heating in rural, residential buildings will fall from 12% to 11% through 2050. // **Rural Residential Appliances:** In the BAU case, in the United States, the share of electricity among fuels used by appliances in rural, residential buildings will remain constant at roughly 50% through 2050. // **Rural Residential Other Components:** In the BAU case, in the United States, the share of electricity among fuels used by other components in urban, residential buildings will rise from 87% to 88% through 2050. // **Commercial Heating:** In the BAU case, in the United States, the share of electricity among fuels used for heating in commercial buildings will fall from 4% to 3% through 2050. // **Commercial Appliances:** In the BAU case, in the United States, the share of electricity among fuels used by appliances in commercial buildings will fall from 45% to 42% through 2050. // **Commercial Other Components:** In the BAU case, in the United States, the share of electricity among fuels used by other components in commercial buildings will fall from 68% to 65% through 2050.</v>
      </c>
      <c r="Q134" s="358" t="str">
        <f>IF(ISBLANK(INDEX('Policy Characteristics'!K:K,MATCH($C134,'Policy Characteristics'!$C:$C,0))),"",INDEX('Policy Characteristics'!K:K,MATCH($C134,'Policy Characteristics'!$C:$C,0)))</f>
        <v>buildings-sector-main.html#component-elec</v>
      </c>
      <c r="R134" s="358" t="str">
        <f>IF(ISBLANK(INDEX('Policy Characteristics'!L:L,MATCH($C134,'Policy Characteristics'!$C:$C,0))),"",INDEX('Policy Characteristics'!L:L,MATCH($C134,'Policy Characteristics'!$C:$C,0)))</f>
        <v>building-component-electrification.html</v>
      </c>
    </row>
    <row r="135" spans="1:18" x14ac:dyDescent="0.35">
      <c r="A135" s="358" t="str">
        <f>IF(ISBLANK(INDEX('Policy Characteristics'!A:A,MATCH($C135,'Policy Characteristics'!$C:$C,0))),"",INDEX('Policy Characteristics'!A:A,MATCH($C135,'Policy Characteristics'!$C:$C,0)))</f>
        <v>Buildings and Appliances</v>
      </c>
      <c r="B135" s="358" t="str">
        <f>IF(ISBLANK(INDEX('Policy Characteristics'!B:B,MATCH($C135,'Policy Characteristics'!$C:$C,0))),"",INDEX('Policy Characteristics'!B:B,MATCH($C135,'Policy Characteristics'!$C:$C,0)))</f>
        <v>Building Component Electrification</v>
      </c>
      <c r="C135" s="362" t="str">
        <f t="shared" si="10"/>
        <v>Fraction of New Bldg Components Shifted to Other Fuels</v>
      </c>
      <c r="D135" s="53" t="s">
        <v>124</v>
      </c>
      <c r="E135" s="53" t="s">
        <v>297</v>
      </c>
      <c r="F135" s="53" t="s">
        <v>299</v>
      </c>
      <c r="G135" s="53" t="s">
        <v>130</v>
      </c>
      <c r="H135" s="54">
        <v>444</v>
      </c>
      <c r="I135" s="53" t="s">
        <v>45</v>
      </c>
      <c r="J135" s="360" t="str">
        <f>IF(ISBLANK(INDEX('Policy Characteristics'!D:D,MATCH($C135,'Policy Characteristics'!$C:$C,0))),"",INDEX('Policy Characteristics'!D:D,MATCH($C135,'Policy Characteristics'!$C:$C,0)))</f>
        <v>Building Component Electrification</v>
      </c>
      <c r="K135" s="358" t="str">
        <f>IF(ISBLANK(INDEX('Policy Characteristics'!E:E,MATCH($C135,'Policy Characteristics'!$C:$C,0))),"",INDEX('Policy Characteristics'!E:E,MATCH($C135,'Policy Characteristics'!$C:$C,0)))</f>
        <v>bldgs new component fuel shifting</v>
      </c>
      <c r="L135" s="380">
        <f>IF(ISBLANK(INDEX('Policy Characteristics'!F:F,MATCH($C135,'Policy Characteristics'!$C:$C,0))),"",INDEX('Policy Characteristics'!F:F,MATCH($C135,'Policy Characteristics'!$C:$C,0)))</f>
        <v>0</v>
      </c>
      <c r="M135" s="380">
        <f>IF(ISBLANK(INDEX('Policy Characteristics'!G:G,MATCH($C135,'Policy Characteristics'!$C:$C,0))),"",INDEX('Policy Characteristics'!G:G,MATCH($C135,'Policy Characteristics'!$C:$C,0)))</f>
        <v>1</v>
      </c>
      <c r="N135" s="380">
        <f>IF(ISBLANK(INDEX('Policy Characteristics'!H:H,MATCH($C135,'Policy Characteristics'!$C:$C,0))),"",INDEX('Policy Characteristics'!H:H,MATCH($C135,'Policy Characteristics'!$C:$C,0)))</f>
        <v>0.01</v>
      </c>
      <c r="O135" s="358" t="str">
        <f>IF(ISBLANK(INDEX('Policy Characteristics'!I:I,MATCH($C135,'Policy Characteristics'!$C:$C,0))),"",INDEX('Policy Characteristics'!I:I,MATCH($C135,'Policy Characteristics'!$C:$C,0)))</f>
        <v>% of newly sold non-electric building components</v>
      </c>
      <c r="P135" s="358" t="str">
        <f>IF(ISBLANK(INDEX('Policy Characteristics'!J:J,MATCH($C135,'Policy Characteristics'!$C:$C,0))),"",INDEX('Policy Characteristics'!J:J,MATCH($C135,'Policy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fall from 12% to 11% through 2050. // **Urban Residential Appliances:** In the BAU case, in the United States, the share of electricity among fuels used by appliances in urban, residential buildings will remain constant at roughly 50% through 2050. // **Urban Residential Other Components:** In the BAU case, in the United States, the share of electricity among fuels used by other components in urban, residential buildings will rise from 87% to 88% through 2050. // **Rural Residential Heating:** In the BAU case, in the United States, the share of electricity among fuels used for heating in rural, residential buildings will fall from 12% to 11% through 2050. // **Rural Residential Appliances:** In the BAU case, in the United States, the share of electricity among fuels used by appliances in rural, residential buildings will remain constant at roughly 50% through 2050. // **Rural Residential Other Components:** In the BAU case, in the United States, the share of electricity among fuels used by other components in urban, residential buildings will rise from 87% to 88% through 2050. // **Commercial Heating:** In the BAU case, in the United States, the share of electricity among fuels used for heating in commercial buildings will fall from 4% to 3% through 2050. // **Commercial Appliances:** In the BAU case, in the United States, the share of electricity among fuels used by appliances in commercial buildings will fall from 45% to 42% through 2050. // **Commercial Other Components:** In the BAU case, in the United States, the share of electricity among fuels used by other components in commercial buildings will fall from 68% to 65% through 2050.</v>
      </c>
      <c r="Q135" s="358" t="str">
        <f>IF(ISBLANK(INDEX('Policy Characteristics'!K:K,MATCH($C135,'Policy Characteristics'!$C:$C,0))),"",INDEX('Policy Characteristics'!K:K,MATCH($C135,'Policy Characteristics'!$C:$C,0)))</f>
        <v>buildings-sector-main.html#component-elec</v>
      </c>
      <c r="R135" s="358" t="str">
        <f>IF(ISBLANK(INDEX('Policy Characteristics'!L:L,MATCH($C135,'Policy Characteristics'!$C:$C,0))),"",INDEX('Policy Characteristics'!L:L,MATCH($C135,'Policy Characteristics'!$C:$C,0)))</f>
        <v>building-component-electrification.html</v>
      </c>
    </row>
    <row r="136" spans="1:18" x14ac:dyDescent="0.35">
      <c r="A136" s="358" t="str">
        <f>IF(ISBLANK(INDEX('Policy Characteristics'!A:A,MATCH($C136,'Policy Characteristics'!$C:$C,0))),"",INDEX('Policy Characteristics'!A:A,MATCH($C136,'Policy Characteristics'!$C:$C,0)))</f>
        <v>Buildings and Appliances</v>
      </c>
      <c r="B136" s="358" t="str">
        <f>IF(ISBLANK(INDEX('Policy Characteristics'!B:B,MATCH($C136,'Policy Characteristics'!$C:$C,0))),"",INDEX('Policy Characteristics'!B:B,MATCH($C136,'Policy Characteristics'!$C:$C,0)))</f>
        <v>Building Component Electrification</v>
      </c>
      <c r="C136" s="362" t="str">
        <f t="shared" si="10"/>
        <v>Fraction of New Bldg Components Shifted to Other Fuels</v>
      </c>
      <c r="D136" s="53" t="s">
        <v>119</v>
      </c>
      <c r="E136" s="53" t="s">
        <v>298</v>
      </c>
      <c r="F136" s="53" t="s">
        <v>175</v>
      </c>
      <c r="G136" s="53" t="s">
        <v>125</v>
      </c>
      <c r="H136" s="54">
        <v>445</v>
      </c>
      <c r="I136" s="53" t="s">
        <v>45</v>
      </c>
      <c r="J136" s="360" t="str">
        <f>IF(ISBLANK(INDEX('Policy Characteristics'!D:D,MATCH($C136,'Policy Characteristics'!$C:$C,0))),"",INDEX('Policy Characteristics'!D:D,MATCH($C136,'Policy Characteristics'!$C:$C,0)))</f>
        <v>Building Component Electrification</v>
      </c>
      <c r="K136" s="358" t="str">
        <f>IF(ISBLANK(INDEX('Policy Characteristics'!E:E,MATCH($C136,'Policy Characteristics'!$C:$C,0))),"",INDEX('Policy Characteristics'!E:E,MATCH($C136,'Policy Characteristics'!$C:$C,0)))</f>
        <v>bldgs new component fuel shifting</v>
      </c>
      <c r="L136" s="380">
        <f>IF(ISBLANK(INDEX('Policy Characteristics'!F:F,MATCH($C136,'Policy Characteristics'!$C:$C,0))),"",INDEX('Policy Characteristics'!F:F,MATCH($C136,'Policy Characteristics'!$C:$C,0)))</f>
        <v>0</v>
      </c>
      <c r="M136" s="380">
        <f>IF(ISBLANK(INDEX('Policy Characteristics'!G:G,MATCH($C136,'Policy Characteristics'!$C:$C,0))),"",INDEX('Policy Characteristics'!G:G,MATCH($C136,'Policy Characteristics'!$C:$C,0)))</f>
        <v>1</v>
      </c>
      <c r="N136" s="380">
        <f>IF(ISBLANK(INDEX('Policy Characteristics'!H:H,MATCH($C136,'Policy Characteristics'!$C:$C,0))),"",INDEX('Policy Characteristics'!H:H,MATCH($C136,'Policy Characteristics'!$C:$C,0)))</f>
        <v>0.01</v>
      </c>
      <c r="O136" s="358" t="str">
        <f>IF(ISBLANK(INDEX('Policy Characteristics'!I:I,MATCH($C136,'Policy Characteristics'!$C:$C,0))),"",INDEX('Policy Characteristics'!I:I,MATCH($C136,'Policy Characteristics'!$C:$C,0)))</f>
        <v>% of newly sold non-electric building components</v>
      </c>
      <c r="P136" s="358" t="str">
        <f>IF(ISBLANK(INDEX('Policy Characteristics'!J:J,MATCH($C136,'Policy Characteristics'!$C:$C,0))),"",INDEX('Policy Characteristics'!J:J,MATCH($C136,'Policy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fall from 12% to 11% through 2050. // **Urban Residential Appliances:** In the BAU case, in the United States, the share of electricity among fuels used by appliances in urban, residential buildings will remain constant at roughly 50% through 2050. // **Urban Residential Other Components:** In the BAU case, in the United States, the share of electricity among fuels used by other components in urban, residential buildings will rise from 87% to 88% through 2050. // **Rural Residential Heating:** In the BAU case, in the United States, the share of electricity among fuels used for heating in rural, residential buildings will fall from 12% to 11% through 2050. // **Rural Residential Appliances:** In the BAU case, in the United States, the share of electricity among fuels used by appliances in rural, residential buildings will remain constant at roughly 50% through 2050. // **Rural Residential Other Components:** In the BAU case, in the United States, the share of electricity among fuels used by other components in urban, residential buildings will rise from 87% to 88% through 2050. // **Commercial Heating:** In the BAU case, in the United States, the share of electricity among fuels used for heating in commercial buildings will fall from 4% to 3% through 2050. // **Commercial Appliances:** In the BAU case, in the United States, the share of electricity among fuels used by appliances in commercial buildings will fall from 45% to 42% through 2050. // **Commercial Other Components:** In the BAU case, in the United States, the share of electricity among fuels used by other components in commercial buildings will fall from 68% to 65% through 2050.</v>
      </c>
      <c r="Q136" s="358" t="str">
        <f>IF(ISBLANK(INDEX('Policy Characteristics'!K:K,MATCH($C136,'Policy Characteristics'!$C:$C,0))),"",INDEX('Policy Characteristics'!K:K,MATCH($C136,'Policy Characteristics'!$C:$C,0)))</f>
        <v>buildings-sector-main.html#component-elec</v>
      </c>
      <c r="R136" s="358" t="str">
        <f>IF(ISBLANK(INDEX('Policy Characteristics'!L:L,MATCH($C136,'Policy Characteristics'!$C:$C,0))),"",INDEX('Policy Characteristics'!L:L,MATCH($C136,'Policy Characteristics'!$C:$C,0)))</f>
        <v>building-component-electrification.html</v>
      </c>
    </row>
    <row r="137" spans="1:18" x14ac:dyDescent="0.35">
      <c r="A137" s="358" t="str">
        <f>IF(ISBLANK(INDEX('Policy Characteristics'!A:A,MATCH($C137,'Policy Characteristics'!$C:$C,0))),"",INDEX('Policy Characteristics'!A:A,MATCH($C137,'Policy Characteristics'!$C:$C,0)))</f>
        <v>Buildings and Appliances</v>
      </c>
      <c r="B137" s="358" t="str">
        <f>IF(ISBLANK(INDEX('Policy Characteristics'!B:B,MATCH($C137,'Policy Characteristics'!$C:$C,0))),"",INDEX('Policy Characteristics'!B:B,MATCH($C137,'Policy Characteristics'!$C:$C,0)))</f>
        <v>Building Component Electrification</v>
      </c>
      <c r="C137" s="362" t="str">
        <f t="shared" si="10"/>
        <v>Fraction of New Bldg Components Shifted to Other Fuels</v>
      </c>
      <c r="D137" s="53" t="s">
        <v>120</v>
      </c>
      <c r="E137" s="53" t="s">
        <v>298</v>
      </c>
      <c r="F137" s="53" t="s">
        <v>175</v>
      </c>
      <c r="G137" s="53" t="s">
        <v>126</v>
      </c>
      <c r="H137" s="54">
        <v>446</v>
      </c>
      <c r="I137" s="53" t="s">
        <v>46</v>
      </c>
      <c r="J137" s="360" t="str">
        <f>IF(ISBLANK(INDEX('Policy Characteristics'!D:D,MATCH($C137,'Policy Characteristics'!$C:$C,0))),"",INDEX('Policy Characteristics'!D:D,MATCH($C137,'Policy Characteristics'!$C:$C,0)))</f>
        <v>Building Component Electrification</v>
      </c>
      <c r="K137" s="358" t="str">
        <f>IF(ISBLANK(INDEX('Policy Characteristics'!E:E,MATCH($C137,'Policy Characteristics'!$C:$C,0))),"",INDEX('Policy Characteristics'!E:E,MATCH($C137,'Policy Characteristics'!$C:$C,0)))</f>
        <v>bldgs new component fuel shifting</v>
      </c>
      <c r="L137" s="380">
        <f>IF(ISBLANK(INDEX('Policy Characteristics'!F:F,MATCH($C137,'Policy Characteristics'!$C:$C,0))),"",INDEX('Policy Characteristics'!F:F,MATCH($C137,'Policy Characteristics'!$C:$C,0)))</f>
        <v>0</v>
      </c>
      <c r="M137" s="380">
        <f>IF(ISBLANK(INDEX('Policy Characteristics'!G:G,MATCH($C137,'Policy Characteristics'!$C:$C,0))),"",INDEX('Policy Characteristics'!G:G,MATCH($C137,'Policy Characteristics'!$C:$C,0)))</f>
        <v>1</v>
      </c>
      <c r="N137" s="380">
        <f>IF(ISBLANK(INDEX('Policy Characteristics'!H:H,MATCH($C137,'Policy Characteristics'!$C:$C,0))),"",INDEX('Policy Characteristics'!H:H,MATCH($C137,'Policy Characteristics'!$C:$C,0)))</f>
        <v>0.01</v>
      </c>
      <c r="O137" s="358" t="str">
        <f>IF(ISBLANK(INDEX('Policy Characteristics'!I:I,MATCH($C137,'Policy Characteristics'!$C:$C,0))),"",INDEX('Policy Characteristics'!I:I,MATCH($C137,'Policy Characteristics'!$C:$C,0)))</f>
        <v>% of newly sold non-electric building components</v>
      </c>
      <c r="P137" s="358" t="str">
        <f>IF(ISBLANK(INDEX('Policy Characteristics'!J:J,MATCH($C137,'Policy Characteristics'!$C:$C,0))),"",INDEX('Policy Characteristics'!J:J,MATCH($C137,'Policy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fall from 12% to 11% through 2050. // **Urban Residential Appliances:** In the BAU case, in the United States, the share of electricity among fuels used by appliances in urban, residential buildings will remain constant at roughly 50% through 2050. // **Urban Residential Other Components:** In the BAU case, in the United States, the share of electricity among fuels used by other components in urban, residential buildings will rise from 87% to 88% through 2050. // **Rural Residential Heating:** In the BAU case, in the United States, the share of electricity among fuels used for heating in rural, residential buildings will fall from 12% to 11% through 2050. // **Rural Residential Appliances:** In the BAU case, in the United States, the share of electricity among fuels used by appliances in rural, residential buildings will remain constant at roughly 50% through 2050. // **Rural Residential Other Components:** In the BAU case, in the United States, the share of electricity among fuels used by other components in urban, residential buildings will rise from 87% to 88% through 2050. // **Commercial Heating:** In the BAU case, in the United States, the share of electricity among fuels used for heating in commercial buildings will fall from 4% to 3% through 2050. // **Commercial Appliances:** In the BAU case, in the United States, the share of electricity among fuels used by appliances in commercial buildings will fall from 45% to 42% through 2050. // **Commercial Other Components:** In the BAU case, in the United States, the share of electricity among fuels used by other components in commercial buildings will fall from 68% to 65% through 2050.</v>
      </c>
      <c r="Q137" s="358" t="str">
        <f>IF(ISBLANK(INDEX('Policy Characteristics'!K:K,MATCH($C137,'Policy Characteristics'!$C:$C,0))),"",INDEX('Policy Characteristics'!K:K,MATCH($C137,'Policy Characteristics'!$C:$C,0)))</f>
        <v>buildings-sector-main.html#component-elec</v>
      </c>
      <c r="R137" s="358" t="str">
        <f>IF(ISBLANK(INDEX('Policy Characteristics'!L:L,MATCH($C137,'Policy Characteristics'!$C:$C,0))),"",INDEX('Policy Characteristics'!L:L,MATCH($C137,'Policy Characteristics'!$C:$C,0)))</f>
        <v>building-component-electrification.html</v>
      </c>
    </row>
    <row r="138" spans="1:18" x14ac:dyDescent="0.35">
      <c r="A138" s="358" t="str">
        <f>IF(ISBLANK(INDEX('Policy Characteristics'!A:A,MATCH($C138,'Policy Characteristics'!$C:$C,0))),"",INDEX('Policy Characteristics'!A:A,MATCH($C138,'Policy Characteristics'!$C:$C,0)))</f>
        <v>Buildings and Appliances</v>
      </c>
      <c r="B138" s="358" t="str">
        <f>IF(ISBLANK(INDEX('Policy Characteristics'!B:B,MATCH($C138,'Policy Characteristics'!$C:$C,0))),"",INDEX('Policy Characteristics'!B:B,MATCH($C138,'Policy Characteristics'!$C:$C,0)))</f>
        <v>Building Component Electrification</v>
      </c>
      <c r="C138" s="362" t="str">
        <f t="shared" si="10"/>
        <v>Fraction of New Bldg Components Shifted to Other Fuels</v>
      </c>
      <c r="D138" s="53" t="s">
        <v>122</v>
      </c>
      <c r="E138" s="53" t="s">
        <v>298</v>
      </c>
      <c r="F138" s="53" t="s">
        <v>175</v>
      </c>
      <c r="G138" s="53" t="s">
        <v>128</v>
      </c>
      <c r="H138" s="54">
        <v>447</v>
      </c>
      <c r="I138" s="53" t="s">
        <v>46</v>
      </c>
      <c r="J138" s="360" t="str">
        <f>IF(ISBLANK(INDEX('Policy Characteristics'!D:D,MATCH($C138,'Policy Characteristics'!$C:$C,0))),"",INDEX('Policy Characteristics'!D:D,MATCH($C138,'Policy Characteristics'!$C:$C,0)))</f>
        <v>Building Component Electrification</v>
      </c>
      <c r="K138" s="358" t="str">
        <f>IF(ISBLANK(INDEX('Policy Characteristics'!E:E,MATCH($C138,'Policy Characteristics'!$C:$C,0))),"",INDEX('Policy Characteristics'!E:E,MATCH($C138,'Policy Characteristics'!$C:$C,0)))</f>
        <v>bldgs new component fuel shifting</v>
      </c>
      <c r="L138" s="380">
        <f>IF(ISBLANK(INDEX('Policy Characteristics'!F:F,MATCH($C138,'Policy Characteristics'!$C:$C,0))),"",INDEX('Policy Characteristics'!F:F,MATCH($C138,'Policy Characteristics'!$C:$C,0)))</f>
        <v>0</v>
      </c>
      <c r="M138" s="380">
        <f>IF(ISBLANK(INDEX('Policy Characteristics'!G:G,MATCH($C138,'Policy Characteristics'!$C:$C,0))),"",INDEX('Policy Characteristics'!G:G,MATCH($C138,'Policy Characteristics'!$C:$C,0)))</f>
        <v>1</v>
      </c>
      <c r="N138" s="380">
        <f>IF(ISBLANK(INDEX('Policy Characteristics'!H:H,MATCH($C138,'Policy Characteristics'!$C:$C,0))),"",INDEX('Policy Characteristics'!H:H,MATCH($C138,'Policy Characteristics'!$C:$C,0)))</f>
        <v>0.01</v>
      </c>
      <c r="O138" s="358" t="str">
        <f>IF(ISBLANK(INDEX('Policy Characteristics'!I:I,MATCH($C138,'Policy Characteristics'!$C:$C,0))),"",INDEX('Policy Characteristics'!I:I,MATCH($C138,'Policy Characteristics'!$C:$C,0)))</f>
        <v>% of newly sold non-electric building components</v>
      </c>
      <c r="P138" s="358" t="str">
        <f>IF(ISBLANK(INDEX('Policy Characteristics'!J:J,MATCH($C138,'Policy Characteristics'!$C:$C,0))),"",INDEX('Policy Characteristics'!J:J,MATCH($C138,'Policy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fall from 12% to 11% through 2050. // **Urban Residential Appliances:** In the BAU case, in the United States, the share of electricity among fuels used by appliances in urban, residential buildings will remain constant at roughly 50% through 2050. // **Urban Residential Other Components:** In the BAU case, in the United States, the share of electricity among fuels used by other components in urban, residential buildings will rise from 87% to 88% through 2050. // **Rural Residential Heating:** In the BAU case, in the United States, the share of electricity among fuels used for heating in rural, residential buildings will fall from 12% to 11% through 2050. // **Rural Residential Appliances:** In the BAU case, in the United States, the share of electricity among fuels used by appliances in rural, residential buildings will remain constant at roughly 50% through 2050. // **Rural Residential Other Components:** In the BAU case, in the United States, the share of electricity among fuels used by other components in urban, residential buildings will rise from 87% to 88% through 2050. // **Commercial Heating:** In the BAU case, in the United States, the share of electricity among fuels used for heating in commercial buildings will fall from 4% to 3% through 2050. // **Commercial Appliances:** In the BAU case, in the United States, the share of electricity among fuels used by appliances in commercial buildings will fall from 45% to 42% through 2050. // **Commercial Other Components:** In the BAU case, in the United States, the share of electricity among fuels used by other components in commercial buildings will fall from 68% to 65% through 2050.</v>
      </c>
      <c r="Q138" s="358" t="str">
        <f>IF(ISBLANK(INDEX('Policy Characteristics'!K:K,MATCH($C138,'Policy Characteristics'!$C:$C,0))),"",INDEX('Policy Characteristics'!K:K,MATCH($C138,'Policy Characteristics'!$C:$C,0)))</f>
        <v>buildings-sector-main.html#component-elec</v>
      </c>
      <c r="R138" s="358" t="str">
        <f>IF(ISBLANK(INDEX('Policy Characteristics'!L:L,MATCH($C138,'Policy Characteristics'!$C:$C,0))),"",INDEX('Policy Characteristics'!L:L,MATCH($C138,'Policy Characteristics'!$C:$C,0)))</f>
        <v>building-component-electrification.html</v>
      </c>
    </row>
    <row r="139" spans="1:18" x14ac:dyDescent="0.35">
      <c r="A139" s="358" t="str">
        <f>IF(ISBLANK(INDEX('Policy Characteristics'!A:A,MATCH($C139,'Policy Characteristics'!$C:$C,0))),"",INDEX('Policy Characteristics'!A:A,MATCH($C139,'Policy Characteristics'!$C:$C,0)))</f>
        <v>Buildings and Appliances</v>
      </c>
      <c r="B139" s="358" t="str">
        <f>IF(ISBLANK(INDEX('Policy Characteristics'!B:B,MATCH($C139,'Policy Characteristics'!$C:$C,0))),"",INDEX('Policy Characteristics'!B:B,MATCH($C139,'Policy Characteristics'!$C:$C,0)))</f>
        <v>Building Component Electrification</v>
      </c>
      <c r="C139" s="362" t="str">
        <f t="shared" si="10"/>
        <v>Fraction of New Bldg Components Shifted to Other Fuels</v>
      </c>
      <c r="D139" s="53" t="s">
        <v>123</v>
      </c>
      <c r="E139" s="53" t="s">
        <v>298</v>
      </c>
      <c r="F139" s="53" t="s">
        <v>175</v>
      </c>
      <c r="G139" s="53" t="s">
        <v>129</v>
      </c>
      <c r="H139" s="54">
        <v>448</v>
      </c>
      <c r="I139" s="53" t="s">
        <v>45</v>
      </c>
      <c r="J139" s="360" t="str">
        <f>IF(ISBLANK(INDEX('Policy Characteristics'!D:D,MATCH($C139,'Policy Characteristics'!$C:$C,0))),"",INDEX('Policy Characteristics'!D:D,MATCH($C139,'Policy Characteristics'!$C:$C,0)))</f>
        <v>Building Component Electrification</v>
      </c>
      <c r="K139" s="358" t="str">
        <f>IF(ISBLANK(INDEX('Policy Characteristics'!E:E,MATCH($C139,'Policy Characteristics'!$C:$C,0))),"",INDEX('Policy Characteristics'!E:E,MATCH($C139,'Policy Characteristics'!$C:$C,0)))</f>
        <v>bldgs new component fuel shifting</v>
      </c>
      <c r="L139" s="380">
        <f>IF(ISBLANK(INDEX('Policy Characteristics'!F:F,MATCH($C139,'Policy Characteristics'!$C:$C,0))),"",INDEX('Policy Characteristics'!F:F,MATCH($C139,'Policy Characteristics'!$C:$C,0)))</f>
        <v>0</v>
      </c>
      <c r="M139" s="380">
        <f>IF(ISBLANK(INDEX('Policy Characteristics'!G:G,MATCH($C139,'Policy Characteristics'!$C:$C,0))),"",INDEX('Policy Characteristics'!G:G,MATCH($C139,'Policy Characteristics'!$C:$C,0)))</f>
        <v>1</v>
      </c>
      <c r="N139" s="380">
        <f>IF(ISBLANK(INDEX('Policy Characteristics'!H:H,MATCH($C139,'Policy Characteristics'!$C:$C,0))),"",INDEX('Policy Characteristics'!H:H,MATCH($C139,'Policy Characteristics'!$C:$C,0)))</f>
        <v>0.01</v>
      </c>
      <c r="O139" s="358" t="str">
        <f>IF(ISBLANK(INDEX('Policy Characteristics'!I:I,MATCH($C139,'Policy Characteristics'!$C:$C,0))),"",INDEX('Policy Characteristics'!I:I,MATCH($C139,'Policy Characteristics'!$C:$C,0)))</f>
        <v>% of newly sold non-electric building components</v>
      </c>
      <c r="P139" s="358" t="str">
        <f>IF(ISBLANK(INDEX('Policy Characteristics'!J:J,MATCH($C139,'Policy Characteristics'!$C:$C,0))),"",INDEX('Policy Characteristics'!J:J,MATCH($C139,'Policy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fall from 12% to 11% through 2050. // **Urban Residential Appliances:** In the BAU case, in the United States, the share of electricity among fuels used by appliances in urban, residential buildings will remain constant at roughly 50% through 2050. // **Urban Residential Other Components:** In the BAU case, in the United States, the share of electricity among fuels used by other components in urban, residential buildings will rise from 87% to 88% through 2050. // **Rural Residential Heating:** In the BAU case, in the United States, the share of electricity among fuels used for heating in rural, residential buildings will fall from 12% to 11% through 2050. // **Rural Residential Appliances:** In the BAU case, in the United States, the share of electricity among fuels used by appliances in rural, residential buildings will remain constant at roughly 50% through 2050. // **Rural Residential Other Components:** In the BAU case, in the United States, the share of electricity among fuels used by other components in urban, residential buildings will rise from 87% to 88% through 2050. // **Commercial Heating:** In the BAU case, in the United States, the share of electricity among fuels used for heating in commercial buildings will fall from 4% to 3% through 2050. // **Commercial Appliances:** In the BAU case, in the United States, the share of electricity among fuels used by appliances in commercial buildings will fall from 45% to 42% through 2050. // **Commercial Other Components:** In the BAU case, in the United States, the share of electricity among fuels used by other components in commercial buildings will fall from 68% to 65% through 2050.</v>
      </c>
      <c r="Q139" s="358" t="str">
        <f>IF(ISBLANK(INDEX('Policy Characteristics'!K:K,MATCH($C139,'Policy Characteristics'!$C:$C,0))),"",INDEX('Policy Characteristics'!K:K,MATCH($C139,'Policy Characteristics'!$C:$C,0)))</f>
        <v>buildings-sector-main.html#component-elec</v>
      </c>
      <c r="R139" s="358" t="str">
        <f>IF(ISBLANK(INDEX('Policy Characteristics'!L:L,MATCH($C139,'Policy Characteristics'!$C:$C,0))),"",INDEX('Policy Characteristics'!L:L,MATCH($C139,'Policy Characteristics'!$C:$C,0)))</f>
        <v>building-component-electrification.html</v>
      </c>
    </row>
    <row r="140" spans="1:18" s="1" customFormat="1" x14ac:dyDescent="0.35">
      <c r="A140" s="358" t="str">
        <f>IF(ISBLANK(INDEX('Policy Characteristics'!A:A,MATCH($C140,'Policy Characteristics'!$C:$C,0))),"",INDEX('Policy Characteristics'!A:A,MATCH($C140,'Policy Characteristics'!$C:$C,0)))</f>
        <v>Buildings and Appliances</v>
      </c>
      <c r="B140" s="358" t="str">
        <f>IF(ISBLANK(INDEX('Policy Characteristics'!B:B,MATCH($C140,'Policy Characteristics'!$C:$C,0))),"",INDEX('Policy Characteristics'!B:B,MATCH($C140,'Policy Characteristics'!$C:$C,0)))</f>
        <v>Building Component Electrification</v>
      </c>
      <c r="C140" s="362" t="str">
        <f t="shared" ref="C140" si="11">C$126</f>
        <v>Fraction of New Bldg Components Shifted to Other Fuels</v>
      </c>
      <c r="D140" s="53" t="s">
        <v>124</v>
      </c>
      <c r="E140" s="53" t="s">
        <v>298</v>
      </c>
      <c r="F140" s="53" t="s">
        <v>175</v>
      </c>
      <c r="G140" s="53" t="s">
        <v>130</v>
      </c>
      <c r="H140" s="54">
        <v>449</v>
      </c>
      <c r="I140" s="53" t="s">
        <v>45</v>
      </c>
      <c r="J140" s="360" t="str">
        <f>IF(ISBLANK(INDEX('Policy Characteristics'!D:D,MATCH($C140,'Policy Characteristics'!$C:$C,0))),"",INDEX('Policy Characteristics'!D:D,MATCH($C140,'Policy Characteristics'!$C:$C,0)))</f>
        <v>Building Component Electrification</v>
      </c>
      <c r="K140" s="358" t="str">
        <f>IF(ISBLANK(INDEX('Policy Characteristics'!E:E,MATCH($C140,'Policy Characteristics'!$C:$C,0))),"",INDEX('Policy Characteristics'!E:E,MATCH($C140,'Policy Characteristics'!$C:$C,0)))</f>
        <v>bldgs new component fuel shifting</v>
      </c>
      <c r="L140" s="380">
        <f>IF(ISBLANK(INDEX('Policy Characteristics'!F:F,MATCH($C140,'Policy Characteristics'!$C:$C,0))),"",INDEX('Policy Characteristics'!F:F,MATCH($C140,'Policy Characteristics'!$C:$C,0)))</f>
        <v>0</v>
      </c>
      <c r="M140" s="380">
        <f>IF(ISBLANK(INDEX('Policy Characteristics'!G:G,MATCH($C140,'Policy Characteristics'!$C:$C,0))),"",INDEX('Policy Characteristics'!G:G,MATCH($C140,'Policy Characteristics'!$C:$C,0)))</f>
        <v>1</v>
      </c>
      <c r="N140" s="380">
        <f>IF(ISBLANK(INDEX('Policy Characteristics'!H:H,MATCH($C140,'Policy Characteristics'!$C:$C,0))),"",INDEX('Policy Characteristics'!H:H,MATCH($C140,'Policy Characteristics'!$C:$C,0)))</f>
        <v>0.01</v>
      </c>
      <c r="O140" s="358" t="str">
        <f>IF(ISBLANK(INDEX('Policy Characteristics'!I:I,MATCH($C140,'Policy Characteristics'!$C:$C,0))),"",INDEX('Policy Characteristics'!I:I,MATCH($C140,'Policy Characteristics'!$C:$C,0)))</f>
        <v>% of newly sold non-electric building components</v>
      </c>
      <c r="P140" s="358" t="str">
        <f>IF(ISBLANK(INDEX('Policy Characteristics'!J:J,MATCH($C140,'Policy Characteristics'!$C:$C,0))),"",INDEX('Policy Characteristics'!J:J,MATCH($C140,'Policy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fall from 12% to 11% through 2050. // **Urban Residential Appliances:** In the BAU case, in the United States, the share of electricity among fuels used by appliances in urban, residential buildings will remain constant at roughly 50% through 2050. // **Urban Residential Other Components:** In the BAU case, in the United States, the share of electricity among fuels used by other components in urban, residential buildings will rise from 87% to 88% through 2050. // **Rural Residential Heating:** In the BAU case, in the United States, the share of electricity among fuels used for heating in rural, residential buildings will fall from 12% to 11% through 2050. // **Rural Residential Appliances:** In the BAU case, in the United States, the share of electricity among fuels used by appliances in rural, residential buildings will remain constant at roughly 50% through 2050. // **Rural Residential Other Components:** In the BAU case, in the United States, the share of electricity among fuels used by other components in urban, residential buildings will rise from 87% to 88% through 2050. // **Commercial Heating:** In the BAU case, in the United States, the share of electricity among fuels used for heating in commercial buildings will fall from 4% to 3% through 2050. // **Commercial Appliances:** In the BAU case, in the United States, the share of electricity among fuels used by appliances in commercial buildings will fall from 45% to 42% through 2050. // **Commercial Other Components:** In the BAU case, in the United States, the share of electricity among fuels used by other components in commercial buildings will fall from 68% to 65% through 2050.</v>
      </c>
      <c r="Q140" s="358" t="str">
        <f>IF(ISBLANK(INDEX('Policy Characteristics'!K:K,MATCH($C140,'Policy Characteristics'!$C:$C,0))),"",INDEX('Policy Characteristics'!K:K,MATCH($C140,'Policy Characteristics'!$C:$C,0)))</f>
        <v>buildings-sector-main.html#component-elec</v>
      </c>
      <c r="R140" s="358" t="str">
        <f>IF(ISBLANK(INDEX('Policy Characteristics'!L:L,MATCH($C140,'Policy Characteristics'!$C:$C,0))),"",INDEX('Policy Characteristics'!L:L,MATCH($C140,'Policy Characteristics'!$C:$C,0)))</f>
        <v>building-component-electrification.html</v>
      </c>
    </row>
    <row r="141" spans="1:18" s="5" customFormat="1" x14ac:dyDescent="0.35">
      <c r="A141" s="358" t="str">
        <f>IF(ISBLANK(INDEX('Policy Characteristics'!A:A,MATCH($C141,'Policy Characteristics'!$C:$C,0))),"",INDEX('Policy Characteristics'!A:A,MATCH($C141,'Policy Characteristics'!$C:$C,0)))</f>
        <v>Buildings and Appliances</v>
      </c>
      <c r="B141" s="358" t="str">
        <f>IF(ISBLANK(INDEX('Policy Characteristics'!B:B,MATCH($C141,'Policy Characteristics'!$C:$C,0))),"",INDEX('Policy Characteristics'!B:B,MATCH($C141,'Policy Characteristics'!$C:$C,0)))</f>
        <v>Building Energy Efficiency Standards</v>
      </c>
      <c r="C141" s="363" t="s">
        <v>321</v>
      </c>
      <c r="D141" s="53" t="s">
        <v>119</v>
      </c>
      <c r="E141" s="53" t="s">
        <v>296</v>
      </c>
      <c r="F141" s="53" t="s">
        <v>300</v>
      </c>
      <c r="G141" s="53" t="s">
        <v>125</v>
      </c>
      <c r="H141" s="54">
        <v>13</v>
      </c>
      <c r="I141" s="53" t="s">
        <v>45</v>
      </c>
      <c r="J141" s="360" t="str">
        <f>IF(ISBLANK(INDEX('Policy Characteristics'!D:D,MATCH($C141,'Policy Characteristics'!$C:$C,0))),"",INDEX('Policy Characteristics'!D:D,MATCH($C141,'Policy Characteristics'!$C:$C,0)))</f>
        <v>Building Energy Efficiency Standards</v>
      </c>
      <c r="K141" s="358" t="str">
        <f>IF(ISBLANK(INDEX('Policy Characteristics'!E:E,MATCH($C141,'Policy Characteristics'!$C:$C,0))),"",INDEX('Policy Characteristics'!E:E,MATCH($C141,'Policy Characteristics'!$C:$C,0)))</f>
        <v>bldgs efficiency standards</v>
      </c>
      <c r="L141" s="380">
        <f>IF(ISBLANK(INDEX('Policy Characteristics'!F:F,MATCH($C141,'Policy Characteristics'!$C:$C,0))),"",INDEX('Policy Characteristics'!F:F,MATCH($C141,'Policy Characteristics'!$C:$C,0)))</f>
        <v>0</v>
      </c>
      <c r="M141" s="380">
        <f>IF(ISBLANK(INDEX('Policy Characteristics'!G:G,MATCH($C141,'Policy Characteristics'!$C:$C,0))),"",INDEX('Policy Characteristics'!G:G,MATCH($C141,'Policy Characteristics'!$C:$C,0)))</f>
        <v>0.75</v>
      </c>
      <c r="N141" s="380">
        <f>IF(ISBLANK(INDEX('Policy Characteristics'!H:H,MATCH($C141,'Policy Characteristics'!$C:$C,0))),"",INDEX('Policy Characteristics'!H:H,MATCH($C141,'Policy Characteristics'!$C:$C,0)))</f>
        <v>0.01</v>
      </c>
      <c r="O141" s="358" t="str">
        <f>IF(ISBLANK(INDEX('Policy Characteristics'!I:I,MATCH($C141,'Policy Characteristics'!$C:$C,0))),"",INDEX('Policy Characteristics'!I:I,MATCH($C141,'Policy Characteristics'!$C:$C,0)))</f>
        <v>% reduction in energy use</v>
      </c>
      <c r="P141" s="358" t="str">
        <f>IF(ISBLANK(INDEX('Policy Characteristics'!J:J,MATCH($C141,'Policy Characteristics'!$C:$C,0))),"",INDEX('Policy Characteristics'!J:J,MATCH($C141,'Policy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1" s="358" t="str">
        <f>IF(ISBLANK(INDEX('Policy Characteristics'!K:K,MATCH($C141,'Policy Characteristics'!$C:$C,0))),"",INDEX('Policy Characteristics'!K:K,MATCH($C141,'Policy Characteristics'!$C:$C,0)))</f>
        <v>buildings-sector-main.html#eff-stds</v>
      </c>
      <c r="R141" s="358" t="str">
        <f>IF(ISBLANK(INDEX('Policy Characteristics'!L:L,MATCH($C141,'Policy Characteristics'!$C:$C,0))),"",INDEX('Policy Characteristics'!L:L,MATCH($C141,'Policy Characteristics'!$C:$C,0)))</f>
        <v>building-energy-efficiency-standards.html</v>
      </c>
    </row>
    <row r="142" spans="1:18" s="5" customFormat="1" x14ac:dyDescent="0.35">
      <c r="A142" s="358" t="str">
        <f>IF(ISBLANK(INDEX('Policy Characteristics'!A:A,MATCH($C142,'Policy Characteristics'!$C:$C,0))),"",INDEX('Policy Characteristics'!A:A,MATCH($C142,'Policy Characteristics'!$C:$C,0)))</f>
        <v>Buildings and Appliances</v>
      </c>
      <c r="B142" s="358" t="str">
        <f>IF(ISBLANK(INDEX('Policy Characteristics'!B:B,MATCH($C142,'Policy Characteristics'!$C:$C,0))),"",INDEX('Policy Characteristics'!B:B,MATCH($C142,'Policy Characteristics'!$C:$C,0)))</f>
        <v>Building Energy Efficiency Standards</v>
      </c>
      <c r="C142" s="362" t="str">
        <f t="shared" ref="C142:C157" si="12">C$141</f>
        <v>Reduction in E Use Allowed by Component Eff Std</v>
      </c>
      <c r="D142" s="53" t="s">
        <v>120</v>
      </c>
      <c r="E142" s="53" t="s">
        <v>296</v>
      </c>
      <c r="F142" s="53" t="s">
        <v>300</v>
      </c>
      <c r="G142" s="53" t="s">
        <v>126</v>
      </c>
      <c r="H142" s="54">
        <v>14</v>
      </c>
      <c r="I142" s="53" t="s">
        <v>45</v>
      </c>
      <c r="J142" s="360" t="str">
        <f>IF(ISBLANK(INDEX('Policy Characteristics'!D:D,MATCH($C142,'Policy Characteristics'!$C:$C,0))),"",INDEX('Policy Characteristics'!D:D,MATCH($C142,'Policy Characteristics'!$C:$C,0)))</f>
        <v>Building Energy Efficiency Standards</v>
      </c>
      <c r="K142" s="358" t="str">
        <f>IF(ISBLANK(INDEX('Policy Characteristics'!E:E,MATCH($C142,'Policy Characteristics'!$C:$C,0))),"",INDEX('Policy Characteristics'!E:E,MATCH($C142,'Policy Characteristics'!$C:$C,0)))</f>
        <v>bldgs efficiency standards</v>
      </c>
      <c r="L142" s="380">
        <f>IF(ISBLANK(INDEX('Policy Characteristics'!F:F,MATCH($C142,'Policy Characteristics'!$C:$C,0))),"",INDEX('Policy Characteristics'!F:F,MATCH($C142,'Policy Characteristics'!$C:$C,0)))</f>
        <v>0</v>
      </c>
      <c r="M142" s="380">
        <f>IF(ISBLANK(INDEX('Policy Characteristics'!G:G,MATCH($C142,'Policy Characteristics'!$C:$C,0))),"",INDEX('Policy Characteristics'!G:G,MATCH($C142,'Policy Characteristics'!$C:$C,0)))</f>
        <v>0.75</v>
      </c>
      <c r="N142" s="380">
        <f>IF(ISBLANK(INDEX('Policy Characteristics'!H:H,MATCH($C142,'Policy Characteristics'!$C:$C,0))),"",INDEX('Policy Characteristics'!H:H,MATCH($C142,'Policy Characteristics'!$C:$C,0)))</f>
        <v>0.01</v>
      </c>
      <c r="O142" s="358" t="str">
        <f>IF(ISBLANK(INDEX('Policy Characteristics'!I:I,MATCH($C142,'Policy Characteristics'!$C:$C,0))),"",INDEX('Policy Characteristics'!I:I,MATCH($C142,'Policy Characteristics'!$C:$C,0)))</f>
        <v>% reduction in energy use</v>
      </c>
      <c r="P142" s="358" t="str">
        <f>IF(ISBLANK(INDEX('Policy Characteristics'!J:J,MATCH($C142,'Policy Characteristics'!$C:$C,0))),"",INDEX('Policy Characteristics'!J:J,MATCH($C142,'Policy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2" s="358" t="str">
        <f>IF(ISBLANK(INDEX('Policy Characteristics'!K:K,MATCH($C142,'Policy Characteristics'!$C:$C,0))),"",INDEX('Policy Characteristics'!K:K,MATCH($C142,'Policy Characteristics'!$C:$C,0)))</f>
        <v>buildings-sector-main.html#eff-stds</v>
      </c>
      <c r="R142" s="358" t="str">
        <f>IF(ISBLANK(INDEX('Policy Characteristics'!L:L,MATCH($C142,'Policy Characteristics'!$C:$C,0))),"",INDEX('Policy Characteristics'!L:L,MATCH($C142,'Policy Characteristics'!$C:$C,0)))</f>
        <v>building-energy-efficiency-standards.html</v>
      </c>
    </row>
    <row r="143" spans="1:18" s="5" customFormat="1" x14ac:dyDescent="0.35">
      <c r="A143" s="358" t="str">
        <f>IF(ISBLANK(INDEX('Policy Characteristics'!A:A,MATCH($C143,'Policy Characteristics'!$C:$C,0))),"",INDEX('Policy Characteristics'!A:A,MATCH($C143,'Policy Characteristics'!$C:$C,0)))</f>
        <v>Buildings and Appliances</v>
      </c>
      <c r="B143" s="358" t="str">
        <f>IF(ISBLANK(INDEX('Policy Characteristics'!B:B,MATCH($C143,'Policy Characteristics'!$C:$C,0))),"",INDEX('Policy Characteristics'!B:B,MATCH($C143,'Policy Characteristics'!$C:$C,0)))</f>
        <v>Building Energy Efficiency Standards</v>
      </c>
      <c r="C143" s="362" t="str">
        <f t="shared" si="12"/>
        <v>Reduction in E Use Allowed by Component Eff Std</v>
      </c>
      <c r="D143" s="53" t="s">
        <v>121</v>
      </c>
      <c r="E143" s="53" t="s">
        <v>296</v>
      </c>
      <c r="F143" s="53" t="s">
        <v>300</v>
      </c>
      <c r="G143" s="53" t="s">
        <v>127</v>
      </c>
      <c r="H143" s="54">
        <v>15</v>
      </c>
      <c r="I143" s="53" t="s">
        <v>45</v>
      </c>
      <c r="J143" s="360" t="str">
        <f>IF(ISBLANK(INDEX('Policy Characteristics'!D:D,MATCH($C143,'Policy Characteristics'!$C:$C,0))),"",INDEX('Policy Characteristics'!D:D,MATCH($C143,'Policy Characteristics'!$C:$C,0)))</f>
        <v>Building Energy Efficiency Standards</v>
      </c>
      <c r="K143" s="358" t="str">
        <f>IF(ISBLANK(INDEX('Policy Characteristics'!E:E,MATCH($C143,'Policy Characteristics'!$C:$C,0))),"",INDEX('Policy Characteristics'!E:E,MATCH($C143,'Policy Characteristics'!$C:$C,0)))</f>
        <v>bldgs efficiency standards</v>
      </c>
      <c r="L143" s="380">
        <f>IF(ISBLANK(INDEX('Policy Characteristics'!F:F,MATCH($C143,'Policy Characteristics'!$C:$C,0))),"",INDEX('Policy Characteristics'!F:F,MATCH($C143,'Policy Characteristics'!$C:$C,0)))</f>
        <v>0</v>
      </c>
      <c r="M143" s="380">
        <f>IF(ISBLANK(INDEX('Policy Characteristics'!G:G,MATCH($C143,'Policy Characteristics'!$C:$C,0))),"",INDEX('Policy Characteristics'!G:G,MATCH($C143,'Policy Characteristics'!$C:$C,0)))</f>
        <v>0.75</v>
      </c>
      <c r="N143" s="380">
        <f>IF(ISBLANK(INDEX('Policy Characteristics'!H:H,MATCH($C143,'Policy Characteristics'!$C:$C,0))),"",INDEX('Policy Characteristics'!H:H,MATCH($C143,'Policy Characteristics'!$C:$C,0)))</f>
        <v>0.01</v>
      </c>
      <c r="O143" s="358" t="str">
        <f>IF(ISBLANK(INDEX('Policy Characteristics'!I:I,MATCH($C143,'Policy Characteristics'!$C:$C,0))),"",INDEX('Policy Characteristics'!I:I,MATCH($C143,'Policy Characteristics'!$C:$C,0)))</f>
        <v>% reduction in energy use</v>
      </c>
      <c r="P143" s="358" t="str">
        <f>IF(ISBLANK(INDEX('Policy Characteristics'!J:J,MATCH($C143,'Policy Characteristics'!$C:$C,0))),"",INDEX('Policy Characteristics'!J:J,MATCH($C143,'Policy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3" s="358" t="str">
        <f>IF(ISBLANK(INDEX('Policy Characteristics'!K:K,MATCH($C143,'Policy Characteristics'!$C:$C,0))),"",INDEX('Policy Characteristics'!K:K,MATCH($C143,'Policy Characteristics'!$C:$C,0)))</f>
        <v>buildings-sector-main.html#eff-stds</v>
      </c>
      <c r="R143" s="358" t="str">
        <f>IF(ISBLANK(INDEX('Policy Characteristics'!L:L,MATCH($C143,'Policy Characteristics'!$C:$C,0))),"",INDEX('Policy Characteristics'!L:L,MATCH($C143,'Policy Characteristics'!$C:$C,0)))</f>
        <v>building-energy-efficiency-standards.html</v>
      </c>
    </row>
    <row r="144" spans="1:18" s="5" customFormat="1" x14ac:dyDescent="0.35">
      <c r="A144" s="358" t="str">
        <f>IF(ISBLANK(INDEX('Policy Characteristics'!A:A,MATCH($C144,'Policy Characteristics'!$C:$C,0))),"",INDEX('Policy Characteristics'!A:A,MATCH($C144,'Policy Characteristics'!$C:$C,0)))</f>
        <v>Buildings and Appliances</v>
      </c>
      <c r="B144" s="358" t="str">
        <f>IF(ISBLANK(INDEX('Policy Characteristics'!B:B,MATCH($C144,'Policy Characteristics'!$C:$C,0))),"",INDEX('Policy Characteristics'!B:B,MATCH($C144,'Policy Characteristics'!$C:$C,0)))</f>
        <v>Building Energy Efficiency Standards</v>
      </c>
      <c r="C144" s="362" t="str">
        <f t="shared" si="12"/>
        <v>Reduction in E Use Allowed by Component Eff Std</v>
      </c>
      <c r="D144" s="53" t="s">
        <v>122</v>
      </c>
      <c r="E144" s="53" t="s">
        <v>296</v>
      </c>
      <c r="F144" s="53" t="s">
        <v>300</v>
      </c>
      <c r="G144" s="53" t="s">
        <v>128</v>
      </c>
      <c r="H144" s="54">
        <v>16</v>
      </c>
      <c r="I144" s="53" t="s">
        <v>45</v>
      </c>
      <c r="J144" s="360" t="str">
        <f>IF(ISBLANK(INDEX('Policy Characteristics'!D:D,MATCH($C144,'Policy Characteristics'!$C:$C,0))),"",INDEX('Policy Characteristics'!D:D,MATCH($C144,'Policy Characteristics'!$C:$C,0)))</f>
        <v>Building Energy Efficiency Standards</v>
      </c>
      <c r="K144" s="358" t="str">
        <f>IF(ISBLANK(INDEX('Policy Characteristics'!E:E,MATCH($C144,'Policy Characteristics'!$C:$C,0))),"",INDEX('Policy Characteristics'!E:E,MATCH($C144,'Policy Characteristics'!$C:$C,0)))</f>
        <v>bldgs efficiency standards</v>
      </c>
      <c r="L144" s="380">
        <f>IF(ISBLANK(INDEX('Policy Characteristics'!F:F,MATCH($C144,'Policy Characteristics'!$C:$C,0))),"",INDEX('Policy Characteristics'!F:F,MATCH($C144,'Policy Characteristics'!$C:$C,0)))</f>
        <v>0</v>
      </c>
      <c r="M144" s="380">
        <f>IF(ISBLANK(INDEX('Policy Characteristics'!G:G,MATCH($C144,'Policy Characteristics'!$C:$C,0))),"",INDEX('Policy Characteristics'!G:G,MATCH($C144,'Policy Characteristics'!$C:$C,0)))</f>
        <v>0.75</v>
      </c>
      <c r="N144" s="380">
        <f>IF(ISBLANK(INDEX('Policy Characteristics'!H:H,MATCH($C144,'Policy Characteristics'!$C:$C,0))),"",INDEX('Policy Characteristics'!H:H,MATCH($C144,'Policy Characteristics'!$C:$C,0)))</f>
        <v>0.01</v>
      </c>
      <c r="O144" s="358" t="str">
        <f>IF(ISBLANK(INDEX('Policy Characteristics'!I:I,MATCH($C144,'Policy Characteristics'!$C:$C,0))),"",INDEX('Policy Characteristics'!I:I,MATCH($C144,'Policy Characteristics'!$C:$C,0)))</f>
        <v>% reduction in energy use</v>
      </c>
      <c r="P144" s="358" t="str">
        <f>IF(ISBLANK(INDEX('Policy Characteristics'!J:J,MATCH($C144,'Policy Characteristics'!$C:$C,0))),"",INDEX('Policy Characteristics'!J:J,MATCH($C144,'Policy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4" s="358" t="str">
        <f>IF(ISBLANK(INDEX('Policy Characteristics'!K:K,MATCH($C144,'Policy Characteristics'!$C:$C,0))),"",INDEX('Policy Characteristics'!K:K,MATCH($C144,'Policy Characteristics'!$C:$C,0)))</f>
        <v>buildings-sector-main.html#eff-stds</v>
      </c>
      <c r="R144" s="358" t="str">
        <f>IF(ISBLANK(INDEX('Policy Characteristics'!L:L,MATCH($C144,'Policy Characteristics'!$C:$C,0))),"",INDEX('Policy Characteristics'!L:L,MATCH($C144,'Policy Characteristics'!$C:$C,0)))</f>
        <v>building-energy-efficiency-standards.html</v>
      </c>
    </row>
    <row r="145" spans="1:18" s="5" customFormat="1" x14ac:dyDescent="0.35">
      <c r="A145" s="358" t="str">
        <f>IF(ISBLANK(INDEX('Policy Characteristics'!A:A,MATCH($C145,'Policy Characteristics'!$C:$C,0))),"",INDEX('Policy Characteristics'!A:A,MATCH($C145,'Policy Characteristics'!$C:$C,0)))</f>
        <v>Buildings and Appliances</v>
      </c>
      <c r="B145" s="358" t="str">
        <f>IF(ISBLANK(INDEX('Policy Characteristics'!B:B,MATCH($C145,'Policy Characteristics'!$C:$C,0))),"",INDEX('Policy Characteristics'!B:B,MATCH($C145,'Policy Characteristics'!$C:$C,0)))</f>
        <v>Building Energy Efficiency Standards</v>
      </c>
      <c r="C145" s="362" t="str">
        <f t="shared" si="12"/>
        <v>Reduction in E Use Allowed by Component Eff Std</v>
      </c>
      <c r="D145" s="53" t="s">
        <v>123</v>
      </c>
      <c r="E145" s="53" t="s">
        <v>296</v>
      </c>
      <c r="F145" s="53" t="s">
        <v>300</v>
      </c>
      <c r="G145" s="53" t="s">
        <v>129</v>
      </c>
      <c r="H145" s="54">
        <v>17</v>
      </c>
      <c r="I145" s="53" t="s">
        <v>45</v>
      </c>
      <c r="J145" s="360" t="str">
        <f>IF(ISBLANK(INDEX('Policy Characteristics'!D:D,MATCH($C145,'Policy Characteristics'!$C:$C,0))),"",INDEX('Policy Characteristics'!D:D,MATCH($C145,'Policy Characteristics'!$C:$C,0)))</f>
        <v>Building Energy Efficiency Standards</v>
      </c>
      <c r="K145" s="358" t="str">
        <f>IF(ISBLANK(INDEX('Policy Characteristics'!E:E,MATCH($C145,'Policy Characteristics'!$C:$C,0))),"",INDEX('Policy Characteristics'!E:E,MATCH($C145,'Policy Characteristics'!$C:$C,0)))</f>
        <v>bldgs efficiency standards</v>
      </c>
      <c r="L145" s="380">
        <f>IF(ISBLANK(INDEX('Policy Characteristics'!F:F,MATCH($C145,'Policy Characteristics'!$C:$C,0))),"",INDEX('Policy Characteristics'!F:F,MATCH($C145,'Policy Characteristics'!$C:$C,0)))</f>
        <v>0</v>
      </c>
      <c r="M145" s="380">
        <f>IF(ISBLANK(INDEX('Policy Characteristics'!G:G,MATCH($C145,'Policy Characteristics'!$C:$C,0))),"",INDEX('Policy Characteristics'!G:G,MATCH($C145,'Policy Characteristics'!$C:$C,0)))</f>
        <v>0.75</v>
      </c>
      <c r="N145" s="380">
        <f>IF(ISBLANK(INDEX('Policy Characteristics'!H:H,MATCH($C145,'Policy Characteristics'!$C:$C,0))),"",INDEX('Policy Characteristics'!H:H,MATCH($C145,'Policy Characteristics'!$C:$C,0)))</f>
        <v>0.01</v>
      </c>
      <c r="O145" s="358" t="str">
        <f>IF(ISBLANK(INDEX('Policy Characteristics'!I:I,MATCH($C145,'Policy Characteristics'!$C:$C,0))),"",INDEX('Policy Characteristics'!I:I,MATCH($C145,'Policy Characteristics'!$C:$C,0)))</f>
        <v>% reduction in energy use</v>
      </c>
      <c r="P145" s="358" t="str">
        <f>IF(ISBLANK(INDEX('Policy Characteristics'!J:J,MATCH($C145,'Policy Characteristics'!$C:$C,0))),"",INDEX('Policy Characteristics'!J:J,MATCH($C145,'Policy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5" s="358" t="str">
        <f>IF(ISBLANK(INDEX('Policy Characteristics'!K:K,MATCH($C145,'Policy Characteristics'!$C:$C,0))),"",INDEX('Policy Characteristics'!K:K,MATCH($C145,'Policy Characteristics'!$C:$C,0)))</f>
        <v>buildings-sector-main.html#eff-stds</v>
      </c>
      <c r="R145" s="358" t="str">
        <f>IF(ISBLANK(INDEX('Policy Characteristics'!L:L,MATCH($C145,'Policy Characteristics'!$C:$C,0))),"",INDEX('Policy Characteristics'!L:L,MATCH($C145,'Policy Characteristics'!$C:$C,0)))</f>
        <v>building-energy-efficiency-standards.html</v>
      </c>
    </row>
    <row r="146" spans="1:18" s="5" customFormat="1" x14ac:dyDescent="0.35">
      <c r="A146" s="358" t="str">
        <f>IF(ISBLANK(INDEX('Policy Characteristics'!A:A,MATCH($C146,'Policy Characteristics'!$C:$C,0))),"",INDEX('Policy Characteristics'!A:A,MATCH($C146,'Policy Characteristics'!$C:$C,0)))</f>
        <v>Buildings and Appliances</v>
      </c>
      <c r="B146" s="358" t="str">
        <f>IF(ISBLANK(INDEX('Policy Characteristics'!B:B,MATCH($C146,'Policy Characteristics'!$C:$C,0))),"",INDEX('Policy Characteristics'!B:B,MATCH($C146,'Policy Characteristics'!$C:$C,0)))</f>
        <v>Building Energy Efficiency Standards</v>
      </c>
      <c r="C146" s="362" t="str">
        <f t="shared" si="12"/>
        <v>Reduction in E Use Allowed by Component Eff Std</v>
      </c>
      <c r="D146" s="53" t="s">
        <v>124</v>
      </c>
      <c r="E146" s="53" t="s">
        <v>296</v>
      </c>
      <c r="F146" s="53" t="s">
        <v>300</v>
      </c>
      <c r="G146" s="53" t="s">
        <v>130</v>
      </c>
      <c r="H146" s="54">
        <v>18</v>
      </c>
      <c r="I146" s="53" t="s">
        <v>45</v>
      </c>
      <c r="J146" s="360" t="str">
        <f>IF(ISBLANK(INDEX('Policy Characteristics'!D:D,MATCH($C146,'Policy Characteristics'!$C:$C,0))),"",INDEX('Policy Characteristics'!D:D,MATCH($C146,'Policy Characteristics'!$C:$C,0)))</f>
        <v>Building Energy Efficiency Standards</v>
      </c>
      <c r="K146" s="358" t="str">
        <f>IF(ISBLANK(INDEX('Policy Characteristics'!E:E,MATCH($C146,'Policy Characteristics'!$C:$C,0))),"",INDEX('Policy Characteristics'!E:E,MATCH($C146,'Policy Characteristics'!$C:$C,0)))</f>
        <v>bldgs efficiency standards</v>
      </c>
      <c r="L146" s="380">
        <f>IF(ISBLANK(INDEX('Policy Characteristics'!F:F,MATCH($C146,'Policy Characteristics'!$C:$C,0))),"",INDEX('Policy Characteristics'!F:F,MATCH($C146,'Policy Characteristics'!$C:$C,0)))</f>
        <v>0</v>
      </c>
      <c r="M146" s="380">
        <f>IF(ISBLANK(INDEX('Policy Characteristics'!G:G,MATCH($C146,'Policy Characteristics'!$C:$C,0))),"",INDEX('Policy Characteristics'!G:G,MATCH($C146,'Policy Characteristics'!$C:$C,0)))</f>
        <v>0.75</v>
      </c>
      <c r="N146" s="380">
        <f>IF(ISBLANK(INDEX('Policy Characteristics'!H:H,MATCH($C146,'Policy Characteristics'!$C:$C,0))),"",INDEX('Policy Characteristics'!H:H,MATCH($C146,'Policy Characteristics'!$C:$C,0)))</f>
        <v>0.01</v>
      </c>
      <c r="O146" s="358" t="str">
        <f>IF(ISBLANK(INDEX('Policy Characteristics'!I:I,MATCH($C146,'Policy Characteristics'!$C:$C,0))),"",INDEX('Policy Characteristics'!I:I,MATCH($C146,'Policy Characteristics'!$C:$C,0)))</f>
        <v>% reduction in energy use</v>
      </c>
      <c r="P146" s="358" t="str">
        <f>IF(ISBLANK(INDEX('Policy Characteristics'!J:J,MATCH($C146,'Policy Characteristics'!$C:$C,0))),"",INDEX('Policy Characteristics'!J:J,MATCH($C146,'Policy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6" s="358" t="str">
        <f>IF(ISBLANK(INDEX('Policy Characteristics'!K:K,MATCH($C146,'Policy Characteristics'!$C:$C,0))),"",INDEX('Policy Characteristics'!K:K,MATCH($C146,'Policy Characteristics'!$C:$C,0)))</f>
        <v>buildings-sector-main.html#eff-stds</v>
      </c>
      <c r="R146" s="358" t="str">
        <f>IF(ISBLANK(INDEX('Policy Characteristics'!L:L,MATCH($C146,'Policy Characteristics'!$C:$C,0))),"",INDEX('Policy Characteristics'!L:L,MATCH($C146,'Policy Characteristics'!$C:$C,0)))</f>
        <v>building-energy-efficiency-standards.html</v>
      </c>
    </row>
    <row r="147" spans="1:18" s="5" customFormat="1" x14ac:dyDescent="0.35">
      <c r="A147" s="358" t="str">
        <f>IF(ISBLANK(INDEX('Policy Characteristics'!A:A,MATCH($C147,'Policy Characteristics'!$C:$C,0))),"",INDEX('Policy Characteristics'!A:A,MATCH($C147,'Policy Characteristics'!$C:$C,0)))</f>
        <v>Buildings and Appliances</v>
      </c>
      <c r="B147" s="358" t="str">
        <f>IF(ISBLANK(INDEX('Policy Characteristics'!B:B,MATCH($C147,'Policy Characteristics'!$C:$C,0))),"",INDEX('Policy Characteristics'!B:B,MATCH($C147,'Policy Characteristics'!$C:$C,0)))</f>
        <v>Building Energy Efficiency Standards</v>
      </c>
      <c r="C147" s="362" t="str">
        <f t="shared" si="12"/>
        <v>Reduction in E Use Allowed by Component Eff Std</v>
      </c>
      <c r="D147" s="53" t="s">
        <v>119</v>
      </c>
      <c r="E147" s="53" t="s">
        <v>297</v>
      </c>
      <c r="F147" s="53" t="s">
        <v>299</v>
      </c>
      <c r="G147" s="53" t="s">
        <v>125</v>
      </c>
      <c r="H147" s="54">
        <v>150</v>
      </c>
      <c r="I147" s="53" t="s">
        <v>45</v>
      </c>
      <c r="J147" s="360" t="str">
        <f>IF(ISBLANK(INDEX('Policy Characteristics'!D:D,MATCH($C147,'Policy Characteristics'!$C:$C,0))),"",INDEX('Policy Characteristics'!D:D,MATCH($C147,'Policy Characteristics'!$C:$C,0)))</f>
        <v>Building Energy Efficiency Standards</v>
      </c>
      <c r="K147" s="358" t="str">
        <f>IF(ISBLANK(INDEX('Policy Characteristics'!E:E,MATCH($C147,'Policy Characteristics'!$C:$C,0))),"",INDEX('Policy Characteristics'!E:E,MATCH($C147,'Policy Characteristics'!$C:$C,0)))</f>
        <v>bldgs efficiency standards</v>
      </c>
      <c r="L147" s="380">
        <f>IF(ISBLANK(INDEX('Policy Characteristics'!F:F,MATCH($C147,'Policy Characteristics'!$C:$C,0))),"",INDEX('Policy Characteristics'!F:F,MATCH($C147,'Policy Characteristics'!$C:$C,0)))</f>
        <v>0</v>
      </c>
      <c r="M147" s="380">
        <f>IF(ISBLANK(INDEX('Policy Characteristics'!G:G,MATCH($C147,'Policy Characteristics'!$C:$C,0))),"",INDEX('Policy Characteristics'!G:G,MATCH($C147,'Policy Characteristics'!$C:$C,0)))</f>
        <v>0.75</v>
      </c>
      <c r="N147" s="380">
        <f>IF(ISBLANK(INDEX('Policy Characteristics'!H:H,MATCH($C147,'Policy Characteristics'!$C:$C,0))),"",INDEX('Policy Characteristics'!H:H,MATCH($C147,'Policy Characteristics'!$C:$C,0)))</f>
        <v>0.01</v>
      </c>
      <c r="O147" s="358" t="str">
        <f>IF(ISBLANK(INDEX('Policy Characteristics'!I:I,MATCH($C147,'Policy Characteristics'!$C:$C,0))),"",INDEX('Policy Characteristics'!I:I,MATCH($C147,'Policy Characteristics'!$C:$C,0)))</f>
        <v>% reduction in energy use</v>
      </c>
      <c r="P147" s="358" t="str">
        <f>IF(ISBLANK(INDEX('Policy Characteristics'!J:J,MATCH($C147,'Policy Characteristics'!$C:$C,0))),"",INDEX('Policy Characteristics'!J:J,MATCH($C147,'Policy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7" s="358" t="str">
        <f>IF(ISBLANK(INDEX('Policy Characteristics'!K:K,MATCH($C147,'Policy Characteristics'!$C:$C,0))),"",INDEX('Policy Characteristics'!K:K,MATCH($C147,'Policy Characteristics'!$C:$C,0)))</f>
        <v>buildings-sector-main.html#eff-stds</v>
      </c>
      <c r="R147" s="358" t="str">
        <f>IF(ISBLANK(INDEX('Policy Characteristics'!L:L,MATCH($C147,'Policy Characteristics'!$C:$C,0))),"",INDEX('Policy Characteristics'!L:L,MATCH($C147,'Policy Characteristics'!$C:$C,0)))</f>
        <v>building-energy-efficiency-standards.html</v>
      </c>
    </row>
    <row r="148" spans="1:18" s="5" customFormat="1" x14ac:dyDescent="0.35">
      <c r="A148" s="358" t="str">
        <f>IF(ISBLANK(INDEX('Policy Characteristics'!A:A,MATCH($C148,'Policy Characteristics'!$C:$C,0))),"",INDEX('Policy Characteristics'!A:A,MATCH($C148,'Policy Characteristics'!$C:$C,0)))</f>
        <v>Buildings and Appliances</v>
      </c>
      <c r="B148" s="358" t="str">
        <f>IF(ISBLANK(INDEX('Policy Characteristics'!B:B,MATCH($C148,'Policy Characteristics'!$C:$C,0))),"",INDEX('Policy Characteristics'!B:B,MATCH($C148,'Policy Characteristics'!$C:$C,0)))</f>
        <v>Building Energy Efficiency Standards</v>
      </c>
      <c r="C148" s="362" t="str">
        <f t="shared" si="12"/>
        <v>Reduction in E Use Allowed by Component Eff Std</v>
      </c>
      <c r="D148" s="53" t="s">
        <v>120</v>
      </c>
      <c r="E148" s="53" t="s">
        <v>297</v>
      </c>
      <c r="F148" s="53" t="s">
        <v>299</v>
      </c>
      <c r="G148" s="53" t="s">
        <v>126</v>
      </c>
      <c r="H148" s="54">
        <v>151</v>
      </c>
      <c r="I148" s="53" t="s">
        <v>45</v>
      </c>
      <c r="J148" s="360" t="str">
        <f>IF(ISBLANK(INDEX('Policy Characteristics'!D:D,MATCH($C148,'Policy Characteristics'!$C:$C,0))),"",INDEX('Policy Characteristics'!D:D,MATCH($C148,'Policy Characteristics'!$C:$C,0)))</f>
        <v>Building Energy Efficiency Standards</v>
      </c>
      <c r="K148" s="358" t="str">
        <f>IF(ISBLANK(INDEX('Policy Characteristics'!E:E,MATCH($C148,'Policy Characteristics'!$C:$C,0))),"",INDEX('Policy Characteristics'!E:E,MATCH($C148,'Policy Characteristics'!$C:$C,0)))</f>
        <v>bldgs efficiency standards</v>
      </c>
      <c r="L148" s="380">
        <f>IF(ISBLANK(INDEX('Policy Characteristics'!F:F,MATCH($C148,'Policy Characteristics'!$C:$C,0))),"",INDEX('Policy Characteristics'!F:F,MATCH($C148,'Policy Characteristics'!$C:$C,0)))</f>
        <v>0</v>
      </c>
      <c r="M148" s="380">
        <f>IF(ISBLANK(INDEX('Policy Characteristics'!G:G,MATCH($C148,'Policy Characteristics'!$C:$C,0))),"",INDEX('Policy Characteristics'!G:G,MATCH($C148,'Policy Characteristics'!$C:$C,0)))</f>
        <v>0.75</v>
      </c>
      <c r="N148" s="380">
        <f>IF(ISBLANK(INDEX('Policy Characteristics'!H:H,MATCH($C148,'Policy Characteristics'!$C:$C,0))),"",INDEX('Policy Characteristics'!H:H,MATCH($C148,'Policy Characteristics'!$C:$C,0)))</f>
        <v>0.01</v>
      </c>
      <c r="O148" s="358" t="str">
        <f>IF(ISBLANK(INDEX('Policy Characteristics'!I:I,MATCH($C148,'Policy Characteristics'!$C:$C,0))),"",INDEX('Policy Characteristics'!I:I,MATCH($C148,'Policy Characteristics'!$C:$C,0)))</f>
        <v>% reduction in energy use</v>
      </c>
      <c r="P148" s="358" t="str">
        <f>IF(ISBLANK(INDEX('Policy Characteristics'!J:J,MATCH($C148,'Policy Characteristics'!$C:$C,0))),"",INDEX('Policy Characteristics'!J:J,MATCH($C148,'Policy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8" s="358" t="str">
        <f>IF(ISBLANK(INDEX('Policy Characteristics'!K:K,MATCH($C148,'Policy Characteristics'!$C:$C,0))),"",INDEX('Policy Characteristics'!K:K,MATCH($C148,'Policy Characteristics'!$C:$C,0)))</f>
        <v>buildings-sector-main.html#eff-stds</v>
      </c>
      <c r="R148" s="358" t="str">
        <f>IF(ISBLANK(INDEX('Policy Characteristics'!L:L,MATCH($C148,'Policy Characteristics'!$C:$C,0))),"",INDEX('Policy Characteristics'!L:L,MATCH($C148,'Policy Characteristics'!$C:$C,0)))</f>
        <v>building-energy-efficiency-standards.html</v>
      </c>
    </row>
    <row r="149" spans="1:18" s="5" customFormat="1" x14ac:dyDescent="0.35">
      <c r="A149" s="358" t="str">
        <f>IF(ISBLANK(INDEX('Policy Characteristics'!A:A,MATCH($C149,'Policy Characteristics'!$C:$C,0))),"",INDEX('Policy Characteristics'!A:A,MATCH($C149,'Policy Characteristics'!$C:$C,0)))</f>
        <v>Buildings and Appliances</v>
      </c>
      <c r="B149" s="358" t="str">
        <f>IF(ISBLANK(INDEX('Policy Characteristics'!B:B,MATCH($C149,'Policy Characteristics'!$C:$C,0))),"",INDEX('Policy Characteristics'!B:B,MATCH($C149,'Policy Characteristics'!$C:$C,0)))</f>
        <v>Building Energy Efficiency Standards</v>
      </c>
      <c r="C149" s="362" t="str">
        <f t="shared" si="12"/>
        <v>Reduction in E Use Allowed by Component Eff Std</v>
      </c>
      <c r="D149" s="53" t="s">
        <v>121</v>
      </c>
      <c r="E149" s="53" t="s">
        <v>297</v>
      </c>
      <c r="F149" s="53" t="s">
        <v>299</v>
      </c>
      <c r="G149" s="53" t="s">
        <v>127</v>
      </c>
      <c r="H149" s="54">
        <v>152</v>
      </c>
      <c r="I149" s="53" t="s">
        <v>45</v>
      </c>
      <c r="J149" s="360" t="str">
        <f>IF(ISBLANK(INDEX('Policy Characteristics'!D:D,MATCH($C149,'Policy Characteristics'!$C:$C,0))),"",INDEX('Policy Characteristics'!D:D,MATCH($C149,'Policy Characteristics'!$C:$C,0)))</f>
        <v>Building Energy Efficiency Standards</v>
      </c>
      <c r="K149" s="358" t="str">
        <f>IF(ISBLANK(INDEX('Policy Characteristics'!E:E,MATCH($C149,'Policy Characteristics'!$C:$C,0))),"",INDEX('Policy Characteristics'!E:E,MATCH($C149,'Policy Characteristics'!$C:$C,0)))</f>
        <v>bldgs efficiency standards</v>
      </c>
      <c r="L149" s="380">
        <f>IF(ISBLANK(INDEX('Policy Characteristics'!F:F,MATCH($C149,'Policy Characteristics'!$C:$C,0))),"",INDEX('Policy Characteristics'!F:F,MATCH($C149,'Policy Characteristics'!$C:$C,0)))</f>
        <v>0</v>
      </c>
      <c r="M149" s="380">
        <f>IF(ISBLANK(INDEX('Policy Characteristics'!G:G,MATCH($C149,'Policy Characteristics'!$C:$C,0))),"",INDEX('Policy Characteristics'!G:G,MATCH($C149,'Policy Characteristics'!$C:$C,0)))</f>
        <v>0.75</v>
      </c>
      <c r="N149" s="380">
        <f>IF(ISBLANK(INDEX('Policy Characteristics'!H:H,MATCH($C149,'Policy Characteristics'!$C:$C,0))),"",INDEX('Policy Characteristics'!H:H,MATCH($C149,'Policy Characteristics'!$C:$C,0)))</f>
        <v>0.01</v>
      </c>
      <c r="O149" s="358" t="str">
        <f>IF(ISBLANK(INDEX('Policy Characteristics'!I:I,MATCH($C149,'Policy Characteristics'!$C:$C,0))),"",INDEX('Policy Characteristics'!I:I,MATCH($C149,'Policy Characteristics'!$C:$C,0)))</f>
        <v>% reduction in energy use</v>
      </c>
      <c r="P149" s="358" t="str">
        <f>IF(ISBLANK(INDEX('Policy Characteristics'!J:J,MATCH($C149,'Policy Characteristics'!$C:$C,0))),"",INDEX('Policy Characteristics'!J:J,MATCH($C149,'Policy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9" s="358" t="str">
        <f>IF(ISBLANK(INDEX('Policy Characteristics'!K:K,MATCH($C149,'Policy Characteristics'!$C:$C,0))),"",INDEX('Policy Characteristics'!K:K,MATCH($C149,'Policy Characteristics'!$C:$C,0)))</f>
        <v>buildings-sector-main.html#eff-stds</v>
      </c>
      <c r="R149" s="358" t="str">
        <f>IF(ISBLANK(INDEX('Policy Characteristics'!L:L,MATCH($C149,'Policy Characteristics'!$C:$C,0))),"",INDEX('Policy Characteristics'!L:L,MATCH($C149,'Policy Characteristics'!$C:$C,0)))</f>
        <v>building-energy-efficiency-standards.html</v>
      </c>
    </row>
    <row r="150" spans="1:18" s="5" customFormat="1" x14ac:dyDescent="0.35">
      <c r="A150" s="358" t="str">
        <f>IF(ISBLANK(INDEX('Policy Characteristics'!A:A,MATCH($C150,'Policy Characteristics'!$C:$C,0))),"",INDEX('Policy Characteristics'!A:A,MATCH($C150,'Policy Characteristics'!$C:$C,0)))</f>
        <v>Buildings and Appliances</v>
      </c>
      <c r="B150" s="358" t="str">
        <f>IF(ISBLANK(INDEX('Policy Characteristics'!B:B,MATCH($C150,'Policy Characteristics'!$C:$C,0))),"",INDEX('Policy Characteristics'!B:B,MATCH($C150,'Policy Characteristics'!$C:$C,0)))</f>
        <v>Building Energy Efficiency Standards</v>
      </c>
      <c r="C150" s="362" t="str">
        <f t="shared" si="12"/>
        <v>Reduction in E Use Allowed by Component Eff Std</v>
      </c>
      <c r="D150" s="53" t="s">
        <v>122</v>
      </c>
      <c r="E150" s="53" t="s">
        <v>297</v>
      </c>
      <c r="F150" s="53" t="s">
        <v>299</v>
      </c>
      <c r="G150" s="53" t="s">
        <v>128</v>
      </c>
      <c r="H150" s="54">
        <v>153</v>
      </c>
      <c r="I150" s="53" t="s">
        <v>45</v>
      </c>
      <c r="J150" s="360" t="str">
        <f>IF(ISBLANK(INDEX('Policy Characteristics'!D:D,MATCH($C150,'Policy Characteristics'!$C:$C,0))),"",INDEX('Policy Characteristics'!D:D,MATCH($C150,'Policy Characteristics'!$C:$C,0)))</f>
        <v>Building Energy Efficiency Standards</v>
      </c>
      <c r="K150" s="358" t="str">
        <f>IF(ISBLANK(INDEX('Policy Characteristics'!E:E,MATCH($C150,'Policy Characteristics'!$C:$C,0))),"",INDEX('Policy Characteristics'!E:E,MATCH($C150,'Policy Characteristics'!$C:$C,0)))</f>
        <v>bldgs efficiency standards</v>
      </c>
      <c r="L150" s="380">
        <f>IF(ISBLANK(INDEX('Policy Characteristics'!F:F,MATCH($C150,'Policy Characteristics'!$C:$C,0))),"",INDEX('Policy Characteristics'!F:F,MATCH($C150,'Policy Characteristics'!$C:$C,0)))</f>
        <v>0</v>
      </c>
      <c r="M150" s="380">
        <f>IF(ISBLANK(INDEX('Policy Characteristics'!G:G,MATCH($C150,'Policy Characteristics'!$C:$C,0))),"",INDEX('Policy Characteristics'!G:G,MATCH($C150,'Policy Characteristics'!$C:$C,0)))</f>
        <v>0.75</v>
      </c>
      <c r="N150" s="380">
        <f>IF(ISBLANK(INDEX('Policy Characteristics'!H:H,MATCH($C150,'Policy Characteristics'!$C:$C,0))),"",INDEX('Policy Characteristics'!H:H,MATCH($C150,'Policy Characteristics'!$C:$C,0)))</f>
        <v>0.01</v>
      </c>
      <c r="O150" s="358" t="str">
        <f>IF(ISBLANK(INDEX('Policy Characteristics'!I:I,MATCH($C150,'Policy Characteristics'!$C:$C,0))),"",INDEX('Policy Characteristics'!I:I,MATCH($C150,'Policy Characteristics'!$C:$C,0)))</f>
        <v>% reduction in energy use</v>
      </c>
      <c r="P150" s="358" t="str">
        <f>IF(ISBLANK(INDEX('Policy Characteristics'!J:J,MATCH($C150,'Policy Characteristics'!$C:$C,0))),"",INDEX('Policy Characteristics'!J:J,MATCH($C150,'Policy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50" s="358" t="str">
        <f>IF(ISBLANK(INDEX('Policy Characteristics'!K:K,MATCH($C150,'Policy Characteristics'!$C:$C,0))),"",INDEX('Policy Characteristics'!K:K,MATCH($C150,'Policy Characteristics'!$C:$C,0)))</f>
        <v>buildings-sector-main.html#eff-stds</v>
      </c>
      <c r="R150" s="358" t="str">
        <f>IF(ISBLANK(INDEX('Policy Characteristics'!L:L,MATCH($C150,'Policy Characteristics'!$C:$C,0))),"",INDEX('Policy Characteristics'!L:L,MATCH($C150,'Policy Characteristics'!$C:$C,0)))</f>
        <v>building-energy-efficiency-standards.html</v>
      </c>
    </row>
    <row r="151" spans="1:18" s="5" customFormat="1" x14ac:dyDescent="0.35">
      <c r="A151" s="358" t="str">
        <f>IF(ISBLANK(INDEX('Policy Characteristics'!A:A,MATCH($C151,'Policy Characteristics'!$C:$C,0))),"",INDEX('Policy Characteristics'!A:A,MATCH($C151,'Policy Characteristics'!$C:$C,0)))</f>
        <v>Buildings and Appliances</v>
      </c>
      <c r="B151" s="358" t="str">
        <f>IF(ISBLANK(INDEX('Policy Characteristics'!B:B,MATCH($C151,'Policy Characteristics'!$C:$C,0))),"",INDEX('Policy Characteristics'!B:B,MATCH($C151,'Policy Characteristics'!$C:$C,0)))</f>
        <v>Building Energy Efficiency Standards</v>
      </c>
      <c r="C151" s="362" t="str">
        <f t="shared" si="12"/>
        <v>Reduction in E Use Allowed by Component Eff Std</v>
      </c>
      <c r="D151" s="53" t="s">
        <v>123</v>
      </c>
      <c r="E151" s="53" t="s">
        <v>297</v>
      </c>
      <c r="F151" s="53" t="s">
        <v>299</v>
      </c>
      <c r="G151" s="53" t="s">
        <v>129</v>
      </c>
      <c r="H151" s="54">
        <v>154</v>
      </c>
      <c r="I151" s="53" t="s">
        <v>45</v>
      </c>
      <c r="J151" s="360" t="str">
        <f>IF(ISBLANK(INDEX('Policy Characteristics'!D:D,MATCH($C151,'Policy Characteristics'!$C:$C,0))),"",INDEX('Policy Characteristics'!D:D,MATCH($C151,'Policy Characteristics'!$C:$C,0)))</f>
        <v>Building Energy Efficiency Standards</v>
      </c>
      <c r="K151" s="358" t="str">
        <f>IF(ISBLANK(INDEX('Policy Characteristics'!E:E,MATCH($C151,'Policy Characteristics'!$C:$C,0))),"",INDEX('Policy Characteristics'!E:E,MATCH($C151,'Policy Characteristics'!$C:$C,0)))</f>
        <v>bldgs efficiency standards</v>
      </c>
      <c r="L151" s="380">
        <f>IF(ISBLANK(INDEX('Policy Characteristics'!F:F,MATCH($C151,'Policy Characteristics'!$C:$C,0))),"",INDEX('Policy Characteristics'!F:F,MATCH($C151,'Policy Characteristics'!$C:$C,0)))</f>
        <v>0</v>
      </c>
      <c r="M151" s="380">
        <f>IF(ISBLANK(INDEX('Policy Characteristics'!G:G,MATCH($C151,'Policy Characteristics'!$C:$C,0))),"",INDEX('Policy Characteristics'!G:G,MATCH($C151,'Policy Characteristics'!$C:$C,0)))</f>
        <v>0.75</v>
      </c>
      <c r="N151" s="380">
        <f>IF(ISBLANK(INDEX('Policy Characteristics'!H:H,MATCH($C151,'Policy Characteristics'!$C:$C,0))),"",INDEX('Policy Characteristics'!H:H,MATCH($C151,'Policy Characteristics'!$C:$C,0)))</f>
        <v>0.01</v>
      </c>
      <c r="O151" s="358" t="str">
        <f>IF(ISBLANK(INDEX('Policy Characteristics'!I:I,MATCH($C151,'Policy Characteristics'!$C:$C,0))),"",INDEX('Policy Characteristics'!I:I,MATCH($C151,'Policy Characteristics'!$C:$C,0)))</f>
        <v>% reduction in energy use</v>
      </c>
      <c r="P151" s="358" t="str">
        <f>IF(ISBLANK(INDEX('Policy Characteristics'!J:J,MATCH($C151,'Policy Characteristics'!$C:$C,0))),"",INDEX('Policy Characteristics'!J:J,MATCH($C151,'Policy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51" s="358" t="str">
        <f>IF(ISBLANK(INDEX('Policy Characteristics'!K:K,MATCH($C151,'Policy Characteristics'!$C:$C,0))),"",INDEX('Policy Characteristics'!K:K,MATCH($C151,'Policy Characteristics'!$C:$C,0)))</f>
        <v>buildings-sector-main.html#eff-stds</v>
      </c>
      <c r="R151" s="358" t="str">
        <f>IF(ISBLANK(INDEX('Policy Characteristics'!L:L,MATCH($C151,'Policy Characteristics'!$C:$C,0))),"",INDEX('Policy Characteristics'!L:L,MATCH($C151,'Policy Characteristics'!$C:$C,0)))</f>
        <v>building-energy-efficiency-standards.html</v>
      </c>
    </row>
    <row r="152" spans="1:18" s="5" customFormat="1" x14ac:dyDescent="0.35">
      <c r="A152" s="358" t="str">
        <f>IF(ISBLANK(INDEX('Policy Characteristics'!A:A,MATCH($C152,'Policy Characteristics'!$C:$C,0))),"",INDEX('Policy Characteristics'!A:A,MATCH($C152,'Policy Characteristics'!$C:$C,0)))</f>
        <v>Buildings and Appliances</v>
      </c>
      <c r="B152" s="358" t="str">
        <f>IF(ISBLANK(INDEX('Policy Characteristics'!B:B,MATCH($C152,'Policy Characteristics'!$C:$C,0))),"",INDEX('Policy Characteristics'!B:B,MATCH($C152,'Policy Characteristics'!$C:$C,0)))</f>
        <v>Building Energy Efficiency Standards</v>
      </c>
      <c r="C152" s="362" t="str">
        <f t="shared" si="12"/>
        <v>Reduction in E Use Allowed by Component Eff Std</v>
      </c>
      <c r="D152" s="53" t="s">
        <v>124</v>
      </c>
      <c r="E152" s="53" t="s">
        <v>297</v>
      </c>
      <c r="F152" s="53" t="s">
        <v>299</v>
      </c>
      <c r="G152" s="53" t="s">
        <v>130</v>
      </c>
      <c r="H152" s="54">
        <v>155</v>
      </c>
      <c r="I152" s="53" t="s">
        <v>45</v>
      </c>
      <c r="J152" s="360" t="str">
        <f>IF(ISBLANK(INDEX('Policy Characteristics'!D:D,MATCH($C152,'Policy Characteristics'!$C:$C,0))),"",INDEX('Policy Characteristics'!D:D,MATCH($C152,'Policy Characteristics'!$C:$C,0)))</f>
        <v>Building Energy Efficiency Standards</v>
      </c>
      <c r="K152" s="358" t="str">
        <f>IF(ISBLANK(INDEX('Policy Characteristics'!E:E,MATCH($C152,'Policy Characteristics'!$C:$C,0))),"",INDEX('Policy Characteristics'!E:E,MATCH($C152,'Policy Characteristics'!$C:$C,0)))</f>
        <v>bldgs efficiency standards</v>
      </c>
      <c r="L152" s="380">
        <f>IF(ISBLANK(INDEX('Policy Characteristics'!F:F,MATCH($C152,'Policy Characteristics'!$C:$C,0))),"",INDEX('Policy Characteristics'!F:F,MATCH($C152,'Policy Characteristics'!$C:$C,0)))</f>
        <v>0</v>
      </c>
      <c r="M152" s="380">
        <f>IF(ISBLANK(INDEX('Policy Characteristics'!G:G,MATCH($C152,'Policy Characteristics'!$C:$C,0))),"",INDEX('Policy Characteristics'!G:G,MATCH($C152,'Policy Characteristics'!$C:$C,0)))</f>
        <v>0.75</v>
      </c>
      <c r="N152" s="380">
        <f>IF(ISBLANK(INDEX('Policy Characteristics'!H:H,MATCH($C152,'Policy Characteristics'!$C:$C,0))),"",INDEX('Policy Characteristics'!H:H,MATCH($C152,'Policy Characteristics'!$C:$C,0)))</f>
        <v>0.01</v>
      </c>
      <c r="O152" s="358" t="str">
        <f>IF(ISBLANK(INDEX('Policy Characteristics'!I:I,MATCH($C152,'Policy Characteristics'!$C:$C,0))),"",INDEX('Policy Characteristics'!I:I,MATCH($C152,'Policy Characteristics'!$C:$C,0)))</f>
        <v>% reduction in energy use</v>
      </c>
      <c r="P152" s="358" t="str">
        <f>IF(ISBLANK(INDEX('Policy Characteristics'!J:J,MATCH($C152,'Policy Characteristics'!$C:$C,0))),"",INDEX('Policy Characteristics'!J:J,MATCH($C152,'Policy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52" s="358" t="str">
        <f>IF(ISBLANK(INDEX('Policy Characteristics'!K:K,MATCH($C152,'Policy Characteristics'!$C:$C,0))),"",INDEX('Policy Characteristics'!K:K,MATCH($C152,'Policy Characteristics'!$C:$C,0)))</f>
        <v>buildings-sector-main.html#eff-stds</v>
      </c>
      <c r="R152" s="358" t="str">
        <f>IF(ISBLANK(INDEX('Policy Characteristics'!L:L,MATCH($C152,'Policy Characteristics'!$C:$C,0))),"",INDEX('Policy Characteristics'!L:L,MATCH($C152,'Policy Characteristics'!$C:$C,0)))</f>
        <v>building-energy-efficiency-standards.html</v>
      </c>
    </row>
    <row r="153" spans="1:18" s="5" customFormat="1" x14ac:dyDescent="0.35">
      <c r="A153" s="358" t="str">
        <f>IF(ISBLANK(INDEX('Policy Characteristics'!A:A,MATCH($C153,'Policy Characteristics'!$C:$C,0))),"",INDEX('Policy Characteristics'!A:A,MATCH($C153,'Policy Characteristics'!$C:$C,0)))</f>
        <v>Buildings and Appliances</v>
      </c>
      <c r="B153" s="358" t="str">
        <f>IF(ISBLANK(INDEX('Policy Characteristics'!B:B,MATCH($C153,'Policy Characteristics'!$C:$C,0))),"",INDEX('Policy Characteristics'!B:B,MATCH($C153,'Policy Characteristics'!$C:$C,0)))</f>
        <v>Building Energy Efficiency Standards</v>
      </c>
      <c r="C153" s="362" t="str">
        <f t="shared" si="12"/>
        <v>Reduction in E Use Allowed by Component Eff Std</v>
      </c>
      <c r="D153" s="53" t="s">
        <v>119</v>
      </c>
      <c r="E153" s="53" t="s">
        <v>298</v>
      </c>
      <c r="F153" s="53" t="s">
        <v>175</v>
      </c>
      <c r="G153" s="53" t="s">
        <v>125</v>
      </c>
      <c r="H153" s="54">
        <v>156</v>
      </c>
      <c r="I153" s="53" t="s">
        <v>45</v>
      </c>
      <c r="J153" s="360" t="str">
        <f>IF(ISBLANK(INDEX('Policy Characteristics'!D:D,MATCH($C153,'Policy Characteristics'!$C:$C,0))),"",INDEX('Policy Characteristics'!D:D,MATCH($C153,'Policy Characteristics'!$C:$C,0)))</f>
        <v>Building Energy Efficiency Standards</v>
      </c>
      <c r="K153" s="358" t="str">
        <f>IF(ISBLANK(INDEX('Policy Characteristics'!E:E,MATCH($C153,'Policy Characteristics'!$C:$C,0))),"",INDEX('Policy Characteristics'!E:E,MATCH($C153,'Policy Characteristics'!$C:$C,0)))</f>
        <v>bldgs efficiency standards</v>
      </c>
      <c r="L153" s="380">
        <f>IF(ISBLANK(INDEX('Policy Characteristics'!F:F,MATCH($C153,'Policy Characteristics'!$C:$C,0))),"",INDEX('Policy Characteristics'!F:F,MATCH($C153,'Policy Characteristics'!$C:$C,0)))</f>
        <v>0</v>
      </c>
      <c r="M153" s="380">
        <f>IF(ISBLANK(INDEX('Policy Characteristics'!G:G,MATCH($C153,'Policy Characteristics'!$C:$C,0))),"",INDEX('Policy Characteristics'!G:G,MATCH($C153,'Policy Characteristics'!$C:$C,0)))</f>
        <v>0.75</v>
      </c>
      <c r="N153" s="380">
        <f>IF(ISBLANK(INDEX('Policy Characteristics'!H:H,MATCH($C153,'Policy Characteristics'!$C:$C,0))),"",INDEX('Policy Characteristics'!H:H,MATCH($C153,'Policy Characteristics'!$C:$C,0)))</f>
        <v>0.01</v>
      </c>
      <c r="O153" s="358" t="str">
        <f>IF(ISBLANK(INDEX('Policy Characteristics'!I:I,MATCH($C153,'Policy Characteristics'!$C:$C,0))),"",INDEX('Policy Characteristics'!I:I,MATCH($C153,'Policy Characteristics'!$C:$C,0)))</f>
        <v>% reduction in energy use</v>
      </c>
      <c r="P153" s="358" t="str">
        <f>IF(ISBLANK(INDEX('Policy Characteristics'!J:J,MATCH($C153,'Policy Characteristics'!$C:$C,0))),"",INDEX('Policy Characteristics'!J:J,MATCH($C153,'Policy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53" s="358" t="str">
        <f>IF(ISBLANK(INDEX('Policy Characteristics'!K:K,MATCH($C153,'Policy Characteristics'!$C:$C,0))),"",INDEX('Policy Characteristics'!K:K,MATCH($C153,'Policy Characteristics'!$C:$C,0)))</f>
        <v>buildings-sector-main.html#eff-stds</v>
      </c>
      <c r="R153" s="358" t="str">
        <f>IF(ISBLANK(INDEX('Policy Characteristics'!L:L,MATCH($C153,'Policy Characteristics'!$C:$C,0))),"",INDEX('Policy Characteristics'!L:L,MATCH($C153,'Policy Characteristics'!$C:$C,0)))</f>
        <v>building-energy-efficiency-standards.html</v>
      </c>
    </row>
    <row r="154" spans="1:18" s="5" customFormat="1" x14ac:dyDescent="0.35">
      <c r="A154" s="358" t="str">
        <f>IF(ISBLANK(INDEX('Policy Characteristics'!A:A,MATCH($C154,'Policy Characteristics'!$C:$C,0))),"",INDEX('Policy Characteristics'!A:A,MATCH($C154,'Policy Characteristics'!$C:$C,0)))</f>
        <v>Buildings and Appliances</v>
      </c>
      <c r="B154" s="358" t="str">
        <f>IF(ISBLANK(INDEX('Policy Characteristics'!B:B,MATCH($C154,'Policy Characteristics'!$C:$C,0))),"",INDEX('Policy Characteristics'!B:B,MATCH($C154,'Policy Characteristics'!$C:$C,0)))</f>
        <v>Building Energy Efficiency Standards</v>
      </c>
      <c r="C154" s="362" t="str">
        <f t="shared" si="12"/>
        <v>Reduction in E Use Allowed by Component Eff Std</v>
      </c>
      <c r="D154" s="53" t="s">
        <v>120</v>
      </c>
      <c r="E154" s="53" t="s">
        <v>298</v>
      </c>
      <c r="F154" s="53" t="s">
        <v>175</v>
      </c>
      <c r="G154" s="53" t="s">
        <v>126</v>
      </c>
      <c r="H154" s="54">
        <v>157</v>
      </c>
      <c r="I154" s="53" t="s">
        <v>45</v>
      </c>
      <c r="J154" s="360" t="str">
        <f>IF(ISBLANK(INDEX('Policy Characteristics'!D:D,MATCH($C154,'Policy Characteristics'!$C:$C,0))),"",INDEX('Policy Characteristics'!D:D,MATCH($C154,'Policy Characteristics'!$C:$C,0)))</f>
        <v>Building Energy Efficiency Standards</v>
      </c>
      <c r="K154" s="358" t="str">
        <f>IF(ISBLANK(INDEX('Policy Characteristics'!E:E,MATCH($C154,'Policy Characteristics'!$C:$C,0))),"",INDEX('Policy Characteristics'!E:E,MATCH($C154,'Policy Characteristics'!$C:$C,0)))</f>
        <v>bldgs efficiency standards</v>
      </c>
      <c r="L154" s="380">
        <f>IF(ISBLANK(INDEX('Policy Characteristics'!F:F,MATCH($C154,'Policy Characteristics'!$C:$C,0))),"",INDEX('Policy Characteristics'!F:F,MATCH($C154,'Policy Characteristics'!$C:$C,0)))</f>
        <v>0</v>
      </c>
      <c r="M154" s="380">
        <f>IF(ISBLANK(INDEX('Policy Characteristics'!G:G,MATCH($C154,'Policy Characteristics'!$C:$C,0))),"",INDEX('Policy Characteristics'!G:G,MATCH($C154,'Policy Characteristics'!$C:$C,0)))</f>
        <v>0.75</v>
      </c>
      <c r="N154" s="380">
        <f>IF(ISBLANK(INDEX('Policy Characteristics'!H:H,MATCH($C154,'Policy Characteristics'!$C:$C,0))),"",INDEX('Policy Characteristics'!H:H,MATCH($C154,'Policy Characteristics'!$C:$C,0)))</f>
        <v>0.01</v>
      </c>
      <c r="O154" s="358" t="str">
        <f>IF(ISBLANK(INDEX('Policy Characteristics'!I:I,MATCH($C154,'Policy Characteristics'!$C:$C,0))),"",INDEX('Policy Characteristics'!I:I,MATCH($C154,'Policy Characteristics'!$C:$C,0)))</f>
        <v>% reduction in energy use</v>
      </c>
      <c r="P154" s="358" t="str">
        <f>IF(ISBLANK(INDEX('Policy Characteristics'!J:J,MATCH($C154,'Policy Characteristics'!$C:$C,0))),"",INDEX('Policy Characteristics'!J:J,MATCH($C154,'Policy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54" s="358" t="str">
        <f>IF(ISBLANK(INDEX('Policy Characteristics'!K:K,MATCH($C154,'Policy Characteristics'!$C:$C,0))),"",INDEX('Policy Characteristics'!K:K,MATCH($C154,'Policy Characteristics'!$C:$C,0)))</f>
        <v>buildings-sector-main.html#eff-stds</v>
      </c>
      <c r="R154" s="358" t="str">
        <f>IF(ISBLANK(INDEX('Policy Characteristics'!L:L,MATCH($C154,'Policy Characteristics'!$C:$C,0))),"",INDEX('Policy Characteristics'!L:L,MATCH($C154,'Policy Characteristics'!$C:$C,0)))</f>
        <v>building-energy-efficiency-standards.html</v>
      </c>
    </row>
    <row r="155" spans="1:18" s="5" customFormat="1" x14ac:dyDescent="0.35">
      <c r="A155" s="358" t="str">
        <f>IF(ISBLANK(INDEX('Policy Characteristics'!A:A,MATCH($C155,'Policy Characteristics'!$C:$C,0))),"",INDEX('Policy Characteristics'!A:A,MATCH($C155,'Policy Characteristics'!$C:$C,0)))</f>
        <v>Buildings and Appliances</v>
      </c>
      <c r="B155" s="358" t="str">
        <f>IF(ISBLANK(INDEX('Policy Characteristics'!B:B,MATCH($C155,'Policy Characteristics'!$C:$C,0))),"",INDEX('Policy Characteristics'!B:B,MATCH($C155,'Policy Characteristics'!$C:$C,0)))</f>
        <v>Building Energy Efficiency Standards</v>
      </c>
      <c r="C155" s="362" t="str">
        <f t="shared" si="12"/>
        <v>Reduction in E Use Allowed by Component Eff Std</v>
      </c>
      <c r="D155" s="53" t="s">
        <v>121</v>
      </c>
      <c r="E155" s="53" t="s">
        <v>298</v>
      </c>
      <c r="F155" s="53" t="s">
        <v>175</v>
      </c>
      <c r="G155" s="53" t="s">
        <v>127</v>
      </c>
      <c r="H155" s="54">
        <v>158</v>
      </c>
      <c r="I155" s="53" t="s">
        <v>45</v>
      </c>
      <c r="J155" s="360" t="str">
        <f>IF(ISBLANK(INDEX('Policy Characteristics'!D:D,MATCH($C155,'Policy Characteristics'!$C:$C,0))),"",INDEX('Policy Characteristics'!D:D,MATCH($C155,'Policy Characteristics'!$C:$C,0)))</f>
        <v>Building Energy Efficiency Standards</v>
      </c>
      <c r="K155" s="358" t="str">
        <f>IF(ISBLANK(INDEX('Policy Characteristics'!E:E,MATCH($C155,'Policy Characteristics'!$C:$C,0))),"",INDEX('Policy Characteristics'!E:E,MATCH($C155,'Policy Characteristics'!$C:$C,0)))</f>
        <v>bldgs efficiency standards</v>
      </c>
      <c r="L155" s="380">
        <f>IF(ISBLANK(INDEX('Policy Characteristics'!F:F,MATCH($C155,'Policy Characteristics'!$C:$C,0))),"",INDEX('Policy Characteristics'!F:F,MATCH($C155,'Policy Characteristics'!$C:$C,0)))</f>
        <v>0</v>
      </c>
      <c r="M155" s="380">
        <f>IF(ISBLANK(INDEX('Policy Characteristics'!G:G,MATCH($C155,'Policy Characteristics'!$C:$C,0))),"",INDEX('Policy Characteristics'!G:G,MATCH($C155,'Policy Characteristics'!$C:$C,0)))</f>
        <v>0.75</v>
      </c>
      <c r="N155" s="380">
        <f>IF(ISBLANK(INDEX('Policy Characteristics'!H:H,MATCH($C155,'Policy Characteristics'!$C:$C,0))),"",INDEX('Policy Characteristics'!H:H,MATCH($C155,'Policy Characteristics'!$C:$C,0)))</f>
        <v>0.01</v>
      </c>
      <c r="O155" s="358" t="str">
        <f>IF(ISBLANK(INDEX('Policy Characteristics'!I:I,MATCH($C155,'Policy Characteristics'!$C:$C,0))),"",INDEX('Policy Characteristics'!I:I,MATCH($C155,'Policy Characteristics'!$C:$C,0)))</f>
        <v>% reduction in energy use</v>
      </c>
      <c r="P155" s="358" t="str">
        <f>IF(ISBLANK(INDEX('Policy Characteristics'!J:J,MATCH($C155,'Policy Characteristics'!$C:$C,0))),"",INDEX('Policy Characteristics'!J:J,MATCH($C155,'Policy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55" s="358" t="str">
        <f>IF(ISBLANK(INDEX('Policy Characteristics'!K:K,MATCH($C155,'Policy Characteristics'!$C:$C,0))),"",INDEX('Policy Characteristics'!K:K,MATCH($C155,'Policy Characteristics'!$C:$C,0)))</f>
        <v>buildings-sector-main.html#eff-stds</v>
      </c>
      <c r="R155" s="358" t="str">
        <f>IF(ISBLANK(INDEX('Policy Characteristics'!L:L,MATCH($C155,'Policy Characteristics'!$C:$C,0))),"",INDEX('Policy Characteristics'!L:L,MATCH($C155,'Policy Characteristics'!$C:$C,0)))</f>
        <v>building-energy-efficiency-standards.html</v>
      </c>
    </row>
    <row r="156" spans="1:18" s="5" customFormat="1" x14ac:dyDescent="0.35">
      <c r="A156" s="358" t="str">
        <f>IF(ISBLANK(INDEX('Policy Characteristics'!A:A,MATCH($C156,'Policy Characteristics'!$C:$C,0))),"",INDEX('Policy Characteristics'!A:A,MATCH($C156,'Policy Characteristics'!$C:$C,0)))</f>
        <v>Buildings and Appliances</v>
      </c>
      <c r="B156" s="358" t="str">
        <f>IF(ISBLANK(INDEX('Policy Characteristics'!B:B,MATCH($C156,'Policy Characteristics'!$C:$C,0))),"",INDEX('Policy Characteristics'!B:B,MATCH($C156,'Policy Characteristics'!$C:$C,0)))</f>
        <v>Building Energy Efficiency Standards</v>
      </c>
      <c r="C156" s="362" t="str">
        <f t="shared" si="12"/>
        <v>Reduction in E Use Allowed by Component Eff Std</v>
      </c>
      <c r="D156" s="53" t="s">
        <v>122</v>
      </c>
      <c r="E156" s="53" t="s">
        <v>298</v>
      </c>
      <c r="F156" s="53" t="s">
        <v>175</v>
      </c>
      <c r="G156" s="53" t="s">
        <v>128</v>
      </c>
      <c r="H156" s="54">
        <v>159</v>
      </c>
      <c r="I156" s="53" t="s">
        <v>45</v>
      </c>
      <c r="J156" s="360" t="str">
        <f>IF(ISBLANK(INDEX('Policy Characteristics'!D:D,MATCH($C156,'Policy Characteristics'!$C:$C,0))),"",INDEX('Policy Characteristics'!D:D,MATCH($C156,'Policy Characteristics'!$C:$C,0)))</f>
        <v>Building Energy Efficiency Standards</v>
      </c>
      <c r="K156" s="358" t="str">
        <f>IF(ISBLANK(INDEX('Policy Characteristics'!E:E,MATCH($C156,'Policy Characteristics'!$C:$C,0))),"",INDEX('Policy Characteristics'!E:E,MATCH($C156,'Policy Characteristics'!$C:$C,0)))</f>
        <v>bldgs efficiency standards</v>
      </c>
      <c r="L156" s="380">
        <f>IF(ISBLANK(INDEX('Policy Characteristics'!F:F,MATCH($C156,'Policy Characteristics'!$C:$C,0))),"",INDEX('Policy Characteristics'!F:F,MATCH($C156,'Policy Characteristics'!$C:$C,0)))</f>
        <v>0</v>
      </c>
      <c r="M156" s="380">
        <f>IF(ISBLANK(INDEX('Policy Characteristics'!G:G,MATCH($C156,'Policy Characteristics'!$C:$C,0))),"",INDEX('Policy Characteristics'!G:G,MATCH($C156,'Policy Characteristics'!$C:$C,0)))</f>
        <v>0.75</v>
      </c>
      <c r="N156" s="380">
        <f>IF(ISBLANK(INDEX('Policy Characteristics'!H:H,MATCH($C156,'Policy Characteristics'!$C:$C,0))),"",INDEX('Policy Characteristics'!H:H,MATCH($C156,'Policy Characteristics'!$C:$C,0)))</f>
        <v>0.01</v>
      </c>
      <c r="O156" s="358" t="str">
        <f>IF(ISBLANK(INDEX('Policy Characteristics'!I:I,MATCH($C156,'Policy Characteristics'!$C:$C,0))),"",INDEX('Policy Characteristics'!I:I,MATCH($C156,'Policy Characteristics'!$C:$C,0)))</f>
        <v>% reduction in energy use</v>
      </c>
      <c r="P156" s="358" t="str">
        <f>IF(ISBLANK(INDEX('Policy Characteristics'!J:J,MATCH($C156,'Policy Characteristics'!$C:$C,0))),"",INDEX('Policy Characteristics'!J:J,MATCH($C156,'Policy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56" s="358" t="str">
        <f>IF(ISBLANK(INDEX('Policy Characteristics'!K:K,MATCH($C156,'Policy Characteristics'!$C:$C,0))),"",INDEX('Policy Characteristics'!K:K,MATCH($C156,'Policy Characteristics'!$C:$C,0)))</f>
        <v>buildings-sector-main.html#eff-stds</v>
      </c>
      <c r="R156" s="358" t="str">
        <f>IF(ISBLANK(INDEX('Policy Characteristics'!L:L,MATCH($C156,'Policy Characteristics'!$C:$C,0))),"",INDEX('Policy Characteristics'!L:L,MATCH($C156,'Policy Characteristics'!$C:$C,0)))</f>
        <v>building-energy-efficiency-standards.html</v>
      </c>
    </row>
    <row r="157" spans="1:18" s="5" customFormat="1" x14ac:dyDescent="0.35">
      <c r="A157" s="358" t="str">
        <f>IF(ISBLANK(INDEX('Policy Characteristics'!A:A,MATCH($C157,'Policy Characteristics'!$C:$C,0))),"",INDEX('Policy Characteristics'!A:A,MATCH($C157,'Policy Characteristics'!$C:$C,0)))</f>
        <v>Buildings and Appliances</v>
      </c>
      <c r="B157" s="358" t="str">
        <f>IF(ISBLANK(INDEX('Policy Characteristics'!B:B,MATCH($C157,'Policy Characteristics'!$C:$C,0))),"",INDEX('Policy Characteristics'!B:B,MATCH($C157,'Policy Characteristics'!$C:$C,0)))</f>
        <v>Building Energy Efficiency Standards</v>
      </c>
      <c r="C157" s="362" t="str">
        <f t="shared" si="12"/>
        <v>Reduction in E Use Allowed by Component Eff Std</v>
      </c>
      <c r="D157" s="53" t="s">
        <v>123</v>
      </c>
      <c r="E157" s="53" t="s">
        <v>298</v>
      </c>
      <c r="F157" s="53" t="s">
        <v>175</v>
      </c>
      <c r="G157" s="53" t="s">
        <v>129</v>
      </c>
      <c r="H157" s="54">
        <v>160</v>
      </c>
      <c r="I157" s="53" t="s">
        <v>45</v>
      </c>
      <c r="J157" s="360" t="str">
        <f>IF(ISBLANK(INDEX('Policy Characteristics'!D:D,MATCH($C157,'Policy Characteristics'!$C:$C,0))),"",INDEX('Policy Characteristics'!D:D,MATCH($C157,'Policy Characteristics'!$C:$C,0)))</f>
        <v>Building Energy Efficiency Standards</v>
      </c>
      <c r="K157" s="358" t="str">
        <f>IF(ISBLANK(INDEX('Policy Characteristics'!E:E,MATCH($C157,'Policy Characteristics'!$C:$C,0))),"",INDEX('Policy Characteristics'!E:E,MATCH($C157,'Policy Characteristics'!$C:$C,0)))</f>
        <v>bldgs efficiency standards</v>
      </c>
      <c r="L157" s="380">
        <f>IF(ISBLANK(INDEX('Policy Characteristics'!F:F,MATCH($C157,'Policy Characteristics'!$C:$C,0))),"",INDEX('Policy Characteristics'!F:F,MATCH($C157,'Policy Characteristics'!$C:$C,0)))</f>
        <v>0</v>
      </c>
      <c r="M157" s="380">
        <f>IF(ISBLANK(INDEX('Policy Characteristics'!G:G,MATCH($C157,'Policy Characteristics'!$C:$C,0))),"",INDEX('Policy Characteristics'!G:G,MATCH($C157,'Policy Characteristics'!$C:$C,0)))</f>
        <v>0.75</v>
      </c>
      <c r="N157" s="380">
        <f>IF(ISBLANK(INDEX('Policy Characteristics'!H:H,MATCH($C157,'Policy Characteristics'!$C:$C,0))),"",INDEX('Policy Characteristics'!H:H,MATCH($C157,'Policy Characteristics'!$C:$C,0)))</f>
        <v>0.01</v>
      </c>
      <c r="O157" s="358" t="str">
        <f>IF(ISBLANK(INDEX('Policy Characteristics'!I:I,MATCH($C157,'Policy Characteristics'!$C:$C,0))),"",INDEX('Policy Characteristics'!I:I,MATCH($C157,'Policy Characteristics'!$C:$C,0)))</f>
        <v>% reduction in energy use</v>
      </c>
      <c r="P157" s="358" t="str">
        <f>IF(ISBLANK(INDEX('Policy Characteristics'!J:J,MATCH($C157,'Policy Characteristics'!$C:$C,0))),"",INDEX('Policy Characteristics'!J:J,MATCH($C157,'Policy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57" s="358" t="str">
        <f>IF(ISBLANK(INDEX('Policy Characteristics'!K:K,MATCH($C157,'Policy Characteristics'!$C:$C,0))),"",INDEX('Policy Characteristics'!K:K,MATCH($C157,'Policy Characteristics'!$C:$C,0)))</f>
        <v>buildings-sector-main.html#eff-stds</v>
      </c>
      <c r="R157" s="358" t="str">
        <f>IF(ISBLANK(INDEX('Policy Characteristics'!L:L,MATCH($C157,'Policy Characteristics'!$C:$C,0))),"",INDEX('Policy Characteristics'!L:L,MATCH($C157,'Policy Characteristics'!$C:$C,0)))</f>
        <v>building-energy-efficiency-standards.html</v>
      </c>
    </row>
    <row r="158" spans="1:18" s="354" customFormat="1" x14ac:dyDescent="0.35">
      <c r="A158" s="358" t="str">
        <f>IF(ISBLANK(INDEX('Policy Characteristics'!A:A,MATCH($C158,'Policy Characteristics'!$C:$C,0))),"",INDEX('Policy Characteristics'!A:A,MATCH($C158,'Policy Characteristics'!$C:$C,0)))</f>
        <v>Buildings and Appliances</v>
      </c>
      <c r="B158" s="358" t="str">
        <f>IF(ISBLANK(INDEX('Policy Characteristics'!B:B,MATCH($C158,'Policy Characteristics'!$C:$C,0))),"",INDEX('Policy Characteristics'!B:B,MATCH($C158,'Policy Characteristics'!$C:$C,0)))</f>
        <v>Building Energy Efficiency Standards</v>
      </c>
      <c r="C158" s="362" t="str">
        <f t="shared" ref="C158" si="13">C$141</f>
        <v>Reduction in E Use Allowed by Component Eff Std</v>
      </c>
      <c r="D158" s="53" t="s">
        <v>124</v>
      </c>
      <c r="E158" s="53" t="s">
        <v>298</v>
      </c>
      <c r="F158" s="53" t="s">
        <v>175</v>
      </c>
      <c r="G158" s="53" t="s">
        <v>130</v>
      </c>
      <c r="H158" s="54">
        <v>161</v>
      </c>
      <c r="I158" s="53" t="s">
        <v>45</v>
      </c>
      <c r="J158" s="360" t="str">
        <f>IF(ISBLANK(INDEX('Policy Characteristics'!D:D,MATCH($C158,'Policy Characteristics'!$C:$C,0))),"",INDEX('Policy Characteristics'!D:D,MATCH($C158,'Policy Characteristics'!$C:$C,0)))</f>
        <v>Building Energy Efficiency Standards</v>
      </c>
      <c r="K158" s="358" t="str">
        <f>IF(ISBLANK(INDEX('Policy Characteristics'!E:E,MATCH($C158,'Policy Characteristics'!$C:$C,0))),"",INDEX('Policy Characteristics'!E:E,MATCH($C158,'Policy Characteristics'!$C:$C,0)))</f>
        <v>bldgs efficiency standards</v>
      </c>
      <c r="L158" s="380">
        <f>IF(ISBLANK(INDEX('Policy Characteristics'!F:F,MATCH($C158,'Policy Characteristics'!$C:$C,0))),"",INDEX('Policy Characteristics'!F:F,MATCH($C158,'Policy Characteristics'!$C:$C,0)))</f>
        <v>0</v>
      </c>
      <c r="M158" s="380">
        <f>IF(ISBLANK(INDEX('Policy Characteristics'!G:G,MATCH($C158,'Policy Characteristics'!$C:$C,0))),"",INDEX('Policy Characteristics'!G:G,MATCH($C158,'Policy Characteristics'!$C:$C,0)))</f>
        <v>0.75</v>
      </c>
      <c r="N158" s="380">
        <f>IF(ISBLANK(INDEX('Policy Characteristics'!H:H,MATCH($C158,'Policy Characteristics'!$C:$C,0))),"",INDEX('Policy Characteristics'!H:H,MATCH($C158,'Policy Characteristics'!$C:$C,0)))</f>
        <v>0.01</v>
      </c>
      <c r="O158" s="358" t="str">
        <f>IF(ISBLANK(INDEX('Policy Characteristics'!I:I,MATCH($C158,'Policy Characteristics'!$C:$C,0))),"",INDEX('Policy Characteristics'!I:I,MATCH($C158,'Policy Characteristics'!$C:$C,0)))</f>
        <v>% reduction in energy use</v>
      </c>
      <c r="P158" s="358" t="str">
        <f>IF(ISBLANK(INDEX('Policy Characteristics'!J:J,MATCH($C158,'Policy Characteristics'!$C:$C,0))),"",INDEX('Policy Characteristics'!J:J,MATCH($C158,'Policy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58" s="358" t="str">
        <f>IF(ISBLANK(INDEX('Policy Characteristics'!K:K,MATCH($C158,'Policy Characteristics'!$C:$C,0))),"",INDEX('Policy Characteristics'!K:K,MATCH($C158,'Policy Characteristics'!$C:$C,0)))</f>
        <v>buildings-sector-main.html#eff-stds</v>
      </c>
      <c r="R158" s="358" t="str">
        <f>IF(ISBLANK(INDEX('Policy Characteristics'!L:L,MATCH($C158,'Policy Characteristics'!$C:$C,0))),"",INDEX('Policy Characteristics'!L:L,MATCH($C158,'Policy Characteristics'!$C:$C,0)))</f>
        <v>building-energy-efficiency-standards.html</v>
      </c>
    </row>
    <row r="159" spans="1:18" s="5" customFormat="1" x14ac:dyDescent="0.35">
      <c r="A159" s="358" t="str">
        <f>IF(ISBLANK(INDEX('Policy Characteristics'!A:A,MATCH($C159,'Policy Characteristics'!$C:$C,0))),"",INDEX('Policy Characteristics'!A:A,MATCH($C159,'Policy Characteristics'!$C:$C,0)))</f>
        <v>Buildings and Appliances</v>
      </c>
      <c r="B159" s="358" t="str">
        <f>IF(ISBLANK(INDEX('Policy Characteristics'!B:B,MATCH($C159,'Policy Characteristics'!$C:$C,0))),"",INDEX('Policy Characteristics'!B:B,MATCH($C159,'Policy Characteristics'!$C:$C,0)))</f>
        <v>Contractor Training</v>
      </c>
      <c r="C159" s="363" t="s">
        <v>7</v>
      </c>
      <c r="D159" s="53"/>
      <c r="E159" s="53"/>
      <c r="F159" s="53"/>
      <c r="G159" s="53"/>
      <c r="H159" s="54">
        <v>19</v>
      </c>
      <c r="I159" s="53" t="s">
        <v>45</v>
      </c>
      <c r="J159" s="360" t="str">
        <f>IF(ISBLANK(INDEX('Policy Characteristics'!D:D,MATCH($C159,'Policy Characteristics'!$C:$C,0))),"",INDEX('Policy Characteristics'!D:D,MATCH($C159,'Policy Characteristics'!$C:$C,0)))</f>
        <v>Contractor Training</v>
      </c>
      <c r="K159" s="358" t="str">
        <f>IF(ISBLANK(INDEX('Policy Characteristics'!E:E,MATCH($C159,'Policy Characteristics'!$C:$C,0))),"",INDEX('Policy Characteristics'!E:E,MATCH($C159,'Policy Characteristics'!$C:$C,0)))</f>
        <v>bldgs contractor training</v>
      </c>
      <c r="L159" s="358">
        <f>IF(ISBLANK(INDEX('Policy Characteristics'!F:F,MATCH($C159,'Policy Characteristics'!$C:$C,0))),"",INDEX('Policy Characteristics'!F:F,MATCH($C159,'Policy Characteristics'!$C:$C,0)))</f>
        <v>0</v>
      </c>
      <c r="M159" s="358">
        <f>IF(ISBLANK(INDEX('Policy Characteristics'!G:G,MATCH($C159,'Policy Characteristics'!$C:$C,0))),"",INDEX('Policy Characteristics'!G:G,MATCH($C159,'Policy Characteristics'!$C:$C,0)))</f>
        <v>1</v>
      </c>
      <c r="N159" s="358">
        <f>IF(ISBLANK(INDEX('Policy Characteristics'!H:H,MATCH($C159,'Policy Characteristics'!$C:$C,0))),"",INDEX('Policy Characteristics'!H:H,MATCH($C159,'Policy Characteristics'!$C:$C,0)))</f>
        <v>1</v>
      </c>
      <c r="O159" s="358" t="str">
        <f>IF(ISBLANK(INDEX('Policy Characteristics'!I:I,MATCH($C159,'Policy Characteristics'!$C:$C,0))),"",INDEX('Policy Characteristics'!I:I,MATCH($C159,'Policy Characteristics'!$C:$C,0)))</f>
        <v>on/off</v>
      </c>
      <c r="P159" s="358" t="str">
        <f>IF(ISBLANK(INDEX('Policy Characteristics'!J:J,MATCH($C159,'Policy Characteristics'!$C:$C,0))),"",INDEX('Policy Characteristics'!J:J,MATCH($C159,'Policy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159" s="358" t="str">
        <f>IF(ISBLANK(INDEX('Policy Characteristics'!K:K,MATCH($C159,'Policy Characteristics'!$C:$C,0))),"",INDEX('Policy Characteristics'!K:K,MATCH($C159,'Policy Characteristics'!$C:$C,0)))</f>
        <v>buildings-sector-main.html#contractor-ed</v>
      </c>
      <c r="R159" s="358" t="str">
        <f>IF(ISBLANK(INDEX('Policy Characteristics'!L:L,MATCH($C159,'Policy Characteristics'!$C:$C,0))),"",INDEX('Policy Characteristics'!L:L,MATCH($C159,'Policy Characteristics'!$C:$C,0)))</f>
        <v>contractor-training.html</v>
      </c>
    </row>
    <row r="160" spans="1:18" s="5" customFormat="1" x14ac:dyDescent="0.35">
      <c r="A160" s="358" t="str">
        <f>IF(ISBLANK(INDEX('Policy Characteristics'!A:A,MATCH($C160,'Policy Characteristics'!$C:$C,0))),"",INDEX('Policy Characteristics'!A:A,MATCH($C160,'Policy Characteristics'!$C:$C,0)))</f>
        <v>Buildings and Appliances</v>
      </c>
      <c r="B160" s="358" t="str">
        <f>IF(ISBLANK(INDEX('Policy Characteristics'!B:B,MATCH($C160,'Policy Characteristics'!$C:$C,0))),"",INDEX('Policy Characteristics'!B:B,MATCH($C160,'Policy Characteristics'!$C:$C,0)))</f>
        <v>Distributed Solar Carve-Out</v>
      </c>
      <c r="C160" s="363" t="s">
        <v>322</v>
      </c>
      <c r="D160" s="53"/>
      <c r="E160" s="53"/>
      <c r="F160" s="53"/>
      <c r="G160" s="53"/>
      <c r="H160" s="54">
        <v>146</v>
      </c>
      <c r="I160" s="53" t="s">
        <v>45</v>
      </c>
      <c r="J160" s="360" t="str">
        <f>IF(ISBLANK(INDEX('Policy Characteristics'!D:D,MATCH($C160,'Policy Characteristics'!$C:$C,0))),"",INDEX('Policy Characteristics'!D:D,MATCH($C160,'Policy Characteristics'!$C:$C,0)))</f>
        <v>Distributed Solar Promotion</v>
      </c>
      <c r="K160" s="358" t="str">
        <f>IF(ISBLANK(INDEX('Policy Characteristics'!E:E,MATCH($C160,'Policy Characteristics'!$C:$C,0))),"",INDEX('Policy Characteristics'!E:E,MATCH($C160,'Policy Characteristics'!$C:$C,0)))</f>
        <v>bldgs min fraction distributed solar</v>
      </c>
      <c r="L160" s="380">
        <f>IF(ISBLANK(INDEX('Policy Characteristics'!F:F,MATCH($C160,'Policy Characteristics'!$C:$C,0))),"",INDEX('Policy Characteristics'!F:F,MATCH($C160,'Policy Characteristics'!$C:$C,0)))</f>
        <v>0</v>
      </c>
      <c r="M160" s="380">
        <f>IF(ISBLANK(INDEX('Policy Characteristics'!G:G,MATCH($C160,'Policy Characteristics'!$C:$C,0))),"",INDEX('Policy Characteristics'!G:G,MATCH($C160,'Policy Characteristics'!$C:$C,0)))</f>
        <v>0.24</v>
      </c>
      <c r="N160" s="380">
        <f>IF(ISBLANK(INDEX('Policy Characteristics'!H:H,MATCH($C160,'Policy Characteristics'!$C:$C,0))),"",INDEX('Policy Characteristics'!H:H,MATCH($C160,'Policy Characteristics'!$C:$C,0)))</f>
        <v>5.0000000000000001E-3</v>
      </c>
      <c r="O160" s="358" t="str">
        <f>IF(ISBLANK(INDEX('Policy Characteristics'!I:I,MATCH($C160,'Policy Characteristics'!$C:$C,0))),"",INDEX('Policy Characteristics'!I:I,MATCH($C160,'Policy Characteristics'!$C:$C,0)))</f>
        <v>minimum % elec from solar</v>
      </c>
      <c r="P160" s="358" t="str">
        <f>IF(ISBLANK(INDEX('Policy Characteristics'!J:J,MATCH($C160,'Policy Characteristics'!$C:$C,0))),"",INDEX('Policy Characteristics'!J:J,MATCH($C160,'Policy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160" s="358" t="str">
        <f>IF(ISBLANK(INDEX('Policy Characteristics'!K:K,MATCH($C160,'Policy Characteristics'!$C:$C,0))),"",INDEX('Policy Characteristics'!K:K,MATCH($C160,'Policy Characteristics'!$C:$C,0)))</f>
        <v>buildings-sector-main.html#solar-carve-out</v>
      </c>
      <c r="R160" s="358" t="str">
        <f>IF(ISBLANK(INDEX('Policy Characteristics'!L:L,MATCH($C160,'Policy Characteristics'!$C:$C,0))),"",INDEX('Policy Characteristics'!L:L,MATCH($C160,'Policy Characteristics'!$C:$C,0)))</f>
        <v>solar-carve-out.html</v>
      </c>
    </row>
    <row r="161" spans="1:18" s="5" customFormat="1" x14ac:dyDescent="0.35">
      <c r="A161" s="358" t="str">
        <f>IF(ISBLANK(INDEX('Policy Characteristics'!A:A,MATCH($C161,'Policy Characteristics'!$C:$C,0))),"",INDEX('Policy Characteristics'!A:A,MATCH($C161,'Policy Characteristics'!$C:$C,0)))</f>
        <v>Buildings and Appliances</v>
      </c>
      <c r="B161" s="358" t="str">
        <f>IF(ISBLANK(INDEX('Policy Characteristics'!B:B,MATCH($C161,'Policy Characteristics'!$C:$C,0))),"",INDEX('Policy Characteristics'!B:B,MATCH($C161,'Policy Characteristics'!$C:$C,0)))</f>
        <v>Distributed Solar Subsidy</v>
      </c>
      <c r="C161" s="363" t="s">
        <v>285</v>
      </c>
      <c r="D161" s="53"/>
      <c r="E161" s="53"/>
      <c r="F161" s="53"/>
      <c r="G161" s="53"/>
      <c r="H161" s="54">
        <v>147</v>
      </c>
      <c r="I161" s="53" t="s">
        <v>45</v>
      </c>
      <c r="J161" s="360" t="str">
        <f>IF(ISBLANK(INDEX('Policy Characteristics'!D:D,MATCH($C161,'Policy Characteristics'!$C:$C,0))),"",INDEX('Policy Characteristics'!D:D,MATCH($C161,'Policy Characteristics'!$C:$C,0)))</f>
        <v>Distributed Solar Promotion</v>
      </c>
      <c r="K161" s="358" t="str">
        <f>IF(ISBLANK(INDEX('Policy Characteristics'!E:E,MATCH($C161,'Policy Characteristics'!$C:$C,0))),"",INDEX('Policy Characteristics'!E:E,MATCH($C161,'Policy Characteristics'!$C:$C,0)))</f>
        <v>bldgs distributed solar subsidy</v>
      </c>
      <c r="L161" s="380">
        <f>IF(ISBLANK(INDEX('Policy Characteristics'!F:F,MATCH($C161,'Policy Characteristics'!$C:$C,0))),"",INDEX('Policy Characteristics'!F:F,MATCH($C161,'Policy Characteristics'!$C:$C,0)))</f>
        <v>0</v>
      </c>
      <c r="M161" s="380">
        <f>IF(ISBLANK(INDEX('Policy Characteristics'!G:G,MATCH($C161,'Policy Characteristics'!$C:$C,0))),"",INDEX('Policy Characteristics'!G:G,MATCH($C161,'Policy Characteristics'!$C:$C,0)))</f>
        <v>0.5</v>
      </c>
      <c r="N161" s="380">
        <f>IF(ISBLANK(INDEX('Policy Characteristics'!H:H,MATCH($C161,'Policy Characteristics'!$C:$C,0))),"",INDEX('Policy Characteristics'!H:H,MATCH($C161,'Policy Characteristics'!$C:$C,0)))</f>
        <v>0.01</v>
      </c>
      <c r="O161" s="358" t="str">
        <f>IF(ISBLANK(INDEX('Policy Characteristics'!I:I,MATCH($C161,'Policy Characteristics'!$C:$C,0))),"",INDEX('Policy Characteristics'!I:I,MATCH($C161,'Policy Characteristics'!$C:$C,0)))</f>
        <v>% of PV system cost</v>
      </c>
      <c r="P161" s="358" t="str">
        <f>IF(ISBLANK(INDEX('Policy Characteristics'!J:J,MATCH($C161,'Policy Characteristics'!$C:$C,0))),"",INDEX('Policy Characteristics'!J:J,MATCH($C161,'Policy Characteristics'!$C:$C,0)))</f>
        <v>**Description:**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BAU case in this simulator) offers a 30% rebate through 2019, with lower values thereafter.</v>
      </c>
      <c r="Q161" s="358" t="str">
        <f>IF(ISBLANK(INDEX('Policy Characteristics'!K:K,MATCH($C161,'Policy Characteristics'!$C:$C,0))),"",INDEX('Policy Characteristics'!K:K,MATCH($C161,'Policy Characteristics'!$C:$C,0)))</f>
        <v>buildings-sector-main.html#distributed-solar-subsidy</v>
      </c>
      <c r="R161" s="358" t="str">
        <f>IF(ISBLANK(INDEX('Policy Characteristics'!L:L,MATCH($C161,'Policy Characteristics'!$C:$C,0))),"",INDEX('Policy Characteristics'!L:L,MATCH($C161,'Policy Characteristics'!$C:$C,0)))</f>
        <v>distributed-solar-subsidy.html</v>
      </c>
    </row>
    <row r="162" spans="1:18" s="5" customFormat="1" x14ac:dyDescent="0.35">
      <c r="A162" s="358" t="str">
        <f>IF(ISBLANK(INDEX('Policy Characteristics'!A:A,MATCH($C162,'Policy Characteristics'!$C:$C,0))),"",INDEX('Policy Characteristics'!A:A,MATCH($C162,'Policy Characteristics'!$C:$C,0)))</f>
        <v>Buildings and Appliances</v>
      </c>
      <c r="B162" s="358" t="str">
        <f>IF(ISBLANK(INDEX('Policy Characteristics'!B:B,MATCH($C162,'Policy Characteristics'!$C:$C,0))),"",INDEX('Policy Characteristics'!B:B,MATCH($C162,'Policy Characteristics'!$C:$C,0)))</f>
        <v>Improved Labeling</v>
      </c>
      <c r="C162" s="363" t="s">
        <v>131</v>
      </c>
      <c r="D162" s="53"/>
      <c r="E162" s="53"/>
      <c r="F162" s="53"/>
      <c r="G162" s="53"/>
      <c r="H162" s="54">
        <v>20</v>
      </c>
      <c r="I162" s="53" t="s">
        <v>45</v>
      </c>
      <c r="J162" s="360" t="str">
        <f>IF(ISBLANK(INDEX('Policy Characteristics'!D:D,MATCH($C162,'Policy Characteristics'!$C:$C,0))),"",INDEX('Policy Characteristics'!D:D,MATCH($C162,'Policy Characteristics'!$C:$C,0)))</f>
        <v>Improved Labeling</v>
      </c>
      <c r="K162" s="358" t="str">
        <f>IF(ISBLANK(INDEX('Policy Characteristics'!E:E,MATCH($C162,'Policy Characteristics'!$C:$C,0))),"",INDEX('Policy Characteristics'!E:E,MATCH($C162,'Policy Characteristics'!$C:$C,0)))</f>
        <v>bldgs device labeling</v>
      </c>
      <c r="L162" s="358">
        <f>IF(ISBLANK(INDEX('Policy Characteristics'!F:F,MATCH($C162,'Policy Characteristics'!$C:$C,0))),"",INDEX('Policy Characteristics'!F:F,MATCH($C162,'Policy Characteristics'!$C:$C,0)))</f>
        <v>0</v>
      </c>
      <c r="M162" s="358">
        <f>IF(ISBLANK(INDEX('Policy Characteristics'!G:G,MATCH($C162,'Policy Characteristics'!$C:$C,0))),"",INDEX('Policy Characteristics'!G:G,MATCH($C162,'Policy Characteristics'!$C:$C,0)))</f>
        <v>1</v>
      </c>
      <c r="N162" s="358">
        <f>IF(ISBLANK(INDEX('Policy Characteristics'!H:H,MATCH($C162,'Policy Characteristics'!$C:$C,0))),"",INDEX('Policy Characteristics'!H:H,MATCH($C162,'Policy Characteristics'!$C:$C,0)))</f>
        <v>1</v>
      </c>
      <c r="O162" s="358" t="str">
        <f>IF(ISBLANK(INDEX('Policy Characteristics'!I:I,MATCH($C162,'Policy Characteristics'!$C:$C,0))),"",INDEX('Policy Characteristics'!I:I,MATCH($C162,'Policy Characteristics'!$C:$C,0)))</f>
        <v>on/off</v>
      </c>
      <c r="P162" s="358" t="str">
        <f>IF(ISBLANK(INDEX('Policy Characteristics'!J:J,MATCH($C162,'Policy Characteristics'!$C:$C,0))),"",INDEX('Policy Characteristics'!J:J,MATCH($C162,'Policy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162" s="358" t="str">
        <f>IF(ISBLANK(INDEX('Policy Characteristics'!K:K,MATCH($C162,'Policy Characteristics'!$C:$C,0))),"",INDEX('Policy Characteristics'!K:K,MATCH($C162,'Policy Characteristics'!$C:$C,0)))</f>
        <v>buildings-sector-main.html#device-labeling</v>
      </c>
      <c r="R162" s="358" t="str">
        <f>IF(ISBLANK(INDEX('Policy Characteristics'!L:L,MATCH($C162,'Policy Characteristics'!$C:$C,0))),"",INDEX('Policy Characteristics'!L:L,MATCH($C162,'Policy Characteristics'!$C:$C,0)))</f>
        <v>improved-labeling.html</v>
      </c>
    </row>
    <row r="163" spans="1:18" s="5" customFormat="1" x14ac:dyDescent="0.35">
      <c r="A163" s="358" t="str">
        <f>IF(ISBLANK(INDEX('Policy Characteristics'!A:A,MATCH($C163,'Policy Characteristics'!$C:$C,0))),"",INDEX('Policy Characteristics'!A:A,MATCH($C163,'Policy Characteristics'!$C:$C,0)))</f>
        <v>Buildings and Appliances</v>
      </c>
      <c r="B163" s="358" t="str">
        <f>IF(ISBLANK(INDEX('Policy Characteristics'!B:B,MATCH($C163,'Policy Characteristics'!$C:$C,0))),"",INDEX('Policy Characteristics'!B:B,MATCH($C163,'Policy Characteristics'!$C:$C,0)))</f>
        <v>Retrofit Existing Buildings</v>
      </c>
      <c r="C163" s="363" t="s">
        <v>2534</v>
      </c>
      <c r="D163" s="53" t="s">
        <v>296</v>
      </c>
      <c r="E163" s="53"/>
      <c r="F163" s="53" t="s">
        <v>300</v>
      </c>
      <c r="G163" s="53"/>
      <c r="H163" s="54">
        <v>378</v>
      </c>
      <c r="I163" s="53" t="s">
        <v>45</v>
      </c>
      <c r="J163" s="360" t="str">
        <f>IF(ISBLANK(INDEX('Policy Characteristics'!D:D,MATCH($C163,'Policy Characteristics'!$C:$C,0))),"",INDEX('Policy Characteristics'!D:D,MATCH($C163,'Policy Characteristics'!$C:$C,0)))</f>
        <v>Increased Retrofitting</v>
      </c>
      <c r="K163" s="358" t="str">
        <f>IF(ISBLANK(INDEX('Policy Characteristics'!E:E,MATCH($C163,'Policy Characteristics'!$C:$C,0))),"",INDEX('Policy Characteristics'!E:E,MATCH($C163,'Policy Characteristics'!$C:$C,0)))</f>
        <v>bldgs retrofitting</v>
      </c>
      <c r="L163" s="380">
        <f>IF(ISBLANK(INDEX('Policy Characteristics'!F:F,MATCH($C163,'Policy Characteristics'!$C:$C,0))),"",INDEX('Policy Characteristics'!F:F,MATCH($C163,'Policy Characteristics'!$C:$C,0)))</f>
        <v>0</v>
      </c>
      <c r="M163" s="380">
        <f>IF(ISBLANK(INDEX('Policy Characteristics'!G:G,MATCH($C163,'Policy Characteristics'!$C:$C,0))),"",INDEX('Policy Characteristics'!G:G,MATCH($C163,'Policy Characteristics'!$C:$C,0)))</f>
        <v>0.5</v>
      </c>
      <c r="N163" s="380">
        <f>IF(ISBLANK(INDEX('Policy Characteristics'!H:H,MATCH($C163,'Policy Characteristics'!$C:$C,0))),"",INDEX('Policy Characteristics'!H:H,MATCH($C163,'Policy Characteristics'!$C:$C,0)))</f>
        <v>0.01</v>
      </c>
      <c r="O163" s="358" t="str">
        <f>IF(ISBLANK(INDEX('Policy Characteristics'!I:I,MATCH($C163,'Policy Characteristics'!$C:$C,0))),"",INDEX('Policy Characteristics'!I:I,MATCH($C163,'Policy Characteristics'!$C:$C,0)))</f>
        <v>% of existing buildings</v>
      </c>
      <c r="P163" s="358" t="str">
        <f>IF(ISBLANK(INDEX('Policy Characteristics'!J:J,MATCH($C163,'Policy Characteristics'!$C:$C,0))),"",INDEX('Policy Characteristics'!J:J,MATCH($C163,'Policy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163" s="358" t="str">
        <f>IF(ISBLANK(INDEX('Policy Characteristics'!K:K,MATCH($C163,'Policy Characteristics'!$C:$C,0))),"",INDEX('Policy Characteristics'!K:K,MATCH($C163,'Policy Characteristics'!$C:$C,0)))</f>
        <v>buildings-sector-main.html#retrofitting</v>
      </c>
      <c r="R163" s="358" t="str">
        <f>IF(ISBLANK(INDEX('Policy Characteristics'!L:L,MATCH($C163,'Policy Characteristics'!$C:$C,0))),"",INDEX('Policy Characteristics'!L:L,MATCH($C163,'Policy Characteristics'!$C:$C,0)))</f>
        <v>increased-retrofitting.html</v>
      </c>
    </row>
    <row r="164" spans="1:18" s="5" customFormat="1" x14ac:dyDescent="0.35">
      <c r="A164" s="358" t="str">
        <f>IF(ISBLANK(INDEX('Policy Characteristics'!A:A,MATCH($C164,'Policy Characteristics'!$C:$C,0))),"",INDEX('Policy Characteristics'!A:A,MATCH($C164,'Policy Characteristics'!$C:$C,0)))</f>
        <v>Buildings and Appliances</v>
      </c>
      <c r="B164" s="358" t="str">
        <f>IF(ISBLANK(INDEX('Policy Characteristics'!B:B,MATCH($C164,'Policy Characteristics'!$C:$C,0))),"",INDEX('Policy Characteristics'!B:B,MATCH($C164,'Policy Characteristics'!$C:$C,0)))</f>
        <v>Retrofit Existing Buildings</v>
      </c>
      <c r="C164" s="362" t="str">
        <f t="shared" ref="C164:C165" si="14">C$163</f>
        <v>Share of Preexisting Buildings Subject to Retrofitting</v>
      </c>
      <c r="D164" s="53" t="s">
        <v>297</v>
      </c>
      <c r="E164" s="53"/>
      <c r="F164" s="53" t="s">
        <v>299</v>
      </c>
      <c r="G164" s="53"/>
      <c r="H164" s="54">
        <v>379</v>
      </c>
      <c r="I164" s="53" t="s">
        <v>45</v>
      </c>
      <c r="J164" s="360" t="str">
        <f>IF(ISBLANK(INDEX('Policy Characteristics'!D:D,MATCH($C164,'Policy Characteristics'!$C:$C,0))),"",INDEX('Policy Characteristics'!D:D,MATCH($C164,'Policy Characteristics'!$C:$C,0)))</f>
        <v>Increased Retrofitting</v>
      </c>
      <c r="K164" s="358" t="str">
        <f>IF(ISBLANK(INDEX('Policy Characteristics'!E:E,MATCH($C164,'Policy Characteristics'!$C:$C,0))),"",INDEX('Policy Characteristics'!E:E,MATCH($C164,'Policy Characteristics'!$C:$C,0)))</f>
        <v>bldgs retrofitting</v>
      </c>
      <c r="L164" s="380">
        <f>IF(ISBLANK(INDEX('Policy Characteristics'!F:F,MATCH($C164,'Policy Characteristics'!$C:$C,0))),"",INDEX('Policy Characteristics'!F:F,MATCH($C164,'Policy Characteristics'!$C:$C,0)))</f>
        <v>0</v>
      </c>
      <c r="M164" s="380">
        <f>IF(ISBLANK(INDEX('Policy Characteristics'!G:G,MATCH($C164,'Policy Characteristics'!$C:$C,0))),"",INDEX('Policy Characteristics'!G:G,MATCH($C164,'Policy Characteristics'!$C:$C,0)))</f>
        <v>0.5</v>
      </c>
      <c r="N164" s="380">
        <f>IF(ISBLANK(INDEX('Policy Characteristics'!H:H,MATCH($C164,'Policy Characteristics'!$C:$C,0))),"",INDEX('Policy Characteristics'!H:H,MATCH($C164,'Policy Characteristics'!$C:$C,0)))</f>
        <v>0.01</v>
      </c>
      <c r="O164" s="358" t="str">
        <f>IF(ISBLANK(INDEX('Policy Characteristics'!I:I,MATCH($C164,'Policy Characteristics'!$C:$C,0))),"",INDEX('Policy Characteristics'!I:I,MATCH($C164,'Policy Characteristics'!$C:$C,0)))</f>
        <v>% of existing buildings</v>
      </c>
      <c r="P164" s="358" t="str">
        <f>IF(ISBLANK(INDEX('Policy Characteristics'!J:J,MATCH($C164,'Policy Characteristics'!$C:$C,0))),"",INDEX('Policy Characteristics'!J:J,MATCH($C164,'Policy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164" s="358" t="str">
        <f>IF(ISBLANK(INDEX('Policy Characteristics'!K:K,MATCH($C164,'Policy Characteristics'!$C:$C,0))),"",INDEX('Policy Characteristics'!K:K,MATCH($C164,'Policy Characteristics'!$C:$C,0)))</f>
        <v>buildings-sector-main.html#retrofitting</v>
      </c>
      <c r="R164" s="358" t="str">
        <f>IF(ISBLANK(INDEX('Policy Characteristics'!L:L,MATCH($C164,'Policy Characteristics'!$C:$C,0))),"",INDEX('Policy Characteristics'!L:L,MATCH($C164,'Policy Characteristics'!$C:$C,0)))</f>
        <v>increased-retrofitting.html</v>
      </c>
    </row>
    <row r="165" spans="1:18" s="5" customFormat="1" x14ac:dyDescent="0.35">
      <c r="A165" s="358" t="str">
        <f>IF(ISBLANK(INDEX('Policy Characteristics'!A:A,MATCH($C165,'Policy Characteristics'!$C:$C,0))),"",INDEX('Policy Characteristics'!A:A,MATCH($C165,'Policy Characteristics'!$C:$C,0)))</f>
        <v>Buildings and Appliances</v>
      </c>
      <c r="B165" s="358" t="str">
        <f>IF(ISBLANK(INDEX('Policy Characteristics'!B:B,MATCH($C165,'Policy Characteristics'!$C:$C,0))),"",INDEX('Policy Characteristics'!B:B,MATCH($C165,'Policy Characteristics'!$C:$C,0)))</f>
        <v>Retrofit Existing Buildings</v>
      </c>
      <c r="C165" s="362" t="str">
        <f t="shared" si="14"/>
        <v>Share of Preexisting Buildings Subject to Retrofitting</v>
      </c>
      <c r="D165" s="53" t="s">
        <v>298</v>
      </c>
      <c r="E165" s="53"/>
      <c r="F165" s="53" t="s">
        <v>175</v>
      </c>
      <c r="G165" s="53"/>
      <c r="H165" s="54">
        <v>380</v>
      </c>
      <c r="I165" s="53" t="s">
        <v>45</v>
      </c>
      <c r="J165" s="360" t="str">
        <f>IF(ISBLANK(INDEX('Policy Characteristics'!D:D,MATCH($C165,'Policy Characteristics'!$C:$C,0))),"",INDEX('Policy Characteristics'!D:D,MATCH($C165,'Policy Characteristics'!$C:$C,0)))</f>
        <v>Increased Retrofitting</v>
      </c>
      <c r="K165" s="358" t="str">
        <f>IF(ISBLANK(INDEX('Policy Characteristics'!E:E,MATCH($C165,'Policy Characteristics'!$C:$C,0))),"",INDEX('Policy Characteristics'!E:E,MATCH($C165,'Policy Characteristics'!$C:$C,0)))</f>
        <v>bldgs retrofitting</v>
      </c>
      <c r="L165" s="380">
        <f>IF(ISBLANK(INDEX('Policy Characteristics'!F:F,MATCH($C165,'Policy Characteristics'!$C:$C,0))),"",INDEX('Policy Characteristics'!F:F,MATCH($C165,'Policy Characteristics'!$C:$C,0)))</f>
        <v>0</v>
      </c>
      <c r="M165" s="380">
        <f>IF(ISBLANK(INDEX('Policy Characteristics'!G:G,MATCH($C165,'Policy Characteristics'!$C:$C,0))),"",INDEX('Policy Characteristics'!G:G,MATCH($C165,'Policy Characteristics'!$C:$C,0)))</f>
        <v>0.5</v>
      </c>
      <c r="N165" s="380">
        <f>IF(ISBLANK(INDEX('Policy Characteristics'!H:H,MATCH($C165,'Policy Characteristics'!$C:$C,0))),"",INDEX('Policy Characteristics'!H:H,MATCH($C165,'Policy Characteristics'!$C:$C,0)))</f>
        <v>0.01</v>
      </c>
      <c r="O165" s="358" t="str">
        <f>IF(ISBLANK(INDEX('Policy Characteristics'!I:I,MATCH($C165,'Policy Characteristics'!$C:$C,0))),"",INDEX('Policy Characteristics'!I:I,MATCH($C165,'Policy Characteristics'!$C:$C,0)))</f>
        <v>% of existing buildings</v>
      </c>
      <c r="P165" s="358" t="str">
        <f>IF(ISBLANK(INDEX('Policy Characteristics'!J:J,MATCH($C165,'Policy Characteristics'!$C:$C,0))),"",INDEX('Policy Characteristics'!J:J,MATCH($C165,'Policy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165" s="358" t="str">
        <f>IF(ISBLANK(INDEX('Policy Characteristics'!K:K,MATCH($C165,'Policy Characteristics'!$C:$C,0))),"",INDEX('Policy Characteristics'!K:K,MATCH($C165,'Policy Characteristics'!$C:$C,0)))</f>
        <v>buildings-sector-main.html#retrofitting</v>
      </c>
      <c r="R165" s="358" t="str">
        <f>IF(ISBLANK(INDEX('Policy Characteristics'!L:L,MATCH($C165,'Policy Characteristics'!$C:$C,0))),"",INDEX('Policy Characteristics'!L:L,MATCH($C165,'Policy Characteristics'!$C:$C,0)))</f>
        <v>increased-retrofitting.html</v>
      </c>
    </row>
    <row r="166" spans="1:18" s="5" customFormat="1" x14ac:dyDescent="0.35">
      <c r="A166" s="358" t="str">
        <f>IF(ISBLANK(INDEX('Policy Characteristics'!A:A,MATCH($C166,'Policy Characteristics'!$C:$C,0))),"",INDEX('Policy Characteristics'!A:A,MATCH($C166,'Policy Characteristics'!$C:$C,0)))</f>
        <v>Buildings and Appliances</v>
      </c>
      <c r="B166" s="358" t="str">
        <f>IF(ISBLANK(INDEX('Policy Characteristics'!B:B,MATCH($C166,'Policy Characteristics'!$C:$C,0))),"",INDEX('Policy Characteristics'!B:B,MATCH($C166,'Policy Characteristics'!$C:$C,0)))</f>
        <v>Rebate for Efficient Products</v>
      </c>
      <c r="C166" s="363" t="s">
        <v>6</v>
      </c>
      <c r="D166" s="53" t="s">
        <v>119</v>
      </c>
      <c r="E166" s="53"/>
      <c r="F166" s="53" t="s">
        <v>125</v>
      </c>
      <c r="G166" s="53"/>
      <c r="H166" s="54">
        <v>27</v>
      </c>
      <c r="I166" s="53" t="s">
        <v>45</v>
      </c>
      <c r="J166" s="360" t="str">
        <f>IF(ISBLANK(INDEX('Policy Characteristics'!D:D,MATCH($C166,'Policy Characteristics'!$C:$C,0))),"",INDEX('Policy Characteristics'!D:D,MATCH($C166,'Policy Characteristics'!$C:$C,0)))</f>
        <v>Rebate for Efficient Products</v>
      </c>
      <c r="K166" s="358" t="str">
        <f>IF(ISBLANK(INDEX('Policy Characteristics'!E:E,MATCH($C166,'Policy Characteristics'!$C:$C,0))),"",INDEX('Policy Characteristics'!E:E,MATCH($C166,'Policy Characteristics'!$C:$C,0)))</f>
        <v>bldgs rebate</v>
      </c>
      <c r="L166" s="358">
        <f>IF(ISBLANK(INDEX('Policy Characteristics'!F:F,MATCH($C166,'Policy Characteristics'!$C:$C,0))),"",INDEX('Policy Characteristics'!F:F,MATCH($C166,'Policy Characteristics'!$C:$C,0)))</f>
        <v>0</v>
      </c>
      <c r="M166" s="358">
        <f>IF(ISBLANK(INDEX('Policy Characteristics'!G:G,MATCH($C166,'Policy Characteristics'!$C:$C,0))),"",INDEX('Policy Characteristics'!G:G,MATCH($C166,'Policy Characteristics'!$C:$C,0)))</f>
        <v>1</v>
      </c>
      <c r="N166" s="358">
        <f>IF(ISBLANK(INDEX('Policy Characteristics'!H:H,MATCH($C166,'Policy Characteristics'!$C:$C,0))),"",INDEX('Policy Characteristics'!H:H,MATCH($C166,'Policy Characteristics'!$C:$C,0)))</f>
        <v>1</v>
      </c>
      <c r="O166" s="358" t="str">
        <f>IF(ISBLANK(INDEX('Policy Characteristics'!I:I,MATCH($C166,'Policy Characteristics'!$C:$C,0))),"",INDEX('Policy Characteristics'!I:I,MATCH($C166,'Policy Characteristics'!$C:$C,0)))</f>
        <v>on/off</v>
      </c>
      <c r="P166" s="358" t="str">
        <f>IF(ISBLANK(INDEX('Policy Characteristics'!J:J,MATCH($C166,'Policy Characteristics'!$C:$C,0))),"",INDEX('Policy Characteristics'!J:J,MATCH($C166,'Policy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6" s="358" t="str">
        <f>IF(ISBLANK(INDEX('Policy Characteristics'!K:K,MATCH($C166,'Policy Characteristics'!$C:$C,0))),"",INDEX('Policy Characteristics'!K:K,MATCH($C166,'Policy Characteristics'!$C:$C,0)))</f>
        <v>buildings-sector-main.html#rebate</v>
      </c>
      <c r="R166" s="358" t="str">
        <f>IF(ISBLANK(INDEX('Policy Characteristics'!L:L,MATCH($C166,'Policy Characteristics'!$C:$C,0))),"",INDEX('Policy Characteristics'!L:L,MATCH($C166,'Policy Characteristics'!$C:$C,0)))</f>
        <v>rebate-for-efficient-products.html</v>
      </c>
    </row>
    <row r="167" spans="1:18" s="5" customFormat="1" x14ac:dyDescent="0.35">
      <c r="A167" s="358" t="str">
        <f>IF(ISBLANK(INDEX('Policy Characteristics'!A:A,MATCH($C167,'Policy Characteristics'!$C:$C,0))),"",INDEX('Policy Characteristics'!A:A,MATCH($C167,'Policy Characteristics'!$C:$C,0)))</f>
        <v>Buildings and Appliances</v>
      </c>
      <c r="B167" s="358" t="str">
        <f>IF(ISBLANK(INDEX('Policy Characteristics'!B:B,MATCH($C167,'Policy Characteristics'!$C:$C,0))),"",INDEX('Policy Characteristics'!B:B,MATCH($C167,'Policy Characteristics'!$C:$C,0)))</f>
        <v>Rebate for Efficient Products</v>
      </c>
      <c r="C167" s="362" t="str">
        <f t="shared" ref="C167:C171" si="15">C$166</f>
        <v>Boolean Rebate Program for Efficient Components</v>
      </c>
      <c r="D167" s="53" t="s">
        <v>120</v>
      </c>
      <c r="E167" s="53"/>
      <c r="F167" s="53" t="s">
        <v>126</v>
      </c>
      <c r="G167" s="53"/>
      <c r="H167" s="54">
        <v>28</v>
      </c>
      <c r="I167" s="53" t="s">
        <v>45</v>
      </c>
      <c r="J167" s="360" t="str">
        <f>IF(ISBLANK(INDEX('Policy Characteristics'!D:D,MATCH($C167,'Policy Characteristics'!$C:$C,0))),"",INDEX('Policy Characteristics'!D:D,MATCH($C167,'Policy Characteristics'!$C:$C,0)))</f>
        <v>Rebate for Efficient Products</v>
      </c>
      <c r="K167" s="358" t="str">
        <f>IF(ISBLANK(INDEX('Policy Characteristics'!E:E,MATCH($C167,'Policy Characteristics'!$C:$C,0))),"",INDEX('Policy Characteristics'!E:E,MATCH($C167,'Policy Characteristics'!$C:$C,0)))</f>
        <v>bldgs rebate</v>
      </c>
      <c r="L167" s="358">
        <f>IF(ISBLANK(INDEX('Policy Characteristics'!F:F,MATCH($C167,'Policy Characteristics'!$C:$C,0))),"",INDEX('Policy Characteristics'!F:F,MATCH($C167,'Policy Characteristics'!$C:$C,0)))</f>
        <v>0</v>
      </c>
      <c r="M167" s="358">
        <f>IF(ISBLANK(INDEX('Policy Characteristics'!G:G,MATCH($C167,'Policy Characteristics'!$C:$C,0))),"",INDEX('Policy Characteristics'!G:G,MATCH($C167,'Policy Characteristics'!$C:$C,0)))</f>
        <v>1</v>
      </c>
      <c r="N167" s="358">
        <f>IF(ISBLANK(INDEX('Policy Characteristics'!H:H,MATCH($C167,'Policy Characteristics'!$C:$C,0))),"",INDEX('Policy Characteristics'!H:H,MATCH($C167,'Policy Characteristics'!$C:$C,0)))</f>
        <v>1</v>
      </c>
      <c r="O167" s="358" t="str">
        <f>IF(ISBLANK(INDEX('Policy Characteristics'!I:I,MATCH($C167,'Policy Characteristics'!$C:$C,0))),"",INDEX('Policy Characteristics'!I:I,MATCH($C167,'Policy Characteristics'!$C:$C,0)))</f>
        <v>on/off</v>
      </c>
      <c r="P167" s="358" t="str">
        <f>IF(ISBLANK(INDEX('Policy Characteristics'!J:J,MATCH($C167,'Policy Characteristics'!$C:$C,0))),"",INDEX('Policy Characteristics'!J:J,MATCH($C167,'Policy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7" s="358" t="str">
        <f>IF(ISBLANK(INDEX('Policy Characteristics'!K:K,MATCH($C167,'Policy Characteristics'!$C:$C,0))),"",INDEX('Policy Characteristics'!K:K,MATCH($C167,'Policy Characteristics'!$C:$C,0)))</f>
        <v>buildings-sector-main.html#rebate</v>
      </c>
      <c r="R167" s="358" t="str">
        <f>IF(ISBLANK(INDEX('Policy Characteristics'!L:L,MATCH($C167,'Policy Characteristics'!$C:$C,0))),"",INDEX('Policy Characteristics'!L:L,MATCH($C167,'Policy Characteristics'!$C:$C,0)))</f>
        <v>rebate-for-efficient-products.html</v>
      </c>
    </row>
    <row r="168" spans="1:18" s="5" customFormat="1" x14ac:dyDescent="0.35">
      <c r="A168" s="358" t="str">
        <f>IF(ISBLANK(INDEX('Policy Characteristics'!A:A,MATCH($C168,'Policy Characteristics'!$C:$C,0))),"",INDEX('Policy Characteristics'!A:A,MATCH($C168,'Policy Characteristics'!$C:$C,0)))</f>
        <v>Buildings and Appliances</v>
      </c>
      <c r="B168" s="358" t="str">
        <f>IF(ISBLANK(INDEX('Policy Characteristics'!B:B,MATCH($C168,'Policy Characteristics'!$C:$C,0))),"",INDEX('Policy Characteristics'!B:B,MATCH($C168,'Policy Characteristics'!$C:$C,0)))</f>
        <v>Rebate for Efficient Products</v>
      </c>
      <c r="C168" s="362" t="str">
        <f t="shared" si="15"/>
        <v>Boolean Rebate Program for Efficient Components</v>
      </c>
      <c r="D168" s="53" t="s">
        <v>121</v>
      </c>
      <c r="E168" s="53"/>
      <c r="F168" s="53" t="s">
        <v>127</v>
      </c>
      <c r="G168" s="53"/>
      <c r="H168" s="54">
        <v>605</v>
      </c>
      <c r="I168" s="53" t="s">
        <v>46</v>
      </c>
      <c r="J168" s="360" t="str">
        <f>IF(ISBLANK(INDEX('Policy Characteristics'!D:D,MATCH($C168,'Policy Characteristics'!$C:$C,0))),"",INDEX('Policy Characteristics'!D:D,MATCH($C168,'Policy Characteristics'!$C:$C,0)))</f>
        <v>Rebate for Efficient Products</v>
      </c>
      <c r="K168" s="358" t="str">
        <f>IF(ISBLANK(INDEX('Policy Characteristics'!E:E,MATCH($C168,'Policy Characteristics'!$C:$C,0))),"",INDEX('Policy Characteristics'!E:E,MATCH($C168,'Policy Characteristics'!$C:$C,0)))</f>
        <v>bldgs rebate</v>
      </c>
      <c r="L168" s="358">
        <f>IF(ISBLANK(INDEX('Policy Characteristics'!F:F,MATCH($C168,'Policy Characteristics'!$C:$C,0))),"",INDEX('Policy Characteristics'!F:F,MATCH($C168,'Policy Characteristics'!$C:$C,0)))</f>
        <v>0</v>
      </c>
      <c r="M168" s="358">
        <f>IF(ISBLANK(INDEX('Policy Characteristics'!G:G,MATCH($C168,'Policy Characteristics'!$C:$C,0))),"",INDEX('Policy Characteristics'!G:G,MATCH($C168,'Policy Characteristics'!$C:$C,0)))</f>
        <v>1</v>
      </c>
      <c r="N168" s="358">
        <f>IF(ISBLANK(INDEX('Policy Characteristics'!H:H,MATCH($C168,'Policy Characteristics'!$C:$C,0))),"",INDEX('Policy Characteristics'!H:H,MATCH($C168,'Policy Characteristics'!$C:$C,0)))</f>
        <v>1</v>
      </c>
      <c r="O168" s="358" t="str">
        <f>IF(ISBLANK(INDEX('Policy Characteristics'!I:I,MATCH($C168,'Policy Characteristics'!$C:$C,0))),"",INDEX('Policy Characteristics'!I:I,MATCH($C168,'Policy Characteristics'!$C:$C,0)))</f>
        <v>on/off</v>
      </c>
      <c r="P168" s="358" t="str">
        <f>IF(ISBLANK(INDEX('Policy Characteristics'!J:J,MATCH($C168,'Policy Characteristics'!$C:$C,0))),"",INDEX('Policy Characteristics'!J:J,MATCH($C168,'Policy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8" s="358" t="str">
        <f>IF(ISBLANK(INDEX('Policy Characteristics'!K:K,MATCH($C168,'Policy Characteristics'!$C:$C,0))),"",INDEX('Policy Characteristics'!K:K,MATCH($C168,'Policy Characteristics'!$C:$C,0)))</f>
        <v>buildings-sector-main.html#rebate</v>
      </c>
      <c r="R168" s="358" t="str">
        <f>IF(ISBLANK(INDEX('Policy Characteristics'!L:L,MATCH($C168,'Policy Characteristics'!$C:$C,0))),"",INDEX('Policy Characteristics'!L:L,MATCH($C168,'Policy Characteristics'!$C:$C,0)))</f>
        <v>rebate-for-efficient-products.html</v>
      </c>
    </row>
    <row r="169" spans="1:18" s="5" customFormat="1" x14ac:dyDescent="0.35">
      <c r="A169" s="358" t="str">
        <f>IF(ISBLANK(INDEX('Policy Characteristics'!A:A,MATCH($C169,'Policy Characteristics'!$C:$C,0))),"",INDEX('Policy Characteristics'!A:A,MATCH($C169,'Policy Characteristics'!$C:$C,0)))</f>
        <v>Buildings and Appliances</v>
      </c>
      <c r="B169" s="358" t="str">
        <f>IF(ISBLANK(INDEX('Policy Characteristics'!B:B,MATCH($C169,'Policy Characteristics'!$C:$C,0))),"",INDEX('Policy Characteristics'!B:B,MATCH($C169,'Policy Characteristics'!$C:$C,0)))</f>
        <v>Rebate for Efficient Products</v>
      </c>
      <c r="C169" s="362" t="str">
        <f t="shared" si="15"/>
        <v>Boolean Rebate Program for Efficient Components</v>
      </c>
      <c r="D169" s="53" t="s">
        <v>122</v>
      </c>
      <c r="E169" s="53"/>
      <c r="F169" s="53" t="s">
        <v>128</v>
      </c>
      <c r="G169" s="53"/>
      <c r="H169" s="54">
        <v>606</v>
      </c>
      <c r="I169" s="53" t="s">
        <v>46</v>
      </c>
      <c r="J169" s="360" t="str">
        <f>IF(ISBLANK(INDEX('Policy Characteristics'!D:D,MATCH($C169,'Policy Characteristics'!$C:$C,0))),"",INDEX('Policy Characteristics'!D:D,MATCH($C169,'Policy Characteristics'!$C:$C,0)))</f>
        <v>Rebate for Efficient Products</v>
      </c>
      <c r="K169" s="358" t="str">
        <f>IF(ISBLANK(INDEX('Policy Characteristics'!E:E,MATCH($C169,'Policy Characteristics'!$C:$C,0))),"",INDEX('Policy Characteristics'!E:E,MATCH($C169,'Policy Characteristics'!$C:$C,0)))</f>
        <v>bldgs rebate</v>
      </c>
      <c r="L169" s="358">
        <f>IF(ISBLANK(INDEX('Policy Characteristics'!F:F,MATCH($C169,'Policy Characteristics'!$C:$C,0))),"",INDEX('Policy Characteristics'!F:F,MATCH($C169,'Policy Characteristics'!$C:$C,0)))</f>
        <v>0</v>
      </c>
      <c r="M169" s="358">
        <f>IF(ISBLANK(INDEX('Policy Characteristics'!G:G,MATCH($C169,'Policy Characteristics'!$C:$C,0))),"",INDEX('Policy Characteristics'!G:G,MATCH($C169,'Policy Characteristics'!$C:$C,0)))</f>
        <v>1</v>
      </c>
      <c r="N169" s="358">
        <f>IF(ISBLANK(INDEX('Policy Characteristics'!H:H,MATCH($C169,'Policy Characteristics'!$C:$C,0))),"",INDEX('Policy Characteristics'!H:H,MATCH($C169,'Policy Characteristics'!$C:$C,0)))</f>
        <v>1</v>
      </c>
      <c r="O169" s="358" t="str">
        <f>IF(ISBLANK(INDEX('Policy Characteristics'!I:I,MATCH($C169,'Policy Characteristics'!$C:$C,0))),"",INDEX('Policy Characteristics'!I:I,MATCH($C169,'Policy Characteristics'!$C:$C,0)))</f>
        <v>on/off</v>
      </c>
      <c r="P169" s="358" t="str">
        <f>IF(ISBLANK(INDEX('Policy Characteristics'!J:J,MATCH($C169,'Policy Characteristics'!$C:$C,0))),"",INDEX('Policy Characteristics'!J:J,MATCH($C169,'Policy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9" s="358" t="str">
        <f>IF(ISBLANK(INDEX('Policy Characteristics'!K:K,MATCH($C169,'Policy Characteristics'!$C:$C,0))),"",INDEX('Policy Characteristics'!K:K,MATCH($C169,'Policy Characteristics'!$C:$C,0)))</f>
        <v>buildings-sector-main.html#rebate</v>
      </c>
      <c r="R169" s="358" t="str">
        <f>IF(ISBLANK(INDEX('Policy Characteristics'!L:L,MATCH($C169,'Policy Characteristics'!$C:$C,0))),"",INDEX('Policy Characteristics'!L:L,MATCH($C169,'Policy Characteristics'!$C:$C,0)))</f>
        <v>rebate-for-efficient-products.html</v>
      </c>
    </row>
    <row r="170" spans="1:18" s="5" customFormat="1" x14ac:dyDescent="0.35">
      <c r="A170" s="358" t="str">
        <f>IF(ISBLANK(INDEX('Policy Characteristics'!A:A,MATCH($C170,'Policy Characteristics'!$C:$C,0))),"",INDEX('Policy Characteristics'!A:A,MATCH($C170,'Policy Characteristics'!$C:$C,0)))</f>
        <v>Buildings and Appliances</v>
      </c>
      <c r="B170" s="358" t="str">
        <f>IF(ISBLANK(INDEX('Policy Characteristics'!B:B,MATCH($C170,'Policy Characteristics'!$C:$C,0))),"",INDEX('Policy Characteristics'!B:B,MATCH($C170,'Policy Characteristics'!$C:$C,0)))</f>
        <v>Rebate for Efficient Products</v>
      </c>
      <c r="C170" s="362" t="str">
        <f t="shared" si="15"/>
        <v>Boolean Rebate Program for Efficient Components</v>
      </c>
      <c r="D170" s="53" t="s">
        <v>123</v>
      </c>
      <c r="E170" s="53"/>
      <c r="F170" s="53" t="s">
        <v>129</v>
      </c>
      <c r="G170" s="53"/>
      <c r="H170" s="54">
        <v>29</v>
      </c>
      <c r="I170" s="53" t="s">
        <v>45</v>
      </c>
      <c r="J170" s="360" t="str">
        <f>IF(ISBLANK(INDEX('Policy Characteristics'!D:D,MATCH($C170,'Policy Characteristics'!$C:$C,0))),"",INDEX('Policy Characteristics'!D:D,MATCH($C170,'Policy Characteristics'!$C:$C,0)))</f>
        <v>Rebate for Efficient Products</v>
      </c>
      <c r="K170" s="358" t="str">
        <f>IF(ISBLANK(INDEX('Policy Characteristics'!E:E,MATCH($C170,'Policy Characteristics'!$C:$C,0))),"",INDEX('Policy Characteristics'!E:E,MATCH($C170,'Policy Characteristics'!$C:$C,0)))</f>
        <v>bldgs rebate</v>
      </c>
      <c r="L170" s="358">
        <f>IF(ISBLANK(INDEX('Policy Characteristics'!F:F,MATCH($C170,'Policy Characteristics'!$C:$C,0))),"",INDEX('Policy Characteristics'!F:F,MATCH($C170,'Policy Characteristics'!$C:$C,0)))</f>
        <v>0</v>
      </c>
      <c r="M170" s="358">
        <f>IF(ISBLANK(INDEX('Policy Characteristics'!G:G,MATCH($C170,'Policy Characteristics'!$C:$C,0))),"",INDEX('Policy Characteristics'!G:G,MATCH($C170,'Policy Characteristics'!$C:$C,0)))</f>
        <v>1</v>
      </c>
      <c r="N170" s="358">
        <f>IF(ISBLANK(INDEX('Policy Characteristics'!H:H,MATCH($C170,'Policy Characteristics'!$C:$C,0))),"",INDEX('Policy Characteristics'!H:H,MATCH($C170,'Policy Characteristics'!$C:$C,0)))</f>
        <v>1</v>
      </c>
      <c r="O170" s="358" t="str">
        <f>IF(ISBLANK(INDEX('Policy Characteristics'!I:I,MATCH($C170,'Policy Characteristics'!$C:$C,0))),"",INDEX('Policy Characteristics'!I:I,MATCH($C170,'Policy Characteristics'!$C:$C,0)))</f>
        <v>on/off</v>
      </c>
      <c r="P170" s="358" t="str">
        <f>IF(ISBLANK(INDEX('Policy Characteristics'!J:J,MATCH($C170,'Policy Characteristics'!$C:$C,0))),"",INDEX('Policy Characteristics'!J:J,MATCH($C170,'Policy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0" s="358" t="str">
        <f>IF(ISBLANK(INDEX('Policy Characteristics'!K:K,MATCH($C170,'Policy Characteristics'!$C:$C,0))),"",INDEX('Policy Characteristics'!K:K,MATCH($C170,'Policy Characteristics'!$C:$C,0)))</f>
        <v>buildings-sector-main.html#rebate</v>
      </c>
      <c r="R170" s="358" t="str">
        <f>IF(ISBLANK(INDEX('Policy Characteristics'!L:L,MATCH($C170,'Policy Characteristics'!$C:$C,0))),"",INDEX('Policy Characteristics'!L:L,MATCH($C170,'Policy Characteristics'!$C:$C,0)))</f>
        <v>rebate-for-efficient-products.html</v>
      </c>
    </row>
    <row r="171" spans="1:18" s="5" customFormat="1" x14ac:dyDescent="0.35">
      <c r="A171" s="358" t="str">
        <f>IF(ISBLANK(INDEX('Policy Characteristics'!A:A,MATCH($C171,'Policy Characteristics'!$C:$C,0))),"",INDEX('Policy Characteristics'!A:A,MATCH($C171,'Policy Characteristics'!$C:$C,0)))</f>
        <v>Buildings and Appliances</v>
      </c>
      <c r="B171" s="358" t="str">
        <f>IF(ISBLANK(INDEX('Policy Characteristics'!B:B,MATCH($C171,'Policy Characteristics'!$C:$C,0))),"",INDEX('Policy Characteristics'!B:B,MATCH($C171,'Policy Characteristics'!$C:$C,0)))</f>
        <v>Rebate for Efficient Products</v>
      </c>
      <c r="C171" s="362" t="str">
        <f t="shared" si="15"/>
        <v>Boolean Rebate Program for Efficient Components</v>
      </c>
      <c r="D171" s="53" t="s">
        <v>124</v>
      </c>
      <c r="E171" s="53"/>
      <c r="F171" s="53" t="s">
        <v>130</v>
      </c>
      <c r="G171" s="53"/>
      <c r="H171" s="54">
        <v>607</v>
      </c>
      <c r="I171" s="53" t="s">
        <v>46</v>
      </c>
      <c r="J171" s="360" t="str">
        <f>IF(ISBLANK(INDEX('Policy Characteristics'!D:D,MATCH($C171,'Policy Characteristics'!$C:$C,0))),"",INDEX('Policy Characteristics'!D:D,MATCH($C171,'Policy Characteristics'!$C:$C,0)))</f>
        <v>Rebate for Efficient Products</v>
      </c>
      <c r="K171" s="358" t="str">
        <f>IF(ISBLANK(INDEX('Policy Characteristics'!E:E,MATCH($C171,'Policy Characteristics'!$C:$C,0))),"",INDEX('Policy Characteristics'!E:E,MATCH($C171,'Policy Characteristics'!$C:$C,0)))</f>
        <v>bldgs rebate</v>
      </c>
      <c r="L171" s="358">
        <f>IF(ISBLANK(INDEX('Policy Characteristics'!F:F,MATCH($C171,'Policy Characteristics'!$C:$C,0))),"",INDEX('Policy Characteristics'!F:F,MATCH($C171,'Policy Characteristics'!$C:$C,0)))</f>
        <v>0</v>
      </c>
      <c r="M171" s="358">
        <f>IF(ISBLANK(INDEX('Policy Characteristics'!G:G,MATCH($C171,'Policy Characteristics'!$C:$C,0))),"",INDEX('Policy Characteristics'!G:G,MATCH($C171,'Policy Characteristics'!$C:$C,0)))</f>
        <v>1</v>
      </c>
      <c r="N171" s="358">
        <f>IF(ISBLANK(INDEX('Policy Characteristics'!H:H,MATCH($C171,'Policy Characteristics'!$C:$C,0))),"",INDEX('Policy Characteristics'!H:H,MATCH($C171,'Policy Characteristics'!$C:$C,0)))</f>
        <v>1</v>
      </c>
      <c r="O171" s="358" t="str">
        <f>IF(ISBLANK(INDEX('Policy Characteristics'!I:I,MATCH($C171,'Policy Characteristics'!$C:$C,0))),"",INDEX('Policy Characteristics'!I:I,MATCH($C171,'Policy Characteristics'!$C:$C,0)))</f>
        <v>on/off</v>
      </c>
      <c r="P171" s="358" t="str">
        <f>IF(ISBLANK(INDEX('Policy Characteristics'!J:J,MATCH($C171,'Policy Characteristics'!$C:$C,0))),"",INDEX('Policy Characteristics'!J:J,MATCH($C171,'Policy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1" s="358" t="str">
        <f>IF(ISBLANK(INDEX('Policy Characteristics'!K:K,MATCH($C171,'Policy Characteristics'!$C:$C,0))),"",INDEX('Policy Characteristics'!K:K,MATCH($C171,'Policy Characteristics'!$C:$C,0)))</f>
        <v>buildings-sector-main.html#rebate</v>
      </c>
      <c r="R171" s="358" t="str">
        <f>IF(ISBLANK(INDEX('Policy Characteristics'!L:L,MATCH($C171,'Policy Characteristics'!$C:$C,0))),"",INDEX('Policy Characteristics'!L:L,MATCH($C171,'Policy Characteristics'!$C:$C,0)))</f>
        <v>rebate-for-efficient-products.html</v>
      </c>
    </row>
    <row r="172" spans="1:18" s="2" customFormat="1" x14ac:dyDescent="0.35">
      <c r="A172" s="358" t="str">
        <f>IF(ISBLANK(INDEX('Policy Characteristics'!A:A,MATCH($C172,'Policy Characteristics'!$C:$C,0))),"",INDEX('Policy Characteristics'!A:A,MATCH($C172,'Policy Characteristics'!$C:$C,0)))</f>
        <v>Electricity Supply</v>
      </c>
      <c r="B172" s="358" t="str">
        <f>IF(ISBLANK(INDEX('Policy Characteristics'!B:B,MATCH($C172,'Policy Characteristics'!$C:$C,0))),"",INDEX('Policy Characteristics'!B:B,MATCH($C172,'Policy Characteristics'!$C:$C,0)))</f>
        <v>Ban New Power Plants</v>
      </c>
      <c r="C172" s="361" t="s">
        <v>356</v>
      </c>
      <c r="D172" s="53" t="s">
        <v>477</v>
      </c>
      <c r="E172" s="53"/>
      <c r="F172" s="53" t="s">
        <v>476</v>
      </c>
      <c r="G172" s="9"/>
      <c r="H172" s="56">
        <v>167</v>
      </c>
      <c r="I172" s="9" t="s">
        <v>45</v>
      </c>
      <c r="J172" s="360" t="str">
        <f>IF(ISBLANK(INDEX('Policy Characteristics'!D:D,MATCH($C172,'Policy Characteristics'!$C:$C,0))),"",INDEX('Policy Characteristics'!D:D,MATCH($C172,'Policy Characteristics'!$C:$C,0)))</f>
        <v>Ban New Power Plants</v>
      </c>
      <c r="K172" s="358" t="str">
        <f>IF(ISBLANK(INDEX('Policy Characteristics'!E:E,MATCH($C172,'Policy Characteristics'!$C:$C,0))),"",INDEX('Policy Characteristics'!E:E,MATCH($C172,'Policy Characteristics'!$C:$C,0)))</f>
        <v>elec ban new power plants</v>
      </c>
      <c r="L172" s="358">
        <f>IF(ISBLANK(INDEX('Policy Characteristics'!F:F,MATCH($C172,'Policy Characteristics'!$C:$C,0))),"",INDEX('Policy Characteristics'!F:F,MATCH($C172,'Policy Characteristics'!$C:$C,0)))</f>
        <v>0</v>
      </c>
      <c r="M172" s="358">
        <f>IF(ISBLANK(INDEX('Policy Characteristics'!G:G,MATCH($C172,'Policy Characteristics'!$C:$C,0))),"",INDEX('Policy Characteristics'!G:G,MATCH($C172,'Policy Characteristics'!$C:$C,0)))</f>
        <v>1</v>
      </c>
      <c r="N172" s="358">
        <f>IF(ISBLANK(INDEX('Policy Characteristics'!H:H,MATCH($C172,'Policy Characteristics'!$C:$C,0))),"",INDEX('Policy Characteristics'!H:H,MATCH($C172,'Policy Characteristics'!$C:$C,0)))</f>
        <v>1</v>
      </c>
      <c r="O172" s="358" t="str">
        <f>IF(ISBLANK(INDEX('Policy Characteristics'!I:I,MATCH($C172,'Policy Characteristics'!$C:$C,0))),"",INDEX('Policy Characteristics'!I:I,MATCH($C172,'Policy Characteristics'!$C:$C,0)))</f>
        <v>on/off</v>
      </c>
      <c r="P172" s="358" t="str">
        <f>IF(ISBLANK(INDEX('Policy Characteristics'!J:J,MATCH($C172,'Policy Characteristics'!$C:$C,0))),"",INDEX('Policy Characteristics'!J:J,MATCH($C172,'Policy Characteristics'!$C:$C,0)))</f>
        <v>**Description:** This policy prevents new capacity of the selected type(s) from being built or deployed.</v>
      </c>
      <c r="Q172" s="358" t="str">
        <f>IF(ISBLANK(INDEX('Policy Characteristics'!K:K,MATCH($C172,'Policy Characteristics'!$C:$C,0))),"",INDEX('Policy Characteristics'!K:K,MATCH($C172,'Policy Characteristics'!$C:$C,0)))</f>
        <v>electricity-sector-main.html#ban</v>
      </c>
      <c r="R172" s="358" t="str">
        <f>IF(ISBLANK(INDEX('Policy Characteristics'!L:L,MATCH($C172,'Policy Characteristics'!$C:$C,0))),"",INDEX('Policy Characteristics'!L:L,MATCH($C172,'Policy Characteristics'!$C:$C,0)))</f>
        <v>ban-new-capacity.html</v>
      </c>
    </row>
    <row r="173" spans="1:18" s="5" customFormat="1" x14ac:dyDescent="0.35">
      <c r="A173" s="358" t="str">
        <f>IF(ISBLANK(INDEX('Policy Characteristics'!A:A,MATCH($C173,'Policy Characteristics'!$C:$C,0))),"",INDEX('Policy Characteristics'!A:A,MATCH($C173,'Policy Characteristics'!$C:$C,0)))</f>
        <v>Electricity Supply</v>
      </c>
      <c r="B173" s="358" t="str">
        <f>IF(ISBLANK(INDEX('Policy Characteristics'!B:B,MATCH($C173,'Policy Characteristics'!$C:$C,0))),"",INDEX('Policy Characteristics'!B:B,MATCH($C173,'Policy Characteristics'!$C:$C,0)))</f>
        <v>Ban New Power Plants</v>
      </c>
      <c r="C173" s="362" t="str">
        <f t="shared" ref="C173:C183" si="16">C$172</f>
        <v>Boolean Ban New Power Plants</v>
      </c>
      <c r="D173" s="9" t="s">
        <v>331</v>
      </c>
      <c r="E173" s="53"/>
      <c r="F173" s="9" t="s">
        <v>332</v>
      </c>
      <c r="G173" s="53"/>
      <c r="H173" s="54">
        <v>168</v>
      </c>
      <c r="I173" s="53" t="s">
        <v>45</v>
      </c>
      <c r="J173" s="360" t="str">
        <f>IF(ISBLANK(INDEX('Policy Characteristics'!D:D,MATCH($C173,'Policy Characteristics'!$C:$C,0))),"",INDEX('Policy Characteristics'!D:D,MATCH($C173,'Policy Characteristics'!$C:$C,0)))</f>
        <v>Ban New Power Plants</v>
      </c>
      <c r="K173" s="358" t="str">
        <f>IF(ISBLANK(INDEX('Policy Characteristics'!E:E,MATCH($C173,'Policy Characteristics'!$C:$C,0))),"",INDEX('Policy Characteristics'!E:E,MATCH($C173,'Policy Characteristics'!$C:$C,0)))</f>
        <v>elec ban new power plants</v>
      </c>
      <c r="L173" s="358">
        <f>IF(ISBLANK(INDEX('Policy Characteristics'!F:F,MATCH($C173,'Policy Characteristics'!$C:$C,0))),"",INDEX('Policy Characteristics'!F:F,MATCH($C173,'Policy Characteristics'!$C:$C,0)))</f>
        <v>0</v>
      </c>
      <c r="M173" s="358">
        <f>IF(ISBLANK(INDEX('Policy Characteristics'!G:G,MATCH($C173,'Policy Characteristics'!$C:$C,0))),"",INDEX('Policy Characteristics'!G:G,MATCH($C173,'Policy Characteristics'!$C:$C,0)))</f>
        <v>1</v>
      </c>
      <c r="N173" s="358">
        <f>IF(ISBLANK(INDEX('Policy Characteristics'!H:H,MATCH($C173,'Policy Characteristics'!$C:$C,0))),"",INDEX('Policy Characteristics'!H:H,MATCH($C173,'Policy Characteristics'!$C:$C,0)))</f>
        <v>1</v>
      </c>
      <c r="O173" s="358" t="str">
        <f>IF(ISBLANK(INDEX('Policy Characteristics'!I:I,MATCH($C173,'Policy Characteristics'!$C:$C,0))),"",INDEX('Policy Characteristics'!I:I,MATCH($C173,'Policy Characteristics'!$C:$C,0)))</f>
        <v>on/off</v>
      </c>
      <c r="P173" s="358" t="str">
        <f>IF(ISBLANK(INDEX('Policy Characteristics'!J:J,MATCH($C173,'Policy Characteristics'!$C:$C,0))),"",INDEX('Policy Characteristics'!J:J,MATCH($C173,'Policy Characteristics'!$C:$C,0)))</f>
        <v>**Description:** This policy prevents new capacity of the selected type(s) from being built or deployed.</v>
      </c>
      <c r="Q173" s="358" t="str">
        <f>IF(ISBLANK(INDEX('Policy Characteristics'!K:K,MATCH($C173,'Policy Characteristics'!$C:$C,0))),"",INDEX('Policy Characteristics'!K:K,MATCH($C173,'Policy Characteristics'!$C:$C,0)))</f>
        <v>electricity-sector-main.html#ban</v>
      </c>
      <c r="R173" s="358" t="str">
        <f>IF(ISBLANK(INDEX('Policy Characteristics'!L:L,MATCH($C173,'Policy Characteristics'!$C:$C,0))),"",INDEX('Policy Characteristics'!L:L,MATCH($C173,'Policy Characteristics'!$C:$C,0)))</f>
        <v>ban-new-capacity.html</v>
      </c>
    </row>
    <row r="174" spans="1:18" s="5" customFormat="1" x14ac:dyDescent="0.35">
      <c r="A174" s="358" t="str">
        <f>IF(ISBLANK(INDEX('Policy Characteristics'!A:A,MATCH($C174,'Policy Characteristics'!$C:$C,0))),"",INDEX('Policy Characteristics'!A:A,MATCH($C174,'Policy Characteristics'!$C:$C,0)))</f>
        <v>Electricity Supply</v>
      </c>
      <c r="B174" s="358" t="str">
        <f>IF(ISBLANK(INDEX('Policy Characteristics'!B:B,MATCH($C174,'Policy Characteristics'!$C:$C,0))),"",INDEX('Policy Characteristics'!B:B,MATCH($C174,'Policy Characteristics'!$C:$C,0)))</f>
        <v>Ban New Power Plants</v>
      </c>
      <c r="C174" s="362" t="str">
        <f t="shared" si="16"/>
        <v>Boolean Ban New Power Plants</v>
      </c>
      <c r="D174" s="9" t="s">
        <v>78</v>
      </c>
      <c r="E174" s="53"/>
      <c r="F174" s="9" t="s">
        <v>92</v>
      </c>
      <c r="G174" s="53"/>
      <c r="H174" s="56">
        <v>169</v>
      </c>
      <c r="I174" s="53" t="s">
        <v>45</v>
      </c>
      <c r="J174" s="360" t="str">
        <f>IF(ISBLANK(INDEX('Policy Characteristics'!D:D,MATCH($C174,'Policy Characteristics'!$C:$C,0))),"",INDEX('Policy Characteristics'!D:D,MATCH($C174,'Policy Characteristics'!$C:$C,0)))</f>
        <v>Ban New Power Plants</v>
      </c>
      <c r="K174" s="358" t="str">
        <f>IF(ISBLANK(INDEX('Policy Characteristics'!E:E,MATCH($C174,'Policy Characteristics'!$C:$C,0))),"",INDEX('Policy Characteristics'!E:E,MATCH($C174,'Policy Characteristics'!$C:$C,0)))</f>
        <v>elec ban new power plants</v>
      </c>
      <c r="L174" s="358">
        <f>IF(ISBLANK(INDEX('Policy Characteristics'!F:F,MATCH($C174,'Policy Characteristics'!$C:$C,0))),"",INDEX('Policy Characteristics'!F:F,MATCH($C174,'Policy Characteristics'!$C:$C,0)))</f>
        <v>0</v>
      </c>
      <c r="M174" s="358">
        <f>IF(ISBLANK(INDEX('Policy Characteristics'!G:G,MATCH($C174,'Policy Characteristics'!$C:$C,0))),"",INDEX('Policy Characteristics'!G:G,MATCH($C174,'Policy Characteristics'!$C:$C,0)))</f>
        <v>1</v>
      </c>
      <c r="N174" s="358">
        <f>IF(ISBLANK(INDEX('Policy Characteristics'!H:H,MATCH($C174,'Policy Characteristics'!$C:$C,0))),"",INDEX('Policy Characteristics'!H:H,MATCH($C174,'Policy Characteristics'!$C:$C,0)))</f>
        <v>1</v>
      </c>
      <c r="O174" s="358" t="str">
        <f>IF(ISBLANK(INDEX('Policy Characteristics'!I:I,MATCH($C174,'Policy Characteristics'!$C:$C,0))),"",INDEX('Policy Characteristics'!I:I,MATCH($C174,'Policy Characteristics'!$C:$C,0)))</f>
        <v>on/off</v>
      </c>
      <c r="P174" s="358" t="str">
        <f>IF(ISBLANK(INDEX('Policy Characteristics'!J:J,MATCH($C174,'Policy Characteristics'!$C:$C,0))),"",INDEX('Policy Characteristics'!J:J,MATCH($C174,'Policy Characteristics'!$C:$C,0)))</f>
        <v>**Description:** This policy prevents new capacity of the selected type(s) from being built or deployed.</v>
      </c>
      <c r="Q174" s="358" t="str">
        <f>IF(ISBLANK(INDEX('Policy Characteristics'!K:K,MATCH($C174,'Policy Characteristics'!$C:$C,0))),"",INDEX('Policy Characteristics'!K:K,MATCH($C174,'Policy Characteristics'!$C:$C,0)))</f>
        <v>electricity-sector-main.html#ban</v>
      </c>
      <c r="R174" s="358" t="str">
        <f>IF(ISBLANK(INDEX('Policy Characteristics'!L:L,MATCH($C174,'Policy Characteristics'!$C:$C,0))),"",INDEX('Policy Characteristics'!L:L,MATCH($C174,'Policy Characteristics'!$C:$C,0)))</f>
        <v>ban-new-capacity.html</v>
      </c>
    </row>
    <row r="175" spans="1:18" s="5" customFormat="1" x14ac:dyDescent="0.35">
      <c r="A175" s="358" t="str">
        <f>IF(ISBLANK(INDEX('Policy Characteristics'!A:A,MATCH($C175,'Policy Characteristics'!$C:$C,0))),"",INDEX('Policy Characteristics'!A:A,MATCH($C175,'Policy Characteristics'!$C:$C,0)))</f>
        <v>Electricity Supply</v>
      </c>
      <c r="B175" s="358" t="str">
        <f>IF(ISBLANK(INDEX('Policy Characteristics'!B:B,MATCH($C175,'Policy Characteristics'!$C:$C,0))),"",INDEX('Policy Characteristics'!B:B,MATCH($C175,'Policy Characteristics'!$C:$C,0)))</f>
        <v>Ban New Power Plants</v>
      </c>
      <c r="C175" s="362" t="str">
        <f t="shared" si="16"/>
        <v>Boolean Ban New Power Plants</v>
      </c>
      <c r="D175" s="9" t="s">
        <v>79</v>
      </c>
      <c r="E175" s="53"/>
      <c r="F175" s="9" t="s">
        <v>93</v>
      </c>
      <c r="G175" s="53"/>
      <c r="H175" s="54">
        <v>170</v>
      </c>
      <c r="I175" s="53" t="s">
        <v>45</v>
      </c>
      <c r="J175" s="360" t="str">
        <f>IF(ISBLANK(INDEX('Policy Characteristics'!D:D,MATCH($C175,'Policy Characteristics'!$C:$C,0))),"",INDEX('Policy Characteristics'!D:D,MATCH($C175,'Policy Characteristics'!$C:$C,0)))</f>
        <v>Ban New Power Plants</v>
      </c>
      <c r="K175" s="358" t="str">
        <f>IF(ISBLANK(INDEX('Policy Characteristics'!E:E,MATCH($C175,'Policy Characteristics'!$C:$C,0))),"",INDEX('Policy Characteristics'!E:E,MATCH($C175,'Policy Characteristics'!$C:$C,0)))</f>
        <v>elec ban new power plants</v>
      </c>
      <c r="L175" s="358">
        <f>IF(ISBLANK(INDEX('Policy Characteristics'!F:F,MATCH($C175,'Policy Characteristics'!$C:$C,0))),"",INDEX('Policy Characteristics'!F:F,MATCH($C175,'Policy Characteristics'!$C:$C,0)))</f>
        <v>0</v>
      </c>
      <c r="M175" s="358">
        <f>IF(ISBLANK(INDEX('Policy Characteristics'!G:G,MATCH($C175,'Policy Characteristics'!$C:$C,0))),"",INDEX('Policy Characteristics'!G:G,MATCH($C175,'Policy Characteristics'!$C:$C,0)))</f>
        <v>1</v>
      </c>
      <c r="N175" s="358">
        <f>IF(ISBLANK(INDEX('Policy Characteristics'!H:H,MATCH($C175,'Policy Characteristics'!$C:$C,0))),"",INDEX('Policy Characteristics'!H:H,MATCH($C175,'Policy Characteristics'!$C:$C,0)))</f>
        <v>1</v>
      </c>
      <c r="O175" s="358" t="str">
        <f>IF(ISBLANK(INDEX('Policy Characteristics'!I:I,MATCH($C175,'Policy Characteristics'!$C:$C,0))),"",INDEX('Policy Characteristics'!I:I,MATCH($C175,'Policy Characteristics'!$C:$C,0)))</f>
        <v>on/off</v>
      </c>
      <c r="P175" s="358" t="str">
        <f>IF(ISBLANK(INDEX('Policy Characteristics'!J:J,MATCH($C175,'Policy Characteristics'!$C:$C,0))),"",INDEX('Policy Characteristics'!J:J,MATCH($C175,'Policy Characteristics'!$C:$C,0)))</f>
        <v>**Description:** This policy prevents new capacity of the selected type(s) from being built or deployed.</v>
      </c>
      <c r="Q175" s="358" t="str">
        <f>IF(ISBLANK(INDEX('Policy Characteristics'!K:K,MATCH($C175,'Policy Characteristics'!$C:$C,0))),"",INDEX('Policy Characteristics'!K:K,MATCH($C175,'Policy Characteristics'!$C:$C,0)))</f>
        <v>electricity-sector-main.html#ban</v>
      </c>
      <c r="R175" s="358" t="str">
        <f>IF(ISBLANK(INDEX('Policy Characteristics'!L:L,MATCH($C175,'Policy Characteristics'!$C:$C,0))),"",INDEX('Policy Characteristics'!L:L,MATCH($C175,'Policy Characteristics'!$C:$C,0)))</f>
        <v>ban-new-capacity.html</v>
      </c>
    </row>
    <row r="176" spans="1:18" s="5" customFormat="1" x14ac:dyDescent="0.35">
      <c r="A176" s="358" t="str">
        <f>IF(ISBLANK(INDEX('Policy Characteristics'!A:A,MATCH($C176,'Policy Characteristics'!$C:$C,0))),"",INDEX('Policy Characteristics'!A:A,MATCH($C176,'Policy Characteristics'!$C:$C,0)))</f>
        <v>Electricity Supply</v>
      </c>
      <c r="B176" s="358" t="str">
        <f>IF(ISBLANK(INDEX('Policy Characteristics'!B:B,MATCH($C176,'Policy Characteristics'!$C:$C,0))),"",INDEX('Policy Characteristics'!B:B,MATCH($C176,'Policy Characteristics'!$C:$C,0)))</f>
        <v>Ban New Power Plants</v>
      </c>
      <c r="C176" s="362" t="str">
        <f t="shared" si="16"/>
        <v>Boolean Ban New Power Plants</v>
      </c>
      <c r="D176" s="9" t="s">
        <v>478</v>
      </c>
      <c r="E176" s="53"/>
      <c r="F176" s="9" t="s">
        <v>481</v>
      </c>
      <c r="G176" s="53"/>
      <c r="H176" s="54">
        <v>608</v>
      </c>
      <c r="I176" s="53" t="s">
        <v>46</v>
      </c>
      <c r="J176" s="360" t="str">
        <f>IF(ISBLANK(INDEX('Policy Characteristics'!D:D,MATCH($C176,'Policy Characteristics'!$C:$C,0))),"",INDEX('Policy Characteristics'!D:D,MATCH($C176,'Policy Characteristics'!$C:$C,0)))</f>
        <v>Ban New Power Plants</v>
      </c>
      <c r="K176" s="358" t="str">
        <f>IF(ISBLANK(INDEX('Policy Characteristics'!E:E,MATCH($C176,'Policy Characteristics'!$C:$C,0))),"",INDEX('Policy Characteristics'!E:E,MATCH($C176,'Policy Characteristics'!$C:$C,0)))</f>
        <v>elec ban new power plants</v>
      </c>
      <c r="L176" s="358">
        <f>IF(ISBLANK(INDEX('Policy Characteristics'!F:F,MATCH($C176,'Policy Characteristics'!$C:$C,0))),"",INDEX('Policy Characteristics'!F:F,MATCH($C176,'Policy Characteristics'!$C:$C,0)))</f>
        <v>0</v>
      </c>
      <c r="M176" s="358">
        <f>IF(ISBLANK(INDEX('Policy Characteristics'!G:G,MATCH($C176,'Policy Characteristics'!$C:$C,0))),"",INDEX('Policy Characteristics'!G:G,MATCH($C176,'Policy Characteristics'!$C:$C,0)))</f>
        <v>1</v>
      </c>
      <c r="N176" s="358">
        <f>IF(ISBLANK(INDEX('Policy Characteristics'!H:H,MATCH($C176,'Policy Characteristics'!$C:$C,0))),"",INDEX('Policy Characteristics'!H:H,MATCH($C176,'Policy Characteristics'!$C:$C,0)))</f>
        <v>1</v>
      </c>
      <c r="O176" s="358" t="str">
        <f>IF(ISBLANK(INDEX('Policy Characteristics'!I:I,MATCH($C176,'Policy Characteristics'!$C:$C,0))),"",INDEX('Policy Characteristics'!I:I,MATCH($C176,'Policy Characteristics'!$C:$C,0)))</f>
        <v>on/off</v>
      </c>
      <c r="P176" s="358" t="str">
        <f>IF(ISBLANK(INDEX('Policy Characteristics'!J:J,MATCH($C176,'Policy Characteristics'!$C:$C,0))),"",INDEX('Policy Characteristics'!J:J,MATCH($C176,'Policy Characteristics'!$C:$C,0)))</f>
        <v>**Description:** This policy prevents new capacity of the selected type(s) from being built or deployed.</v>
      </c>
      <c r="Q176" s="358" t="str">
        <f>IF(ISBLANK(INDEX('Policy Characteristics'!K:K,MATCH($C176,'Policy Characteristics'!$C:$C,0))),"",INDEX('Policy Characteristics'!K:K,MATCH($C176,'Policy Characteristics'!$C:$C,0)))</f>
        <v>electricity-sector-main.html#ban</v>
      </c>
      <c r="R176" s="358" t="str">
        <f>IF(ISBLANK(INDEX('Policy Characteristics'!L:L,MATCH($C176,'Policy Characteristics'!$C:$C,0))),"",INDEX('Policy Characteristics'!L:L,MATCH($C176,'Policy Characteristics'!$C:$C,0)))</f>
        <v>ban-new-capacity.html</v>
      </c>
    </row>
    <row r="177" spans="1:18" s="5" customFormat="1" x14ac:dyDescent="0.35">
      <c r="A177" s="358" t="str">
        <f>IF(ISBLANK(INDEX('Policy Characteristics'!A:A,MATCH($C177,'Policy Characteristics'!$C:$C,0))),"",INDEX('Policy Characteristics'!A:A,MATCH($C177,'Policy Characteristics'!$C:$C,0)))</f>
        <v>Electricity Supply</v>
      </c>
      <c r="B177" s="358" t="str">
        <f>IF(ISBLANK(INDEX('Policy Characteristics'!B:B,MATCH($C177,'Policy Characteristics'!$C:$C,0))),"",INDEX('Policy Characteristics'!B:B,MATCH($C177,'Policy Characteristics'!$C:$C,0)))</f>
        <v>Ban New Power Plants</v>
      </c>
      <c r="C177" s="362" t="str">
        <f t="shared" si="16"/>
        <v>Boolean Ban New Power Plants</v>
      </c>
      <c r="D177" s="9" t="s">
        <v>80</v>
      </c>
      <c r="E177" s="53"/>
      <c r="F177" s="9" t="s">
        <v>94</v>
      </c>
      <c r="G177" s="53"/>
      <c r="H177" s="54">
        <v>609</v>
      </c>
      <c r="I177" s="53" t="s">
        <v>46</v>
      </c>
      <c r="J177" s="360" t="str">
        <f>IF(ISBLANK(INDEX('Policy Characteristics'!D:D,MATCH($C177,'Policy Characteristics'!$C:$C,0))),"",INDEX('Policy Characteristics'!D:D,MATCH($C177,'Policy Characteristics'!$C:$C,0)))</f>
        <v>Ban New Power Plants</v>
      </c>
      <c r="K177" s="358" t="str">
        <f>IF(ISBLANK(INDEX('Policy Characteristics'!E:E,MATCH($C177,'Policy Characteristics'!$C:$C,0))),"",INDEX('Policy Characteristics'!E:E,MATCH($C177,'Policy Characteristics'!$C:$C,0)))</f>
        <v>elec ban new power plants</v>
      </c>
      <c r="L177" s="358">
        <f>IF(ISBLANK(INDEX('Policy Characteristics'!F:F,MATCH($C177,'Policy Characteristics'!$C:$C,0))),"",INDEX('Policy Characteristics'!F:F,MATCH($C177,'Policy Characteristics'!$C:$C,0)))</f>
        <v>0</v>
      </c>
      <c r="M177" s="358">
        <f>IF(ISBLANK(INDEX('Policy Characteristics'!G:G,MATCH($C177,'Policy Characteristics'!$C:$C,0))),"",INDEX('Policy Characteristics'!G:G,MATCH($C177,'Policy Characteristics'!$C:$C,0)))</f>
        <v>1</v>
      </c>
      <c r="N177" s="358">
        <f>IF(ISBLANK(INDEX('Policy Characteristics'!H:H,MATCH($C177,'Policy Characteristics'!$C:$C,0))),"",INDEX('Policy Characteristics'!H:H,MATCH($C177,'Policy Characteristics'!$C:$C,0)))</f>
        <v>1</v>
      </c>
      <c r="O177" s="358" t="str">
        <f>IF(ISBLANK(INDEX('Policy Characteristics'!I:I,MATCH($C177,'Policy Characteristics'!$C:$C,0))),"",INDEX('Policy Characteristics'!I:I,MATCH($C177,'Policy Characteristics'!$C:$C,0)))</f>
        <v>on/off</v>
      </c>
      <c r="P177" s="358" t="str">
        <f>IF(ISBLANK(INDEX('Policy Characteristics'!J:J,MATCH($C177,'Policy Characteristics'!$C:$C,0))),"",INDEX('Policy Characteristics'!J:J,MATCH($C177,'Policy Characteristics'!$C:$C,0)))</f>
        <v>**Description:** This policy prevents new capacity of the selected type(s) from being built or deployed.</v>
      </c>
      <c r="Q177" s="358" t="str">
        <f>IF(ISBLANK(INDEX('Policy Characteristics'!K:K,MATCH($C177,'Policy Characteristics'!$C:$C,0))),"",INDEX('Policy Characteristics'!K:K,MATCH($C177,'Policy Characteristics'!$C:$C,0)))</f>
        <v>electricity-sector-main.html#ban</v>
      </c>
      <c r="R177" s="358" t="str">
        <f>IF(ISBLANK(INDEX('Policy Characteristics'!L:L,MATCH($C177,'Policy Characteristics'!$C:$C,0))),"",INDEX('Policy Characteristics'!L:L,MATCH($C177,'Policy Characteristics'!$C:$C,0)))</f>
        <v>ban-new-capacity.html</v>
      </c>
    </row>
    <row r="178" spans="1:18" s="5" customFormat="1" x14ac:dyDescent="0.35">
      <c r="A178" s="358" t="str">
        <f>IF(ISBLANK(INDEX('Policy Characteristics'!A:A,MATCH($C178,'Policy Characteristics'!$C:$C,0))),"",INDEX('Policy Characteristics'!A:A,MATCH($C178,'Policy Characteristics'!$C:$C,0)))</f>
        <v>Electricity Supply</v>
      </c>
      <c r="B178" s="358" t="str">
        <f>IF(ISBLANK(INDEX('Policy Characteristics'!B:B,MATCH($C178,'Policy Characteristics'!$C:$C,0))),"",INDEX('Policy Characteristics'!B:B,MATCH($C178,'Policy Characteristics'!$C:$C,0)))</f>
        <v>Ban New Power Plants</v>
      </c>
      <c r="C178" s="362" t="str">
        <f t="shared" si="16"/>
        <v>Boolean Ban New Power Plants</v>
      </c>
      <c r="D178" s="9" t="s">
        <v>81</v>
      </c>
      <c r="E178" s="53"/>
      <c r="F178" s="9" t="s">
        <v>95</v>
      </c>
      <c r="G178" s="53"/>
      <c r="H178" s="54">
        <v>610</v>
      </c>
      <c r="I178" s="53" t="s">
        <v>46</v>
      </c>
      <c r="J178" s="360" t="str">
        <f>IF(ISBLANK(INDEX('Policy Characteristics'!D:D,MATCH($C178,'Policy Characteristics'!$C:$C,0))),"",INDEX('Policy Characteristics'!D:D,MATCH($C178,'Policy Characteristics'!$C:$C,0)))</f>
        <v>Ban New Power Plants</v>
      </c>
      <c r="K178" s="358" t="str">
        <f>IF(ISBLANK(INDEX('Policy Characteristics'!E:E,MATCH($C178,'Policy Characteristics'!$C:$C,0))),"",INDEX('Policy Characteristics'!E:E,MATCH($C178,'Policy Characteristics'!$C:$C,0)))</f>
        <v>elec ban new power plants</v>
      </c>
      <c r="L178" s="358">
        <f>IF(ISBLANK(INDEX('Policy Characteristics'!F:F,MATCH($C178,'Policy Characteristics'!$C:$C,0))),"",INDEX('Policy Characteristics'!F:F,MATCH($C178,'Policy Characteristics'!$C:$C,0)))</f>
        <v>0</v>
      </c>
      <c r="M178" s="358">
        <f>IF(ISBLANK(INDEX('Policy Characteristics'!G:G,MATCH($C178,'Policy Characteristics'!$C:$C,0))),"",INDEX('Policy Characteristics'!G:G,MATCH($C178,'Policy Characteristics'!$C:$C,0)))</f>
        <v>1</v>
      </c>
      <c r="N178" s="358">
        <f>IF(ISBLANK(INDEX('Policy Characteristics'!H:H,MATCH($C178,'Policy Characteristics'!$C:$C,0))),"",INDEX('Policy Characteristics'!H:H,MATCH($C178,'Policy Characteristics'!$C:$C,0)))</f>
        <v>1</v>
      </c>
      <c r="O178" s="358" t="str">
        <f>IF(ISBLANK(INDEX('Policy Characteristics'!I:I,MATCH($C178,'Policy Characteristics'!$C:$C,0))),"",INDEX('Policy Characteristics'!I:I,MATCH($C178,'Policy Characteristics'!$C:$C,0)))</f>
        <v>on/off</v>
      </c>
      <c r="P178" s="358" t="str">
        <f>IF(ISBLANK(INDEX('Policy Characteristics'!J:J,MATCH($C178,'Policy Characteristics'!$C:$C,0))),"",INDEX('Policy Characteristics'!J:J,MATCH($C178,'Policy Characteristics'!$C:$C,0)))</f>
        <v>**Description:** This policy prevents new capacity of the selected type(s) from being built or deployed.</v>
      </c>
      <c r="Q178" s="358" t="str">
        <f>IF(ISBLANK(INDEX('Policy Characteristics'!K:K,MATCH($C178,'Policy Characteristics'!$C:$C,0))),"",INDEX('Policy Characteristics'!K:K,MATCH($C178,'Policy Characteristics'!$C:$C,0)))</f>
        <v>electricity-sector-main.html#ban</v>
      </c>
      <c r="R178" s="358" t="str">
        <f>IF(ISBLANK(INDEX('Policy Characteristics'!L:L,MATCH($C178,'Policy Characteristics'!$C:$C,0))),"",INDEX('Policy Characteristics'!L:L,MATCH($C178,'Policy Characteristics'!$C:$C,0)))</f>
        <v>ban-new-capacity.html</v>
      </c>
    </row>
    <row r="179" spans="1:18" s="5" customFormat="1" x14ac:dyDescent="0.35">
      <c r="A179" s="358" t="str">
        <f>IF(ISBLANK(INDEX('Policy Characteristics'!A:A,MATCH($C179,'Policy Characteristics'!$C:$C,0))),"",INDEX('Policy Characteristics'!A:A,MATCH($C179,'Policy Characteristics'!$C:$C,0)))</f>
        <v>Electricity Supply</v>
      </c>
      <c r="B179" s="358" t="str">
        <f>IF(ISBLANK(INDEX('Policy Characteristics'!B:B,MATCH($C179,'Policy Characteristics'!$C:$C,0))),"",INDEX('Policy Characteristics'!B:B,MATCH($C179,'Policy Characteristics'!$C:$C,0)))</f>
        <v>Ban New Power Plants</v>
      </c>
      <c r="C179" s="362" t="str">
        <f t="shared" si="16"/>
        <v>Boolean Ban New Power Plants</v>
      </c>
      <c r="D179" s="9" t="s">
        <v>82</v>
      </c>
      <c r="E179" s="53"/>
      <c r="F179" s="9" t="s">
        <v>96</v>
      </c>
      <c r="G179" s="53"/>
      <c r="H179" s="54">
        <v>611</v>
      </c>
      <c r="I179" s="53" t="s">
        <v>46</v>
      </c>
      <c r="J179" s="360" t="str">
        <f>IF(ISBLANK(INDEX('Policy Characteristics'!D:D,MATCH($C179,'Policy Characteristics'!$C:$C,0))),"",INDEX('Policy Characteristics'!D:D,MATCH($C179,'Policy Characteristics'!$C:$C,0)))</f>
        <v>Ban New Power Plants</v>
      </c>
      <c r="K179" s="358" t="str">
        <f>IF(ISBLANK(INDEX('Policy Characteristics'!E:E,MATCH($C179,'Policy Characteristics'!$C:$C,0))),"",INDEX('Policy Characteristics'!E:E,MATCH($C179,'Policy Characteristics'!$C:$C,0)))</f>
        <v>elec ban new power plants</v>
      </c>
      <c r="L179" s="358">
        <f>IF(ISBLANK(INDEX('Policy Characteristics'!F:F,MATCH($C179,'Policy Characteristics'!$C:$C,0))),"",INDEX('Policy Characteristics'!F:F,MATCH($C179,'Policy Characteristics'!$C:$C,0)))</f>
        <v>0</v>
      </c>
      <c r="M179" s="358">
        <f>IF(ISBLANK(INDEX('Policy Characteristics'!G:G,MATCH($C179,'Policy Characteristics'!$C:$C,0))),"",INDEX('Policy Characteristics'!G:G,MATCH($C179,'Policy Characteristics'!$C:$C,0)))</f>
        <v>1</v>
      </c>
      <c r="N179" s="358">
        <f>IF(ISBLANK(INDEX('Policy Characteristics'!H:H,MATCH($C179,'Policy Characteristics'!$C:$C,0))),"",INDEX('Policy Characteristics'!H:H,MATCH($C179,'Policy Characteristics'!$C:$C,0)))</f>
        <v>1</v>
      </c>
      <c r="O179" s="358" t="str">
        <f>IF(ISBLANK(INDEX('Policy Characteristics'!I:I,MATCH($C179,'Policy Characteristics'!$C:$C,0))),"",INDEX('Policy Characteristics'!I:I,MATCH($C179,'Policy Characteristics'!$C:$C,0)))</f>
        <v>on/off</v>
      </c>
      <c r="P179" s="358" t="str">
        <f>IF(ISBLANK(INDEX('Policy Characteristics'!J:J,MATCH($C179,'Policy Characteristics'!$C:$C,0))),"",INDEX('Policy Characteristics'!J:J,MATCH($C179,'Policy Characteristics'!$C:$C,0)))</f>
        <v>**Description:** This policy prevents new capacity of the selected type(s) from being built or deployed.</v>
      </c>
      <c r="Q179" s="358" t="str">
        <f>IF(ISBLANK(INDEX('Policy Characteristics'!K:K,MATCH($C179,'Policy Characteristics'!$C:$C,0))),"",INDEX('Policy Characteristics'!K:K,MATCH($C179,'Policy Characteristics'!$C:$C,0)))</f>
        <v>electricity-sector-main.html#ban</v>
      </c>
      <c r="R179" s="358" t="str">
        <f>IF(ISBLANK(INDEX('Policy Characteristics'!L:L,MATCH($C179,'Policy Characteristics'!$C:$C,0))),"",INDEX('Policy Characteristics'!L:L,MATCH($C179,'Policy Characteristics'!$C:$C,0)))</f>
        <v>ban-new-capacity.html</v>
      </c>
    </row>
    <row r="180" spans="1:18" s="5" customFormat="1" x14ac:dyDescent="0.35">
      <c r="A180" s="358" t="str">
        <f>IF(ISBLANK(INDEX('Policy Characteristics'!A:A,MATCH($C180,'Policy Characteristics'!$C:$C,0))),"",INDEX('Policy Characteristics'!A:A,MATCH($C180,'Policy Characteristics'!$C:$C,0)))</f>
        <v>Electricity Supply</v>
      </c>
      <c r="B180" s="358" t="str">
        <f>IF(ISBLANK(INDEX('Policy Characteristics'!B:B,MATCH($C180,'Policy Characteristics'!$C:$C,0))),"",INDEX('Policy Characteristics'!B:B,MATCH($C180,'Policy Characteristics'!$C:$C,0)))</f>
        <v>Ban New Power Plants</v>
      </c>
      <c r="C180" s="362" t="str">
        <f t="shared" ref="C180:C187" si="17">C$172</f>
        <v>Boolean Ban New Power Plants</v>
      </c>
      <c r="D180" s="9" t="s">
        <v>2491</v>
      </c>
      <c r="E180" s="53"/>
      <c r="F180" s="9" t="s">
        <v>466</v>
      </c>
      <c r="G180" s="53"/>
      <c r="H180" s="54">
        <v>612</v>
      </c>
      <c r="I180" s="53" t="s">
        <v>46</v>
      </c>
      <c r="J180" s="360" t="str">
        <f>IF(ISBLANK(INDEX('Policy Characteristics'!D:D,MATCH($C180,'Policy Characteristics'!$C:$C,0))),"",INDEX('Policy Characteristics'!D:D,MATCH($C180,'Policy Characteristics'!$C:$C,0)))</f>
        <v>Ban New Power Plants</v>
      </c>
      <c r="K180" s="358" t="str">
        <f>IF(ISBLANK(INDEX('Policy Characteristics'!E:E,MATCH($C180,'Policy Characteristics'!$C:$C,0))),"",INDEX('Policy Characteristics'!E:E,MATCH($C180,'Policy Characteristics'!$C:$C,0)))</f>
        <v>elec ban new power plants</v>
      </c>
      <c r="L180" s="358">
        <f>IF(ISBLANK(INDEX('Policy Characteristics'!F:F,MATCH($C180,'Policy Characteristics'!$C:$C,0))),"",INDEX('Policy Characteristics'!F:F,MATCH($C180,'Policy Characteristics'!$C:$C,0)))</f>
        <v>0</v>
      </c>
      <c r="M180" s="358">
        <f>IF(ISBLANK(INDEX('Policy Characteristics'!G:G,MATCH($C180,'Policy Characteristics'!$C:$C,0))),"",INDEX('Policy Characteristics'!G:G,MATCH($C180,'Policy Characteristics'!$C:$C,0)))</f>
        <v>1</v>
      </c>
      <c r="N180" s="358">
        <f>IF(ISBLANK(INDEX('Policy Characteristics'!H:H,MATCH($C180,'Policy Characteristics'!$C:$C,0))),"",INDEX('Policy Characteristics'!H:H,MATCH($C180,'Policy Characteristics'!$C:$C,0)))</f>
        <v>1</v>
      </c>
      <c r="O180" s="358" t="str">
        <f>IF(ISBLANK(INDEX('Policy Characteristics'!I:I,MATCH($C180,'Policy Characteristics'!$C:$C,0))),"",INDEX('Policy Characteristics'!I:I,MATCH($C180,'Policy Characteristics'!$C:$C,0)))</f>
        <v>on/off</v>
      </c>
      <c r="P180" s="358" t="str">
        <f>IF(ISBLANK(INDEX('Policy Characteristics'!J:J,MATCH($C180,'Policy Characteristics'!$C:$C,0))),"",INDEX('Policy Characteristics'!J:J,MATCH($C180,'Policy Characteristics'!$C:$C,0)))</f>
        <v>**Description:** This policy prevents new capacity of the selected type(s) from being built or deployed.</v>
      </c>
      <c r="Q180" s="358" t="str">
        <f>IF(ISBLANK(INDEX('Policy Characteristics'!K:K,MATCH($C180,'Policy Characteristics'!$C:$C,0))),"",INDEX('Policy Characteristics'!K:K,MATCH($C180,'Policy Characteristics'!$C:$C,0)))</f>
        <v>electricity-sector-main.html#ban</v>
      </c>
      <c r="R180" s="358" t="str">
        <f>IF(ISBLANK(INDEX('Policy Characteristics'!L:L,MATCH($C180,'Policy Characteristics'!$C:$C,0))),"",INDEX('Policy Characteristics'!L:L,MATCH($C180,'Policy Characteristics'!$C:$C,0)))</f>
        <v>ban-new-capacity.html</v>
      </c>
    </row>
    <row r="181" spans="1:18" s="5" customFormat="1" x14ac:dyDescent="0.35">
      <c r="A181" s="358" t="str">
        <f>IF(ISBLANK(INDEX('Policy Characteristics'!A:A,MATCH($C181,'Policy Characteristics'!$C:$C,0))),"",INDEX('Policy Characteristics'!A:A,MATCH($C181,'Policy Characteristics'!$C:$C,0)))</f>
        <v>Electricity Supply</v>
      </c>
      <c r="B181" s="358" t="str">
        <f>IF(ISBLANK(INDEX('Policy Characteristics'!B:B,MATCH($C181,'Policy Characteristics'!$C:$C,0))),"",INDEX('Policy Characteristics'!B:B,MATCH($C181,'Policy Characteristics'!$C:$C,0)))</f>
        <v>Ban New Power Plants</v>
      </c>
      <c r="C181" s="362" t="str">
        <f t="shared" si="16"/>
        <v>Boolean Ban New Power Plants</v>
      </c>
      <c r="D181" s="9" t="s">
        <v>333</v>
      </c>
      <c r="E181" s="53"/>
      <c r="F181" s="9" t="s">
        <v>335</v>
      </c>
      <c r="G181" s="53"/>
      <c r="H181" s="54">
        <v>613</v>
      </c>
      <c r="I181" s="53" t="s">
        <v>46</v>
      </c>
      <c r="J181" s="360" t="str">
        <f>IF(ISBLANK(INDEX('Policy Characteristics'!D:D,MATCH($C181,'Policy Characteristics'!$C:$C,0))),"",INDEX('Policy Characteristics'!D:D,MATCH($C181,'Policy Characteristics'!$C:$C,0)))</f>
        <v>Ban New Power Plants</v>
      </c>
      <c r="K181" s="358" t="str">
        <f>IF(ISBLANK(INDEX('Policy Characteristics'!E:E,MATCH($C181,'Policy Characteristics'!$C:$C,0))),"",INDEX('Policy Characteristics'!E:E,MATCH($C181,'Policy Characteristics'!$C:$C,0)))</f>
        <v>elec ban new power plants</v>
      </c>
      <c r="L181" s="358">
        <f>IF(ISBLANK(INDEX('Policy Characteristics'!F:F,MATCH($C181,'Policy Characteristics'!$C:$C,0))),"",INDEX('Policy Characteristics'!F:F,MATCH($C181,'Policy Characteristics'!$C:$C,0)))</f>
        <v>0</v>
      </c>
      <c r="M181" s="358">
        <f>IF(ISBLANK(INDEX('Policy Characteristics'!G:G,MATCH($C181,'Policy Characteristics'!$C:$C,0))),"",INDEX('Policy Characteristics'!G:G,MATCH($C181,'Policy Characteristics'!$C:$C,0)))</f>
        <v>1</v>
      </c>
      <c r="N181" s="358">
        <f>IF(ISBLANK(INDEX('Policy Characteristics'!H:H,MATCH($C181,'Policy Characteristics'!$C:$C,0))),"",INDEX('Policy Characteristics'!H:H,MATCH($C181,'Policy Characteristics'!$C:$C,0)))</f>
        <v>1</v>
      </c>
      <c r="O181" s="358" t="str">
        <f>IF(ISBLANK(INDEX('Policy Characteristics'!I:I,MATCH($C181,'Policy Characteristics'!$C:$C,0))),"",INDEX('Policy Characteristics'!I:I,MATCH($C181,'Policy Characteristics'!$C:$C,0)))</f>
        <v>on/off</v>
      </c>
      <c r="P181" s="358" t="str">
        <f>IF(ISBLANK(INDEX('Policy Characteristics'!J:J,MATCH($C181,'Policy Characteristics'!$C:$C,0))),"",INDEX('Policy Characteristics'!J:J,MATCH($C181,'Policy Characteristics'!$C:$C,0)))</f>
        <v>**Description:** This policy prevents new capacity of the selected type(s) from being built or deployed.</v>
      </c>
      <c r="Q181" s="358" t="str">
        <f>IF(ISBLANK(INDEX('Policy Characteristics'!K:K,MATCH($C181,'Policy Characteristics'!$C:$C,0))),"",INDEX('Policy Characteristics'!K:K,MATCH($C181,'Policy Characteristics'!$C:$C,0)))</f>
        <v>electricity-sector-main.html#ban</v>
      </c>
      <c r="R181" s="358" t="str">
        <f>IF(ISBLANK(INDEX('Policy Characteristics'!L:L,MATCH($C181,'Policy Characteristics'!$C:$C,0))),"",INDEX('Policy Characteristics'!L:L,MATCH($C181,'Policy Characteristics'!$C:$C,0)))</f>
        <v>ban-new-capacity.html</v>
      </c>
    </row>
    <row r="182" spans="1:18" s="5" customFormat="1" x14ac:dyDescent="0.35">
      <c r="A182" s="358" t="str">
        <f>IF(ISBLANK(INDEX('Policy Characteristics'!A:A,MATCH($C182,'Policy Characteristics'!$C:$C,0))),"",INDEX('Policy Characteristics'!A:A,MATCH($C182,'Policy Characteristics'!$C:$C,0)))</f>
        <v>Electricity Supply</v>
      </c>
      <c r="B182" s="358" t="str">
        <f>IF(ISBLANK(INDEX('Policy Characteristics'!B:B,MATCH($C182,'Policy Characteristics'!$C:$C,0))),"",INDEX('Policy Characteristics'!B:B,MATCH($C182,'Policy Characteristics'!$C:$C,0)))</f>
        <v>Ban New Power Plants</v>
      </c>
      <c r="C182" s="362" t="str">
        <f t="shared" si="16"/>
        <v>Boolean Ban New Power Plants</v>
      </c>
      <c r="D182" s="9" t="s">
        <v>334</v>
      </c>
      <c r="E182" s="53"/>
      <c r="F182" s="9" t="s">
        <v>336</v>
      </c>
      <c r="G182" s="53"/>
      <c r="H182" s="54">
        <v>614</v>
      </c>
      <c r="I182" s="53" t="s">
        <v>46</v>
      </c>
      <c r="J182" s="360" t="str">
        <f>IF(ISBLANK(INDEX('Policy Characteristics'!D:D,MATCH($C182,'Policy Characteristics'!$C:$C,0))),"",INDEX('Policy Characteristics'!D:D,MATCH($C182,'Policy Characteristics'!$C:$C,0)))</f>
        <v>Ban New Power Plants</v>
      </c>
      <c r="K182" s="358" t="str">
        <f>IF(ISBLANK(INDEX('Policy Characteristics'!E:E,MATCH($C182,'Policy Characteristics'!$C:$C,0))),"",INDEX('Policy Characteristics'!E:E,MATCH($C182,'Policy Characteristics'!$C:$C,0)))</f>
        <v>elec ban new power plants</v>
      </c>
      <c r="L182" s="358">
        <f>IF(ISBLANK(INDEX('Policy Characteristics'!F:F,MATCH($C182,'Policy Characteristics'!$C:$C,0))),"",INDEX('Policy Characteristics'!F:F,MATCH($C182,'Policy Characteristics'!$C:$C,0)))</f>
        <v>0</v>
      </c>
      <c r="M182" s="358">
        <f>IF(ISBLANK(INDEX('Policy Characteristics'!G:G,MATCH($C182,'Policy Characteristics'!$C:$C,0))),"",INDEX('Policy Characteristics'!G:G,MATCH($C182,'Policy Characteristics'!$C:$C,0)))</f>
        <v>1</v>
      </c>
      <c r="N182" s="358">
        <f>IF(ISBLANK(INDEX('Policy Characteristics'!H:H,MATCH($C182,'Policy Characteristics'!$C:$C,0))),"",INDEX('Policy Characteristics'!H:H,MATCH($C182,'Policy Characteristics'!$C:$C,0)))</f>
        <v>1</v>
      </c>
      <c r="O182" s="358" t="str">
        <f>IF(ISBLANK(INDEX('Policy Characteristics'!I:I,MATCH($C182,'Policy Characteristics'!$C:$C,0))),"",INDEX('Policy Characteristics'!I:I,MATCH($C182,'Policy Characteristics'!$C:$C,0)))</f>
        <v>on/off</v>
      </c>
      <c r="P182" s="358" t="str">
        <f>IF(ISBLANK(INDEX('Policy Characteristics'!J:J,MATCH($C182,'Policy Characteristics'!$C:$C,0))),"",INDEX('Policy Characteristics'!J:J,MATCH($C182,'Policy Characteristics'!$C:$C,0)))</f>
        <v>**Description:** This policy prevents new capacity of the selected type(s) from being built or deployed.</v>
      </c>
      <c r="Q182" s="358" t="str">
        <f>IF(ISBLANK(INDEX('Policy Characteristics'!K:K,MATCH($C182,'Policy Characteristics'!$C:$C,0))),"",INDEX('Policy Characteristics'!K:K,MATCH($C182,'Policy Characteristics'!$C:$C,0)))</f>
        <v>electricity-sector-main.html#ban</v>
      </c>
      <c r="R182" s="358" t="str">
        <f>IF(ISBLANK(INDEX('Policy Characteristics'!L:L,MATCH($C182,'Policy Characteristics'!$C:$C,0))),"",INDEX('Policy Characteristics'!L:L,MATCH($C182,'Policy Characteristics'!$C:$C,0)))</f>
        <v>ban-new-capacity.html</v>
      </c>
    </row>
    <row r="183" spans="1:18" s="5" customFormat="1" x14ac:dyDescent="0.35">
      <c r="A183" s="358" t="str">
        <f>IF(ISBLANK(INDEX('Policy Characteristics'!A:A,MATCH($C183,'Policy Characteristics'!$C:$C,0))),"",INDEX('Policy Characteristics'!A:A,MATCH($C183,'Policy Characteristics'!$C:$C,0)))</f>
        <v>Electricity Supply</v>
      </c>
      <c r="B183" s="358" t="str">
        <f>IF(ISBLANK(INDEX('Policy Characteristics'!B:B,MATCH($C183,'Policy Characteristics'!$C:$C,0))),"",INDEX('Policy Characteristics'!B:B,MATCH($C183,'Policy Characteristics'!$C:$C,0)))</f>
        <v>Ban New Power Plants</v>
      </c>
      <c r="C183" s="362" t="str">
        <f t="shared" si="16"/>
        <v>Boolean Ban New Power Plants</v>
      </c>
      <c r="D183" s="9" t="s">
        <v>474</v>
      </c>
      <c r="E183" s="53"/>
      <c r="F183" s="9" t="s">
        <v>473</v>
      </c>
      <c r="G183" s="53"/>
      <c r="H183" s="54">
        <v>116</v>
      </c>
      <c r="I183" s="53" t="s">
        <v>46</v>
      </c>
      <c r="J183" s="360" t="str">
        <f>IF(ISBLANK(INDEX('Policy Characteristics'!D:D,MATCH($C183,'Policy Characteristics'!$C:$C,0))),"",INDEX('Policy Characteristics'!D:D,MATCH($C183,'Policy Characteristics'!$C:$C,0)))</f>
        <v>Ban New Power Plants</v>
      </c>
      <c r="K183" s="358" t="str">
        <f>IF(ISBLANK(INDEX('Policy Characteristics'!E:E,MATCH($C183,'Policy Characteristics'!$C:$C,0))),"",INDEX('Policy Characteristics'!E:E,MATCH($C183,'Policy Characteristics'!$C:$C,0)))</f>
        <v>elec ban new power plants</v>
      </c>
      <c r="L183" s="358">
        <f>IF(ISBLANK(INDEX('Policy Characteristics'!F:F,MATCH($C183,'Policy Characteristics'!$C:$C,0))),"",INDEX('Policy Characteristics'!F:F,MATCH($C183,'Policy Characteristics'!$C:$C,0)))</f>
        <v>0</v>
      </c>
      <c r="M183" s="358">
        <f>IF(ISBLANK(INDEX('Policy Characteristics'!G:G,MATCH($C183,'Policy Characteristics'!$C:$C,0))),"",INDEX('Policy Characteristics'!G:G,MATCH($C183,'Policy Characteristics'!$C:$C,0)))</f>
        <v>1</v>
      </c>
      <c r="N183" s="358">
        <f>IF(ISBLANK(INDEX('Policy Characteristics'!H:H,MATCH($C183,'Policy Characteristics'!$C:$C,0))),"",INDEX('Policy Characteristics'!H:H,MATCH($C183,'Policy Characteristics'!$C:$C,0)))</f>
        <v>1</v>
      </c>
      <c r="O183" s="358" t="str">
        <f>IF(ISBLANK(INDEX('Policy Characteristics'!I:I,MATCH($C183,'Policy Characteristics'!$C:$C,0))),"",INDEX('Policy Characteristics'!I:I,MATCH($C183,'Policy Characteristics'!$C:$C,0)))</f>
        <v>on/off</v>
      </c>
      <c r="P183" s="358" t="str">
        <f>IF(ISBLANK(INDEX('Policy Characteristics'!J:J,MATCH($C183,'Policy Characteristics'!$C:$C,0))),"",INDEX('Policy Characteristics'!J:J,MATCH($C183,'Policy Characteristics'!$C:$C,0)))</f>
        <v>**Description:** This policy prevents new capacity of the selected type(s) from being built or deployed.</v>
      </c>
      <c r="Q183" s="358" t="str">
        <f>IF(ISBLANK(INDEX('Policy Characteristics'!K:K,MATCH($C183,'Policy Characteristics'!$C:$C,0))),"",INDEX('Policy Characteristics'!K:K,MATCH($C183,'Policy Characteristics'!$C:$C,0)))</f>
        <v>electricity-sector-main.html#ban</v>
      </c>
      <c r="R183" s="358" t="str">
        <f>IF(ISBLANK(INDEX('Policy Characteristics'!L:L,MATCH($C183,'Policy Characteristics'!$C:$C,0))),"",INDEX('Policy Characteristics'!L:L,MATCH($C183,'Policy Characteristics'!$C:$C,0)))</f>
        <v>ban-new-capacity.html</v>
      </c>
    </row>
    <row r="184" spans="1:18" s="5" customFormat="1" x14ac:dyDescent="0.35">
      <c r="A184" s="358" t="str">
        <f>IF(ISBLANK(INDEX('Policy Characteristics'!A:A,MATCH($C184,'Policy Characteristics'!$C:$C,0))),"",INDEX('Policy Characteristics'!A:A,MATCH($C184,'Policy Characteristics'!$C:$C,0)))</f>
        <v>Electricity Supply</v>
      </c>
      <c r="B184" s="358" t="str">
        <f>IF(ISBLANK(INDEX('Policy Characteristics'!B:B,MATCH($C184,'Policy Characteristics'!$C:$C,0))),"",INDEX('Policy Characteristics'!B:B,MATCH($C184,'Policy Characteristics'!$C:$C,0)))</f>
        <v>Ban New Power Plants</v>
      </c>
      <c r="C184" s="362" t="str">
        <f t="shared" si="17"/>
        <v>Boolean Ban New Power Plants</v>
      </c>
      <c r="D184" s="9" t="s">
        <v>483</v>
      </c>
      <c r="E184" s="53"/>
      <c r="F184" s="9" t="s">
        <v>484</v>
      </c>
      <c r="G184" s="53"/>
      <c r="H184" s="54">
        <v>615</v>
      </c>
      <c r="I184" s="53" t="s">
        <v>46</v>
      </c>
      <c r="J184" s="360" t="str">
        <f>IF(ISBLANK(INDEX('Policy Characteristics'!D:D,MATCH($C184,'Policy Characteristics'!$C:$C,0))),"",INDEX('Policy Characteristics'!D:D,MATCH($C184,'Policy Characteristics'!$C:$C,0)))</f>
        <v>Ban New Power Plants</v>
      </c>
      <c r="K184" s="358" t="str">
        <f>IF(ISBLANK(INDEX('Policy Characteristics'!E:E,MATCH($C184,'Policy Characteristics'!$C:$C,0))),"",INDEX('Policy Characteristics'!E:E,MATCH($C184,'Policy Characteristics'!$C:$C,0)))</f>
        <v>elec ban new power plants</v>
      </c>
      <c r="L184" s="358">
        <f>IF(ISBLANK(INDEX('Policy Characteristics'!F:F,MATCH($C184,'Policy Characteristics'!$C:$C,0))),"",INDEX('Policy Characteristics'!F:F,MATCH($C184,'Policy Characteristics'!$C:$C,0)))</f>
        <v>0</v>
      </c>
      <c r="M184" s="358">
        <f>IF(ISBLANK(INDEX('Policy Characteristics'!G:G,MATCH($C184,'Policy Characteristics'!$C:$C,0))),"",INDEX('Policy Characteristics'!G:G,MATCH($C184,'Policy Characteristics'!$C:$C,0)))</f>
        <v>1</v>
      </c>
      <c r="N184" s="358">
        <f>IF(ISBLANK(INDEX('Policy Characteristics'!H:H,MATCH($C184,'Policy Characteristics'!$C:$C,0))),"",INDEX('Policy Characteristics'!H:H,MATCH($C184,'Policy Characteristics'!$C:$C,0)))</f>
        <v>1</v>
      </c>
      <c r="O184" s="358" t="str">
        <f>IF(ISBLANK(INDEX('Policy Characteristics'!I:I,MATCH($C184,'Policy Characteristics'!$C:$C,0))),"",INDEX('Policy Characteristics'!I:I,MATCH($C184,'Policy Characteristics'!$C:$C,0)))</f>
        <v>on/off</v>
      </c>
      <c r="P184" s="358" t="str">
        <f>IF(ISBLANK(INDEX('Policy Characteristics'!J:J,MATCH($C184,'Policy Characteristics'!$C:$C,0))),"",INDEX('Policy Characteristics'!J:J,MATCH($C184,'Policy Characteristics'!$C:$C,0)))</f>
        <v>**Description:** This policy prevents new capacity of the selected type(s) from being built or deployed.</v>
      </c>
      <c r="Q184" s="358" t="str">
        <f>IF(ISBLANK(INDEX('Policy Characteristics'!K:K,MATCH($C184,'Policy Characteristics'!$C:$C,0))),"",INDEX('Policy Characteristics'!K:K,MATCH($C184,'Policy Characteristics'!$C:$C,0)))</f>
        <v>electricity-sector-main.html#ban</v>
      </c>
      <c r="R184" s="358" t="str">
        <f>IF(ISBLANK(INDEX('Policy Characteristics'!L:L,MATCH($C184,'Policy Characteristics'!$C:$C,0))),"",INDEX('Policy Characteristics'!L:L,MATCH($C184,'Policy Characteristics'!$C:$C,0)))</f>
        <v>ban-new-capacity.html</v>
      </c>
    </row>
    <row r="185" spans="1:18" s="5" customFormat="1" x14ac:dyDescent="0.35">
      <c r="A185" s="358" t="str">
        <f>IF(ISBLANK(INDEX('Policy Characteristics'!A:A,MATCH($C185,'Policy Characteristics'!$C:$C,0))),"",INDEX('Policy Characteristics'!A:A,MATCH($C185,'Policy Characteristics'!$C:$C,0)))</f>
        <v>Electricity Supply</v>
      </c>
      <c r="B185" s="358" t="str">
        <f>IF(ISBLANK(INDEX('Policy Characteristics'!B:B,MATCH($C185,'Policy Characteristics'!$C:$C,0))),"",INDEX('Policy Characteristics'!B:B,MATCH($C185,'Policy Characteristics'!$C:$C,0)))</f>
        <v>Ban New Power Plants</v>
      </c>
      <c r="C185" s="362" t="str">
        <f t="shared" si="17"/>
        <v>Boolean Ban New Power Plants</v>
      </c>
      <c r="D185" s="9" t="s">
        <v>2850</v>
      </c>
      <c r="E185" s="53"/>
      <c r="F185" s="9" t="s">
        <v>2543</v>
      </c>
      <c r="G185" s="53"/>
      <c r="H185" s="54">
        <v>616</v>
      </c>
      <c r="I185" s="53" t="s">
        <v>46</v>
      </c>
      <c r="J185" s="360" t="str">
        <f>IF(ISBLANK(INDEX('Policy Characteristics'!D:D,MATCH($C185,'Policy Characteristics'!$C:$C,0))),"",INDEX('Policy Characteristics'!D:D,MATCH($C185,'Policy Characteristics'!$C:$C,0)))</f>
        <v>Ban New Power Plants</v>
      </c>
      <c r="K185" s="358" t="str">
        <f>IF(ISBLANK(INDEX('Policy Characteristics'!E:E,MATCH($C185,'Policy Characteristics'!$C:$C,0))),"",INDEX('Policy Characteristics'!E:E,MATCH($C185,'Policy Characteristics'!$C:$C,0)))</f>
        <v>elec ban new power plants</v>
      </c>
      <c r="L185" s="358">
        <f>IF(ISBLANK(INDEX('Policy Characteristics'!F:F,MATCH($C185,'Policy Characteristics'!$C:$C,0))),"",INDEX('Policy Characteristics'!F:F,MATCH($C185,'Policy Characteristics'!$C:$C,0)))</f>
        <v>0</v>
      </c>
      <c r="M185" s="358">
        <f>IF(ISBLANK(INDEX('Policy Characteristics'!G:G,MATCH($C185,'Policy Characteristics'!$C:$C,0))),"",INDEX('Policy Characteristics'!G:G,MATCH($C185,'Policy Characteristics'!$C:$C,0)))</f>
        <v>1</v>
      </c>
      <c r="N185" s="358">
        <f>IF(ISBLANK(INDEX('Policy Characteristics'!H:H,MATCH($C185,'Policy Characteristics'!$C:$C,0))),"",INDEX('Policy Characteristics'!H:H,MATCH($C185,'Policy Characteristics'!$C:$C,0)))</f>
        <v>1</v>
      </c>
      <c r="O185" s="358" t="str">
        <f>IF(ISBLANK(INDEX('Policy Characteristics'!I:I,MATCH($C185,'Policy Characteristics'!$C:$C,0))),"",INDEX('Policy Characteristics'!I:I,MATCH($C185,'Policy Characteristics'!$C:$C,0)))</f>
        <v>on/off</v>
      </c>
      <c r="P185" s="358" t="str">
        <f>IF(ISBLANK(INDEX('Policy Characteristics'!J:J,MATCH($C185,'Policy Characteristics'!$C:$C,0))),"",INDEX('Policy Characteristics'!J:J,MATCH($C185,'Policy Characteristics'!$C:$C,0)))</f>
        <v>**Description:** This policy prevents new capacity of the selected type(s) from being built or deployed.</v>
      </c>
      <c r="Q185" s="358" t="str">
        <f>IF(ISBLANK(INDEX('Policy Characteristics'!K:K,MATCH($C185,'Policy Characteristics'!$C:$C,0))),"",INDEX('Policy Characteristics'!K:K,MATCH($C185,'Policy Characteristics'!$C:$C,0)))</f>
        <v>electricity-sector-main.html#ban</v>
      </c>
      <c r="R185" s="358" t="str">
        <f>IF(ISBLANK(INDEX('Policy Characteristics'!L:L,MATCH($C185,'Policy Characteristics'!$C:$C,0))),"",INDEX('Policy Characteristics'!L:L,MATCH($C185,'Policy Characteristics'!$C:$C,0)))</f>
        <v>ban-new-capacity.html</v>
      </c>
    </row>
    <row r="186" spans="1:18" s="5" customFormat="1" x14ac:dyDescent="0.35">
      <c r="A186" s="358" t="str">
        <f>IF(ISBLANK(INDEX('Policy Characteristics'!A:A,MATCH($C186,'Policy Characteristics'!$C:$C,0))),"",INDEX('Policy Characteristics'!A:A,MATCH($C186,'Policy Characteristics'!$C:$C,0)))</f>
        <v>Electricity Supply</v>
      </c>
      <c r="B186" s="358" t="str">
        <f>IF(ISBLANK(INDEX('Policy Characteristics'!B:B,MATCH($C186,'Policy Characteristics'!$C:$C,0))),"",INDEX('Policy Characteristics'!B:B,MATCH($C186,'Policy Characteristics'!$C:$C,0)))</f>
        <v>Ban New Power Plants</v>
      </c>
      <c r="C186" s="362" t="str">
        <f t="shared" si="17"/>
        <v>Boolean Ban New Power Plants</v>
      </c>
      <c r="D186" s="9" t="s">
        <v>2851</v>
      </c>
      <c r="E186" s="53"/>
      <c r="F186" s="9" t="s">
        <v>2678</v>
      </c>
      <c r="G186" s="53"/>
      <c r="H186" s="54">
        <v>617</v>
      </c>
      <c r="I186" s="53" t="s">
        <v>45</v>
      </c>
      <c r="J186" s="360" t="str">
        <f>IF(ISBLANK(INDEX('Policy Characteristics'!D:D,MATCH($C186,'Policy Characteristics'!$C:$C,0))),"",INDEX('Policy Characteristics'!D:D,MATCH($C186,'Policy Characteristics'!$C:$C,0)))</f>
        <v>Ban New Power Plants</v>
      </c>
      <c r="K186" s="358" t="str">
        <f>IF(ISBLANK(INDEX('Policy Characteristics'!E:E,MATCH($C186,'Policy Characteristics'!$C:$C,0))),"",INDEX('Policy Characteristics'!E:E,MATCH($C186,'Policy Characteristics'!$C:$C,0)))</f>
        <v>elec ban new power plants</v>
      </c>
      <c r="L186" s="358">
        <f>IF(ISBLANK(INDEX('Policy Characteristics'!F:F,MATCH($C186,'Policy Characteristics'!$C:$C,0))),"",INDEX('Policy Characteristics'!F:F,MATCH($C186,'Policy Characteristics'!$C:$C,0)))</f>
        <v>0</v>
      </c>
      <c r="M186" s="358">
        <f>IF(ISBLANK(INDEX('Policy Characteristics'!G:G,MATCH($C186,'Policy Characteristics'!$C:$C,0))),"",INDEX('Policy Characteristics'!G:G,MATCH($C186,'Policy Characteristics'!$C:$C,0)))</f>
        <v>1</v>
      </c>
      <c r="N186" s="358">
        <f>IF(ISBLANK(INDEX('Policy Characteristics'!H:H,MATCH($C186,'Policy Characteristics'!$C:$C,0))),"",INDEX('Policy Characteristics'!H:H,MATCH($C186,'Policy Characteristics'!$C:$C,0)))</f>
        <v>1</v>
      </c>
      <c r="O186" s="358" t="str">
        <f>IF(ISBLANK(INDEX('Policy Characteristics'!I:I,MATCH($C186,'Policy Characteristics'!$C:$C,0))),"",INDEX('Policy Characteristics'!I:I,MATCH($C186,'Policy Characteristics'!$C:$C,0)))</f>
        <v>on/off</v>
      </c>
      <c r="P186" s="358" t="str">
        <f>IF(ISBLANK(INDEX('Policy Characteristics'!J:J,MATCH($C186,'Policy Characteristics'!$C:$C,0))),"",INDEX('Policy Characteristics'!J:J,MATCH($C186,'Policy Characteristics'!$C:$C,0)))</f>
        <v>**Description:** This policy prevents new capacity of the selected type(s) from being built or deployed.</v>
      </c>
      <c r="Q186" s="358" t="str">
        <f>IF(ISBLANK(INDEX('Policy Characteristics'!K:K,MATCH($C186,'Policy Characteristics'!$C:$C,0))),"",INDEX('Policy Characteristics'!K:K,MATCH($C186,'Policy Characteristics'!$C:$C,0)))</f>
        <v>electricity-sector-main.html#ban</v>
      </c>
      <c r="R186" s="358" t="str">
        <f>IF(ISBLANK(INDEX('Policy Characteristics'!L:L,MATCH($C186,'Policy Characteristics'!$C:$C,0))),"",INDEX('Policy Characteristics'!L:L,MATCH($C186,'Policy Characteristics'!$C:$C,0)))</f>
        <v>ban-new-capacity.html</v>
      </c>
    </row>
    <row r="187" spans="1:18" s="5" customFormat="1" x14ac:dyDescent="0.35">
      <c r="A187" s="358" t="str">
        <f>IF(ISBLANK(INDEX('Policy Characteristics'!A:A,MATCH($C187,'Policy Characteristics'!$C:$C,0))),"",INDEX('Policy Characteristics'!A:A,MATCH($C187,'Policy Characteristics'!$C:$C,0)))</f>
        <v>Electricity Supply</v>
      </c>
      <c r="B187" s="358" t="str">
        <f>IF(ISBLANK(INDEX('Policy Characteristics'!B:B,MATCH($C187,'Policy Characteristics'!$C:$C,0))),"",INDEX('Policy Characteristics'!B:B,MATCH($C187,'Policy Characteristics'!$C:$C,0)))</f>
        <v>Ban New Power Plants</v>
      </c>
      <c r="C187" s="362" t="str">
        <f t="shared" si="17"/>
        <v>Boolean Ban New Power Plants</v>
      </c>
      <c r="D187" s="9" t="s">
        <v>2852</v>
      </c>
      <c r="E187" s="53"/>
      <c r="F187" s="9" t="s">
        <v>2545</v>
      </c>
      <c r="G187" s="53"/>
      <c r="H187" s="54">
        <v>618</v>
      </c>
      <c r="I187" s="53" t="s">
        <v>46</v>
      </c>
      <c r="J187" s="360" t="str">
        <f>IF(ISBLANK(INDEX('Policy Characteristics'!D:D,MATCH($C187,'Policy Characteristics'!$C:$C,0))),"",INDEX('Policy Characteristics'!D:D,MATCH($C187,'Policy Characteristics'!$C:$C,0)))</f>
        <v>Ban New Power Plants</v>
      </c>
      <c r="K187" s="358" t="str">
        <f>IF(ISBLANK(INDEX('Policy Characteristics'!E:E,MATCH($C187,'Policy Characteristics'!$C:$C,0))),"",INDEX('Policy Characteristics'!E:E,MATCH($C187,'Policy Characteristics'!$C:$C,0)))</f>
        <v>elec ban new power plants</v>
      </c>
      <c r="L187" s="358">
        <f>IF(ISBLANK(INDEX('Policy Characteristics'!F:F,MATCH($C187,'Policy Characteristics'!$C:$C,0))),"",INDEX('Policy Characteristics'!F:F,MATCH($C187,'Policy Characteristics'!$C:$C,0)))</f>
        <v>0</v>
      </c>
      <c r="M187" s="358">
        <f>IF(ISBLANK(INDEX('Policy Characteristics'!G:G,MATCH($C187,'Policy Characteristics'!$C:$C,0))),"",INDEX('Policy Characteristics'!G:G,MATCH($C187,'Policy Characteristics'!$C:$C,0)))</f>
        <v>1</v>
      </c>
      <c r="N187" s="358">
        <f>IF(ISBLANK(INDEX('Policy Characteristics'!H:H,MATCH($C187,'Policy Characteristics'!$C:$C,0))),"",INDEX('Policy Characteristics'!H:H,MATCH($C187,'Policy Characteristics'!$C:$C,0)))</f>
        <v>1</v>
      </c>
      <c r="O187" s="358" t="str">
        <f>IF(ISBLANK(INDEX('Policy Characteristics'!I:I,MATCH($C187,'Policy Characteristics'!$C:$C,0))),"",INDEX('Policy Characteristics'!I:I,MATCH($C187,'Policy Characteristics'!$C:$C,0)))</f>
        <v>on/off</v>
      </c>
      <c r="P187" s="358" t="str">
        <f>IF(ISBLANK(INDEX('Policy Characteristics'!J:J,MATCH($C187,'Policy Characteristics'!$C:$C,0))),"",INDEX('Policy Characteristics'!J:J,MATCH($C187,'Policy Characteristics'!$C:$C,0)))</f>
        <v>**Description:** This policy prevents new capacity of the selected type(s) from being built or deployed.</v>
      </c>
      <c r="Q187" s="358" t="str">
        <f>IF(ISBLANK(INDEX('Policy Characteristics'!K:K,MATCH($C187,'Policy Characteristics'!$C:$C,0))),"",INDEX('Policy Characteristics'!K:K,MATCH($C187,'Policy Characteristics'!$C:$C,0)))</f>
        <v>electricity-sector-main.html#ban</v>
      </c>
      <c r="R187" s="358" t="str">
        <f>IF(ISBLANK(INDEX('Policy Characteristics'!L:L,MATCH($C187,'Policy Characteristics'!$C:$C,0))),"",INDEX('Policy Characteristics'!L:L,MATCH($C187,'Policy Characteristics'!$C:$C,0)))</f>
        <v>ban-new-capacity.html</v>
      </c>
    </row>
    <row r="188" spans="1:18" s="2" customFormat="1" x14ac:dyDescent="0.35">
      <c r="A188" s="358" t="str">
        <f>IF(ISBLANK(INDEX('Policy Characteristics'!A:A,MATCH($C188,'Policy Characteristics'!$C:$C,0))),"",INDEX('Policy Characteristics'!A:A,MATCH($C188,'Policy Characteristics'!$C:$C,0)))</f>
        <v>Electricity Supply</v>
      </c>
      <c r="B188" s="358" t="str">
        <f>IF(ISBLANK(INDEX('Policy Characteristics'!B:B,MATCH($C188,'Policy Characteristics'!$C:$C,0))),"",INDEX('Policy Characteristics'!B:B,MATCH($C188,'Policy Characteristics'!$C:$C,0)))</f>
        <v>Carbon Capture and Sequestration</v>
      </c>
      <c r="C188" s="361" t="s">
        <v>3174</v>
      </c>
      <c r="D188" s="53" t="s">
        <v>477</v>
      </c>
      <c r="E188" s="53"/>
      <c r="F188" s="53" t="s">
        <v>476</v>
      </c>
      <c r="G188" s="9"/>
      <c r="H188" s="56">
        <v>876</v>
      </c>
      <c r="I188" s="9" t="s">
        <v>45</v>
      </c>
      <c r="J188" s="360" t="str">
        <f>IF(ISBLANK(INDEX('Policy Characteristics'!D:D,MATCH($C188,'Policy Characteristics'!$C:$C,0))),"",INDEX('Policy Characteristics'!D:D,MATCH($C188,'Policy Characteristics'!$C:$C,0)))</f>
        <v>Electricity Sector CCS</v>
      </c>
      <c r="K188" s="358" t="str">
        <f>IF(ISBLANK(INDEX('Policy Characteristics'!E:E,MATCH($C188,'Policy Characteristics'!$C:$C,0))),"",INDEX('Policy Characteristics'!E:E,MATCH($C188,'Policy Characteristics'!$C:$C,0)))</f>
        <v>elec CCS</v>
      </c>
      <c r="L188" s="380">
        <f>IF(ISBLANK(INDEX('Policy Characteristics'!F:F,MATCH($C188,'Policy Characteristics'!$C:$C,0))),"",INDEX('Policy Characteristics'!F:F,MATCH($C188,'Policy Characteristics'!$C:$C,0)))</f>
        <v>0</v>
      </c>
      <c r="M188" s="380">
        <f>IF(ISBLANK(INDEX('Policy Characteristics'!G:G,MATCH($C188,'Policy Characteristics'!$C:$C,0))),"",INDEX('Policy Characteristics'!G:G,MATCH($C188,'Policy Characteristics'!$C:$C,0)))</f>
        <v>1</v>
      </c>
      <c r="N188" s="380">
        <f>IF(ISBLANK(INDEX('Policy Characteristics'!H:H,MATCH($C188,'Policy Characteristics'!$C:$C,0))),"",INDEX('Policy Characteristics'!H:H,MATCH($C188,'Policy Characteristics'!$C:$C,0)))</f>
        <v>0.01</v>
      </c>
      <c r="O188" s="358" t="str">
        <f>IF(ISBLANK(INDEX('Policy Characteristics'!I:I,MATCH($C188,'Policy Characteristics'!$C:$C,0))),"",INDEX('Policy Characteristics'!I:I,MATCH($C188,'Policy Characteristics'!$C:$C,0)))</f>
        <v>% of CO2 captured</v>
      </c>
      <c r="P188" s="358" t="str">
        <f>IF(ISBLANK(INDEX('Policy Characteristics'!J:J,MATCH($C188,'Policy Characteristics'!$C:$C,0))),"",INDEX('Policy Characteristics'!J:J,MATCH($C188,'Policy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8" s="358" t="str">
        <f>IF(ISBLANK(INDEX('Policy Characteristics'!K:K,MATCH($C188,'Policy Characteristics'!$C:$C,0))),"",INDEX('Policy Characteristics'!K:K,MATCH($C188,'Policy Characteristics'!$C:$C,0)))</f>
        <v>ccs.html#ccs</v>
      </c>
      <c r="R188" s="358" t="str">
        <f>IF(ISBLANK(INDEX('Policy Characteristics'!L:L,MATCH($C188,'Policy Characteristics'!$C:$C,0))),"",INDEX('Policy Characteristics'!L:L,MATCH($C188,'Policy Characteristics'!$C:$C,0)))</f>
        <v>carbon-capture-and-sequestration.html</v>
      </c>
    </row>
    <row r="189" spans="1:18" s="5" customFormat="1" x14ac:dyDescent="0.35">
      <c r="A189" s="358" t="str">
        <f>IF(ISBLANK(INDEX('Policy Characteristics'!A:A,MATCH($C189,'Policy Characteristics'!$C:$C,0))),"",INDEX('Policy Characteristics'!A:A,MATCH($C189,'Policy Characteristics'!$C:$C,0)))</f>
        <v>Electricity Supply</v>
      </c>
      <c r="B189" s="358" t="str">
        <f>IF(ISBLANK(INDEX('Policy Characteristics'!B:B,MATCH($C189,'Policy Characteristics'!$C:$C,0))),"",INDEX('Policy Characteristics'!B:B,MATCH($C189,'Policy Characteristics'!$C:$C,0)))</f>
        <v>Carbon Capture and Sequestration</v>
      </c>
      <c r="C189" s="362" t="str">
        <f t="shared" ref="C189:C203" si="18">C$188</f>
        <v>Electricity Sector Fraction of Potential Additional CCS Achieved</v>
      </c>
      <c r="D189" s="9" t="s">
        <v>331</v>
      </c>
      <c r="E189" s="53"/>
      <c r="F189" s="9" t="s">
        <v>332</v>
      </c>
      <c r="G189" s="53"/>
      <c r="H189" s="56">
        <v>877</v>
      </c>
      <c r="I189" s="9" t="s">
        <v>45</v>
      </c>
      <c r="J189" s="360" t="str">
        <f>IF(ISBLANK(INDEX('Policy Characteristics'!D:D,MATCH($C189,'Policy Characteristics'!$C:$C,0))),"",INDEX('Policy Characteristics'!D:D,MATCH($C189,'Policy Characteristics'!$C:$C,0)))</f>
        <v>Electricity Sector CCS</v>
      </c>
      <c r="K189" s="358" t="str">
        <f>IF(ISBLANK(INDEX('Policy Characteristics'!E:E,MATCH($C189,'Policy Characteristics'!$C:$C,0))),"",INDEX('Policy Characteristics'!E:E,MATCH($C189,'Policy Characteristics'!$C:$C,0)))</f>
        <v>elec CCS</v>
      </c>
      <c r="L189" s="380">
        <f>IF(ISBLANK(INDEX('Policy Characteristics'!F:F,MATCH($C189,'Policy Characteristics'!$C:$C,0))),"",INDEX('Policy Characteristics'!F:F,MATCH($C189,'Policy Characteristics'!$C:$C,0)))</f>
        <v>0</v>
      </c>
      <c r="M189" s="380">
        <f>IF(ISBLANK(INDEX('Policy Characteristics'!G:G,MATCH($C189,'Policy Characteristics'!$C:$C,0))),"",INDEX('Policy Characteristics'!G:G,MATCH($C189,'Policy Characteristics'!$C:$C,0)))</f>
        <v>1</v>
      </c>
      <c r="N189" s="380">
        <f>IF(ISBLANK(INDEX('Policy Characteristics'!H:H,MATCH($C189,'Policy Characteristics'!$C:$C,0))),"",INDEX('Policy Characteristics'!H:H,MATCH($C189,'Policy Characteristics'!$C:$C,0)))</f>
        <v>0.01</v>
      </c>
      <c r="O189" s="358" t="str">
        <f>IF(ISBLANK(INDEX('Policy Characteristics'!I:I,MATCH($C189,'Policy Characteristics'!$C:$C,0))),"",INDEX('Policy Characteristics'!I:I,MATCH($C189,'Policy Characteristics'!$C:$C,0)))</f>
        <v>% of CO2 captured</v>
      </c>
      <c r="P189" s="358" t="str">
        <f>IF(ISBLANK(INDEX('Policy Characteristics'!J:J,MATCH($C189,'Policy Characteristics'!$C:$C,0))),"",INDEX('Policy Characteristics'!J:J,MATCH($C189,'Policy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358" t="str">
        <f>IF(ISBLANK(INDEX('Policy Characteristics'!K:K,MATCH($C189,'Policy Characteristics'!$C:$C,0))),"",INDEX('Policy Characteristics'!K:K,MATCH($C189,'Policy Characteristics'!$C:$C,0)))</f>
        <v>ccs.html#ccs</v>
      </c>
      <c r="R189" s="358" t="str">
        <f>IF(ISBLANK(INDEX('Policy Characteristics'!L:L,MATCH($C189,'Policy Characteristics'!$C:$C,0))),"",INDEX('Policy Characteristics'!L:L,MATCH($C189,'Policy Characteristics'!$C:$C,0)))</f>
        <v>carbon-capture-and-sequestration.html</v>
      </c>
    </row>
    <row r="190" spans="1:18" s="5" customFormat="1" x14ac:dyDescent="0.35">
      <c r="A190" s="358" t="str">
        <f>IF(ISBLANK(INDEX('Policy Characteristics'!A:A,MATCH($C190,'Policy Characteristics'!$C:$C,0))),"",INDEX('Policy Characteristics'!A:A,MATCH($C190,'Policy Characteristics'!$C:$C,0)))</f>
        <v>Electricity Supply</v>
      </c>
      <c r="B190" s="358" t="str">
        <f>IF(ISBLANK(INDEX('Policy Characteristics'!B:B,MATCH($C190,'Policy Characteristics'!$C:$C,0))),"",INDEX('Policy Characteristics'!B:B,MATCH($C190,'Policy Characteristics'!$C:$C,0)))</f>
        <v>Carbon Capture and Sequestration</v>
      </c>
      <c r="C190" s="362" t="str">
        <f t="shared" si="18"/>
        <v>Electricity Sector Fraction of Potential Additional CCS Achieved</v>
      </c>
      <c r="D190" s="9" t="s">
        <v>78</v>
      </c>
      <c r="E190" s="53"/>
      <c r="F190" s="9" t="s">
        <v>92</v>
      </c>
      <c r="G190" s="53"/>
      <c r="H190" s="56">
        <v>878</v>
      </c>
      <c r="I190" s="53" t="s">
        <v>46</v>
      </c>
      <c r="J190" s="360" t="str">
        <f>IF(ISBLANK(INDEX('Policy Characteristics'!D:D,MATCH($C190,'Policy Characteristics'!$C:$C,0))),"",INDEX('Policy Characteristics'!D:D,MATCH($C190,'Policy Characteristics'!$C:$C,0)))</f>
        <v>Electricity Sector CCS</v>
      </c>
      <c r="K190" s="358" t="str">
        <f>IF(ISBLANK(INDEX('Policy Characteristics'!E:E,MATCH($C190,'Policy Characteristics'!$C:$C,0))),"",INDEX('Policy Characteristics'!E:E,MATCH($C190,'Policy Characteristics'!$C:$C,0)))</f>
        <v>elec CCS</v>
      </c>
      <c r="L190" s="380">
        <f>IF(ISBLANK(INDEX('Policy Characteristics'!F:F,MATCH($C190,'Policy Characteristics'!$C:$C,0))),"",INDEX('Policy Characteristics'!F:F,MATCH($C190,'Policy Characteristics'!$C:$C,0)))</f>
        <v>0</v>
      </c>
      <c r="M190" s="380">
        <f>IF(ISBLANK(INDEX('Policy Characteristics'!G:G,MATCH($C190,'Policy Characteristics'!$C:$C,0))),"",INDEX('Policy Characteristics'!G:G,MATCH($C190,'Policy Characteristics'!$C:$C,0)))</f>
        <v>1</v>
      </c>
      <c r="N190" s="380">
        <f>IF(ISBLANK(INDEX('Policy Characteristics'!H:H,MATCH($C190,'Policy Characteristics'!$C:$C,0))),"",INDEX('Policy Characteristics'!H:H,MATCH($C190,'Policy Characteristics'!$C:$C,0)))</f>
        <v>0.01</v>
      </c>
      <c r="O190" s="358" t="str">
        <f>IF(ISBLANK(INDEX('Policy Characteristics'!I:I,MATCH($C190,'Policy Characteristics'!$C:$C,0))),"",INDEX('Policy Characteristics'!I:I,MATCH($C190,'Policy Characteristics'!$C:$C,0)))</f>
        <v>% of CO2 captured</v>
      </c>
      <c r="P190" s="358" t="str">
        <f>IF(ISBLANK(INDEX('Policy Characteristics'!J:J,MATCH($C190,'Policy Characteristics'!$C:$C,0))),"",INDEX('Policy Characteristics'!J:J,MATCH($C190,'Policy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0" s="358" t="str">
        <f>IF(ISBLANK(INDEX('Policy Characteristics'!K:K,MATCH($C190,'Policy Characteristics'!$C:$C,0))),"",INDEX('Policy Characteristics'!K:K,MATCH($C190,'Policy Characteristics'!$C:$C,0)))</f>
        <v>ccs.html#ccs</v>
      </c>
      <c r="R190" s="358" t="str">
        <f>IF(ISBLANK(INDEX('Policy Characteristics'!L:L,MATCH($C190,'Policy Characteristics'!$C:$C,0))),"",INDEX('Policy Characteristics'!L:L,MATCH($C190,'Policy Characteristics'!$C:$C,0)))</f>
        <v>carbon-capture-and-sequestration.html</v>
      </c>
    </row>
    <row r="191" spans="1:18" s="5" customFormat="1" x14ac:dyDescent="0.35">
      <c r="A191" s="358" t="str">
        <f>IF(ISBLANK(INDEX('Policy Characteristics'!A:A,MATCH($C191,'Policy Characteristics'!$C:$C,0))),"",INDEX('Policy Characteristics'!A:A,MATCH($C191,'Policy Characteristics'!$C:$C,0)))</f>
        <v>Electricity Supply</v>
      </c>
      <c r="B191" s="358" t="str">
        <f>IF(ISBLANK(INDEX('Policy Characteristics'!B:B,MATCH($C191,'Policy Characteristics'!$C:$C,0))),"",INDEX('Policy Characteristics'!B:B,MATCH($C191,'Policy Characteristics'!$C:$C,0)))</f>
        <v>Carbon Capture and Sequestration</v>
      </c>
      <c r="C191" s="362" t="str">
        <f t="shared" si="18"/>
        <v>Electricity Sector Fraction of Potential Additional CCS Achieved</v>
      </c>
      <c r="D191" s="9" t="s">
        <v>79</v>
      </c>
      <c r="E191" s="53"/>
      <c r="F191" s="9" t="s">
        <v>93</v>
      </c>
      <c r="G191" s="53"/>
      <c r="H191" s="56">
        <v>879</v>
      </c>
      <c r="I191" s="53" t="s">
        <v>46</v>
      </c>
      <c r="J191" s="360" t="str">
        <f>IF(ISBLANK(INDEX('Policy Characteristics'!D:D,MATCH($C191,'Policy Characteristics'!$C:$C,0))),"",INDEX('Policy Characteristics'!D:D,MATCH($C191,'Policy Characteristics'!$C:$C,0)))</f>
        <v>Electricity Sector CCS</v>
      </c>
      <c r="K191" s="358" t="str">
        <f>IF(ISBLANK(INDEX('Policy Characteristics'!E:E,MATCH($C191,'Policy Characteristics'!$C:$C,0))),"",INDEX('Policy Characteristics'!E:E,MATCH($C191,'Policy Characteristics'!$C:$C,0)))</f>
        <v>elec CCS</v>
      </c>
      <c r="L191" s="380">
        <f>IF(ISBLANK(INDEX('Policy Characteristics'!F:F,MATCH($C191,'Policy Characteristics'!$C:$C,0))),"",INDEX('Policy Characteristics'!F:F,MATCH($C191,'Policy Characteristics'!$C:$C,0)))</f>
        <v>0</v>
      </c>
      <c r="M191" s="380">
        <f>IF(ISBLANK(INDEX('Policy Characteristics'!G:G,MATCH($C191,'Policy Characteristics'!$C:$C,0))),"",INDEX('Policy Characteristics'!G:G,MATCH($C191,'Policy Characteristics'!$C:$C,0)))</f>
        <v>1</v>
      </c>
      <c r="N191" s="380">
        <f>IF(ISBLANK(INDEX('Policy Characteristics'!H:H,MATCH($C191,'Policy Characteristics'!$C:$C,0))),"",INDEX('Policy Characteristics'!H:H,MATCH($C191,'Policy Characteristics'!$C:$C,0)))</f>
        <v>0.01</v>
      </c>
      <c r="O191" s="358" t="str">
        <f>IF(ISBLANK(INDEX('Policy Characteristics'!I:I,MATCH($C191,'Policy Characteristics'!$C:$C,0))),"",INDEX('Policy Characteristics'!I:I,MATCH($C191,'Policy Characteristics'!$C:$C,0)))</f>
        <v>% of CO2 captured</v>
      </c>
      <c r="P191" s="358" t="str">
        <f>IF(ISBLANK(INDEX('Policy Characteristics'!J:J,MATCH($C191,'Policy Characteristics'!$C:$C,0))),"",INDEX('Policy Characteristics'!J:J,MATCH($C191,'Policy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1" s="358" t="str">
        <f>IF(ISBLANK(INDEX('Policy Characteristics'!K:K,MATCH($C191,'Policy Characteristics'!$C:$C,0))),"",INDEX('Policy Characteristics'!K:K,MATCH($C191,'Policy Characteristics'!$C:$C,0)))</f>
        <v>ccs.html#ccs</v>
      </c>
      <c r="R191" s="358" t="str">
        <f>IF(ISBLANK(INDEX('Policy Characteristics'!L:L,MATCH($C191,'Policy Characteristics'!$C:$C,0))),"",INDEX('Policy Characteristics'!L:L,MATCH($C191,'Policy Characteristics'!$C:$C,0)))</f>
        <v>carbon-capture-and-sequestration.html</v>
      </c>
    </row>
    <row r="192" spans="1:18" s="5" customFormat="1" x14ac:dyDescent="0.35">
      <c r="A192" s="358" t="str">
        <f>IF(ISBLANK(INDEX('Policy Characteristics'!A:A,MATCH($C192,'Policy Characteristics'!$C:$C,0))),"",INDEX('Policy Characteristics'!A:A,MATCH($C192,'Policy Characteristics'!$C:$C,0)))</f>
        <v>Electricity Supply</v>
      </c>
      <c r="B192" s="358" t="str">
        <f>IF(ISBLANK(INDEX('Policy Characteristics'!B:B,MATCH($C192,'Policy Characteristics'!$C:$C,0))),"",INDEX('Policy Characteristics'!B:B,MATCH($C192,'Policy Characteristics'!$C:$C,0)))</f>
        <v>Carbon Capture and Sequestration</v>
      </c>
      <c r="C192" s="362" t="str">
        <f t="shared" si="18"/>
        <v>Electricity Sector Fraction of Potential Additional CCS Achieved</v>
      </c>
      <c r="D192" s="9" t="s">
        <v>478</v>
      </c>
      <c r="E192" s="53"/>
      <c r="F192" s="9" t="s">
        <v>481</v>
      </c>
      <c r="G192" s="53"/>
      <c r="H192" s="56">
        <v>880</v>
      </c>
      <c r="I192" s="53" t="s">
        <v>46</v>
      </c>
      <c r="J192" s="360" t="str">
        <f>IF(ISBLANK(INDEX('Policy Characteristics'!D:D,MATCH($C192,'Policy Characteristics'!$C:$C,0))),"",INDEX('Policy Characteristics'!D:D,MATCH($C192,'Policy Characteristics'!$C:$C,0)))</f>
        <v>Electricity Sector CCS</v>
      </c>
      <c r="K192" s="358" t="str">
        <f>IF(ISBLANK(INDEX('Policy Characteristics'!E:E,MATCH($C192,'Policy Characteristics'!$C:$C,0))),"",INDEX('Policy Characteristics'!E:E,MATCH($C192,'Policy Characteristics'!$C:$C,0)))</f>
        <v>elec CCS</v>
      </c>
      <c r="L192" s="380">
        <f>IF(ISBLANK(INDEX('Policy Characteristics'!F:F,MATCH($C192,'Policy Characteristics'!$C:$C,0))),"",INDEX('Policy Characteristics'!F:F,MATCH($C192,'Policy Characteristics'!$C:$C,0)))</f>
        <v>0</v>
      </c>
      <c r="M192" s="380">
        <f>IF(ISBLANK(INDEX('Policy Characteristics'!G:G,MATCH($C192,'Policy Characteristics'!$C:$C,0))),"",INDEX('Policy Characteristics'!G:G,MATCH($C192,'Policy Characteristics'!$C:$C,0)))</f>
        <v>1</v>
      </c>
      <c r="N192" s="380">
        <f>IF(ISBLANK(INDEX('Policy Characteristics'!H:H,MATCH($C192,'Policy Characteristics'!$C:$C,0))),"",INDEX('Policy Characteristics'!H:H,MATCH($C192,'Policy Characteristics'!$C:$C,0)))</f>
        <v>0.01</v>
      </c>
      <c r="O192" s="358" t="str">
        <f>IF(ISBLANK(INDEX('Policy Characteristics'!I:I,MATCH($C192,'Policy Characteristics'!$C:$C,0))),"",INDEX('Policy Characteristics'!I:I,MATCH($C192,'Policy Characteristics'!$C:$C,0)))</f>
        <v>% of CO2 captured</v>
      </c>
      <c r="P192" s="358" t="str">
        <f>IF(ISBLANK(INDEX('Policy Characteristics'!J:J,MATCH($C192,'Policy Characteristics'!$C:$C,0))),"",INDEX('Policy Characteristics'!J:J,MATCH($C192,'Policy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2" s="358" t="str">
        <f>IF(ISBLANK(INDEX('Policy Characteristics'!K:K,MATCH($C192,'Policy Characteristics'!$C:$C,0))),"",INDEX('Policy Characteristics'!K:K,MATCH($C192,'Policy Characteristics'!$C:$C,0)))</f>
        <v>ccs.html#ccs</v>
      </c>
      <c r="R192" s="358" t="str">
        <f>IF(ISBLANK(INDEX('Policy Characteristics'!L:L,MATCH($C192,'Policy Characteristics'!$C:$C,0))),"",INDEX('Policy Characteristics'!L:L,MATCH($C192,'Policy Characteristics'!$C:$C,0)))</f>
        <v>carbon-capture-and-sequestration.html</v>
      </c>
    </row>
    <row r="193" spans="1:18" s="5" customFormat="1" x14ac:dyDescent="0.35">
      <c r="A193" s="358" t="str">
        <f>IF(ISBLANK(INDEX('Policy Characteristics'!A:A,MATCH($C193,'Policy Characteristics'!$C:$C,0))),"",INDEX('Policy Characteristics'!A:A,MATCH($C193,'Policy Characteristics'!$C:$C,0)))</f>
        <v>Electricity Supply</v>
      </c>
      <c r="B193" s="358" t="str">
        <f>IF(ISBLANK(INDEX('Policy Characteristics'!B:B,MATCH($C193,'Policy Characteristics'!$C:$C,0))),"",INDEX('Policy Characteristics'!B:B,MATCH($C193,'Policy Characteristics'!$C:$C,0)))</f>
        <v>Carbon Capture and Sequestration</v>
      </c>
      <c r="C193" s="362" t="str">
        <f t="shared" si="18"/>
        <v>Electricity Sector Fraction of Potential Additional CCS Achieved</v>
      </c>
      <c r="D193" s="9" t="s">
        <v>80</v>
      </c>
      <c r="E193" s="53"/>
      <c r="F193" s="9" t="s">
        <v>94</v>
      </c>
      <c r="G193" s="53"/>
      <c r="H193" s="56">
        <v>881</v>
      </c>
      <c r="I193" s="53" t="s">
        <v>46</v>
      </c>
      <c r="J193" s="360" t="str">
        <f>IF(ISBLANK(INDEX('Policy Characteristics'!D:D,MATCH($C193,'Policy Characteristics'!$C:$C,0))),"",INDEX('Policy Characteristics'!D:D,MATCH($C193,'Policy Characteristics'!$C:$C,0)))</f>
        <v>Electricity Sector CCS</v>
      </c>
      <c r="K193" s="358" t="str">
        <f>IF(ISBLANK(INDEX('Policy Characteristics'!E:E,MATCH($C193,'Policy Characteristics'!$C:$C,0))),"",INDEX('Policy Characteristics'!E:E,MATCH($C193,'Policy Characteristics'!$C:$C,0)))</f>
        <v>elec CCS</v>
      </c>
      <c r="L193" s="380">
        <f>IF(ISBLANK(INDEX('Policy Characteristics'!F:F,MATCH($C193,'Policy Characteristics'!$C:$C,0))),"",INDEX('Policy Characteristics'!F:F,MATCH($C193,'Policy Characteristics'!$C:$C,0)))</f>
        <v>0</v>
      </c>
      <c r="M193" s="380">
        <f>IF(ISBLANK(INDEX('Policy Characteristics'!G:G,MATCH($C193,'Policy Characteristics'!$C:$C,0))),"",INDEX('Policy Characteristics'!G:G,MATCH($C193,'Policy Characteristics'!$C:$C,0)))</f>
        <v>1</v>
      </c>
      <c r="N193" s="380">
        <f>IF(ISBLANK(INDEX('Policy Characteristics'!H:H,MATCH($C193,'Policy Characteristics'!$C:$C,0))),"",INDEX('Policy Characteristics'!H:H,MATCH($C193,'Policy Characteristics'!$C:$C,0)))</f>
        <v>0.01</v>
      </c>
      <c r="O193" s="358" t="str">
        <f>IF(ISBLANK(INDEX('Policy Characteristics'!I:I,MATCH($C193,'Policy Characteristics'!$C:$C,0))),"",INDEX('Policy Characteristics'!I:I,MATCH($C193,'Policy Characteristics'!$C:$C,0)))</f>
        <v>% of CO2 captured</v>
      </c>
      <c r="P193" s="358" t="str">
        <f>IF(ISBLANK(INDEX('Policy Characteristics'!J:J,MATCH($C193,'Policy Characteristics'!$C:$C,0))),"",INDEX('Policy Characteristics'!J:J,MATCH($C193,'Policy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3" s="358" t="str">
        <f>IF(ISBLANK(INDEX('Policy Characteristics'!K:K,MATCH($C193,'Policy Characteristics'!$C:$C,0))),"",INDEX('Policy Characteristics'!K:K,MATCH($C193,'Policy Characteristics'!$C:$C,0)))</f>
        <v>ccs.html#ccs</v>
      </c>
      <c r="R193" s="358" t="str">
        <f>IF(ISBLANK(INDEX('Policy Characteristics'!L:L,MATCH($C193,'Policy Characteristics'!$C:$C,0))),"",INDEX('Policy Characteristics'!L:L,MATCH($C193,'Policy Characteristics'!$C:$C,0)))</f>
        <v>carbon-capture-and-sequestration.html</v>
      </c>
    </row>
    <row r="194" spans="1:18" s="5" customFormat="1" x14ac:dyDescent="0.35">
      <c r="A194" s="358" t="str">
        <f>IF(ISBLANK(INDEX('Policy Characteristics'!A:A,MATCH($C194,'Policy Characteristics'!$C:$C,0))),"",INDEX('Policy Characteristics'!A:A,MATCH($C194,'Policy Characteristics'!$C:$C,0)))</f>
        <v>Electricity Supply</v>
      </c>
      <c r="B194" s="358" t="str">
        <f>IF(ISBLANK(INDEX('Policy Characteristics'!B:B,MATCH($C194,'Policy Characteristics'!$C:$C,0))),"",INDEX('Policy Characteristics'!B:B,MATCH($C194,'Policy Characteristics'!$C:$C,0)))</f>
        <v>Carbon Capture and Sequestration</v>
      </c>
      <c r="C194" s="362" t="str">
        <f t="shared" si="18"/>
        <v>Electricity Sector Fraction of Potential Additional CCS Achieved</v>
      </c>
      <c r="D194" s="9" t="s">
        <v>81</v>
      </c>
      <c r="E194" s="53"/>
      <c r="F194" s="9" t="s">
        <v>95</v>
      </c>
      <c r="G194" s="53"/>
      <c r="H194" s="56">
        <v>882</v>
      </c>
      <c r="I194" s="53" t="s">
        <v>46</v>
      </c>
      <c r="J194" s="360" t="str">
        <f>IF(ISBLANK(INDEX('Policy Characteristics'!D:D,MATCH($C194,'Policy Characteristics'!$C:$C,0))),"",INDEX('Policy Characteristics'!D:D,MATCH($C194,'Policy Characteristics'!$C:$C,0)))</f>
        <v>Electricity Sector CCS</v>
      </c>
      <c r="K194" s="358" t="str">
        <f>IF(ISBLANK(INDEX('Policy Characteristics'!E:E,MATCH($C194,'Policy Characteristics'!$C:$C,0))),"",INDEX('Policy Characteristics'!E:E,MATCH($C194,'Policy Characteristics'!$C:$C,0)))</f>
        <v>elec CCS</v>
      </c>
      <c r="L194" s="380">
        <f>IF(ISBLANK(INDEX('Policy Characteristics'!F:F,MATCH($C194,'Policy Characteristics'!$C:$C,0))),"",INDEX('Policy Characteristics'!F:F,MATCH($C194,'Policy Characteristics'!$C:$C,0)))</f>
        <v>0</v>
      </c>
      <c r="M194" s="380">
        <f>IF(ISBLANK(INDEX('Policy Characteristics'!G:G,MATCH($C194,'Policy Characteristics'!$C:$C,0))),"",INDEX('Policy Characteristics'!G:G,MATCH($C194,'Policy Characteristics'!$C:$C,0)))</f>
        <v>1</v>
      </c>
      <c r="N194" s="380">
        <f>IF(ISBLANK(INDEX('Policy Characteristics'!H:H,MATCH($C194,'Policy Characteristics'!$C:$C,0))),"",INDEX('Policy Characteristics'!H:H,MATCH($C194,'Policy Characteristics'!$C:$C,0)))</f>
        <v>0.01</v>
      </c>
      <c r="O194" s="358" t="str">
        <f>IF(ISBLANK(INDEX('Policy Characteristics'!I:I,MATCH($C194,'Policy Characteristics'!$C:$C,0))),"",INDEX('Policy Characteristics'!I:I,MATCH($C194,'Policy Characteristics'!$C:$C,0)))</f>
        <v>% of CO2 captured</v>
      </c>
      <c r="P194" s="358" t="str">
        <f>IF(ISBLANK(INDEX('Policy Characteristics'!J:J,MATCH($C194,'Policy Characteristics'!$C:$C,0))),"",INDEX('Policy Characteristics'!J:J,MATCH($C194,'Policy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4" s="358" t="str">
        <f>IF(ISBLANK(INDEX('Policy Characteristics'!K:K,MATCH($C194,'Policy Characteristics'!$C:$C,0))),"",INDEX('Policy Characteristics'!K:K,MATCH($C194,'Policy Characteristics'!$C:$C,0)))</f>
        <v>ccs.html#ccs</v>
      </c>
      <c r="R194" s="358" t="str">
        <f>IF(ISBLANK(INDEX('Policy Characteristics'!L:L,MATCH($C194,'Policy Characteristics'!$C:$C,0))),"",INDEX('Policy Characteristics'!L:L,MATCH($C194,'Policy Characteristics'!$C:$C,0)))</f>
        <v>carbon-capture-and-sequestration.html</v>
      </c>
    </row>
    <row r="195" spans="1:18" s="5" customFormat="1" x14ac:dyDescent="0.35">
      <c r="A195" s="358" t="str">
        <f>IF(ISBLANK(INDEX('Policy Characteristics'!A:A,MATCH($C195,'Policy Characteristics'!$C:$C,0))),"",INDEX('Policy Characteristics'!A:A,MATCH($C195,'Policy Characteristics'!$C:$C,0)))</f>
        <v>Electricity Supply</v>
      </c>
      <c r="B195" s="358" t="str">
        <f>IF(ISBLANK(INDEX('Policy Characteristics'!B:B,MATCH($C195,'Policy Characteristics'!$C:$C,0))),"",INDEX('Policy Characteristics'!B:B,MATCH($C195,'Policy Characteristics'!$C:$C,0)))</f>
        <v>Carbon Capture and Sequestration</v>
      </c>
      <c r="C195" s="362" t="str">
        <f t="shared" si="18"/>
        <v>Electricity Sector Fraction of Potential Additional CCS Achieved</v>
      </c>
      <c r="D195" s="9" t="s">
        <v>82</v>
      </c>
      <c r="E195" s="53"/>
      <c r="F195" s="9" t="s">
        <v>96</v>
      </c>
      <c r="G195" s="53"/>
      <c r="H195" s="56">
        <v>883</v>
      </c>
      <c r="I195" s="9" t="s">
        <v>45</v>
      </c>
      <c r="J195" s="360" t="str">
        <f>IF(ISBLANK(INDEX('Policy Characteristics'!D:D,MATCH($C195,'Policy Characteristics'!$C:$C,0))),"",INDEX('Policy Characteristics'!D:D,MATCH($C195,'Policy Characteristics'!$C:$C,0)))</f>
        <v>Electricity Sector CCS</v>
      </c>
      <c r="K195" s="358" t="str">
        <f>IF(ISBLANK(INDEX('Policy Characteristics'!E:E,MATCH($C195,'Policy Characteristics'!$C:$C,0))),"",INDEX('Policy Characteristics'!E:E,MATCH($C195,'Policy Characteristics'!$C:$C,0)))</f>
        <v>elec CCS</v>
      </c>
      <c r="L195" s="380">
        <f>IF(ISBLANK(INDEX('Policy Characteristics'!F:F,MATCH($C195,'Policy Characteristics'!$C:$C,0))),"",INDEX('Policy Characteristics'!F:F,MATCH($C195,'Policy Characteristics'!$C:$C,0)))</f>
        <v>0</v>
      </c>
      <c r="M195" s="380">
        <f>IF(ISBLANK(INDEX('Policy Characteristics'!G:G,MATCH($C195,'Policy Characteristics'!$C:$C,0))),"",INDEX('Policy Characteristics'!G:G,MATCH($C195,'Policy Characteristics'!$C:$C,0)))</f>
        <v>1</v>
      </c>
      <c r="N195" s="380">
        <f>IF(ISBLANK(INDEX('Policy Characteristics'!H:H,MATCH($C195,'Policy Characteristics'!$C:$C,0))),"",INDEX('Policy Characteristics'!H:H,MATCH($C195,'Policy Characteristics'!$C:$C,0)))</f>
        <v>0.01</v>
      </c>
      <c r="O195" s="358" t="str">
        <f>IF(ISBLANK(INDEX('Policy Characteristics'!I:I,MATCH($C195,'Policy Characteristics'!$C:$C,0))),"",INDEX('Policy Characteristics'!I:I,MATCH($C195,'Policy Characteristics'!$C:$C,0)))</f>
        <v>% of CO2 captured</v>
      </c>
      <c r="P195" s="358" t="str">
        <f>IF(ISBLANK(INDEX('Policy Characteristics'!J:J,MATCH($C195,'Policy Characteristics'!$C:$C,0))),"",INDEX('Policy Characteristics'!J:J,MATCH($C195,'Policy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358" t="str">
        <f>IF(ISBLANK(INDEX('Policy Characteristics'!K:K,MATCH($C195,'Policy Characteristics'!$C:$C,0))),"",INDEX('Policy Characteristics'!K:K,MATCH($C195,'Policy Characteristics'!$C:$C,0)))</f>
        <v>ccs.html#ccs</v>
      </c>
      <c r="R195" s="358" t="str">
        <f>IF(ISBLANK(INDEX('Policy Characteristics'!L:L,MATCH($C195,'Policy Characteristics'!$C:$C,0))),"",INDEX('Policy Characteristics'!L:L,MATCH($C195,'Policy Characteristics'!$C:$C,0)))</f>
        <v>carbon-capture-and-sequestration.html</v>
      </c>
    </row>
    <row r="196" spans="1:18" s="5" customFormat="1" x14ac:dyDescent="0.35">
      <c r="A196" s="358" t="str">
        <f>IF(ISBLANK(INDEX('Policy Characteristics'!A:A,MATCH($C196,'Policy Characteristics'!$C:$C,0))),"",INDEX('Policy Characteristics'!A:A,MATCH($C196,'Policy Characteristics'!$C:$C,0)))</f>
        <v>Electricity Supply</v>
      </c>
      <c r="B196" s="358" t="str">
        <f>IF(ISBLANK(INDEX('Policy Characteristics'!B:B,MATCH($C196,'Policy Characteristics'!$C:$C,0))),"",INDEX('Policy Characteristics'!B:B,MATCH($C196,'Policy Characteristics'!$C:$C,0)))</f>
        <v>Carbon Capture and Sequestration</v>
      </c>
      <c r="C196" s="362" t="str">
        <f t="shared" si="18"/>
        <v>Electricity Sector Fraction of Potential Additional CCS Achieved</v>
      </c>
      <c r="D196" s="9" t="s">
        <v>2491</v>
      </c>
      <c r="E196" s="53"/>
      <c r="F196" s="9" t="s">
        <v>466</v>
      </c>
      <c r="G196" s="53"/>
      <c r="H196" s="56">
        <v>884</v>
      </c>
      <c r="I196" s="53" t="s">
        <v>46</v>
      </c>
      <c r="J196" s="360" t="str">
        <f>IF(ISBLANK(INDEX('Policy Characteristics'!D:D,MATCH($C196,'Policy Characteristics'!$C:$C,0))),"",INDEX('Policy Characteristics'!D:D,MATCH($C196,'Policy Characteristics'!$C:$C,0)))</f>
        <v>Electricity Sector CCS</v>
      </c>
      <c r="K196" s="358" t="str">
        <f>IF(ISBLANK(INDEX('Policy Characteristics'!E:E,MATCH($C196,'Policy Characteristics'!$C:$C,0))),"",INDEX('Policy Characteristics'!E:E,MATCH($C196,'Policy Characteristics'!$C:$C,0)))</f>
        <v>elec CCS</v>
      </c>
      <c r="L196" s="380">
        <f>IF(ISBLANK(INDEX('Policy Characteristics'!F:F,MATCH($C196,'Policy Characteristics'!$C:$C,0))),"",INDEX('Policy Characteristics'!F:F,MATCH($C196,'Policy Characteristics'!$C:$C,0)))</f>
        <v>0</v>
      </c>
      <c r="M196" s="380">
        <f>IF(ISBLANK(INDEX('Policy Characteristics'!G:G,MATCH($C196,'Policy Characteristics'!$C:$C,0))),"",INDEX('Policy Characteristics'!G:G,MATCH($C196,'Policy Characteristics'!$C:$C,0)))</f>
        <v>1</v>
      </c>
      <c r="N196" s="380">
        <f>IF(ISBLANK(INDEX('Policy Characteristics'!H:H,MATCH($C196,'Policy Characteristics'!$C:$C,0))),"",INDEX('Policy Characteristics'!H:H,MATCH($C196,'Policy Characteristics'!$C:$C,0)))</f>
        <v>0.01</v>
      </c>
      <c r="O196" s="358" t="str">
        <f>IF(ISBLANK(INDEX('Policy Characteristics'!I:I,MATCH($C196,'Policy Characteristics'!$C:$C,0))),"",INDEX('Policy Characteristics'!I:I,MATCH($C196,'Policy Characteristics'!$C:$C,0)))</f>
        <v>% of CO2 captured</v>
      </c>
      <c r="P196" s="358" t="str">
        <f>IF(ISBLANK(INDEX('Policy Characteristics'!J:J,MATCH($C196,'Policy Characteristics'!$C:$C,0))),"",INDEX('Policy Characteristics'!J:J,MATCH($C196,'Policy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6" s="358" t="str">
        <f>IF(ISBLANK(INDEX('Policy Characteristics'!K:K,MATCH($C196,'Policy Characteristics'!$C:$C,0))),"",INDEX('Policy Characteristics'!K:K,MATCH($C196,'Policy Characteristics'!$C:$C,0)))</f>
        <v>ccs.html#ccs</v>
      </c>
      <c r="R196" s="358" t="str">
        <f>IF(ISBLANK(INDEX('Policy Characteristics'!L:L,MATCH($C196,'Policy Characteristics'!$C:$C,0))),"",INDEX('Policy Characteristics'!L:L,MATCH($C196,'Policy Characteristics'!$C:$C,0)))</f>
        <v>carbon-capture-and-sequestration.html</v>
      </c>
    </row>
    <row r="197" spans="1:18" s="5" customFormat="1" x14ac:dyDescent="0.35">
      <c r="A197" s="358" t="str">
        <f>IF(ISBLANK(INDEX('Policy Characteristics'!A:A,MATCH($C197,'Policy Characteristics'!$C:$C,0))),"",INDEX('Policy Characteristics'!A:A,MATCH($C197,'Policy Characteristics'!$C:$C,0)))</f>
        <v>Electricity Supply</v>
      </c>
      <c r="B197" s="358" t="str">
        <f>IF(ISBLANK(INDEX('Policy Characteristics'!B:B,MATCH($C197,'Policy Characteristics'!$C:$C,0))),"",INDEX('Policy Characteristics'!B:B,MATCH($C197,'Policy Characteristics'!$C:$C,0)))</f>
        <v>Carbon Capture and Sequestration</v>
      </c>
      <c r="C197" s="362" t="str">
        <f t="shared" si="18"/>
        <v>Electricity Sector Fraction of Potential Additional CCS Achieved</v>
      </c>
      <c r="D197" s="9" t="s">
        <v>333</v>
      </c>
      <c r="E197" s="53"/>
      <c r="F197" s="9" t="s">
        <v>335</v>
      </c>
      <c r="G197" s="53"/>
      <c r="H197" s="56">
        <v>885</v>
      </c>
      <c r="I197" s="9" t="s">
        <v>45</v>
      </c>
      <c r="J197" s="360" t="str">
        <f>IF(ISBLANK(INDEX('Policy Characteristics'!D:D,MATCH($C197,'Policy Characteristics'!$C:$C,0))),"",INDEX('Policy Characteristics'!D:D,MATCH($C197,'Policy Characteristics'!$C:$C,0)))</f>
        <v>Electricity Sector CCS</v>
      </c>
      <c r="K197" s="358" t="str">
        <f>IF(ISBLANK(INDEX('Policy Characteristics'!E:E,MATCH($C197,'Policy Characteristics'!$C:$C,0))),"",INDEX('Policy Characteristics'!E:E,MATCH($C197,'Policy Characteristics'!$C:$C,0)))</f>
        <v>elec CCS</v>
      </c>
      <c r="L197" s="380">
        <f>IF(ISBLANK(INDEX('Policy Characteristics'!F:F,MATCH($C197,'Policy Characteristics'!$C:$C,0))),"",INDEX('Policy Characteristics'!F:F,MATCH($C197,'Policy Characteristics'!$C:$C,0)))</f>
        <v>0</v>
      </c>
      <c r="M197" s="380">
        <f>IF(ISBLANK(INDEX('Policy Characteristics'!G:G,MATCH($C197,'Policy Characteristics'!$C:$C,0))),"",INDEX('Policy Characteristics'!G:G,MATCH($C197,'Policy Characteristics'!$C:$C,0)))</f>
        <v>1</v>
      </c>
      <c r="N197" s="380">
        <f>IF(ISBLANK(INDEX('Policy Characteristics'!H:H,MATCH($C197,'Policy Characteristics'!$C:$C,0))),"",INDEX('Policy Characteristics'!H:H,MATCH($C197,'Policy Characteristics'!$C:$C,0)))</f>
        <v>0.01</v>
      </c>
      <c r="O197" s="358" t="str">
        <f>IF(ISBLANK(INDEX('Policy Characteristics'!I:I,MATCH($C197,'Policy Characteristics'!$C:$C,0))),"",INDEX('Policy Characteristics'!I:I,MATCH($C197,'Policy Characteristics'!$C:$C,0)))</f>
        <v>% of CO2 captured</v>
      </c>
      <c r="P197" s="358" t="str">
        <f>IF(ISBLANK(INDEX('Policy Characteristics'!J:J,MATCH($C197,'Policy Characteristics'!$C:$C,0))),"",INDEX('Policy Characteristics'!J:J,MATCH($C197,'Policy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358" t="str">
        <f>IF(ISBLANK(INDEX('Policy Characteristics'!K:K,MATCH($C197,'Policy Characteristics'!$C:$C,0))),"",INDEX('Policy Characteristics'!K:K,MATCH($C197,'Policy Characteristics'!$C:$C,0)))</f>
        <v>ccs.html#ccs</v>
      </c>
      <c r="R197" s="358" t="str">
        <f>IF(ISBLANK(INDEX('Policy Characteristics'!L:L,MATCH($C197,'Policy Characteristics'!$C:$C,0))),"",INDEX('Policy Characteristics'!L:L,MATCH($C197,'Policy Characteristics'!$C:$C,0)))</f>
        <v>carbon-capture-and-sequestration.html</v>
      </c>
    </row>
    <row r="198" spans="1:18" s="5" customFormat="1" x14ac:dyDescent="0.35">
      <c r="A198" s="358" t="str">
        <f>IF(ISBLANK(INDEX('Policy Characteristics'!A:A,MATCH($C198,'Policy Characteristics'!$C:$C,0))),"",INDEX('Policy Characteristics'!A:A,MATCH($C198,'Policy Characteristics'!$C:$C,0)))</f>
        <v>Electricity Supply</v>
      </c>
      <c r="B198" s="358" t="str">
        <f>IF(ISBLANK(INDEX('Policy Characteristics'!B:B,MATCH($C198,'Policy Characteristics'!$C:$C,0))),"",INDEX('Policy Characteristics'!B:B,MATCH($C198,'Policy Characteristics'!$C:$C,0)))</f>
        <v>Carbon Capture and Sequestration</v>
      </c>
      <c r="C198" s="362" t="str">
        <f t="shared" si="18"/>
        <v>Electricity Sector Fraction of Potential Additional CCS Achieved</v>
      </c>
      <c r="D198" s="9" t="s">
        <v>334</v>
      </c>
      <c r="E198" s="53"/>
      <c r="F198" s="9" t="s">
        <v>336</v>
      </c>
      <c r="G198" s="53"/>
      <c r="H198" s="56">
        <v>886</v>
      </c>
      <c r="I198" s="9" t="s">
        <v>45</v>
      </c>
      <c r="J198" s="360" t="str">
        <f>IF(ISBLANK(INDEX('Policy Characteristics'!D:D,MATCH($C198,'Policy Characteristics'!$C:$C,0))),"",INDEX('Policy Characteristics'!D:D,MATCH($C198,'Policy Characteristics'!$C:$C,0)))</f>
        <v>Electricity Sector CCS</v>
      </c>
      <c r="K198" s="358" t="str">
        <f>IF(ISBLANK(INDEX('Policy Characteristics'!E:E,MATCH($C198,'Policy Characteristics'!$C:$C,0))),"",INDEX('Policy Characteristics'!E:E,MATCH($C198,'Policy Characteristics'!$C:$C,0)))</f>
        <v>elec CCS</v>
      </c>
      <c r="L198" s="380">
        <f>IF(ISBLANK(INDEX('Policy Characteristics'!F:F,MATCH($C198,'Policy Characteristics'!$C:$C,0))),"",INDEX('Policy Characteristics'!F:F,MATCH($C198,'Policy Characteristics'!$C:$C,0)))</f>
        <v>0</v>
      </c>
      <c r="M198" s="380">
        <f>IF(ISBLANK(INDEX('Policy Characteristics'!G:G,MATCH($C198,'Policy Characteristics'!$C:$C,0))),"",INDEX('Policy Characteristics'!G:G,MATCH($C198,'Policy Characteristics'!$C:$C,0)))</f>
        <v>1</v>
      </c>
      <c r="N198" s="380">
        <f>IF(ISBLANK(INDEX('Policy Characteristics'!H:H,MATCH($C198,'Policy Characteristics'!$C:$C,0))),"",INDEX('Policy Characteristics'!H:H,MATCH($C198,'Policy Characteristics'!$C:$C,0)))</f>
        <v>0.01</v>
      </c>
      <c r="O198" s="358" t="str">
        <f>IF(ISBLANK(INDEX('Policy Characteristics'!I:I,MATCH($C198,'Policy Characteristics'!$C:$C,0))),"",INDEX('Policy Characteristics'!I:I,MATCH($C198,'Policy Characteristics'!$C:$C,0)))</f>
        <v>% of CO2 captured</v>
      </c>
      <c r="P198" s="358" t="str">
        <f>IF(ISBLANK(INDEX('Policy Characteristics'!J:J,MATCH($C198,'Policy Characteristics'!$C:$C,0))),"",INDEX('Policy Characteristics'!J:J,MATCH($C198,'Policy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358" t="str">
        <f>IF(ISBLANK(INDEX('Policy Characteristics'!K:K,MATCH($C198,'Policy Characteristics'!$C:$C,0))),"",INDEX('Policy Characteristics'!K:K,MATCH($C198,'Policy Characteristics'!$C:$C,0)))</f>
        <v>ccs.html#ccs</v>
      </c>
      <c r="R198" s="358" t="str">
        <f>IF(ISBLANK(INDEX('Policy Characteristics'!L:L,MATCH($C198,'Policy Characteristics'!$C:$C,0))),"",INDEX('Policy Characteristics'!L:L,MATCH($C198,'Policy Characteristics'!$C:$C,0)))</f>
        <v>carbon-capture-and-sequestration.html</v>
      </c>
    </row>
    <row r="199" spans="1:18" s="5" customFormat="1" x14ac:dyDescent="0.35">
      <c r="A199" s="358" t="str">
        <f>IF(ISBLANK(INDEX('Policy Characteristics'!A:A,MATCH($C199,'Policy Characteristics'!$C:$C,0))),"",INDEX('Policy Characteristics'!A:A,MATCH($C199,'Policy Characteristics'!$C:$C,0)))</f>
        <v>Electricity Supply</v>
      </c>
      <c r="B199" s="358" t="str">
        <f>IF(ISBLANK(INDEX('Policy Characteristics'!B:B,MATCH($C199,'Policy Characteristics'!$C:$C,0))),"",INDEX('Policy Characteristics'!B:B,MATCH($C199,'Policy Characteristics'!$C:$C,0)))</f>
        <v>Carbon Capture and Sequestration</v>
      </c>
      <c r="C199" s="362" t="str">
        <f t="shared" si="18"/>
        <v>Electricity Sector Fraction of Potential Additional CCS Achieved</v>
      </c>
      <c r="D199" s="9" t="s">
        <v>474</v>
      </c>
      <c r="E199" s="53"/>
      <c r="F199" s="9" t="s">
        <v>473</v>
      </c>
      <c r="G199" s="53"/>
      <c r="H199" s="56">
        <v>887</v>
      </c>
      <c r="I199" s="9" t="s">
        <v>46</v>
      </c>
      <c r="J199" s="360" t="str">
        <f>IF(ISBLANK(INDEX('Policy Characteristics'!D:D,MATCH($C199,'Policy Characteristics'!$C:$C,0))),"",INDEX('Policy Characteristics'!D:D,MATCH($C199,'Policy Characteristics'!$C:$C,0)))</f>
        <v>Electricity Sector CCS</v>
      </c>
      <c r="K199" s="358" t="str">
        <f>IF(ISBLANK(INDEX('Policy Characteristics'!E:E,MATCH($C199,'Policy Characteristics'!$C:$C,0))),"",INDEX('Policy Characteristics'!E:E,MATCH($C199,'Policy Characteristics'!$C:$C,0)))</f>
        <v>elec CCS</v>
      </c>
      <c r="L199" s="380">
        <f>IF(ISBLANK(INDEX('Policy Characteristics'!F:F,MATCH($C199,'Policy Characteristics'!$C:$C,0))),"",INDEX('Policy Characteristics'!F:F,MATCH($C199,'Policy Characteristics'!$C:$C,0)))</f>
        <v>0</v>
      </c>
      <c r="M199" s="380">
        <f>IF(ISBLANK(INDEX('Policy Characteristics'!G:G,MATCH($C199,'Policy Characteristics'!$C:$C,0))),"",INDEX('Policy Characteristics'!G:G,MATCH($C199,'Policy Characteristics'!$C:$C,0)))</f>
        <v>1</v>
      </c>
      <c r="N199" s="380">
        <f>IF(ISBLANK(INDEX('Policy Characteristics'!H:H,MATCH($C199,'Policy Characteristics'!$C:$C,0))),"",INDEX('Policy Characteristics'!H:H,MATCH($C199,'Policy Characteristics'!$C:$C,0)))</f>
        <v>0.01</v>
      </c>
      <c r="O199" s="358" t="str">
        <f>IF(ISBLANK(INDEX('Policy Characteristics'!I:I,MATCH($C199,'Policy Characteristics'!$C:$C,0))),"",INDEX('Policy Characteristics'!I:I,MATCH($C199,'Policy Characteristics'!$C:$C,0)))</f>
        <v>% of CO2 captured</v>
      </c>
      <c r="P199" s="358" t="str">
        <f>IF(ISBLANK(INDEX('Policy Characteristics'!J:J,MATCH($C199,'Policy Characteristics'!$C:$C,0))),"",INDEX('Policy Characteristics'!J:J,MATCH($C199,'Policy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358" t="str">
        <f>IF(ISBLANK(INDEX('Policy Characteristics'!K:K,MATCH($C199,'Policy Characteristics'!$C:$C,0))),"",INDEX('Policy Characteristics'!K:K,MATCH($C199,'Policy Characteristics'!$C:$C,0)))</f>
        <v>ccs.html#ccs</v>
      </c>
      <c r="R199" s="358" t="str">
        <f>IF(ISBLANK(INDEX('Policy Characteristics'!L:L,MATCH($C199,'Policy Characteristics'!$C:$C,0))),"",INDEX('Policy Characteristics'!L:L,MATCH($C199,'Policy Characteristics'!$C:$C,0)))</f>
        <v>carbon-capture-and-sequestration.html</v>
      </c>
    </row>
    <row r="200" spans="1:18" s="5" customFormat="1" x14ac:dyDescent="0.35">
      <c r="A200" s="358" t="str">
        <f>IF(ISBLANK(INDEX('Policy Characteristics'!A:A,MATCH($C200,'Policy Characteristics'!$C:$C,0))),"",INDEX('Policy Characteristics'!A:A,MATCH($C200,'Policy Characteristics'!$C:$C,0)))</f>
        <v>Electricity Supply</v>
      </c>
      <c r="B200" s="358" t="str">
        <f>IF(ISBLANK(INDEX('Policy Characteristics'!B:B,MATCH($C200,'Policy Characteristics'!$C:$C,0))),"",INDEX('Policy Characteristics'!B:B,MATCH($C200,'Policy Characteristics'!$C:$C,0)))</f>
        <v>Carbon Capture and Sequestration</v>
      </c>
      <c r="C200" s="362" t="str">
        <f t="shared" si="18"/>
        <v>Electricity Sector Fraction of Potential Additional CCS Achieved</v>
      </c>
      <c r="D200" s="9" t="s">
        <v>483</v>
      </c>
      <c r="E200" s="53"/>
      <c r="F200" s="9" t="s">
        <v>484</v>
      </c>
      <c r="G200" s="53"/>
      <c r="H200" s="56">
        <v>888</v>
      </c>
      <c r="I200" s="53" t="s">
        <v>46</v>
      </c>
      <c r="J200" s="360" t="str">
        <f>IF(ISBLANK(INDEX('Policy Characteristics'!D:D,MATCH($C200,'Policy Characteristics'!$C:$C,0))),"",INDEX('Policy Characteristics'!D:D,MATCH($C200,'Policy Characteristics'!$C:$C,0)))</f>
        <v>Electricity Sector CCS</v>
      </c>
      <c r="K200" s="358" t="str">
        <f>IF(ISBLANK(INDEX('Policy Characteristics'!E:E,MATCH($C200,'Policy Characteristics'!$C:$C,0))),"",INDEX('Policy Characteristics'!E:E,MATCH($C200,'Policy Characteristics'!$C:$C,0)))</f>
        <v>elec CCS</v>
      </c>
      <c r="L200" s="380">
        <f>IF(ISBLANK(INDEX('Policy Characteristics'!F:F,MATCH($C200,'Policy Characteristics'!$C:$C,0))),"",INDEX('Policy Characteristics'!F:F,MATCH($C200,'Policy Characteristics'!$C:$C,0)))</f>
        <v>0</v>
      </c>
      <c r="M200" s="380">
        <f>IF(ISBLANK(INDEX('Policy Characteristics'!G:G,MATCH($C200,'Policy Characteristics'!$C:$C,0))),"",INDEX('Policy Characteristics'!G:G,MATCH($C200,'Policy Characteristics'!$C:$C,0)))</f>
        <v>1</v>
      </c>
      <c r="N200" s="380">
        <f>IF(ISBLANK(INDEX('Policy Characteristics'!H:H,MATCH($C200,'Policy Characteristics'!$C:$C,0))),"",INDEX('Policy Characteristics'!H:H,MATCH($C200,'Policy Characteristics'!$C:$C,0)))</f>
        <v>0.01</v>
      </c>
      <c r="O200" s="358" t="str">
        <f>IF(ISBLANK(INDEX('Policy Characteristics'!I:I,MATCH($C200,'Policy Characteristics'!$C:$C,0))),"",INDEX('Policy Characteristics'!I:I,MATCH($C200,'Policy Characteristics'!$C:$C,0)))</f>
        <v>% of CO2 captured</v>
      </c>
      <c r="P200" s="358" t="str">
        <f>IF(ISBLANK(INDEX('Policy Characteristics'!J:J,MATCH($C200,'Policy Characteristics'!$C:$C,0))),"",INDEX('Policy Characteristics'!J:J,MATCH($C200,'Policy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0" s="358" t="str">
        <f>IF(ISBLANK(INDEX('Policy Characteristics'!K:K,MATCH($C200,'Policy Characteristics'!$C:$C,0))),"",INDEX('Policy Characteristics'!K:K,MATCH($C200,'Policy Characteristics'!$C:$C,0)))</f>
        <v>ccs.html#ccs</v>
      </c>
      <c r="R200" s="358" t="str">
        <f>IF(ISBLANK(INDEX('Policy Characteristics'!L:L,MATCH($C200,'Policy Characteristics'!$C:$C,0))),"",INDEX('Policy Characteristics'!L:L,MATCH($C200,'Policy Characteristics'!$C:$C,0)))</f>
        <v>carbon-capture-and-sequestration.html</v>
      </c>
    </row>
    <row r="201" spans="1:18" s="5" customFormat="1" x14ac:dyDescent="0.35">
      <c r="A201" s="358" t="str">
        <f>IF(ISBLANK(INDEX('Policy Characteristics'!A:A,MATCH($C201,'Policy Characteristics'!$C:$C,0))),"",INDEX('Policy Characteristics'!A:A,MATCH($C201,'Policy Characteristics'!$C:$C,0)))</f>
        <v>Electricity Supply</v>
      </c>
      <c r="B201" s="358" t="str">
        <f>IF(ISBLANK(INDEX('Policy Characteristics'!B:B,MATCH($C201,'Policy Characteristics'!$C:$C,0))),"",INDEX('Policy Characteristics'!B:B,MATCH($C201,'Policy Characteristics'!$C:$C,0)))</f>
        <v>Carbon Capture and Sequestration</v>
      </c>
      <c r="C201" s="362" t="str">
        <f t="shared" si="18"/>
        <v>Electricity Sector Fraction of Potential Additional CCS Achieved</v>
      </c>
      <c r="D201" s="9" t="s">
        <v>2850</v>
      </c>
      <c r="E201" s="53"/>
      <c r="F201" s="9" t="s">
        <v>2543</v>
      </c>
      <c r="G201" s="53"/>
      <c r="H201" s="56">
        <v>889</v>
      </c>
      <c r="I201" s="53" t="s">
        <v>46</v>
      </c>
      <c r="J201" s="360" t="str">
        <f>IF(ISBLANK(INDEX('Policy Characteristics'!D:D,MATCH($C201,'Policy Characteristics'!$C:$C,0))),"",INDEX('Policy Characteristics'!D:D,MATCH($C201,'Policy Characteristics'!$C:$C,0)))</f>
        <v>Electricity Sector CCS</v>
      </c>
      <c r="K201" s="358" t="str">
        <f>IF(ISBLANK(INDEX('Policy Characteristics'!E:E,MATCH($C201,'Policy Characteristics'!$C:$C,0))),"",INDEX('Policy Characteristics'!E:E,MATCH($C201,'Policy Characteristics'!$C:$C,0)))</f>
        <v>elec CCS</v>
      </c>
      <c r="L201" s="380">
        <f>IF(ISBLANK(INDEX('Policy Characteristics'!F:F,MATCH($C201,'Policy Characteristics'!$C:$C,0))),"",INDEX('Policy Characteristics'!F:F,MATCH($C201,'Policy Characteristics'!$C:$C,0)))</f>
        <v>0</v>
      </c>
      <c r="M201" s="380">
        <f>IF(ISBLANK(INDEX('Policy Characteristics'!G:G,MATCH($C201,'Policy Characteristics'!$C:$C,0))),"",INDEX('Policy Characteristics'!G:G,MATCH($C201,'Policy Characteristics'!$C:$C,0)))</f>
        <v>1</v>
      </c>
      <c r="N201" s="380">
        <f>IF(ISBLANK(INDEX('Policy Characteristics'!H:H,MATCH($C201,'Policy Characteristics'!$C:$C,0))),"",INDEX('Policy Characteristics'!H:H,MATCH($C201,'Policy Characteristics'!$C:$C,0)))</f>
        <v>0.01</v>
      </c>
      <c r="O201" s="358" t="str">
        <f>IF(ISBLANK(INDEX('Policy Characteristics'!I:I,MATCH($C201,'Policy Characteristics'!$C:$C,0))),"",INDEX('Policy Characteristics'!I:I,MATCH($C201,'Policy Characteristics'!$C:$C,0)))</f>
        <v>% of CO2 captured</v>
      </c>
      <c r="P201" s="358" t="str">
        <f>IF(ISBLANK(INDEX('Policy Characteristics'!J:J,MATCH($C201,'Policy Characteristics'!$C:$C,0))),"",INDEX('Policy Characteristics'!J:J,MATCH($C201,'Policy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1" s="358" t="str">
        <f>IF(ISBLANK(INDEX('Policy Characteristics'!K:K,MATCH($C201,'Policy Characteristics'!$C:$C,0))),"",INDEX('Policy Characteristics'!K:K,MATCH($C201,'Policy Characteristics'!$C:$C,0)))</f>
        <v>ccs.html#ccs</v>
      </c>
      <c r="R201" s="358" t="str">
        <f>IF(ISBLANK(INDEX('Policy Characteristics'!L:L,MATCH($C201,'Policy Characteristics'!$C:$C,0))),"",INDEX('Policy Characteristics'!L:L,MATCH($C201,'Policy Characteristics'!$C:$C,0)))</f>
        <v>carbon-capture-and-sequestration.html</v>
      </c>
    </row>
    <row r="202" spans="1:18" s="5" customFormat="1" x14ac:dyDescent="0.35">
      <c r="A202" s="358" t="str">
        <f>IF(ISBLANK(INDEX('Policy Characteristics'!A:A,MATCH($C202,'Policy Characteristics'!$C:$C,0))),"",INDEX('Policy Characteristics'!A:A,MATCH($C202,'Policy Characteristics'!$C:$C,0)))</f>
        <v>Electricity Supply</v>
      </c>
      <c r="B202" s="358" t="str">
        <f>IF(ISBLANK(INDEX('Policy Characteristics'!B:B,MATCH($C202,'Policy Characteristics'!$C:$C,0))),"",INDEX('Policy Characteristics'!B:B,MATCH($C202,'Policy Characteristics'!$C:$C,0)))</f>
        <v>Carbon Capture and Sequestration</v>
      </c>
      <c r="C202" s="362" t="str">
        <f t="shared" si="18"/>
        <v>Electricity Sector Fraction of Potential Additional CCS Achieved</v>
      </c>
      <c r="D202" s="9" t="s">
        <v>2851</v>
      </c>
      <c r="E202" s="53"/>
      <c r="F202" s="9" t="s">
        <v>2678</v>
      </c>
      <c r="G202" s="53"/>
      <c r="H202" s="56">
        <v>890</v>
      </c>
      <c r="I202" s="53" t="s">
        <v>45</v>
      </c>
      <c r="J202" s="360" t="str">
        <f>IF(ISBLANK(INDEX('Policy Characteristics'!D:D,MATCH($C202,'Policy Characteristics'!$C:$C,0))),"",INDEX('Policy Characteristics'!D:D,MATCH($C202,'Policy Characteristics'!$C:$C,0)))</f>
        <v>Electricity Sector CCS</v>
      </c>
      <c r="K202" s="358" t="str">
        <f>IF(ISBLANK(INDEX('Policy Characteristics'!E:E,MATCH($C202,'Policy Characteristics'!$C:$C,0))),"",INDEX('Policy Characteristics'!E:E,MATCH($C202,'Policy Characteristics'!$C:$C,0)))</f>
        <v>elec CCS</v>
      </c>
      <c r="L202" s="380">
        <f>IF(ISBLANK(INDEX('Policy Characteristics'!F:F,MATCH($C202,'Policy Characteristics'!$C:$C,0))),"",INDEX('Policy Characteristics'!F:F,MATCH($C202,'Policy Characteristics'!$C:$C,0)))</f>
        <v>0</v>
      </c>
      <c r="M202" s="380">
        <f>IF(ISBLANK(INDEX('Policy Characteristics'!G:G,MATCH($C202,'Policy Characteristics'!$C:$C,0))),"",INDEX('Policy Characteristics'!G:G,MATCH($C202,'Policy Characteristics'!$C:$C,0)))</f>
        <v>1</v>
      </c>
      <c r="N202" s="380">
        <f>IF(ISBLANK(INDEX('Policy Characteristics'!H:H,MATCH($C202,'Policy Characteristics'!$C:$C,0))),"",INDEX('Policy Characteristics'!H:H,MATCH($C202,'Policy Characteristics'!$C:$C,0)))</f>
        <v>0.01</v>
      </c>
      <c r="O202" s="358" t="str">
        <f>IF(ISBLANK(INDEX('Policy Characteristics'!I:I,MATCH($C202,'Policy Characteristics'!$C:$C,0))),"",INDEX('Policy Characteristics'!I:I,MATCH($C202,'Policy Characteristics'!$C:$C,0)))</f>
        <v>% of CO2 captured</v>
      </c>
      <c r="P202" s="358" t="str">
        <f>IF(ISBLANK(INDEX('Policy Characteristics'!J:J,MATCH($C202,'Policy Characteristics'!$C:$C,0))),"",INDEX('Policy Characteristics'!J:J,MATCH($C202,'Policy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2" s="358" t="str">
        <f>IF(ISBLANK(INDEX('Policy Characteristics'!K:K,MATCH($C202,'Policy Characteristics'!$C:$C,0))),"",INDEX('Policy Characteristics'!K:K,MATCH($C202,'Policy Characteristics'!$C:$C,0)))</f>
        <v>ccs.html#ccs</v>
      </c>
      <c r="R202" s="358" t="str">
        <f>IF(ISBLANK(INDEX('Policy Characteristics'!L:L,MATCH($C202,'Policy Characteristics'!$C:$C,0))),"",INDEX('Policy Characteristics'!L:L,MATCH($C202,'Policy Characteristics'!$C:$C,0)))</f>
        <v>carbon-capture-and-sequestration.html</v>
      </c>
    </row>
    <row r="203" spans="1:18" s="5" customFormat="1" x14ac:dyDescent="0.35">
      <c r="A203" s="358" t="str">
        <f>IF(ISBLANK(INDEX('Policy Characteristics'!A:A,MATCH($C203,'Policy Characteristics'!$C:$C,0))),"",INDEX('Policy Characteristics'!A:A,MATCH($C203,'Policy Characteristics'!$C:$C,0)))</f>
        <v>Electricity Supply</v>
      </c>
      <c r="B203" s="358" t="str">
        <f>IF(ISBLANK(INDEX('Policy Characteristics'!B:B,MATCH($C203,'Policy Characteristics'!$C:$C,0))),"",INDEX('Policy Characteristics'!B:B,MATCH($C203,'Policy Characteristics'!$C:$C,0)))</f>
        <v>Carbon Capture and Sequestration</v>
      </c>
      <c r="C203" s="362" t="str">
        <f t="shared" si="18"/>
        <v>Electricity Sector Fraction of Potential Additional CCS Achieved</v>
      </c>
      <c r="D203" s="9" t="s">
        <v>2852</v>
      </c>
      <c r="E203" s="53"/>
      <c r="F203" s="9" t="s">
        <v>2545</v>
      </c>
      <c r="G203" s="53"/>
      <c r="H203" s="56">
        <v>891</v>
      </c>
      <c r="I203" s="9" t="s">
        <v>45</v>
      </c>
      <c r="J203" s="360" t="str">
        <f>IF(ISBLANK(INDEX('Policy Characteristics'!D:D,MATCH($C203,'Policy Characteristics'!$C:$C,0))),"",INDEX('Policy Characteristics'!D:D,MATCH($C203,'Policy Characteristics'!$C:$C,0)))</f>
        <v>Electricity Sector CCS</v>
      </c>
      <c r="K203" s="358" t="str">
        <f>IF(ISBLANK(INDEX('Policy Characteristics'!E:E,MATCH($C203,'Policy Characteristics'!$C:$C,0))),"",INDEX('Policy Characteristics'!E:E,MATCH($C203,'Policy Characteristics'!$C:$C,0)))</f>
        <v>elec CCS</v>
      </c>
      <c r="L203" s="380">
        <f>IF(ISBLANK(INDEX('Policy Characteristics'!F:F,MATCH($C203,'Policy Characteristics'!$C:$C,0))),"",INDEX('Policy Characteristics'!F:F,MATCH($C203,'Policy Characteristics'!$C:$C,0)))</f>
        <v>0</v>
      </c>
      <c r="M203" s="380">
        <f>IF(ISBLANK(INDEX('Policy Characteristics'!G:G,MATCH($C203,'Policy Characteristics'!$C:$C,0))),"",INDEX('Policy Characteristics'!G:G,MATCH($C203,'Policy Characteristics'!$C:$C,0)))</f>
        <v>1</v>
      </c>
      <c r="N203" s="380">
        <f>IF(ISBLANK(INDEX('Policy Characteristics'!H:H,MATCH($C203,'Policy Characteristics'!$C:$C,0))),"",INDEX('Policy Characteristics'!H:H,MATCH($C203,'Policy Characteristics'!$C:$C,0)))</f>
        <v>0.01</v>
      </c>
      <c r="O203" s="358" t="str">
        <f>IF(ISBLANK(INDEX('Policy Characteristics'!I:I,MATCH($C203,'Policy Characteristics'!$C:$C,0))),"",INDEX('Policy Characteristics'!I:I,MATCH($C203,'Policy Characteristics'!$C:$C,0)))</f>
        <v>% of CO2 captured</v>
      </c>
      <c r="P203" s="358" t="str">
        <f>IF(ISBLANK(INDEX('Policy Characteristics'!J:J,MATCH($C203,'Policy Characteristics'!$C:$C,0))),"",INDEX('Policy Characteristics'!J:J,MATCH($C203,'Policy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358" t="str">
        <f>IF(ISBLANK(INDEX('Policy Characteristics'!K:K,MATCH($C203,'Policy Characteristics'!$C:$C,0))),"",INDEX('Policy Characteristics'!K:K,MATCH($C203,'Policy Characteristics'!$C:$C,0)))</f>
        <v>ccs.html#ccs</v>
      </c>
      <c r="R203" s="358" t="str">
        <f>IF(ISBLANK(INDEX('Policy Characteristics'!L:L,MATCH($C203,'Policy Characteristics'!$C:$C,0))),"",INDEX('Policy Characteristics'!L:L,MATCH($C203,'Policy Characteristics'!$C:$C,0)))</f>
        <v>carbon-capture-and-sequestration.html</v>
      </c>
    </row>
    <row r="204" spans="1:18" s="5" customFormat="1" x14ac:dyDescent="0.35">
      <c r="A204" s="358" t="str">
        <f>IF(ISBLANK(INDEX('Policy Characteristics'!A:A,MATCH($C204,'Policy Characteristics'!$C:$C,0))),"",INDEX('Policy Characteristics'!A:A,MATCH($C204,'Policy Characteristics'!$C:$C,0)))</f>
        <v>Electricity Supply</v>
      </c>
      <c r="B204" s="358" t="str">
        <f>IF(ISBLANK(INDEX('Policy Characteristics'!B:B,MATCH($C204,'Policy Characteristics'!$C:$C,0))),"",INDEX('Policy Characteristics'!B:B,MATCH($C204,'Policy Characteristics'!$C:$C,0)))</f>
        <v>Clean Electricity Standard</v>
      </c>
      <c r="C204" s="363" t="s">
        <v>2840</v>
      </c>
      <c r="D204" s="53"/>
      <c r="E204" s="53"/>
      <c r="F204" s="53"/>
      <c r="G204" s="53"/>
      <c r="H204" s="54">
        <v>508</v>
      </c>
      <c r="I204" s="53" t="s">
        <v>45</v>
      </c>
      <c r="J204" s="360" t="str">
        <f>IF(ISBLANK(INDEX('Policy Characteristics'!D:D,MATCH($C204,'Policy Characteristics'!$C:$C,0))),"",INDEX('Policy Characteristics'!D:D,MATCH($C204,'Policy Characteristics'!$C:$C,0)))</f>
        <v>Clean Electricity Standard</v>
      </c>
      <c r="K204" s="358" t="str">
        <f>IF(ISBLANK(INDEX('Policy Characteristics'!E:E,MATCH($C204,'Policy Characteristics'!$C:$C,0))),"",INDEX('Policy Characteristics'!E:E,MATCH($C204,'Policy Characteristics'!$C:$C,0)))</f>
        <v>elec renewable portfolio standards</v>
      </c>
      <c r="L204" s="380">
        <f>IF(ISBLANK(INDEX('Policy Characteristics'!F:F,MATCH($C204,'Policy Characteristics'!$C:$C,0))),"",INDEX('Policy Characteristics'!F:F,MATCH($C204,'Policy Characteristics'!$C:$C,0)))</f>
        <v>0</v>
      </c>
      <c r="M204" s="380">
        <f>IF(ISBLANK(INDEX('Policy Characteristics'!G:G,MATCH($C204,'Policy Characteristics'!$C:$C,0))),"",INDEX('Policy Characteristics'!G:G,MATCH($C204,'Policy Characteristics'!$C:$C,0)))</f>
        <v>1</v>
      </c>
      <c r="N204" s="380">
        <f>IF(ISBLANK(INDEX('Policy Characteristics'!H:H,MATCH($C204,'Policy Characteristics'!$C:$C,0))),"",INDEX('Policy Characteristics'!H:H,MATCH($C204,'Policy Characteristics'!$C:$C,0)))</f>
        <v>0.01</v>
      </c>
      <c r="O204" s="358" t="str">
        <f>IF(ISBLANK(INDEX('Policy Characteristics'!I:I,MATCH($C204,'Policy Characteristics'!$C:$C,0))),"",INDEX('Policy Characteristics'!I:I,MATCH($C204,'Policy Characteristics'!$C:$C,0)))</f>
        <v>% of electricity generation</v>
      </c>
      <c r="P204" s="358" t="str">
        <f>IF(ISBLANK(INDEX('Policy Characteristics'!J:J,MATCH($C204,'Policy Characteristics'!$C:$C,0))),"",INDEX('Policy Characteristics'!J:J,MATCH($C204,'Policy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California, Hawaii, New Jersey, New York, Washington, New Mexico, Maine, Wisconsin, Minnesota, Nevada, and Washington DC. The earliest 100% target is Washington DC by 2032, with other states pledging to reach 100% clean or renewable energy by 2040-2050.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358" t="str">
        <f>IF(ISBLANK(INDEX('Policy Characteristics'!K:K,MATCH($C204,'Policy Characteristics'!$C:$C,0))),"",INDEX('Policy Characteristics'!K:K,MATCH($C204,'Policy Characteristics'!$C:$C,0)))</f>
        <v>electricity-sector-main.html#ces</v>
      </c>
      <c r="R204" s="358" t="str">
        <f>IF(ISBLANK(INDEX('Policy Characteristics'!L:L,MATCH($C204,'Policy Characteristics'!$C:$C,0))),"",INDEX('Policy Characteristics'!L:L,MATCH($C204,'Policy Characteristics'!$C:$C,0)))</f>
        <v>clean-energy-standard.html</v>
      </c>
    </row>
    <row r="205" spans="1:18" s="2" customFormat="1" x14ac:dyDescent="0.35">
      <c r="A205" s="358" t="str">
        <f>IF(ISBLANK(INDEX('Policy Characteristics'!A:A,MATCH($C205,'Policy Characteristics'!$C:$C,0))),"",INDEX('Policy Characteristics'!A:A,MATCH($C205,'Policy Characteristics'!$C:$C,0)))</f>
        <v>Electricity Supply</v>
      </c>
      <c r="B205" s="358" t="str">
        <f>IF(ISBLANK(INDEX('Policy Characteristics'!B:B,MATCH($C205,'Policy Characteristics'!$C:$C,0))),"",INDEX('Policy Characteristics'!B:B,MATCH($C205,'Policy Characteristics'!$C:$C,0)))</f>
        <v>Change Electricity Exports</v>
      </c>
      <c r="C205" s="361" t="s">
        <v>290</v>
      </c>
      <c r="D205" s="9"/>
      <c r="E205" s="9"/>
      <c r="F205" s="9"/>
      <c r="G205" s="9"/>
      <c r="H205" s="56">
        <v>148</v>
      </c>
      <c r="I205" s="53" t="s">
        <v>45</v>
      </c>
      <c r="J205" s="360" t="str">
        <f>IF(ISBLANK(INDEX('Policy Characteristics'!D:D,MATCH($C205,'Policy Characteristics'!$C:$C,0))),"",INDEX('Policy Characteristics'!D:D,MATCH($C205,'Policy Characteristics'!$C:$C,0)))</f>
        <v>Electricity Imports and Exports</v>
      </c>
      <c r="K205" s="358" t="str">
        <f>IF(ISBLANK(INDEX('Policy Characteristics'!E:E,MATCH($C205,'Policy Characteristics'!$C:$C,0))),"",INDEX('Policy Characteristics'!E:E,MATCH($C205,'Policy Characteristics'!$C:$C,0)))</f>
        <v>elec change exports</v>
      </c>
      <c r="L205" s="380">
        <f>IF(ISBLANK(INDEX('Policy Characteristics'!F:F,MATCH($C205,'Policy Characteristics'!$C:$C,0))),"",INDEX('Policy Characteristics'!F:F,MATCH($C205,'Policy Characteristics'!$C:$C,0)))</f>
        <v>-0.5</v>
      </c>
      <c r="M205" s="380">
        <f>IF(ISBLANK(INDEX('Policy Characteristics'!G:G,MATCH($C205,'Policy Characteristics'!$C:$C,0))),"",INDEX('Policy Characteristics'!G:G,MATCH($C205,'Policy Characteristics'!$C:$C,0)))</f>
        <v>1</v>
      </c>
      <c r="N205" s="380">
        <f>IF(ISBLANK(INDEX('Policy Characteristics'!H:H,MATCH($C205,'Policy Characteristics'!$C:$C,0))),"",INDEX('Policy Characteristics'!H:H,MATCH($C205,'Policy Characteristics'!$C:$C,0)))</f>
        <v>0.02</v>
      </c>
      <c r="O205" s="358" t="str">
        <f>IF(ISBLANK(INDEX('Policy Characteristics'!I:I,MATCH($C205,'Policy Characteristics'!$C:$C,0))),"",INDEX('Policy Characteristics'!I:I,MATCH($C205,'Policy Characteristics'!$C:$C,0)))</f>
        <v>% change in exports</v>
      </c>
      <c r="P205" s="358" t="str">
        <f>IF(ISBLANK(INDEX('Policy Characteristics'!J:J,MATCH($C205,'Policy Characteristics'!$C:$C,0))),"",INDEX('Policy Characteristics'!J:J,MATCH($C205,'Policy Characteristics'!$C:$C,0)))</f>
        <v>**Description:** This policy increases or decreases the amount of electricity exported from the United States to Canada and Mexico.  It does not cause the construction or removal of transmission lines linking these countries. // **Guidance for setting values:** From 2010-2014, electricity exports declined by 30%.</v>
      </c>
      <c r="Q205" s="358" t="str">
        <f>IF(ISBLANK(INDEX('Policy Characteristics'!K:K,MATCH($C205,'Policy Characteristics'!$C:$C,0))),"",INDEX('Policy Characteristics'!K:K,MATCH($C205,'Policy Characteristics'!$C:$C,0)))</f>
        <v>electricity-sector-main.html#elec-exports</v>
      </c>
      <c r="R205" s="358" t="str">
        <f>IF(ISBLANK(INDEX('Policy Characteristics'!L:L,MATCH($C205,'Policy Characteristics'!$C:$C,0))),"",INDEX('Policy Characteristics'!L:L,MATCH($C205,'Policy Characteristics'!$C:$C,0)))</f>
        <v>electricity-imports-exports.html</v>
      </c>
    </row>
    <row r="206" spans="1:18" s="2" customFormat="1" x14ac:dyDescent="0.35">
      <c r="A206" s="358" t="str">
        <f>IF(ISBLANK(INDEX('Policy Characteristics'!A:A,MATCH($C206,'Policy Characteristics'!$C:$C,0))),"",INDEX('Policy Characteristics'!A:A,MATCH($C206,'Policy Characteristics'!$C:$C,0)))</f>
        <v>Electricity Supply</v>
      </c>
      <c r="B206" s="358" t="str">
        <f>IF(ISBLANK(INDEX('Policy Characteristics'!B:B,MATCH($C206,'Policy Characteristics'!$C:$C,0))),"",INDEX('Policy Characteristics'!B:B,MATCH($C206,'Policy Characteristics'!$C:$C,0)))</f>
        <v>Change Electricity Imports</v>
      </c>
      <c r="C206" s="361" t="s">
        <v>289</v>
      </c>
      <c r="D206" s="53" t="s">
        <v>477</v>
      </c>
      <c r="E206" s="53"/>
      <c r="F206" s="53" t="s">
        <v>476</v>
      </c>
      <c r="G206" s="9"/>
      <c r="H206" s="56">
        <v>149</v>
      </c>
      <c r="I206" s="53" t="s">
        <v>45</v>
      </c>
      <c r="J206" s="360" t="str">
        <f>IF(ISBLANK(INDEX('Policy Characteristics'!D:D,MATCH($C206,'Policy Characteristics'!$C:$C,0))),"",INDEX('Policy Characteristics'!D:D,MATCH($C206,'Policy Characteristics'!$C:$C,0)))</f>
        <v>Electricity Imports and Exports</v>
      </c>
      <c r="K206" s="358" t="str">
        <f>IF(ISBLANK(INDEX('Policy Characteristics'!E:E,MATCH($C206,'Policy Characteristics'!$C:$C,0))),"",INDEX('Policy Characteristics'!E:E,MATCH($C206,'Policy Characteristics'!$C:$C,0)))</f>
        <v>elec change imports</v>
      </c>
      <c r="L206" s="380">
        <f>IF(ISBLANK(INDEX('Policy Characteristics'!F:F,MATCH($C206,'Policy Characteristics'!$C:$C,0))),"",INDEX('Policy Characteristics'!F:F,MATCH($C206,'Policy Characteristics'!$C:$C,0)))</f>
        <v>-0.5</v>
      </c>
      <c r="M206" s="380">
        <f>IF(ISBLANK(INDEX('Policy Characteristics'!G:G,MATCH($C206,'Policy Characteristics'!$C:$C,0))),"",INDEX('Policy Characteristics'!G:G,MATCH($C206,'Policy Characteristics'!$C:$C,0)))</f>
        <v>1</v>
      </c>
      <c r="N206" s="380">
        <f>IF(ISBLANK(INDEX('Policy Characteristics'!H:H,MATCH($C206,'Policy Characteristics'!$C:$C,0))),"",INDEX('Policy Characteristics'!H:H,MATCH($C206,'Policy Characteristics'!$C:$C,0)))</f>
        <v>0.02</v>
      </c>
      <c r="O206" s="358" t="str">
        <f>IF(ISBLANK(INDEX('Policy Characteristics'!I:I,MATCH($C206,'Policy Characteristics'!$C:$C,0))),"",INDEX('Policy Characteristics'!I:I,MATCH($C206,'Policy Characteristics'!$C:$C,0)))</f>
        <v>% change in imports</v>
      </c>
      <c r="P206" s="358" t="str">
        <f>IF(ISBLANK(INDEX('Policy Characteristics'!J:J,MATCH($C206,'Policy Characteristics'!$C:$C,0))),"",INDEX('Policy Characteristics'!J:J,MATCH($C206,'Policy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206" s="358" t="str">
        <f>IF(ISBLANK(INDEX('Policy Characteristics'!K:K,MATCH($C206,'Policy Characteristics'!$C:$C,0))),"",INDEX('Policy Characteristics'!K:K,MATCH($C206,'Policy Characteristics'!$C:$C,0)))</f>
        <v>electricity-sector-main.html#elec-imports</v>
      </c>
      <c r="R206" s="358" t="str">
        <f>IF(ISBLANK(INDEX('Policy Characteristics'!L:L,MATCH($C206,'Policy Characteristics'!$C:$C,0))),"",INDEX('Policy Characteristics'!L:L,MATCH($C206,'Policy Characteristics'!$C:$C,0)))</f>
        <v>electricity-imports-exports.html</v>
      </c>
    </row>
    <row r="207" spans="1:18" s="2" customFormat="1" x14ac:dyDescent="0.35">
      <c r="A207" s="358" t="str">
        <f>IF(ISBLANK(INDEX('Policy Characteristics'!A:A,MATCH($C207,'Policy Characteristics'!$C:$C,0))),"",INDEX('Policy Characteristics'!A:A,MATCH($C207,'Policy Characteristics'!$C:$C,0)))</f>
        <v>Electricity Supply</v>
      </c>
      <c r="B207" s="358" t="str">
        <f>IF(ISBLANK(INDEX('Policy Characteristics'!B:B,MATCH($C207,'Policy Characteristics'!$C:$C,0))),"",INDEX('Policy Characteristics'!B:B,MATCH($C207,'Policy Characteristics'!$C:$C,0)))</f>
        <v>Change Electricity Imports</v>
      </c>
      <c r="C207" s="362" t="str">
        <f t="shared" ref="C207:C221" si="19">C$206</f>
        <v>Percent Change in Electricity Imports</v>
      </c>
      <c r="D207" s="9" t="s">
        <v>331</v>
      </c>
      <c r="E207" s="53"/>
      <c r="F207" s="9" t="s">
        <v>332</v>
      </c>
      <c r="G207" s="9"/>
      <c r="H207" s="56">
        <v>526</v>
      </c>
      <c r="I207" s="53" t="s">
        <v>45</v>
      </c>
      <c r="J207" s="360" t="str">
        <f>IF(ISBLANK(INDEX('Policy Characteristics'!D:D,MATCH($C207,'Policy Characteristics'!$C:$C,0))),"",INDEX('Policy Characteristics'!D:D,MATCH($C207,'Policy Characteristics'!$C:$C,0)))</f>
        <v>Electricity Imports and Exports</v>
      </c>
      <c r="K207" s="358" t="str">
        <f>IF(ISBLANK(INDEX('Policy Characteristics'!E:E,MATCH($C207,'Policy Characteristics'!$C:$C,0))),"",INDEX('Policy Characteristics'!E:E,MATCH($C207,'Policy Characteristics'!$C:$C,0)))</f>
        <v>elec change imports</v>
      </c>
      <c r="L207" s="380">
        <f>IF(ISBLANK(INDEX('Policy Characteristics'!F:F,MATCH($C207,'Policy Characteristics'!$C:$C,0))),"",INDEX('Policy Characteristics'!F:F,MATCH($C207,'Policy Characteristics'!$C:$C,0)))</f>
        <v>-0.5</v>
      </c>
      <c r="M207" s="380">
        <f>IF(ISBLANK(INDEX('Policy Characteristics'!G:G,MATCH($C207,'Policy Characteristics'!$C:$C,0))),"",INDEX('Policy Characteristics'!G:G,MATCH($C207,'Policy Characteristics'!$C:$C,0)))</f>
        <v>1</v>
      </c>
      <c r="N207" s="380">
        <f>IF(ISBLANK(INDEX('Policy Characteristics'!H:H,MATCH($C207,'Policy Characteristics'!$C:$C,0))),"",INDEX('Policy Characteristics'!H:H,MATCH($C207,'Policy Characteristics'!$C:$C,0)))</f>
        <v>0.02</v>
      </c>
      <c r="O207" s="358" t="str">
        <f>IF(ISBLANK(INDEX('Policy Characteristics'!I:I,MATCH($C207,'Policy Characteristics'!$C:$C,0))),"",INDEX('Policy Characteristics'!I:I,MATCH($C207,'Policy Characteristics'!$C:$C,0)))</f>
        <v>% change in imports</v>
      </c>
      <c r="P207" s="358" t="str">
        <f>IF(ISBLANK(INDEX('Policy Characteristics'!J:J,MATCH($C207,'Policy Characteristics'!$C:$C,0))),"",INDEX('Policy Characteristics'!J:J,MATCH($C207,'Policy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207" s="358" t="str">
        <f>IF(ISBLANK(INDEX('Policy Characteristics'!K:K,MATCH($C207,'Policy Characteristics'!$C:$C,0))),"",INDEX('Policy Characteristics'!K:K,MATCH($C207,'Policy Characteristics'!$C:$C,0)))</f>
        <v>electricity-sector-main.html#elec-imports</v>
      </c>
      <c r="R207" s="358" t="str">
        <f>IF(ISBLANK(INDEX('Policy Characteristics'!L:L,MATCH($C207,'Policy Characteristics'!$C:$C,0))),"",INDEX('Policy Characteristics'!L:L,MATCH($C207,'Policy Characteristics'!$C:$C,0)))</f>
        <v>electricity-imports-exports.html</v>
      </c>
    </row>
    <row r="208" spans="1:18" s="2" customFormat="1" x14ac:dyDescent="0.35">
      <c r="A208" s="358" t="str">
        <f>IF(ISBLANK(INDEX('Policy Characteristics'!A:A,MATCH($C208,'Policy Characteristics'!$C:$C,0))),"",INDEX('Policy Characteristics'!A:A,MATCH($C208,'Policy Characteristics'!$C:$C,0)))</f>
        <v>Electricity Supply</v>
      </c>
      <c r="B208" s="358" t="str">
        <f>IF(ISBLANK(INDEX('Policy Characteristics'!B:B,MATCH($C208,'Policy Characteristics'!$C:$C,0))),"",INDEX('Policy Characteristics'!B:B,MATCH($C208,'Policy Characteristics'!$C:$C,0)))</f>
        <v>Change Electricity Imports</v>
      </c>
      <c r="C208" s="362" t="str">
        <f t="shared" si="19"/>
        <v>Percent Change in Electricity Imports</v>
      </c>
      <c r="D208" s="9" t="s">
        <v>78</v>
      </c>
      <c r="E208" s="53"/>
      <c r="F208" s="9" t="s">
        <v>92</v>
      </c>
      <c r="G208" s="9"/>
      <c r="H208" s="56">
        <v>527</v>
      </c>
      <c r="I208" s="53" t="s">
        <v>45</v>
      </c>
      <c r="J208" s="360" t="str">
        <f>IF(ISBLANK(INDEX('Policy Characteristics'!D:D,MATCH($C208,'Policy Characteristics'!$C:$C,0))),"",INDEX('Policy Characteristics'!D:D,MATCH($C208,'Policy Characteristics'!$C:$C,0)))</f>
        <v>Electricity Imports and Exports</v>
      </c>
      <c r="K208" s="358" t="str">
        <f>IF(ISBLANK(INDEX('Policy Characteristics'!E:E,MATCH($C208,'Policy Characteristics'!$C:$C,0))),"",INDEX('Policy Characteristics'!E:E,MATCH($C208,'Policy Characteristics'!$C:$C,0)))</f>
        <v>elec change imports</v>
      </c>
      <c r="L208" s="380">
        <f>IF(ISBLANK(INDEX('Policy Characteristics'!F:F,MATCH($C208,'Policy Characteristics'!$C:$C,0))),"",INDEX('Policy Characteristics'!F:F,MATCH($C208,'Policy Characteristics'!$C:$C,0)))</f>
        <v>-0.5</v>
      </c>
      <c r="M208" s="380">
        <f>IF(ISBLANK(INDEX('Policy Characteristics'!G:G,MATCH($C208,'Policy Characteristics'!$C:$C,0))),"",INDEX('Policy Characteristics'!G:G,MATCH($C208,'Policy Characteristics'!$C:$C,0)))</f>
        <v>1</v>
      </c>
      <c r="N208" s="380">
        <f>IF(ISBLANK(INDEX('Policy Characteristics'!H:H,MATCH($C208,'Policy Characteristics'!$C:$C,0))),"",INDEX('Policy Characteristics'!H:H,MATCH($C208,'Policy Characteristics'!$C:$C,0)))</f>
        <v>0.02</v>
      </c>
      <c r="O208" s="358" t="str">
        <f>IF(ISBLANK(INDEX('Policy Characteristics'!I:I,MATCH($C208,'Policy Characteristics'!$C:$C,0))),"",INDEX('Policy Characteristics'!I:I,MATCH($C208,'Policy Characteristics'!$C:$C,0)))</f>
        <v>% change in imports</v>
      </c>
      <c r="P208" s="358" t="str">
        <f>IF(ISBLANK(INDEX('Policy Characteristics'!J:J,MATCH($C208,'Policy Characteristics'!$C:$C,0))),"",INDEX('Policy Characteristics'!J:J,MATCH($C208,'Policy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208" s="358" t="str">
        <f>IF(ISBLANK(INDEX('Policy Characteristics'!K:K,MATCH($C208,'Policy Characteristics'!$C:$C,0))),"",INDEX('Policy Characteristics'!K:K,MATCH($C208,'Policy Characteristics'!$C:$C,0)))</f>
        <v>electricity-sector-main.html#elec-imports</v>
      </c>
      <c r="R208" s="358" t="str">
        <f>IF(ISBLANK(INDEX('Policy Characteristics'!L:L,MATCH($C208,'Policy Characteristics'!$C:$C,0))),"",INDEX('Policy Characteristics'!L:L,MATCH($C208,'Policy Characteristics'!$C:$C,0)))</f>
        <v>electricity-imports-exports.html</v>
      </c>
    </row>
    <row r="209" spans="1:18" s="2" customFormat="1" x14ac:dyDescent="0.35">
      <c r="A209" s="358" t="str">
        <f>IF(ISBLANK(INDEX('Policy Characteristics'!A:A,MATCH($C209,'Policy Characteristics'!$C:$C,0))),"",INDEX('Policy Characteristics'!A:A,MATCH($C209,'Policy Characteristics'!$C:$C,0)))</f>
        <v>Electricity Supply</v>
      </c>
      <c r="B209" s="358" t="str">
        <f>IF(ISBLANK(INDEX('Policy Characteristics'!B:B,MATCH($C209,'Policy Characteristics'!$C:$C,0))),"",INDEX('Policy Characteristics'!B:B,MATCH($C209,'Policy Characteristics'!$C:$C,0)))</f>
        <v>Change Electricity Imports</v>
      </c>
      <c r="C209" s="362" t="str">
        <f t="shared" si="19"/>
        <v>Percent Change in Electricity Imports</v>
      </c>
      <c r="D209" s="9" t="s">
        <v>79</v>
      </c>
      <c r="E209" s="53"/>
      <c r="F209" s="9" t="s">
        <v>93</v>
      </c>
      <c r="G209" s="9"/>
      <c r="H209" s="56">
        <v>528</v>
      </c>
      <c r="I209" s="53" t="s">
        <v>45</v>
      </c>
      <c r="J209" s="360" t="str">
        <f>IF(ISBLANK(INDEX('Policy Characteristics'!D:D,MATCH($C209,'Policy Characteristics'!$C:$C,0))),"",INDEX('Policy Characteristics'!D:D,MATCH($C209,'Policy Characteristics'!$C:$C,0)))</f>
        <v>Electricity Imports and Exports</v>
      </c>
      <c r="K209" s="358" t="str">
        <f>IF(ISBLANK(INDEX('Policy Characteristics'!E:E,MATCH($C209,'Policy Characteristics'!$C:$C,0))),"",INDEX('Policy Characteristics'!E:E,MATCH($C209,'Policy Characteristics'!$C:$C,0)))</f>
        <v>elec change imports</v>
      </c>
      <c r="L209" s="380">
        <f>IF(ISBLANK(INDEX('Policy Characteristics'!F:F,MATCH($C209,'Policy Characteristics'!$C:$C,0))),"",INDEX('Policy Characteristics'!F:F,MATCH($C209,'Policy Characteristics'!$C:$C,0)))</f>
        <v>-0.5</v>
      </c>
      <c r="M209" s="380">
        <f>IF(ISBLANK(INDEX('Policy Characteristics'!G:G,MATCH($C209,'Policy Characteristics'!$C:$C,0))),"",INDEX('Policy Characteristics'!G:G,MATCH($C209,'Policy Characteristics'!$C:$C,0)))</f>
        <v>1</v>
      </c>
      <c r="N209" s="380">
        <f>IF(ISBLANK(INDEX('Policy Characteristics'!H:H,MATCH($C209,'Policy Characteristics'!$C:$C,0))),"",INDEX('Policy Characteristics'!H:H,MATCH($C209,'Policy Characteristics'!$C:$C,0)))</f>
        <v>0.02</v>
      </c>
      <c r="O209" s="358" t="str">
        <f>IF(ISBLANK(INDEX('Policy Characteristics'!I:I,MATCH($C209,'Policy Characteristics'!$C:$C,0))),"",INDEX('Policy Characteristics'!I:I,MATCH($C209,'Policy Characteristics'!$C:$C,0)))</f>
        <v>% change in imports</v>
      </c>
      <c r="P209" s="358" t="str">
        <f>IF(ISBLANK(INDEX('Policy Characteristics'!J:J,MATCH($C209,'Policy Characteristics'!$C:$C,0))),"",INDEX('Policy Characteristics'!J:J,MATCH($C209,'Policy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209" s="358" t="str">
        <f>IF(ISBLANK(INDEX('Policy Characteristics'!K:K,MATCH($C209,'Policy Characteristics'!$C:$C,0))),"",INDEX('Policy Characteristics'!K:K,MATCH($C209,'Policy Characteristics'!$C:$C,0)))</f>
        <v>electricity-sector-main.html#elec-imports</v>
      </c>
      <c r="R209" s="358" t="str">
        <f>IF(ISBLANK(INDEX('Policy Characteristics'!L:L,MATCH($C209,'Policy Characteristics'!$C:$C,0))),"",INDEX('Policy Characteristics'!L:L,MATCH($C209,'Policy Characteristics'!$C:$C,0)))</f>
        <v>electricity-imports-exports.html</v>
      </c>
    </row>
    <row r="210" spans="1:18" s="2" customFormat="1" x14ac:dyDescent="0.35">
      <c r="A210" s="358" t="str">
        <f>IF(ISBLANK(INDEX('Policy Characteristics'!A:A,MATCH($C210,'Policy Characteristics'!$C:$C,0))),"",INDEX('Policy Characteristics'!A:A,MATCH($C210,'Policy Characteristics'!$C:$C,0)))</f>
        <v>Electricity Supply</v>
      </c>
      <c r="B210" s="358" t="str">
        <f>IF(ISBLANK(INDEX('Policy Characteristics'!B:B,MATCH($C210,'Policy Characteristics'!$C:$C,0))),"",INDEX('Policy Characteristics'!B:B,MATCH($C210,'Policy Characteristics'!$C:$C,0)))</f>
        <v>Change Electricity Imports</v>
      </c>
      <c r="C210" s="362" t="str">
        <f t="shared" si="19"/>
        <v>Percent Change in Electricity Imports</v>
      </c>
      <c r="D210" s="9" t="s">
        <v>478</v>
      </c>
      <c r="E210" s="53"/>
      <c r="F210" s="9" t="s">
        <v>481</v>
      </c>
      <c r="G210" s="9"/>
      <c r="H210" s="56">
        <v>529</v>
      </c>
      <c r="I210" s="53" t="s">
        <v>45</v>
      </c>
      <c r="J210" s="360" t="str">
        <f>IF(ISBLANK(INDEX('Policy Characteristics'!D:D,MATCH($C210,'Policy Characteristics'!$C:$C,0))),"",INDEX('Policy Characteristics'!D:D,MATCH($C210,'Policy Characteristics'!$C:$C,0)))</f>
        <v>Electricity Imports and Exports</v>
      </c>
      <c r="K210" s="358" t="str">
        <f>IF(ISBLANK(INDEX('Policy Characteristics'!E:E,MATCH($C210,'Policy Characteristics'!$C:$C,0))),"",INDEX('Policy Characteristics'!E:E,MATCH($C210,'Policy Characteristics'!$C:$C,0)))</f>
        <v>elec change imports</v>
      </c>
      <c r="L210" s="380">
        <f>IF(ISBLANK(INDEX('Policy Characteristics'!F:F,MATCH($C210,'Policy Characteristics'!$C:$C,0))),"",INDEX('Policy Characteristics'!F:F,MATCH($C210,'Policy Characteristics'!$C:$C,0)))</f>
        <v>-0.5</v>
      </c>
      <c r="M210" s="380">
        <f>IF(ISBLANK(INDEX('Policy Characteristics'!G:G,MATCH($C210,'Policy Characteristics'!$C:$C,0))),"",INDEX('Policy Characteristics'!G:G,MATCH($C210,'Policy Characteristics'!$C:$C,0)))</f>
        <v>1</v>
      </c>
      <c r="N210" s="380">
        <f>IF(ISBLANK(INDEX('Policy Characteristics'!H:H,MATCH($C210,'Policy Characteristics'!$C:$C,0))),"",INDEX('Policy Characteristics'!H:H,MATCH($C210,'Policy Characteristics'!$C:$C,0)))</f>
        <v>0.02</v>
      </c>
      <c r="O210" s="358" t="str">
        <f>IF(ISBLANK(INDEX('Policy Characteristics'!I:I,MATCH($C210,'Policy Characteristics'!$C:$C,0))),"",INDEX('Policy Characteristics'!I:I,MATCH($C210,'Policy Characteristics'!$C:$C,0)))</f>
        <v>% change in imports</v>
      </c>
      <c r="P210" s="358" t="str">
        <f>IF(ISBLANK(INDEX('Policy Characteristics'!J:J,MATCH($C210,'Policy Characteristics'!$C:$C,0))),"",INDEX('Policy Characteristics'!J:J,MATCH($C210,'Policy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210" s="358" t="str">
        <f>IF(ISBLANK(INDEX('Policy Characteristics'!K:K,MATCH($C210,'Policy Characteristics'!$C:$C,0))),"",INDEX('Policy Characteristics'!K:K,MATCH($C210,'Policy Characteristics'!$C:$C,0)))</f>
        <v>electricity-sector-main.html#elec-imports</v>
      </c>
      <c r="R210" s="358" t="str">
        <f>IF(ISBLANK(INDEX('Policy Characteristics'!L:L,MATCH($C210,'Policy Characteristics'!$C:$C,0))),"",INDEX('Policy Characteristics'!L:L,MATCH($C210,'Policy Characteristics'!$C:$C,0)))</f>
        <v>electricity-imports-exports.html</v>
      </c>
    </row>
    <row r="211" spans="1:18" s="2" customFormat="1" x14ac:dyDescent="0.35">
      <c r="A211" s="358" t="str">
        <f>IF(ISBLANK(INDEX('Policy Characteristics'!A:A,MATCH($C211,'Policy Characteristics'!$C:$C,0))),"",INDEX('Policy Characteristics'!A:A,MATCH($C211,'Policy Characteristics'!$C:$C,0)))</f>
        <v>Electricity Supply</v>
      </c>
      <c r="B211" s="358" t="str">
        <f>IF(ISBLANK(INDEX('Policy Characteristics'!B:B,MATCH($C211,'Policy Characteristics'!$C:$C,0))),"",INDEX('Policy Characteristics'!B:B,MATCH($C211,'Policy Characteristics'!$C:$C,0)))</f>
        <v>Change Electricity Imports</v>
      </c>
      <c r="C211" s="362" t="str">
        <f t="shared" si="19"/>
        <v>Percent Change in Electricity Imports</v>
      </c>
      <c r="D211" s="9" t="s">
        <v>80</v>
      </c>
      <c r="E211" s="53"/>
      <c r="F211" s="9" t="s">
        <v>94</v>
      </c>
      <c r="G211" s="9"/>
      <c r="H211" s="56">
        <v>530</v>
      </c>
      <c r="I211" s="53" t="s">
        <v>45</v>
      </c>
      <c r="J211" s="360" t="str">
        <f>IF(ISBLANK(INDEX('Policy Characteristics'!D:D,MATCH($C211,'Policy Characteristics'!$C:$C,0))),"",INDEX('Policy Characteristics'!D:D,MATCH($C211,'Policy Characteristics'!$C:$C,0)))</f>
        <v>Electricity Imports and Exports</v>
      </c>
      <c r="K211" s="358" t="str">
        <f>IF(ISBLANK(INDEX('Policy Characteristics'!E:E,MATCH($C211,'Policy Characteristics'!$C:$C,0))),"",INDEX('Policy Characteristics'!E:E,MATCH($C211,'Policy Characteristics'!$C:$C,0)))</f>
        <v>elec change imports</v>
      </c>
      <c r="L211" s="380">
        <f>IF(ISBLANK(INDEX('Policy Characteristics'!F:F,MATCH($C211,'Policy Characteristics'!$C:$C,0))),"",INDEX('Policy Characteristics'!F:F,MATCH($C211,'Policy Characteristics'!$C:$C,0)))</f>
        <v>-0.5</v>
      </c>
      <c r="M211" s="380">
        <f>IF(ISBLANK(INDEX('Policy Characteristics'!G:G,MATCH($C211,'Policy Characteristics'!$C:$C,0))),"",INDEX('Policy Characteristics'!G:G,MATCH($C211,'Policy Characteristics'!$C:$C,0)))</f>
        <v>1</v>
      </c>
      <c r="N211" s="380">
        <f>IF(ISBLANK(INDEX('Policy Characteristics'!H:H,MATCH($C211,'Policy Characteristics'!$C:$C,0))),"",INDEX('Policy Characteristics'!H:H,MATCH($C211,'Policy Characteristics'!$C:$C,0)))</f>
        <v>0.02</v>
      </c>
      <c r="O211" s="358" t="str">
        <f>IF(ISBLANK(INDEX('Policy Characteristics'!I:I,MATCH($C211,'Policy Characteristics'!$C:$C,0))),"",INDEX('Policy Characteristics'!I:I,MATCH($C211,'Policy Characteristics'!$C:$C,0)))</f>
        <v>% change in imports</v>
      </c>
      <c r="P211" s="358" t="str">
        <f>IF(ISBLANK(INDEX('Policy Characteristics'!J:J,MATCH($C211,'Policy Characteristics'!$C:$C,0))),"",INDEX('Policy Characteristics'!J:J,MATCH($C211,'Policy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211" s="358" t="str">
        <f>IF(ISBLANK(INDEX('Policy Characteristics'!K:K,MATCH($C211,'Policy Characteristics'!$C:$C,0))),"",INDEX('Policy Characteristics'!K:K,MATCH($C211,'Policy Characteristics'!$C:$C,0)))</f>
        <v>electricity-sector-main.html#elec-imports</v>
      </c>
      <c r="R211" s="358" t="str">
        <f>IF(ISBLANK(INDEX('Policy Characteristics'!L:L,MATCH($C211,'Policy Characteristics'!$C:$C,0))),"",INDEX('Policy Characteristics'!L:L,MATCH($C211,'Policy Characteristics'!$C:$C,0)))</f>
        <v>electricity-imports-exports.html</v>
      </c>
    </row>
    <row r="212" spans="1:18" s="2" customFormat="1" x14ac:dyDescent="0.35">
      <c r="A212" s="358" t="str">
        <f>IF(ISBLANK(INDEX('Policy Characteristics'!A:A,MATCH($C212,'Policy Characteristics'!$C:$C,0))),"",INDEX('Policy Characteristics'!A:A,MATCH($C212,'Policy Characteristics'!$C:$C,0)))</f>
        <v>Electricity Supply</v>
      </c>
      <c r="B212" s="358" t="str">
        <f>IF(ISBLANK(INDEX('Policy Characteristics'!B:B,MATCH($C212,'Policy Characteristics'!$C:$C,0))),"",INDEX('Policy Characteristics'!B:B,MATCH($C212,'Policy Characteristics'!$C:$C,0)))</f>
        <v>Change Electricity Imports</v>
      </c>
      <c r="C212" s="362" t="str">
        <f t="shared" si="19"/>
        <v>Percent Change in Electricity Imports</v>
      </c>
      <c r="D212" s="9" t="s">
        <v>81</v>
      </c>
      <c r="E212" s="53"/>
      <c r="F212" s="9" t="s">
        <v>95</v>
      </c>
      <c r="G212" s="9"/>
      <c r="H212" s="56">
        <v>531</v>
      </c>
      <c r="I212" s="53" t="s">
        <v>46</v>
      </c>
      <c r="J212" s="360" t="str">
        <f>IF(ISBLANK(INDEX('Policy Characteristics'!D:D,MATCH($C212,'Policy Characteristics'!$C:$C,0))),"",INDEX('Policy Characteristics'!D:D,MATCH($C212,'Policy Characteristics'!$C:$C,0)))</f>
        <v>Electricity Imports and Exports</v>
      </c>
      <c r="K212" s="358" t="str">
        <f>IF(ISBLANK(INDEX('Policy Characteristics'!E:E,MATCH($C212,'Policy Characteristics'!$C:$C,0))),"",INDEX('Policy Characteristics'!E:E,MATCH($C212,'Policy Characteristics'!$C:$C,0)))</f>
        <v>elec change imports</v>
      </c>
      <c r="L212" s="380">
        <f>IF(ISBLANK(INDEX('Policy Characteristics'!F:F,MATCH($C212,'Policy Characteristics'!$C:$C,0))),"",INDEX('Policy Characteristics'!F:F,MATCH($C212,'Policy Characteristics'!$C:$C,0)))</f>
        <v>-0.5</v>
      </c>
      <c r="M212" s="380">
        <f>IF(ISBLANK(INDEX('Policy Characteristics'!G:G,MATCH($C212,'Policy Characteristics'!$C:$C,0))),"",INDEX('Policy Characteristics'!G:G,MATCH($C212,'Policy Characteristics'!$C:$C,0)))</f>
        <v>1</v>
      </c>
      <c r="N212" s="380">
        <f>IF(ISBLANK(INDEX('Policy Characteristics'!H:H,MATCH($C212,'Policy Characteristics'!$C:$C,0))),"",INDEX('Policy Characteristics'!H:H,MATCH($C212,'Policy Characteristics'!$C:$C,0)))</f>
        <v>0.02</v>
      </c>
      <c r="O212" s="358" t="str">
        <f>IF(ISBLANK(INDEX('Policy Characteristics'!I:I,MATCH($C212,'Policy Characteristics'!$C:$C,0))),"",INDEX('Policy Characteristics'!I:I,MATCH($C212,'Policy Characteristics'!$C:$C,0)))</f>
        <v>% change in imports</v>
      </c>
      <c r="P212" s="358" t="str">
        <f>IF(ISBLANK(INDEX('Policy Characteristics'!J:J,MATCH($C212,'Policy Characteristics'!$C:$C,0))),"",INDEX('Policy Characteristics'!J:J,MATCH($C212,'Policy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212" s="358" t="str">
        <f>IF(ISBLANK(INDEX('Policy Characteristics'!K:K,MATCH($C212,'Policy Characteristics'!$C:$C,0))),"",INDEX('Policy Characteristics'!K:K,MATCH($C212,'Policy Characteristics'!$C:$C,0)))</f>
        <v>electricity-sector-main.html#elec-imports</v>
      </c>
      <c r="R212" s="358" t="str">
        <f>IF(ISBLANK(INDEX('Policy Characteristics'!L:L,MATCH($C212,'Policy Characteristics'!$C:$C,0))),"",INDEX('Policy Characteristics'!L:L,MATCH($C212,'Policy Characteristics'!$C:$C,0)))</f>
        <v>electricity-imports-exports.html</v>
      </c>
    </row>
    <row r="213" spans="1:18" s="2" customFormat="1" x14ac:dyDescent="0.35">
      <c r="A213" s="358" t="str">
        <f>IF(ISBLANK(INDEX('Policy Characteristics'!A:A,MATCH($C213,'Policy Characteristics'!$C:$C,0))),"",INDEX('Policy Characteristics'!A:A,MATCH($C213,'Policy Characteristics'!$C:$C,0)))</f>
        <v>Electricity Supply</v>
      </c>
      <c r="B213" s="358" t="str">
        <f>IF(ISBLANK(INDEX('Policy Characteristics'!B:B,MATCH($C213,'Policy Characteristics'!$C:$C,0))),"",INDEX('Policy Characteristics'!B:B,MATCH($C213,'Policy Characteristics'!$C:$C,0)))</f>
        <v>Change Electricity Imports</v>
      </c>
      <c r="C213" s="362" t="str">
        <f t="shared" si="19"/>
        <v>Percent Change in Electricity Imports</v>
      </c>
      <c r="D213" s="9" t="s">
        <v>82</v>
      </c>
      <c r="E213" s="53"/>
      <c r="F213" s="9" t="s">
        <v>96</v>
      </c>
      <c r="G213" s="9"/>
      <c r="H213" s="56">
        <v>532</v>
      </c>
      <c r="I213" s="53" t="s">
        <v>45</v>
      </c>
      <c r="J213" s="360" t="str">
        <f>IF(ISBLANK(INDEX('Policy Characteristics'!D:D,MATCH($C213,'Policy Characteristics'!$C:$C,0))),"",INDEX('Policy Characteristics'!D:D,MATCH($C213,'Policy Characteristics'!$C:$C,0)))</f>
        <v>Electricity Imports and Exports</v>
      </c>
      <c r="K213" s="358" t="str">
        <f>IF(ISBLANK(INDEX('Policy Characteristics'!E:E,MATCH($C213,'Policy Characteristics'!$C:$C,0))),"",INDEX('Policy Characteristics'!E:E,MATCH($C213,'Policy Characteristics'!$C:$C,0)))</f>
        <v>elec change imports</v>
      </c>
      <c r="L213" s="380">
        <f>IF(ISBLANK(INDEX('Policy Characteristics'!F:F,MATCH($C213,'Policy Characteristics'!$C:$C,0))),"",INDEX('Policy Characteristics'!F:F,MATCH($C213,'Policy Characteristics'!$C:$C,0)))</f>
        <v>-0.5</v>
      </c>
      <c r="M213" s="380">
        <f>IF(ISBLANK(INDEX('Policy Characteristics'!G:G,MATCH($C213,'Policy Characteristics'!$C:$C,0))),"",INDEX('Policy Characteristics'!G:G,MATCH($C213,'Policy Characteristics'!$C:$C,0)))</f>
        <v>1</v>
      </c>
      <c r="N213" s="380">
        <f>IF(ISBLANK(INDEX('Policy Characteristics'!H:H,MATCH($C213,'Policy Characteristics'!$C:$C,0))),"",INDEX('Policy Characteristics'!H:H,MATCH($C213,'Policy Characteristics'!$C:$C,0)))</f>
        <v>0.02</v>
      </c>
      <c r="O213" s="358" t="str">
        <f>IF(ISBLANK(INDEX('Policy Characteristics'!I:I,MATCH($C213,'Policy Characteristics'!$C:$C,0))),"",INDEX('Policy Characteristics'!I:I,MATCH($C213,'Policy Characteristics'!$C:$C,0)))</f>
        <v>% change in imports</v>
      </c>
      <c r="P213" s="358" t="str">
        <f>IF(ISBLANK(INDEX('Policy Characteristics'!J:J,MATCH($C213,'Policy Characteristics'!$C:$C,0))),"",INDEX('Policy Characteristics'!J:J,MATCH($C213,'Policy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213" s="358" t="str">
        <f>IF(ISBLANK(INDEX('Policy Characteristics'!K:K,MATCH($C213,'Policy Characteristics'!$C:$C,0))),"",INDEX('Policy Characteristics'!K:K,MATCH($C213,'Policy Characteristics'!$C:$C,0)))</f>
        <v>electricity-sector-main.html#elec-imports</v>
      </c>
      <c r="R213" s="358" t="str">
        <f>IF(ISBLANK(INDEX('Policy Characteristics'!L:L,MATCH($C213,'Policy Characteristics'!$C:$C,0))),"",INDEX('Policy Characteristics'!L:L,MATCH($C213,'Policy Characteristics'!$C:$C,0)))</f>
        <v>electricity-imports-exports.html</v>
      </c>
    </row>
    <row r="214" spans="1:18" s="2" customFormat="1" x14ac:dyDescent="0.35">
      <c r="A214" s="358" t="str">
        <f>IF(ISBLANK(INDEX('Policy Characteristics'!A:A,MATCH($C214,'Policy Characteristics'!$C:$C,0))),"",INDEX('Policy Characteristics'!A:A,MATCH($C214,'Policy Characteristics'!$C:$C,0)))</f>
        <v>Electricity Supply</v>
      </c>
      <c r="B214" s="358" t="str">
        <f>IF(ISBLANK(INDEX('Policy Characteristics'!B:B,MATCH($C214,'Policy Characteristics'!$C:$C,0))),"",INDEX('Policy Characteristics'!B:B,MATCH($C214,'Policy Characteristics'!$C:$C,0)))</f>
        <v>Change Electricity Imports</v>
      </c>
      <c r="C214" s="362" t="str">
        <f t="shared" si="19"/>
        <v>Percent Change in Electricity Imports</v>
      </c>
      <c r="D214" s="9" t="s">
        <v>2491</v>
      </c>
      <c r="E214" s="53"/>
      <c r="F214" s="9" t="s">
        <v>466</v>
      </c>
      <c r="G214" s="9"/>
      <c r="H214" s="56">
        <v>533</v>
      </c>
      <c r="I214" s="53" t="s">
        <v>46</v>
      </c>
      <c r="J214" s="360" t="str">
        <f>IF(ISBLANK(INDEX('Policy Characteristics'!D:D,MATCH($C214,'Policy Characteristics'!$C:$C,0))),"",INDEX('Policy Characteristics'!D:D,MATCH($C214,'Policy Characteristics'!$C:$C,0)))</f>
        <v>Electricity Imports and Exports</v>
      </c>
      <c r="K214" s="358" t="str">
        <f>IF(ISBLANK(INDEX('Policy Characteristics'!E:E,MATCH($C214,'Policy Characteristics'!$C:$C,0))),"",INDEX('Policy Characteristics'!E:E,MATCH($C214,'Policy Characteristics'!$C:$C,0)))</f>
        <v>elec change imports</v>
      </c>
      <c r="L214" s="380">
        <f>IF(ISBLANK(INDEX('Policy Characteristics'!F:F,MATCH($C214,'Policy Characteristics'!$C:$C,0))),"",INDEX('Policy Characteristics'!F:F,MATCH($C214,'Policy Characteristics'!$C:$C,0)))</f>
        <v>-0.5</v>
      </c>
      <c r="M214" s="380">
        <f>IF(ISBLANK(INDEX('Policy Characteristics'!G:G,MATCH($C214,'Policy Characteristics'!$C:$C,0))),"",INDEX('Policy Characteristics'!G:G,MATCH($C214,'Policy Characteristics'!$C:$C,0)))</f>
        <v>1</v>
      </c>
      <c r="N214" s="380">
        <f>IF(ISBLANK(INDEX('Policy Characteristics'!H:H,MATCH($C214,'Policy Characteristics'!$C:$C,0))),"",INDEX('Policy Characteristics'!H:H,MATCH($C214,'Policy Characteristics'!$C:$C,0)))</f>
        <v>0.02</v>
      </c>
      <c r="O214" s="358" t="str">
        <f>IF(ISBLANK(INDEX('Policy Characteristics'!I:I,MATCH($C214,'Policy Characteristics'!$C:$C,0))),"",INDEX('Policy Characteristics'!I:I,MATCH($C214,'Policy Characteristics'!$C:$C,0)))</f>
        <v>% change in imports</v>
      </c>
      <c r="P214" s="358" t="str">
        <f>IF(ISBLANK(INDEX('Policy Characteristics'!J:J,MATCH($C214,'Policy Characteristics'!$C:$C,0))),"",INDEX('Policy Characteristics'!J:J,MATCH($C214,'Policy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214" s="358" t="str">
        <f>IF(ISBLANK(INDEX('Policy Characteristics'!K:K,MATCH($C214,'Policy Characteristics'!$C:$C,0))),"",INDEX('Policy Characteristics'!K:K,MATCH($C214,'Policy Characteristics'!$C:$C,0)))</f>
        <v>electricity-sector-main.html#elec-imports</v>
      </c>
      <c r="R214" s="358" t="str">
        <f>IF(ISBLANK(INDEX('Policy Characteristics'!L:L,MATCH($C214,'Policy Characteristics'!$C:$C,0))),"",INDEX('Policy Characteristics'!L:L,MATCH($C214,'Policy Characteristics'!$C:$C,0)))</f>
        <v>electricity-imports-exports.html</v>
      </c>
    </row>
    <row r="215" spans="1:18" s="2" customFormat="1" x14ac:dyDescent="0.35">
      <c r="A215" s="358" t="str">
        <f>IF(ISBLANK(INDEX('Policy Characteristics'!A:A,MATCH($C215,'Policy Characteristics'!$C:$C,0))),"",INDEX('Policy Characteristics'!A:A,MATCH($C215,'Policy Characteristics'!$C:$C,0)))</f>
        <v>Electricity Supply</v>
      </c>
      <c r="B215" s="358" t="str">
        <f>IF(ISBLANK(INDEX('Policy Characteristics'!B:B,MATCH($C215,'Policy Characteristics'!$C:$C,0))),"",INDEX('Policy Characteristics'!B:B,MATCH($C215,'Policy Characteristics'!$C:$C,0)))</f>
        <v>Change Electricity Imports</v>
      </c>
      <c r="C215" s="362" t="str">
        <f t="shared" si="19"/>
        <v>Percent Change in Electricity Imports</v>
      </c>
      <c r="D215" s="9" t="s">
        <v>333</v>
      </c>
      <c r="E215" s="53"/>
      <c r="F215" s="9" t="s">
        <v>335</v>
      </c>
      <c r="G215" s="9"/>
      <c r="H215" s="56">
        <v>534</v>
      </c>
      <c r="I215" s="53" t="s">
        <v>45</v>
      </c>
      <c r="J215" s="360" t="str">
        <f>IF(ISBLANK(INDEX('Policy Characteristics'!D:D,MATCH($C215,'Policy Characteristics'!$C:$C,0))),"",INDEX('Policy Characteristics'!D:D,MATCH($C215,'Policy Characteristics'!$C:$C,0)))</f>
        <v>Electricity Imports and Exports</v>
      </c>
      <c r="K215" s="358" t="str">
        <f>IF(ISBLANK(INDEX('Policy Characteristics'!E:E,MATCH($C215,'Policy Characteristics'!$C:$C,0))),"",INDEX('Policy Characteristics'!E:E,MATCH($C215,'Policy Characteristics'!$C:$C,0)))</f>
        <v>elec change imports</v>
      </c>
      <c r="L215" s="380">
        <f>IF(ISBLANK(INDEX('Policy Characteristics'!F:F,MATCH($C215,'Policy Characteristics'!$C:$C,0))),"",INDEX('Policy Characteristics'!F:F,MATCH($C215,'Policy Characteristics'!$C:$C,0)))</f>
        <v>-0.5</v>
      </c>
      <c r="M215" s="380">
        <f>IF(ISBLANK(INDEX('Policy Characteristics'!G:G,MATCH($C215,'Policy Characteristics'!$C:$C,0))),"",INDEX('Policy Characteristics'!G:G,MATCH($C215,'Policy Characteristics'!$C:$C,0)))</f>
        <v>1</v>
      </c>
      <c r="N215" s="380">
        <f>IF(ISBLANK(INDEX('Policy Characteristics'!H:H,MATCH($C215,'Policy Characteristics'!$C:$C,0))),"",INDEX('Policy Characteristics'!H:H,MATCH($C215,'Policy Characteristics'!$C:$C,0)))</f>
        <v>0.02</v>
      </c>
      <c r="O215" s="358" t="str">
        <f>IF(ISBLANK(INDEX('Policy Characteristics'!I:I,MATCH($C215,'Policy Characteristics'!$C:$C,0))),"",INDEX('Policy Characteristics'!I:I,MATCH($C215,'Policy Characteristics'!$C:$C,0)))</f>
        <v>% change in imports</v>
      </c>
      <c r="P215" s="358" t="str">
        <f>IF(ISBLANK(INDEX('Policy Characteristics'!J:J,MATCH($C215,'Policy Characteristics'!$C:$C,0))),"",INDEX('Policy Characteristics'!J:J,MATCH($C215,'Policy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215" s="358" t="str">
        <f>IF(ISBLANK(INDEX('Policy Characteristics'!K:K,MATCH($C215,'Policy Characteristics'!$C:$C,0))),"",INDEX('Policy Characteristics'!K:K,MATCH($C215,'Policy Characteristics'!$C:$C,0)))</f>
        <v>electricity-sector-main.html#elec-imports</v>
      </c>
      <c r="R215" s="358" t="str">
        <f>IF(ISBLANK(INDEX('Policy Characteristics'!L:L,MATCH($C215,'Policy Characteristics'!$C:$C,0))),"",INDEX('Policy Characteristics'!L:L,MATCH($C215,'Policy Characteristics'!$C:$C,0)))</f>
        <v>electricity-imports-exports.html</v>
      </c>
    </row>
    <row r="216" spans="1:18" s="2" customFormat="1" x14ac:dyDescent="0.35">
      <c r="A216" s="358" t="str">
        <f>IF(ISBLANK(INDEX('Policy Characteristics'!A:A,MATCH($C216,'Policy Characteristics'!$C:$C,0))),"",INDEX('Policy Characteristics'!A:A,MATCH($C216,'Policy Characteristics'!$C:$C,0)))</f>
        <v>Electricity Supply</v>
      </c>
      <c r="B216" s="358" t="str">
        <f>IF(ISBLANK(INDEX('Policy Characteristics'!B:B,MATCH($C216,'Policy Characteristics'!$C:$C,0))),"",INDEX('Policy Characteristics'!B:B,MATCH($C216,'Policy Characteristics'!$C:$C,0)))</f>
        <v>Change Electricity Imports</v>
      </c>
      <c r="C216" s="362" t="str">
        <f t="shared" si="19"/>
        <v>Percent Change in Electricity Imports</v>
      </c>
      <c r="D216" s="9" t="s">
        <v>334</v>
      </c>
      <c r="E216" s="53"/>
      <c r="F216" s="9" t="s">
        <v>336</v>
      </c>
      <c r="G216" s="9"/>
      <c r="H216" s="56">
        <v>535</v>
      </c>
      <c r="I216" s="53" t="s">
        <v>46</v>
      </c>
      <c r="J216" s="360" t="str">
        <f>IF(ISBLANK(INDEX('Policy Characteristics'!D:D,MATCH($C216,'Policy Characteristics'!$C:$C,0))),"",INDEX('Policy Characteristics'!D:D,MATCH($C216,'Policy Characteristics'!$C:$C,0)))</f>
        <v>Electricity Imports and Exports</v>
      </c>
      <c r="K216" s="358" t="str">
        <f>IF(ISBLANK(INDEX('Policy Characteristics'!E:E,MATCH($C216,'Policy Characteristics'!$C:$C,0))),"",INDEX('Policy Characteristics'!E:E,MATCH($C216,'Policy Characteristics'!$C:$C,0)))</f>
        <v>elec change imports</v>
      </c>
      <c r="L216" s="380">
        <f>IF(ISBLANK(INDEX('Policy Characteristics'!F:F,MATCH($C216,'Policy Characteristics'!$C:$C,0))),"",INDEX('Policy Characteristics'!F:F,MATCH($C216,'Policy Characteristics'!$C:$C,0)))</f>
        <v>-0.5</v>
      </c>
      <c r="M216" s="380">
        <f>IF(ISBLANK(INDEX('Policy Characteristics'!G:G,MATCH($C216,'Policy Characteristics'!$C:$C,0))),"",INDEX('Policy Characteristics'!G:G,MATCH($C216,'Policy Characteristics'!$C:$C,0)))</f>
        <v>1</v>
      </c>
      <c r="N216" s="380">
        <f>IF(ISBLANK(INDEX('Policy Characteristics'!H:H,MATCH($C216,'Policy Characteristics'!$C:$C,0))),"",INDEX('Policy Characteristics'!H:H,MATCH($C216,'Policy Characteristics'!$C:$C,0)))</f>
        <v>0.02</v>
      </c>
      <c r="O216" s="358" t="str">
        <f>IF(ISBLANK(INDEX('Policy Characteristics'!I:I,MATCH($C216,'Policy Characteristics'!$C:$C,0))),"",INDEX('Policy Characteristics'!I:I,MATCH($C216,'Policy Characteristics'!$C:$C,0)))</f>
        <v>% change in imports</v>
      </c>
      <c r="P216" s="358" t="str">
        <f>IF(ISBLANK(INDEX('Policy Characteristics'!J:J,MATCH($C216,'Policy Characteristics'!$C:$C,0))),"",INDEX('Policy Characteristics'!J:J,MATCH($C216,'Policy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216" s="358" t="str">
        <f>IF(ISBLANK(INDEX('Policy Characteristics'!K:K,MATCH($C216,'Policy Characteristics'!$C:$C,0))),"",INDEX('Policy Characteristics'!K:K,MATCH($C216,'Policy Characteristics'!$C:$C,0)))</f>
        <v>electricity-sector-main.html#elec-imports</v>
      </c>
      <c r="R216" s="358" t="str">
        <f>IF(ISBLANK(INDEX('Policy Characteristics'!L:L,MATCH($C216,'Policy Characteristics'!$C:$C,0))),"",INDEX('Policy Characteristics'!L:L,MATCH($C216,'Policy Characteristics'!$C:$C,0)))</f>
        <v>electricity-imports-exports.html</v>
      </c>
    </row>
    <row r="217" spans="1:18" s="2" customFormat="1" x14ac:dyDescent="0.35">
      <c r="A217" s="358" t="str">
        <f>IF(ISBLANK(INDEX('Policy Characteristics'!A:A,MATCH($C217,'Policy Characteristics'!$C:$C,0))),"",INDEX('Policy Characteristics'!A:A,MATCH($C217,'Policy Characteristics'!$C:$C,0)))</f>
        <v>Electricity Supply</v>
      </c>
      <c r="B217" s="358" t="str">
        <f>IF(ISBLANK(INDEX('Policy Characteristics'!B:B,MATCH($C217,'Policy Characteristics'!$C:$C,0))),"",INDEX('Policy Characteristics'!B:B,MATCH($C217,'Policy Characteristics'!$C:$C,0)))</f>
        <v>Change Electricity Imports</v>
      </c>
      <c r="C217" s="362" t="str">
        <f t="shared" si="19"/>
        <v>Percent Change in Electricity Imports</v>
      </c>
      <c r="D217" s="9" t="s">
        <v>474</v>
      </c>
      <c r="E217" s="53"/>
      <c r="F217" s="9" t="s">
        <v>473</v>
      </c>
      <c r="G217" s="9"/>
      <c r="H217" s="56">
        <v>536</v>
      </c>
      <c r="I217" s="53" t="s">
        <v>46</v>
      </c>
      <c r="J217" s="360" t="str">
        <f>IF(ISBLANK(INDEX('Policy Characteristics'!D:D,MATCH($C217,'Policy Characteristics'!$C:$C,0))),"",INDEX('Policy Characteristics'!D:D,MATCH($C217,'Policy Characteristics'!$C:$C,0)))</f>
        <v>Electricity Imports and Exports</v>
      </c>
      <c r="K217" s="358" t="str">
        <f>IF(ISBLANK(INDEX('Policy Characteristics'!E:E,MATCH($C217,'Policy Characteristics'!$C:$C,0))),"",INDEX('Policy Characteristics'!E:E,MATCH($C217,'Policy Characteristics'!$C:$C,0)))</f>
        <v>elec change imports</v>
      </c>
      <c r="L217" s="380">
        <f>IF(ISBLANK(INDEX('Policy Characteristics'!F:F,MATCH($C217,'Policy Characteristics'!$C:$C,0))),"",INDEX('Policy Characteristics'!F:F,MATCH($C217,'Policy Characteristics'!$C:$C,0)))</f>
        <v>-0.5</v>
      </c>
      <c r="M217" s="380">
        <f>IF(ISBLANK(INDEX('Policy Characteristics'!G:G,MATCH($C217,'Policy Characteristics'!$C:$C,0))),"",INDEX('Policy Characteristics'!G:G,MATCH($C217,'Policy Characteristics'!$C:$C,0)))</f>
        <v>1</v>
      </c>
      <c r="N217" s="380">
        <f>IF(ISBLANK(INDEX('Policy Characteristics'!H:H,MATCH($C217,'Policy Characteristics'!$C:$C,0))),"",INDEX('Policy Characteristics'!H:H,MATCH($C217,'Policy Characteristics'!$C:$C,0)))</f>
        <v>0.02</v>
      </c>
      <c r="O217" s="358" t="str">
        <f>IF(ISBLANK(INDEX('Policy Characteristics'!I:I,MATCH($C217,'Policy Characteristics'!$C:$C,0))),"",INDEX('Policy Characteristics'!I:I,MATCH($C217,'Policy Characteristics'!$C:$C,0)))</f>
        <v>% change in imports</v>
      </c>
      <c r="P217" s="358" t="str">
        <f>IF(ISBLANK(INDEX('Policy Characteristics'!J:J,MATCH($C217,'Policy Characteristics'!$C:$C,0))),"",INDEX('Policy Characteristics'!J:J,MATCH($C217,'Policy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217" s="358" t="str">
        <f>IF(ISBLANK(INDEX('Policy Characteristics'!K:K,MATCH($C217,'Policy Characteristics'!$C:$C,0))),"",INDEX('Policy Characteristics'!K:K,MATCH($C217,'Policy Characteristics'!$C:$C,0)))</f>
        <v>electricity-sector-main.html#elec-imports</v>
      </c>
      <c r="R217" s="358" t="str">
        <f>IF(ISBLANK(INDEX('Policy Characteristics'!L:L,MATCH($C217,'Policy Characteristics'!$C:$C,0))),"",INDEX('Policy Characteristics'!L:L,MATCH($C217,'Policy Characteristics'!$C:$C,0)))</f>
        <v>electricity-imports-exports.html</v>
      </c>
    </row>
    <row r="218" spans="1:18" s="2" customFormat="1" x14ac:dyDescent="0.35">
      <c r="A218" s="358" t="str">
        <f>IF(ISBLANK(INDEX('Policy Characteristics'!A:A,MATCH($C218,'Policy Characteristics'!$C:$C,0))),"",INDEX('Policy Characteristics'!A:A,MATCH($C218,'Policy Characteristics'!$C:$C,0)))</f>
        <v>Electricity Supply</v>
      </c>
      <c r="B218" s="358" t="str">
        <f>IF(ISBLANK(INDEX('Policy Characteristics'!B:B,MATCH($C218,'Policy Characteristics'!$C:$C,0))),"",INDEX('Policy Characteristics'!B:B,MATCH($C218,'Policy Characteristics'!$C:$C,0)))</f>
        <v>Change Electricity Imports</v>
      </c>
      <c r="C218" s="362" t="str">
        <f t="shared" si="19"/>
        <v>Percent Change in Electricity Imports</v>
      </c>
      <c r="D218" s="9" t="s">
        <v>483</v>
      </c>
      <c r="E218" s="53"/>
      <c r="F218" s="9" t="s">
        <v>484</v>
      </c>
      <c r="G218" s="9"/>
      <c r="H218" s="56">
        <v>537</v>
      </c>
      <c r="I218" s="53" t="s">
        <v>46</v>
      </c>
      <c r="J218" s="360" t="str">
        <f>IF(ISBLANK(INDEX('Policy Characteristics'!D:D,MATCH($C218,'Policy Characteristics'!$C:$C,0))),"",INDEX('Policy Characteristics'!D:D,MATCH($C218,'Policy Characteristics'!$C:$C,0)))</f>
        <v>Electricity Imports and Exports</v>
      </c>
      <c r="K218" s="358" t="str">
        <f>IF(ISBLANK(INDEX('Policy Characteristics'!E:E,MATCH($C218,'Policy Characteristics'!$C:$C,0))),"",INDEX('Policy Characteristics'!E:E,MATCH($C218,'Policy Characteristics'!$C:$C,0)))</f>
        <v>elec change imports</v>
      </c>
      <c r="L218" s="380">
        <f>IF(ISBLANK(INDEX('Policy Characteristics'!F:F,MATCH($C218,'Policy Characteristics'!$C:$C,0))),"",INDEX('Policy Characteristics'!F:F,MATCH($C218,'Policy Characteristics'!$C:$C,0)))</f>
        <v>-0.5</v>
      </c>
      <c r="M218" s="380">
        <f>IF(ISBLANK(INDEX('Policy Characteristics'!G:G,MATCH($C218,'Policy Characteristics'!$C:$C,0))),"",INDEX('Policy Characteristics'!G:G,MATCH($C218,'Policy Characteristics'!$C:$C,0)))</f>
        <v>1</v>
      </c>
      <c r="N218" s="380">
        <f>IF(ISBLANK(INDEX('Policy Characteristics'!H:H,MATCH($C218,'Policy Characteristics'!$C:$C,0))),"",INDEX('Policy Characteristics'!H:H,MATCH($C218,'Policy Characteristics'!$C:$C,0)))</f>
        <v>0.02</v>
      </c>
      <c r="O218" s="358" t="str">
        <f>IF(ISBLANK(INDEX('Policy Characteristics'!I:I,MATCH($C218,'Policy Characteristics'!$C:$C,0))),"",INDEX('Policy Characteristics'!I:I,MATCH($C218,'Policy Characteristics'!$C:$C,0)))</f>
        <v>% change in imports</v>
      </c>
      <c r="P218" s="358" t="str">
        <f>IF(ISBLANK(INDEX('Policy Characteristics'!J:J,MATCH($C218,'Policy Characteristics'!$C:$C,0))),"",INDEX('Policy Characteristics'!J:J,MATCH($C218,'Policy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218" s="358" t="str">
        <f>IF(ISBLANK(INDEX('Policy Characteristics'!K:K,MATCH($C218,'Policy Characteristics'!$C:$C,0))),"",INDEX('Policy Characteristics'!K:K,MATCH($C218,'Policy Characteristics'!$C:$C,0)))</f>
        <v>electricity-sector-main.html#elec-imports</v>
      </c>
      <c r="R218" s="358" t="str">
        <f>IF(ISBLANK(INDEX('Policy Characteristics'!L:L,MATCH($C218,'Policy Characteristics'!$C:$C,0))),"",INDEX('Policy Characteristics'!L:L,MATCH($C218,'Policy Characteristics'!$C:$C,0)))</f>
        <v>electricity-imports-exports.html</v>
      </c>
    </row>
    <row r="219" spans="1:18" s="2" customFormat="1" x14ac:dyDescent="0.35">
      <c r="A219" s="358" t="str">
        <f>IF(ISBLANK(INDEX('Policy Characteristics'!A:A,MATCH($C219,'Policy Characteristics'!$C:$C,0))),"",INDEX('Policy Characteristics'!A:A,MATCH($C219,'Policy Characteristics'!$C:$C,0)))</f>
        <v>Electricity Supply</v>
      </c>
      <c r="B219" s="358" t="str">
        <f>IF(ISBLANK(INDEX('Policy Characteristics'!B:B,MATCH($C219,'Policy Characteristics'!$C:$C,0))),"",INDEX('Policy Characteristics'!B:B,MATCH($C219,'Policy Characteristics'!$C:$C,0)))</f>
        <v>Change Electricity Imports</v>
      </c>
      <c r="C219" s="362" t="str">
        <f t="shared" si="19"/>
        <v>Percent Change in Electricity Imports</v>
      </c>
      <c r="D219" s="9" t="s">
        <v>2850</v>
      </c>
      <c r="E219" s="53"/>
      <c r="F219" s="9" t="s">
        <v>2543</v>
      </c>
      <c r="G219" s="9"/>
      <c r="H219" s="56">
        <v>538</v>
      </c>
      <c r="I219" s="53" t="s">
        <v>46</v>
      </c>
      <c r="J219" s="360" t="str">
        <f>IF(ISBLANK(INDEX('Policy Characteristics'!D:D,MATCH($C219,'Policy Characteristics'!$C:$C,0))),"",INDEX('Policy Characteristics'!D:D,MATCH($C219,'Policy Characteristics'!$C:$C,0)))</f>
        <v>Electricity Imports and Exports</v>
      </c>
      <c r="K219" s="358" t="str">
        <f>IF(ISBLANK(INDEX('Policy Characteristics'!E:E,MATCH($C219,'Policy Characteristics'!$C:$C,0))),"",INDEX('Policy Characteristics'!E:E,MATCH($C219,'Policy Characteristics'!$C:$C,0)))</f>
        <v>elec change imports</v>
      </c>
      <c r="L219" s="380">
        <f>IF(ISBLANK(INDEX('Policy Characteristics'!F:F,MATCH($C219,'Policy Characteristics'!$C:$C,0))),"",INDEX('Policy Characteristics'!F:F,MATCH($C219,'Policy Characteristics'!$C:$C,0)))</f>
        <v>-0.5</v>
      </c>
      <c r="M219" s="380">
        <f>IF(ISBLANK(INDEX('Policy Characteristics'!G:G,MATCH($C219,'Policy Characteristics'!$C:$C,0))),"",INDEX('Policy Characteristics'!G:G,MATCH($C219,'Policy Characteristics'!$C:$C,0)))</f>
        <v>1</v>
      </c>
      <c r="N219" s="380">
        <f>IF(ISBLANK(INDEX('Policy Characteristics'!H:H,MATCH($C219,'Policy Characteristics'!$C:$C,0))),"",INDEX('Policy Characteristics'!H:H,MATCH($C219,'Policy Characteristics'!$C:$C,0)))</f>
        <v>0.02</v>
      </c>
      <c r="O219" s="358" t="str">
        <f>IF(ISBLANK(INDEX('Policy Characteristics'!I:I,MATCH($C219,'Policy Characteristics'!$C:$C,0))),"",INDEX('Policy Characteristics'!I:I,MATCH($C219,'Policy Characteristics'!$C:$C,0)))</f>
        <v>% change in imports</v>
      </c>
      <c r="P219" s="358" t="str">
        <f>IF(ISBLANK(INDEX('Policy Characteristics'!J:J,MATCH($C219,'Policy Characteristics'!$C:$C,0))),"",INDEX('Policy Characteristics'!J:J,MATCH($C219,'Policy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219" s="358" t="str">
        <f>IF(ISBLANK(INDEX('Policy Characteristics'!K:K,MATCH($C219,'Policy Characteristics'!$C:$C,0))),"",INDEX('Policy Characteristics'!K:K,MATCH($C219,'Policy Characteristics'!$C:$C,0)))</f>
        <v>electricity-sector-main.html#elec-imports</v>
      </c>
      <c r="R219" s="358" t="str">
        <f>IF(ISBLANK(INDEX('Policy Characteristics'!L:L,MATCH($C219,'Policy Characteristics'!$C:$C,0))),"",INDEX('Policy Characteristics'!L:L,MATCH($C219,'Policy Characteristics'!$C:$C,0)))</f>
        <v>electricity-imports-exports.html</v>
      </c>
    </row>
    <row r="220" spans="1:18" s="2" customFormat="1" x14ac:dyDescent="0.35">
      <c r="A220" s="358" t="str">
        <f>IF(ISBLANK(INDEX('Policy Characteristics'!A:A,MATCH($C220,'Policy Characteristics'!$C:$C,0))),"",INDEX('Policy Characteristics'!A:A,MATCH($C220,'Policy Characteristics'!$C:$C,0)))</f>
        <v>Electricity Supply</v>
      </c>
      <c r="B220" s="358" t="str">
        <f>IF(ISBLANK(INDEX('Policy Characteristics'!B:B,MATCH($C220,'Policy Characteristics'!$C:$C,0))),"",INDEX('Policy Characteristics'!B:B,MATCH($C220,'Policy Characteristics'!$C:$C,0)))</f>
        <v>Change Electricity Imports</v>
      </c>
      <c r="C220" s="362" t="str">
        <f t="shared" si="19"/>
        <v>Percent Change in Electricity Imports</v>
      </c>
      <c r="D220" s="9" t="s">
        <v>2851</v>
      </c>
      <c r="E220" s="53"/>
      <c r="F220" s="9" t="s">
        <v>2678</v>
      </c>
      <c r="G220" s="9"/>
      <c r="H220" s="56">
        <v>539</v>
      </c>
      <c r="I220" s="53" t="s">
        <v>46</v>
      </c>
      <c r="J220" s="360" t="str">
        <f>IF(ISBLANK(INDEX('Policy Characteristics'!D:D,MATCH($C220,'Policy Characteristics'!$C:$C,0))),"",INDEX('Policy Characteristics'!D:D,MATCH($C220,'Policy Characteristics'!$C:$C,0)))</f>
        <v>Electricity Imports and Exports</v>
      </c>
      <c r="K220" s="358" t="str">
        <f>IF(ISBLANK(INDEX('Policy Characteristics'!E:E,MATCH($C220,'Policy Characteristics'!$C:$C,0))),"",INDEX('Policy Characteristics'!E:E,MATCH($C220,'Policy Characteristics'!$C:$C,0)))</f>
        <v>elec change imports</v>
      </c>
      <c r="L220" s="380">
        <f>IF(ISBLANK(INDEX('Policy Characteristics'!F:F,MATCH($C220,'Policy Characteristics'!$C:$C,0))),"",INDEX('Policy Characteristics'!F:F,MATCH($C220,'Policy Characteristics'!$C:$C,0)))</f>
        <v>-0.5</v>
      </c>
      <c r="M220" s="380">
        <f>IF(ISBLANK(INDEX('Policy Characteristics'!G:G,MATCH($C220,'Policy Characteristics'!$C:$C,0))),"",INDEX('Policy Characteristics'!G:G,MATCH($C220,'Policy Characteristics'!$C:$C,0)))</f>
        <v>1</v>
      </c>
      <c r="N220" s="380">
        <f>IF(ISBLANK(INDEX('Policy Characteristics'!H:H,MATCH($C220,'Policy Characteristics'!$C:$C,0))),"",INDEX('Policy Characteristics'!H:H,MATCH($C220,'Policy Characteristics'!$C:$C,0)))</f>
        <v>0.02</v>
      </c>
      <c r="O220" s="358" t="str">
        <f>IF(ISBLANK(INDEX('Policy Characteristics'!I:I,MATCH($C220,'Policy Characteristics'!$C:$C,0))),"",INDEX('Policy Characteristics'!I:I,MATCH($C220,'Policy Characteristics'!$C:$C,0)))</f>
        <v>% change in imports</v>
      </c>
      <c r="P220" s="358" t="str">
        <f>IF(ISBLANK(INDEX('Policy Characteristics'!J:J,MATCH($C220,'Policy Characteristics'!$C:$C,0))),"",INDEX('Policy Characteristics'!J:J,MATCH($C220,'Policy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220" s="358" t="str">
        <f>IF(ISBLANK(INDEX('Policy Characteristics'!K:K,MATCH($C220,'Policy Characteristics'!$C:$C,0))),"",INDEX('Policy Characteristics'!K:K,MATCH($C220,'Policy Characteristics'!$C:$C,0)))</f>
        <v>electricity-sector-main.html#elec-imports</v>
      </c>
      <c r="R220" s="358" t="str">
        <f>IF(ISBLANK(INDEX('Policy Characteristics'!L:L,MATCH($C220,'Policy Characteristics'!$C:$C,0))),"",INDEX('Policy Characteristics'!L:L,MATCH($C220,'Policy Characteristics'!$C:$C,0)))</f>
        <v>electricity-imports-exports.html</v>
      </c>
    </row>
    <row r="221" spans="1:18" s="2" customFormat="1" x14ac:dyDescent="0.35">
      <c r="A221" s="358" t="str">
        <f>IF(ISBLANK(INDEX('Policy Characteristics'!A:A,MATCH($C221,'Policy Characteristics'!$C:$C,0))),"",INDEX('Policy Characteristics'!A:A,MATCH($C221,'Policy Characteristics'!$C:$C,0)))</f>
        <v>Electricity Supply</v>
      </c>
      <c r="B221" s="358" t="str">
        <f>IF(ISBLANK(INDEX('Policy Characteristics'!B:B,MATCH($C221,'Policy Characteristics'!$C:$C,0))),"",INDEX('Policy Characteristics'!B:B,MATCH($C221,'Policy Characteristics'!$C:$C,0)))</f>
        <v>Change Electricity Imports</v>
      </c>
      <c r="C221" s="362" t="str">
        <f t="shared" si="19"/>
        <v>Percent Change in Electricity Imports</v>
      </c>
      <c r="D221" s="9" t="s">
        <v>2852</v>
      </c>
      <c r="E221" s="53"/>
      <c r="F221" s="9" t="s">
        <v>2545</v>
      </c>
      <c r="G221" s="9"/>
      <c r="H221" s="56">
        <v>540</v>
      </c>
      <c r="I221" s="53" t="s">
        <v>46</v>
      </c>
      <c r="J221" s="360" t="str">
        <f>IF(ISBLANK(INDEX('Policy Characteristics'!D:D,MATCH($C221,'Policy Characteristics'!$C:$C,0))),"",INDEX('Policy Characteristics'!D:D,MATCH($C221,'Policy Characteristics'!$C:$C,0)))</f>
        <v>Electricity Imports and Exports</v>
      </c>
      <c r="K221" s="358" t="str">
        <f>IF(ISBLANK(INDEX('Policy Characteristics'!E:E,MATCH($C221,'Policy Characteristics'!$C:$C,0))),"",INDEX('Policy Characteristics'!E:E,MATCH($C221,'Policy Characteristics'!$C:$C,0)))</f>
        <v>elec change imports</v>
      </c>
      <c r="L221" s="380">
        <f>IF(ISBLANK(INDEX('Policy Characteristics'!F:F,MATCH($C221,'Policy Characteristics'!$C:$C,0))),"",INDEX('Policy Characteristics'!F:F,MATCH($C221,'Policy Characteristics'!$C:$C,0)))</f>
        <v>-0.5</v>
      </c>
      <c r="M221" s="380">
        <f>IF(ISBLANK(INDEX('Policy Characteristics'!G:G,MATCH($C221,'Policy Characteristics'!$C:$C,0))),"",INDEX('Policy Characteristics'!G:G,MATCH($C221,'Policy Characteristics'!$C:$C,0)))</f>
        <v>1</v>
      </c>
      <c r="N221" s="380">
        <f>IF(ISBLANK(INDEX('Policy Characteristics'!H:H,MATCH($C221,'Policy Characteristics'!$C:$C,0))),"",INDEX('Policy Characteristics'!H:H,MATCH($C221,'Policy Characteristics'!$C:$C,0)))</f>
        <v>0.02</v>
      </c>
      <c r="O221" s="358" t="str">
        <f>IF(ISBLANK(INDEX('Policy Characteristics'!I:I,MATCH($C221,'Policy Characteristics'!$C:$C,0))),"",INDEX('Policy Characteristics'!I:I,MATCH($C221,'Policy Characteristics'!$C:$C,0)))</f>
        <v>% change in imports</v>
      </c>
      <c r="P221" s="358" t="str">
        <f>IF(ISBLANK(INDEX('Policy Characteristics'!J:J,MATCH($C221,'Policy Characteristics'!$C:$C,0))),"",INDEX('Policy Characteristics'!J:J,MATCH($C221,'Policy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221" s="358" t="str">
        <f>IF(ISBLANK(INDEX('Policy Characteristics'!K:K,MATCH($C221,'Policy Characteristics'!$C:$C,0))),"",INDEX('Policy Characteristics'!K:K,MATCH($C221,'Policy Characteristics'!$C:$C,0)))</f>
        <v>electricity-sector-main.html#elec-imports</v>
      </c>
      <c r="R221" s="358" t="str">
        <f>IF(ISBLANK(INDEX('Policy Characteristics'!L:L,MATCH($C221,'Policy Characteristics'!$C:$C,0))),"",INDEX('Policy Characteristics'!L:L,MATCH($C221,'Policy Characteristics'!$C:$C,0)))</f>
        <v>electricity-imports-exports.html</v>
      </c>
    </row>
    <row r="222" spans="1:18" x14ac:dyDescent="0.35">
      <c r="A222" s="358" t="str">
        <f>IF(ISBLANK(INDEX('Policy Characteristics'!A:A,MATCH($C222,'Policy Characteristics'!$C:$C,0))),"",INDEX('Policy Characteristics'!A:A,MATCH($C222,'Policy Characteristics'!$C:$C,0)))</f>
        <v>Electricity Supply</v>
      </c>
      <c r="B222" s="358" t="str">
        <f>IF(ISBLANK(INDEX('Policy Characteristics'!B:B,MATCH($C222,'Policy Characteristics'!$C:$C,0))),"",INDEX('Policy Characteristics'!B:B,MATCH($C222,'Policy Characteristics'!$C:$C,0)))</f>
        <v>Non BAU Guaranteed Dispatch</v>
      </c>
      <c r="C222" s="363" t="s">
        <v>323</v>
      </c>
      <c r="D222" s="53"/>
      <c r="E222" s="53"/>
      <c r="F222" s="53"/>
      <c r="G222" s="53"/>
      <c r="H222" s="54">
        <v>619</v>
      </c>
      <c r="I222" s="53" t="s">
        <v>46</v>
      </c>
      <c r="J222" s="360" t="str">
        <f>IF(ISBLANK(INDEX('Policy Characteristics'!D:D,MATCH($C222,'Policy Characteristics'!$C:$C,0))),"",INDEX('Policy Characteristics'!D:D,MATCH($C222,'Policy Characteristics'!$C:$C,0)))</f>
        <v>Non BAU Guaranteed Dispatch</v>
      </c>
      <c r="K222" s="358" t="str">
        <f>IF(ISBLANK(INDEX('Policy Characteristics'!E:E,MATCH($C222,'Policy Characteristics'!$C:$C,0))),"",INDEX('Policy Characteristics'!E:E,MATCH($C222,'Policy Characteristics'!$C:$C,0)))</f>
        <v>elec non BAU guaranteed dispatch</v>
      </c>
      <c r="L222" s="358">
        <f>IF(ISBLANK(INDEX('Policy Characteristics'!F:F,MATCH($C222,'Policy Characteristics'!$C:$C,0))),"",INDEX('Policy Characteristics'!F:F,MATCH($C222,'Policy Characteristics'!$C:$C,0)))</f>
        <v>0</v>
      </c>
      <c r="M222" s="358">
        <f>IF(ISBLANK(INDEX('Policy Characteristics'!G:G,MATCH($C222,'Policy Characteristics'!$C:$C,0))),"",INDEX('Policy Characteristics'!G:G,MATCH($C222,'Policy Characteristics'!$C:$C,0)))</f>
        <v>1</v>
      </c>
      <c r="N222" s="358">
        <f>IF(ISBLANK(INDEX('Policy Characteristics'!H:H,MATCH($C222,'Policy Characteristics'!$C:$C,0))),"",INDEX('Policy Characteristics'!H:H,MATCH($C222,'Policy Characteristics'!$C:$C,0)))</f>
        <v>1</v>
      </c>
      <c r="O222" s="358" t="str">
        <f>IF(ISBLANK(INDEX('Policy Characteristics'!I:I,MATCH($C222,'Policy Characteristics'!$C:$C,0))),"",INDEX('Policy Characteristics'!I:I,MATCH($C222,'Policy Characteristics'!$C:$C,0)))</f>
        <v>on/off</v>
      </c>
      <c r="P222" s="358" t="str">
        <f>IF(ISBLANK(INDEX('Policy Characteristics'!J:J,MATCH($C222,'Policy Characteristics'!$C:$C,0))),"",INDEX('Policy Characteristics'!J:J,MATCH($C222,'Policy Characteristics'!$C:$C,0)))</f>
        <v/>
      </c>
      <c r="Q222" s="358" t="str">
        <f>IF(ISBLANK(INDEX('Policy Characteristics'!K:K,MATCH($C222,'Policy Characteristics'!$C:$C,0))),"",INDEX('Policy Characteristics'!K:K,MATCH($C222,'Policy Characteristics'!$C:$C,0)))</f>
        <v/>
      </c>
      <c r="R222" s="358" t="str">
        <f>IF(ISBLANK(INDEX('Policy Characteristics'!L:L,MATCH($C222,'Policy Characteristics'!$C:$C,0))),"",INDEX('Policy Characteristics'!L:L,MATCH($C222,'Policy Characteristics'!$C:$C,0)))</f>
        <v/>
      </c>
    </row>
    <row r="223" spans="1:18" x14ac:dyDescent="0.35">
      <c r="A223" s="358" t="str">
        <f>IF(ISBLANK(INDEX('Policy Characteristics'!A:A,MATCH($C223,'Policy Characteristics'!$C:$C,0))),"",INDEX('Policy Characteristics'!A:A,MATCH($C223,'Policy Characteristics'!$C:$C,0)))</f>
        <v>Electricity Supply</v>
      </c>
      <c r="B223" s="358" t="str">
        <f>IF(ISBLANK(INDEX('Policy Characteristics'!B:B,MATCH($C223,'Policy Characteristics'!$C:$C,0))),"",INDEX('Policy Characteristics'!B:B,MATCH($C223,'Policy Characteristics'!$C:$C,0)))</f>
        <v>Demand Response</v>
      </c>
      <c r="C223" s="363" t="s">
        <v>29</v>
      </c>
      <c r="D223" s="53"/>
      <c r="E223" s="53"/>
      <c r="F223" s="53"/>
      <c r="G223" s="53"/>
      <c r="H223" s="54">
        <v>30</v>
      </c>
      <c r="I223" s="53" t="s">
        <v>45</v>
      </c>
      <c r="J223" s="360" t="str">
        <f>IF(ISBLANK(INDEX('Policy Characteristics'!D:D,MATCH($C223,'Policy Characteristics'!$C:$C,0))),"",INDEX('Policy Characteristics'!D:D,MATCH($C223,'Policy Characteristics'!$C:$C,0)))</f>
        <v>Demand Response</v>
      </c>
      <c r="K223" s="358" t="str">
        <f>IF(ISBLANK(INDEX('Policy Characteristics'!E:E,MATCH($C223,'Policy Characteristics'!$C:$C,0))),"",INDEX('Policy Characteristics'!E:E,MATCH($C223,'Policy Characteristics'!$C:$C,0)))</f>
        <v>elec demand response</v>
      </c>
      <c r="L223" s="380">
        <f>IF(ISBLANK(INDEX('Policy Characteristics'!F:F,MATCH($C223,'Policy Characteristics'!$C:$C,0))),"",INDEX('Policy Characteristics'!F:F,MATCH($C223,'Policy Characteristics'!$C:$C,0)))</f>
        <v>0</v>
      </c>
      <c r="M223" s="380">
        <f>IF(ISBLANK(INDEX('Policy Characteristics'!G:G,MATCH($C223,'Policy Characteristics'!$C:$C,0))),"",INDEX('Policy Characteristics'!G:G,MATCH($C223,'Policy Characteristics'!$C:$C,0)))</f>
        <v>1</v>
      </c>
      <c r="N223" s="380">
        <f>IF(ISBLANK(INDEX('Policy Characteristics'!H:H,MATCH($C223,'Policy Characteristics'!$C:$C,0))),"",INDEX('Policy Characteristics'!H:H,MATCH($C223,'Policy Characteristics'!$C:$C,0)))</f>
        <v>0.01</v>
      </c>
      <c r="O223" s="358" t="str">
        <f>IF(ISBLANK(INDEX('Policy Characteristics'!I:I,MATCH($C223,'Policy Characteristics'!$C:$C,0))),"",INDEX('Policy Characteristics'!I:I,MATCH($C223,'Policy Characteristics'!$C:$C,0)))</f>
        <v>% of potential achieved</v>
      </c>
      <c r="P223" s="358" t="str">
        <f>IF(ISBLANK(INDEX('Policy Characteristics'!J:J,MATCH($C223,'Policy Characteristics'!$C:$C,0))),"",INDEX('Policy Characteristics'!J:J,MATCH($C223,'Policy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A 100% setting provides for an additional 350 GW of demand response capacity in 2050 (on top of a BAU quantity of 41 GW).</v>
      </c>
      <c r="Q223" s="358" t="str">
        <f>IF(ISBLANK(INDEX('Policy Characteristics'!K:K,MATCH($C223,'Policy Characteristics'!$C:$C,0))),"",INDEX('Policy Characteristics'!K:K,MATCH($C223,'Policy Characteristics'!$C:$C,0)))</f>
        <v>electricity-sector-main.html#dr</v>
      </c>
      <c r="R223" s="358" t="str">
        <f>IF(ISBLANK(INDEX('Policy Characteristics'!L:L,MATCH($C223,'Policy Characteristics'!$C:$C,0))),"",INDEX('Policy Characteristics'!L:L,MATCH($C223,'Policy Characteristics'!$C:$C,0)))</f>
        <v>demand-response.html</v>
      </c>
    </row>
    <row r="224" spans="1:18" x14ac:dyDescent="0.35">
      <c r="A224" s="358" t="str">
        <f>IF(ISBLANK(INDEX('Policy Characteristics'!A:A,MATCH($C224,'Policy Characteristics'!$C:$C,0))),"",INDEX('Policy Characteristics'!A:A,MATCH($C224,'Policy Characteristics'!$C:$C,0)))</f>
        <v>Electricity Supply</v>
      </c>
      <c r="B224" s="358" t="str">
        <f>IF(ISBLANK(INDEX('Policy Characteristics'!B:B,MATCH($C224,'Policy Characteristics'!$C:$C,0))),"",INDEX('Policy Characteristics'!B:B,MATCH($C224,'Policy Characteristics'!$C:$C,0)))</f>
        <v>Early Retirement of Power Plants</v>
      </c>
      <c r="C224" s="363" t="s">
        <v>132</v>
      </c>
      <c r="D224" s="53" t="s">
        <v>477</v>
      </c>
      <c r="E224" s="53"/>
      <c r="F224" s="53" t="s">
        <v>476</v>
      </c>
      <c r="G224" s="53"/>
      <c r="H224" s="54">
        <v>31</v>
      </c>
      <c r="I224" s="53" t="s">
        <v>45</v>
      </c>
      <c r="J224" s="360" t="str">
        <f>IF(ISBLANK(INDEX('Policy Characteristics'!D:D,MATCH($C224,'Policy Characteristics'!$C:$C,0))),"",INDEX('Policy Characteristics'!D:D,MATCH($C224,'Policy Characteristics'!$C:$C,0)))</f>
        <v>Early Retirement of Power Plants</v>
      </c>
      <c r="K224" s="358" t="str">
        <f>IF(ISBLANK(INDEX('Policy Characteristics'!E:E,MATCH($C224,'Policy Characteristics'!$C:$C,0))),"",INDEX('Policy Characteristics'!E:E,MATCH($C224,'Policy Characteristics'!$C:$C,0)))</f>
        <v>elec early retirement</v>
      </c>
      <c r="L224" s="358">
        <f>IF(ISBLANK(INDEX('Policy Characteristics'!F:F,MATCH($C224,'Policy Characteristics'!$C:$C,0))),"",INDEX('Policy Characteristics'!F:F,MATCH($C224,'Policy Characteristics'!$C:$C,0)))</f>
        <v>0</v>
      </c>
      <c r="M224" s="358">
        <f>IF(ISBLANK(INDEX('Policy Characteristics'!G:G,MATCH($C224,'Policy Characteristics'!$C:$C,0))),"",INDEX('Policy Characteristics'!G:G,MATCH($C224,'Policy Characteristics'!$C:$C,0)))</f>
        <v>25000</v>
      </c>
      <c r="N224" s="358">
        <f>IF(ISBLANK(INDEX('Policy Characteristics'!H:H,MATCH($C224,'Policy Characteristics'!$C:$C,0))),"",INDEX('Policy Characteristics'!H:H,MATCH($C224,'Policy Characteristics'!$C:$C,0)))</f>
        <v>500</v>
      </c>
      <c r="O224" s="358" t="str">
        <f>IF(ISBLANK(INDEX('Policy Characteristics'!I:I,MATCH($C224,'Policy Characteristics'!$C:$C,0))),"",INDEX('Policy Characteristics'!I:I,MATCH($C224,'Policy Characteristics'!$C:$C,0)))</f>
        <v>MW/year</v>
      </c>
      <c r="P224" s="358" t="str">
        <f>IF(ISBLANK(INDEX('Policy Characteristics'!J:J,MATCH($C224,'Policy Characteristics'!$C:$C,0))),"",INDEX('Policy Characteristics'!J:J,MATCH($C224,'Policy Characteristics'!$C:$C,0)))</f>
        <v>**Description:** This policy causes the specified quantity of otherwise non-retiring capacity of the selected type(s) to be retired each year. // **Guidance for setting values:** // **Hard Coal:** The EIA Annual Energy Outlook 2015's "Accelerated Coal Retirements" scenario predicts an additional 53.3 GW of coal retirements beyond the reference (BAU)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BAU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BAU case.</v>
      </c>
      <c r="Q224" s="358" t="str">
        <f>IF(ISBLANK(INDEX('Policy Characteristics'!K:K,MATCH($C224,'Policy Characteristics'!$C:$C,0))),"",INDEX('Policy Characteristics'!K:K,MATCH($C224,'Policy Characteristics'!$C:$C,0)))</f>
        <v>electricity-sector-main.html#early-ret</v>
      </c>
      <c r="R224" s="358" t="str">
        <f>IF(ISBLANK(INDEX('Policy Characteristics'!L:L,MATCH($C224,'Policy Characteristics'!$C:$C,0))),"",INDEX('Policy Characteristics'!L:L,MATCH($C224,'Policy Characteristics'!$C:$C,0)))</f>
        <v>early-retirement-of-power-plants.html</v>
      </c>
    </row>
    <row r="225" spans="1:18" x14ac:dyDescent="0.35">
      <c r="A225" s="358" t="str">
        <f>IF(ISBLANK(INDEX('Policy Characteristics'!A:A,MATCH($C225,'Policy Characteristics'!$C:$C,0))),"",INDEX('Policy Characteristics'!A:A,MATCH($C225,'Policy Characteristics'!$C:$C,0)))</f>
        <v>Electricity Supply</v>
      </c>
      <c r="B225" s="358" t="str">
        <f>IF(ISBLANK(INDEX('Policy Characteristics'!B:B,MATCH($C225,'Policy Characteristics'!$C:$C,0))),"",INDEX('Policy Characteristics'!B:B,MATCH($C225,'Policy Characteristics'!$C:$C,0)))</f>
        <v>Early Retirement of Power Plants</v>
      </c>
      <c r="C225" s="362" t="str">
        <f t="shared" ref="C225:C239" si="20">C$224</f>
        <v>Annual Additional Capacity Retired due to Early Retirement Policy</v>
      </c>
      <c r="D225" s="9" t="s">
        <v>331</v>
      </c>
      <c r="E225" s="53"/>
      <c r="F225" s="9" t="s">
        <v>332</v>
      </c>
      <c r="G225" s="53"/>
      <c r="H225" s="54">
        <v>620</v>
      </c>
      <c r="I225" s="53" t="s">
        <v>45</v>
      </c>
      <c r="J225" s="360" t="str">
        <f>IF(ISBLANK(INDEX('Policy Characteristics'!D:D,MATCH($C225,'Policy Characteristics'!$C:$C,0))),"",INDEX('Policy Characteristics'!D:D,MATCH($C225,'Policy Characteristics'!$C:$C,0)))</f>
        <v>Early Retirement of Power Plants</v>
      </c>
      <c r="K225" s="358" t="str">
        <f>IF(ISBLANK(INDEX('Policy Characteristics'!E:E,MATCH($C225,'Policy Characteristics'!$C:$C,0))),"",INDEX('Policy Characteristics'!E:E,MATCH($C225,'Policy Characteristics'!$C:$C,0)))</f>
        <v>elec early retirement</v>
      </c>
      <c r="L225" s="358">
        <f>IF(ISBLANK(INDEX('Policy Characteristics'!F:F,MATCH($C225,'Policy Characteristics'!$C:$C,0))),"",INDEX('Policy Characteristics'!F:F,MATCH($C225,'Policy Characteristics'!$C:$C,0)))</f>
        <v>0</v>
      </c>
      <c r="M225" s="358">
        <f>IF(ISBLANK(INDEX('Policy Characteristics'!G:G,MATCH($C225,'Policy Characteristics'!$C:$C,0))),"",INDEX('Policy Characteristics'!G:G,MATCH($C225,'Policy Characteristics'!$C:$C,0)))</f>
        <v>25000</v>
      </c>
      <c r="N225" s="358">
        <f>IF(ISBLANK(INDEX('Policy Characteristics'!H:H,MATCH($C225,'Policy Characteristics'!$C:$C,0))),"",INDEX('Policy Characteristics'!H:H,MATCH($C225,'Policy Characteristics'!$C:$C,0)))</f>
        <v>500</v>
      </c>
      <c r="O225" s="358" t="str">
        <f>IF(ISBLANK(INDEX('Policy Characteristics'!I:I,MATCH($C225,'Policy Characteristics'!$C:$C,0))),"",INDEX('Policy Characteristics'!I:I,MATCH($C225,'Policy Characteristics'!$C:$C,0)))</f>
        <v>MW/year</v>
      </c>
      <c r="P225" s="358" t="str">
        <f>IF(ISBLANK(INDEX('Policy Characteristics'!J:J,MATCH($C225,'Policy Characteristics'!$C:$C,0))),"",INDEX('Policy Characteristics'!J:J,MATCH($C225,'Policy Characteristics'!$C:$C,0)))</f>
        <v>**Description:** This policy causes the specified quantity of otherwise non-retiring capacity of the selected type(s) to be retired each year. // **Guidance for setting values:** // **Hard Coal:** The EIA Annual Energy Outlook 2015's "Accelerated Coal Retirements" scenario predicts an additional 53.3 GW of coal retirements beyond the reference (BAU)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BAU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BAU case.</v>
      </c>
      <c r="Q225" s="358" t="str">
        <f>IF(ISBLANK(INDEX('Policy Characteristics'!K:K,MATCH($C225,'Policy Characteristics'!$C:$C,0))),"",INDEX('Policy Characteristics'!K:K,MATCH($C225,'Policy Characteristics'!$C:$C,0)))</f>
        <v>electricity-sector-main.html#early-ret</v>
      </c>
      <c r="R225" s="358" t="str">
        <f>IF(ISBLANK(INDEX('Policy Characteristics'!L:L,MATCH($C225,'Policy Characteristics'!$C:$C,0))),"",INDEX('Policy Characteristics'!L:L,MATCH($C225,'Policy Characteristics'!$C:$C,0)))</f>
        <v>early-retirement-of-power-plants.html</v>
      </c>
    </row>
    <row r="226" spans="1:18" x14ac:dyDescent="0.35">
      <c r="A226" s="358" t="str">
        <f>IF(ISBLANK(INDEX('Policy Characteristics'!A:A,MATCH($C226,'Policy Characteristics'!$C:$C,0))),"",INDEX('Policy Characteristics'!A:A,MATCH($C226,'Policy Characteristics'!$C:$C,0)))</f>
        <v>Electricity Supply</v>
      </c>
      <c r="B226" s="358" t="str">
        <f>IF(ISBLANK(INDEX('Policy Characteristics'!B:B,MATCH($C226,'Policy Characteristics'!$C:$C,0))),"",INDEX('Policy Characteristics'!B:B,MATCH($C226,'Policy Characteristics'!$C:$C,0)))</f>
        <v>Early Retirement of Power Plants</v>
      </c>
      <c r="C226" s="362" t="str">
        <f t="shared" si="20"/>
        <v>Annual Additional Capacity Retired due to Early Retirement Policy</v>
      </c>
      <c r="D226" s="9" t="s">
        <v>78</v>
      </c>
      <c r="E226" s="53"/>
      <c r="F226" s="9" t="s">
        <v>92</v>
      </c>
      <c r="G226" s="53"/>
      <c r="H226" s="54">
        <v>32</v>
      </c>
      <c r="I226" s="53" t="s">
        <v>45</v>
      </c>
      <c r="J226" s="360" t="str">
        <f>IF(ISBLANK(INDEX('Policy Characteristics'!D:D,MATCH($C226,'Policy Characteristics'!$C:$C,0))),"",INDEX('Policy Characteristics'!D:D,MATCH($C226,'Policy Characteristics'!$C:$C,0)))</f>
        <v>Early Retirement of Power Plants</v>
      </c>
      <c r="K226" s="358" t="str">
        <f>IF(ISBLANK(INDEX('Policy Characteristics'!E:E,MATCH($C226,'Policy Characteristics'!$C:$C,0))),"",INDEX('Policy Characteristics'!E:E,MATCH($C226,'Policy Characteristics'!$C:$C,0)))</f>
        <v>elec early retirement</v>
      </c>
      <c r="L226" s="358">
        <f>IF(ISBLANK(INDEX('Policy Characteristics'!F:F,MATCH($C226,'Policy Characteristics'!$C:$C,0))),"",INDEX('Policy Characteristics'!F:F,MATCH($C226,'Policy Characteristics'!$C:$C,0)))</f>
        <v>0</v>
      </c>
      <c r="M226" s="358">
        <f>IF(ISBLANK(INDEX('Policy Characteristics'!G:G,MATCH($C226,'Policy Characteristics'!$C:$C,0))),"",INDEX('Policy Characteristics'!G:G,MATCH($C226,'Policy Characteristics'!$C:$C,0)))</f>
        <v>25000</v>
      </c>
      <c r="N226" s="358">
        <f>IF(ISBLANK(INDEX('Policy Characteristics'!H:H,MATCH($C226,'Policy Characteristics'!$C:$C,0))),"",INDEX('Policy Characteristics'!H:H,MATCH($C226,'Policy Characteristics'!$C:$C,0)))</f>
        <v>500</v>
      </c>
      <c r="O226" s="358" t="str">
        <f>IF(ISBLANK(INDEX('Policy Characteristics'!I:I,MATCH($C226,'Policy Characteristics'!$C:$C,0))),"",INDEX('Policy Characteristics'!I:I,MATCH($C226,'Policy Characteristics'!$C:$C,0)))</f>
        <v>MW/year</v>
      </c>
      <c r="P226" s="358" t="str">
        <f>IF(ISBLANK(INDEX('Policy Characteristics'!J:J,MATCH($C226,'Policy Characteristics'!$C:$C,0))),"",INDEX('Policy Characteristics'!J:J,MATCH($C226,'Policy Characteristics'!$C:$C,0)))</f>
        <v>**Description:** This policy causes the specified quantity of otherwise non-retiring capacity of the selected type(s) to be retired each year. // **Guidance for setting values:** // **Hard Coal:** The EIA Annual Energy Outlook 2015's "Accelerated Coal Retirements" scenario predicts an additional 53.3 GW of coal retirements beyond the reference (BAU)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BAU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BAU case.</v>
      </c>
      <c r="Q226" s="358" t="str">
        <f>IF(ISBLANK(INDEX('Policy Characteristics'!K:K,MATCH($C226,'Policy Characteristics'!$C:$C,0))),"",INDEX('Policy Characteristics'!K:K,MATCH($C226,'Policy Characteristics'!$C:$C,0)))</f>
        <v>electricity-sector-main.html#early-ret</v>
      </c>
      <c r="R226" s="358" t="str">
        <f>IF(ISBLANK(INDEX('Policy Characteristics'!L:L,MATCH($C226,'Policy Characteristics'!$C:$C,0))),"",INDEX('Policy Characteristics'!L:L,MATCH($C226,'Policy Characteristics'!$C:$C,0)))</f>
        <v>early-retirement-of-power-plants.html</v>
      </c>
    </row>
    <row r="227" spans="1:18" x14ac:dyDescent="0.35">
      <c r="A227" s="358" t="str">
        <f>IF(ISBLANK(INDEX('Policy Characteristics'!A:A,MATCH($C227,'Policy Characteristics'!$C:$C,0))),"",INDEX('Policy Characteristics'!A:A,MATCH($C227,'Policy Characteristics'!$C:$C,0)))</f>
        <v>Electricity Supply</v>
      </c>
      <c r="B227" s="358" t="str">
        <f>IF(ISBLANK(INDEX('Policy Characteristics'!B:B,MATCH($C227,'Policy Characteristics'!$C:$C,0))),"",INDEX('Policy Characteristics'!B:B,MATCH($C227,'Policy Characteristics'!$C:$C,0)))</f>
        <v>Early Retirement of Power Plants</v>
      </c>
      <c r="C227" s="362" t="str">
        <f t="shared" si="20"/>
        <v>Annual Additional Capacity Retired due to Early Retirement Policy</v>
      </c>
      <c r="D227" s="9" t="s">
        <v>79</v>
      </c>
      <c r="E227" s="53"/>
      <c r="F227" s="9" t="s">
        <v>93</v>
      </c>
      <c r="G227" s="53"/>
      <c r="H227" s="54">
        <v>621</v>
      </c>
      <c r="I227" s="53" t="s">
        <v>46</v>
      </c>
      <c r="J227" s="360" t="str">
        <f>IF(ISBLANK(INDEX('Policy Characteristics'!D:D,MATCH($C227,'Policy Characteristics'!$C:$C,0))),"",INDEX('Policy Characteristics'!D:D,MATCH($C227,'Policy Characteristics'!$C:$C,0)))</f>
        <v>Early Retirement of Power Plants</v>
      </c>
      <c r="K227" s="358" t="str">
        <f>IF(ISBLANK(INDEX('Policy Characteristics'!E:E,MATCH($C227,'Policy Characteristics'!$C:$C,0))),"",INDEX('Policy Characteristics'!E:E,MATCH($C227,'Policy Characteristics'!$C:$C,0)))</f>
        <v>elec early retirement</v>
      </c>
      <c r="L227" s="358">
        <f>IF(ISBLANK(INDEX('Policy Characteristics'!F:F,MATCH($C227,'Policy Characteristics'!$C:$C,0))),"",INDEX('Policy Characteristics'!F:F,MATCH($C227,'Policy Characteristics'!$C:$C,0)))</f>
        <v>0</v>
      </c>
      <c r="M227" s="358">
        <f>IF(ISBLANK(INDEX('Policy Characteristics'!G:G,MATCH($C227,'Policy Characteristics'!$C:$C,0))),"",INDEX('Policy Characteristics'!G:G,MATCH($C227,'Policy Characteristics'!$C:$C,0)))</f>
        <v>25000</v>
      </c>
      <c r="N227" s="358">
        <f>IF(ISBLANK(INDEX('Policy Characteristics'!H:H,MATCH($C227,'Policy Characteristics'!$C:$C,0))),"",INDEX('Policy Characteristics'!H:H,MATCH($C227,'Policy Characteristics'!$C:$C,0)))</f>
        <v>500</v>
      </c>
      <c r="O227" s="358" t="str">
        <f>IF(ISBLANK(INDEX('Policy Characteristics'!I:I,MATCH($C227,'Policy Characteristics'!$C:$C,0))),"",INDEX('Policy Characteristics'!I:I,MATCH($C227,'Policy Characteristics'!$C:$C,0)))</f>
        <v>MW/year</v>
      </c>
      <c r="P227" s="358" t="str">
        <f>IF(ISBLANK(INDEX('Policy Characteristics'!J:J,MATCH($C227,'Policy Characteristics'!$C:$C,0))),"",INDEX('Policy Characteristics'!J:J,MATCH($C227,'Policy Characteristics'!$C:$C,0)))</f>
        <v>**Description:** This policy causes the specified quantity of otherwise non-retiring capacity of the selected type(s) to be retired each year. // **Guidance for setting values:** // **Hard Coal:** The EIA Annual Energy Outlook 2015's "Accelerated Coal Retirements" scenario predicts an additional 53.3 GW of coal retirements beyond the reference (BAU)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BAU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BAU case.</v>
      </c>
      <c r="Q227" s="358" t="str">
        <f>IF(ISBLANK(INDEX('Policy Characteristics'!K:K,MATCH($C227,'Policy Characteristics'!$C:$C,0))),"",INDEX('Policy Characteristics'!K:K,MATCH($C227,'Policy Characteristics'!$C:$C,0)))</f>
        <v>electricity-sector-main.html#early-ret</v>
      </c>
      <c r="R227" s="358" t="str">
        <f>IF(ISBLANK(INDEX('Policy Characteristics'!L:L,MATCH($C227,'Policy Characteristics'!$C:$C,0))),"",INDEX('Policy Characteristics'!L:L,MATCH($C227,'Policy Characteristics'!$C:$C,0)))</f>
        <v>early-retirement-of-power-plants.html</v>
      </c>
    </row>
    <row r="228" spans="1:18" x14ac:dyDescent="0.35">
      <c r="A228" s="358" t="str">
        <f>IF(ISBLANK(INDEX('Policy Characteristics'!A:A,MATCH($C228,'Policy Characteristics'!$C:$C,0))),"",INDEX('Policy Characteristics'!A:A,MATCH($C228,'Policy Characteristics'!$C:$C,0)))</f>
        <v>Electricity Supply</v>
      </c>
      <c r="B228" s="358" t="str">
        <f>IF(ISBLANK(INDEX('Policy Characteristics'!B:B,MATCH($C228,'Policy Characteristics'!$C:$C,0))),"",INDEX('Policy Characteristics'!B:B,MATCH($C228,'Policy Characteristics'!$C:$C,0)))</f>
        <v>Early Retirement of Power Plants</v>
      </c>
      <c r="C228" s="362" t="str">
        <f t="shared" si="20"/>
        <v>Annual Additional Capacity Retired due to Early Retirement Policy</v>
      </c>
      <c r="D228" s="9" t="s">
        <v>478</v>
      </c>
      <c r="E228" s="53"/>
      <c r="F228" s="9" t="s">
        <v>481</v>
      </c>
      <c r="G228" s="53"/>
      <c r="H228" s="54">
        <v>622</v>
      </c>
      <c r="I228" s="53" t="s">
        <v>46</v>
      </c>
      <c r="J228" s="360" t="str">
        <f>IF(ISBLANK(INDEX('Policy Characteristics'!D:D,MATCH($C228,'Policy Characteristics'!$C:$C,0))),"",INDEX('Policy Characteristics'!D:D,MATCH($C228,'Policy Characteristics'!$C:$C,0)))</f>
        <v>Early Retirement of Power Plants</v>
      </c>
      <c r="K228" s="358" t="str">
        <f>IF(ISBLANK(INDEX('Policy Characteristics'!E:E,MATCH($C228,'Policy Characteristics'!$C:$C,0))),"",INDEX('Policy Characteristics'!E:E,MATCH($C228,'Policy Characteristics'!$C:$C,0)))</f>
        <v>elec early retirement</v>
      </c>
      <c r="L228" s="358">
        <f>IF(ISBLANK(INDEX('Policy Characteristics'!F:F,MATCH($C228,'Policy Characteristics'!$C:$C,0))),"",INDEX('Policy Characteristics'!F:F,MATCH($C228,'Policy Characteristics'!$C:$C,0)))</f>
        <v>0</v>
      </c>
      <c r="M228" s="358">
        <f>IF(ISBLANK(INDEX('Policy Characteristics'!G:G,MATCH($C228,'Policy Characteristics'!$C:$C,0))),"",INDEX('Policy Characteristics'!G:G,MATCH($C228,'Policy Characteristics'!$C:$C,0)))</f>
        <v>25000</v>
      </c>
      <c r="N228" s="358">
        <f>IF(ISBLANK(INDEX('Policy Characteristics'!H:H,MATCH($C228,'Policy Characteristics'!$C:$C,0))),"",INDEX('Policy Characteristics'!H:H,MATCH($C228,'Policy Characteristics'!$C:$C,0)))</f>
        <v>500</v>
      </c>
      <c r="O228" s="358" t="str">
        <f>IF(ISBLANK(INDEX('Policy Characteristics'!I:I,MATCH($C228,'Policy Characteristics'!$C:$C,0))),"",INDEX('Policy Characteristics'!I:I,MATCH($C228,'Policy Characteristics'!$C:$C,0)))</f>
        <v>MW/year</v>
      </c>
      <c r="P228" s="358" t="str">
        <f>IF(ISBLANK(INDEX('Policy Characteristics'!J:J,MATCH($C228,'Policy Characteristics'!$C:$C,0))),"",INDEX('Policy Characteristics'!J:J,MATCH($C228,'Policy Characteristics'!$C:$C,0)))</f>
        <v>**Description:** This policy causes the specified quantity of otherwise non-retiring capacity of the selected type(s) to be retired each year. // **Guidance for setting values:** // **Hard Coal:** The EIA Annual Energy Outlook 2015's "Accelerated Coal Retirements" scenario predicts an additional 53.3 GW of coal retirements beyond the reference (BAU)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BAU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BAU case.</v>
      </c>
      <c r="Q228" s="358" t="str">
        <f>IF(ISBLANK(INDEX('Policy Characteristics'!K:K,MATCH($C228,'Policy Characteristics'!$C:$C,0))),"",INDEX('Policy Characteristics'!K:K,MATCH($C228,'Policy Characteristics'!$C:$C,0)))</f>
        <v>electricity-sector-main.html#early-ret</v>
      </c>
      <c r="R228" s="358" t="str">
        <f>IF(ISBLANK(INDEX('Policy Characteristics'!L:L,MATCH($C228,'Policy Characteristics'!$C:$C,0))),"",INDEX('Policy Characteristics'!L:L,MATCH($C228,'Policy Characteristics'!$C:$C,0)))</f>
        <v>early-retirement-of-power-plants.html</v>
      </c>
    </row>
    <row r="229" spans="1:18" x14ac:dyDescent="0.35">
      <c r="A229" s="358" t="str">
        <f>IF(ISBLANK(INDEX('Policy Characteristics'!A:A,MATCH($C229,'Policy Characteristics'!$C:$C,0))),"",INDEX('Policy Characteristics'!A:A,MATCH($C229,'Policy Characteristics'!$C:$C,0)))</f>
        <v>Electricity Supply</v>
      </c>
      <c r="B229" s="358" t="str">
        <f>IF(ISBLANK(INDEX('Policy Characteristics'!B:B,MATCH($C229,'Policy Characteristics'!$C:$C,0))),"",INDEX('Policy Characteristics'!B:B,MATCH($C229,'Policy Characteristics'!$C:$C,0)))</f>
        <v>Early Retirement of Power Plants</v>
      </c>
      <c r="C229" s="362" t="str">
        <f t="shared" si="20"/>
        <v>Annual Additional Capacity Retired due to Early Retirement Policy</v>
      </c>
      <c r="D229" s="9" t="s">
        <v>80</v>
      </c>
      <c r="E229" s="53"/>
      <c r="F229" s="9" t="s">
        <v>94</v>
      </c>
      <c r="G229" s="53"/>
      <c r="H229" s="54">
        <v>623</v>
      </c>
      <c r="I229" s="53" t="s">
        <v>46</v>
      </c>
      <c r="J229" s="360" t="str">
        <f>IF(ISBLANK(INDEX('Policy Characteristics'!D:D,MATCH($C229,'Policy Characteristics'!$C:$C,0))),"",INDEX('Policy Characteristics'!D:D,MATCH($C229,'Policy Characteristics'!$C:$C,0)))</f>
        <v>Early Retirement of Power Plants</v>
      </c>
      <c r="K229" s="358" t="str">
        <f>IF(ISBLANK(INDEX('Policy Characteristics'!E:E,MATCH($C229,'Policy Characteristics'!$C:$C,0))),"",INDEX('Policy Characteristics'!E:E,MATCH($C229,'Policy Characteristics'!$C:$C,0)))</f>
        <v>elec early retirement</v>
      </c>
      <c r="L229" s="358">
        <f>IF(ISBLANK(INDEX('Policy Characteristics'!F:F,MATCH($C229,'Policy Characteristics'!$C:$C,0))),"",INDEX('Policy Characteristics'!F:F,MATCH($C229,'Policy Characteristics'!$C:$C,0)))</f>
        <v>0</v>
      </c>
      <c r="M229" s="358">
        <f>IF(ISBLANK(INDEX('Policy Characteristics'!G:G,MATCH($C229,'Policy Characteristics'!$C:$C,0))),"",INDEX('Policy Characteristics'!G:G,MATCH($C229,'Policy Characteristics'!$C:$C,0)))</f>
        <v>25000</v>
      </c>
      <c r="N229" s="358">
        <f>IF(ISBLANK(INDEX('Policy Characteristics'!H:H,MATCH($C229,'Policy Characteristics'!$C:$C,0))),"",INDEX('Policy Characteristics'!H:H,MATCH($C229,'Policy Characteristics'!$C:$C,0)))</f>
        <v>500</v>
      </c>
      <c r="O229" s="358" t="str">
        <f>IF(ISBLANK(INDEX('Policy Characteristics'!I:I,MATCH($C229,'Policy Characteristics'!$C:$C,0))),"",INDEX('Policy Characteristics'!I:I,MATCH($C229,'Policy Characteristics'!$C:$C,0)))</f>
        <v>MW/year</v>
      </c>
      <c r="P229" s="358" t="str">
        <f>IF(ISBLANK(INDEX('Policy Characteristics'!J:J,MATCH($C229,'Policy Characteristics'!$C:$C,0))),"",INDEX('Policy Characteristics'!J:J,MATCH($C229,'Policy Characteristics'!$C:$C,0)))</f>
        <v>**Description:** This policy causes the specified quantity of otherwise non-retiring capacity of the selected type(s) to be retired each year. // **Guidance for setting values:** // **Hard Coal:** The EIA Annual Energy Outlook 2015's "Accelerated Coal Retirements" scenario predicts an additional 53.3 GW of coal retirements beyond the reference (BAU)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BAU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BAU case.</v>
      </c>
      <c r="Q229" s="358" t="str">
        <f>IF(ISBLANK(INDEX('Policy Characteristics'!K:K,MATCH($C229,'Policy Characteristics'!$C:$C,0))),"",INDEX('Policy Characteristics'!K:K,MATCH($C229,'Policy Characteristics'!$C:$C,0)))</f>
        <v>electricity-sector-main.html#early-ret</v>
      </c>
      <c r="R229" s="358" t="str">
        <f>IF(ISBLANK(INDEX('Policy Characteristics'!L:L,MATCH($C229,'Policy Characteristics'!$C:$C,0))),"",INDEX('Policy Characteristics'!L:L,MATCH($C229,'Policy Characteristics'!$C:$C,0)))</f>
        <v>early-retirement-of-power-plants.html</v>
      </c>
    </row>
    <row r="230" spans="1:18" x14ac:dyDescent="0.35">
      <c r="A230" s="358" t="str">
        <f>IF(ISBLANK(INDEX('Policy Characteristics'!A:A,MATCH($C230,'Policy Characteristics'!$C:$C,0))),"",INDEX('Policy Characteristics'!A:A,MATCH($C230,'Policy Characteristics'!$C:$C,0)))</f>
        <v>Electricity Supply</v>
      </c>
      <c r="B230" s="358" t="str">
        <f>IF(ISBLANK(INDEX('Policy Characteristics'!B:B,MATCH($C230,'Policy Characteristics'!$C:$C,0))),"",INDEX('Policy Characteristics'!B:B,MATCH($C230,'Policy Characteristics'!$C:$C,0)))</f>
        <v>Early Retirement of Power Plants</v>
      </c>
      <c r="C230" s="362" t="str">
        <f t="shared" si="20"/>
        <v>Annual Additional Capacity Retired due to Early Retirement Policy</v>
      </c>
      <c r="D230" s="9" t="s">
        <v>81</v>
      </c>
      <c r="E230" s="53"/>
      <c r="F230" s="9" t="s">
        <v>95</v>
      </c>
      <c r="G230" s="53"/>
      <c r="H230" s="54">
        <v>624</v>
      </c>
      <c r="I230" s="53" t="s">
        <v>46</v>
      </c>
      <c r="J230" s="360" t="str">
        <f>IF(ISBLANK(INDEX('Policy Characteristics'!D:D,MATCH($C230,'Policy Characteristics'!$C:$C,0))),"",INDEX('Policy Characteristics'!D:D,MATCH($C230,'Policy Characteristics'!$C:$C,0)))</f>
        <v>Early Retirement of Power Plants</v>
      </c>
      <c r="K230" s="358" t="str">
        <f>IF(ISBLANK(INDEX('Policy Characteristics'!E:E,MATCH($C230,'Policy Characteristics'!$C:$C,0))),"",INDEX('Policy Characteristics'!E:E,MATCH($C230,'Policy Characteristics'!$C:$C,0)))</f>
        <v>elec early retirement</v>
      </c>
      <c r="L230" s="358">
        <f>IF(ISBLANK(INDEX('Policy Characteristics'!F:F,MATCH($C230,'Policy Characteristics'!$C:$C,0))),"",INDEX('Policy Characteristics'!F:F,MATCH($C230,'Policy Characteristics'!$C:$C,0)))</f>
        <v>0</v>
      </c>
      <c r="M230" s="358">
        <f>IF(ISBLANK(INDEX('Policy Characteristics'!G:G,MATCH($C230,'Policy Characteristics'!$C:$C,0))),"",INDEX('Policy Characteristics'!G:G,MATCH($C230,'Policy Characteristics'!$C:$C,0)))</f>
        <v>25000</v>
      </c>
      <c r="N230" s="358">
        <f>IF(ISBLANK(INDEX('Policy Characteristics'!H:H,MATCH($C230,'Policy Characteristics'!$C:$C,0))),"",INDEX('Policy Characteristics'!H:H,MATCH($C230,'Policy Characteristics'!$C:$C,0)))</f>
        <v>500</v>
      </c>
      <c r="O230" s="358" t="str">
        <f>IF(ISBLANK(INDEX('Policy Characteristics'!I:I,MATCH($C230,'Policy Characteristics'!$C:$C,0))),"",INDEX('Policy Characteristics'!I:I,MATCH($C230,'Policy Characteristics'!$C:$C,0)))</f>
        <v>MW/year</v>
      </c>
      <c r="P230" s="358" t="str">
        <f>IF(ISBLANK(INDEX('Policy Characteristics'!J:J,MATCH($C230,'Policy Characteristics'!$C:$C,0))),"",INDEX('Policy Characteristics'!J:J,MATCH($C230,'Policy Characteristics'!$C:$C,0)))</f>
        <v>**Description:** This policy causes the specified quantity of otherwise non-retiring capacity of the selected type(s) to be retired each year. // **Guidance for setting values:** // **Hard Coal:** The EIA Annual Energy Outlook 2015's "Accelerated Coal Retirements" scenario predicts an additional 53.3 GW of coal retirements beyond the reference (BAU)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BAU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BAU case.</v>
      </c>
      <c r="Q230" s="358" t="str">
        <f>IF(ISBLANK(INDEX('Policy Characteristics'!K:K,MATCH($C230,'Policy Characteristics'!$C:$C,0))),"",INDEX('Policy Characteristics'!K:K,MATCH($C230,'Policy Characteristics'!$C:$C,0)))</f>
        <v>electricity-sector-main.html#early-ret</v>
      </c>
      <c r="R230" s="358" t="str">
        <f>IF(ISBLANK(INDEX('Policy Characteristics'!L:L,MATCH($C230,'Policy Characteristics'!$C:$C,0))),"",INDEX('Policy Characteristics'!L:L,MATCH($C230,'Policy Characteristics'!$C:$C,0)))</f>
        <v>early-retirement-of-power-plants.html</v>
      </c>
    </row>
    <row r="231" spans="1:18" x14ac:dyDescent="0.35">
      <c r="A231" s="358" t="str">
        <f>IF(ISBLANK(INDEX('Policy Characteristics'!A:A,MATCH($C231,'Policy Characteristics'!$C:$C,0))),"",INDEX('Policy Characteristics'!A:A,MATCH($C231,'Policy Characteristics'!$C:$C,0)))</f>
        <v>Electricity Supply</v>
      </c>
      <c r="B231" s="358" t="str">
        <f>IF(ISBLANK(INDEX('Policy Characteristics'!B:B,MATCH($C231,'Policy Characteristics'!$C:$C,0))),"",INDEX('Policy Characteristics'!B:B,MATCH($C231,'Policy Characteristics'!$C:$C,0)))</f>
        <v>Early Retirement of Power Plants</v>
      </c>
      <c r="C231" s="362" t="str">
        <f t="shared" si="20"/>
        <v>Annual Additional Capacity Retired due to Early Retirement Policy</v>
      </c>
      <c r="D231" s="9" t="s">
        <v>82</v>
      </c>
      <c r="E231" s="53"/>
      <c r="F231" s="9" t="s">
        <v>96</v>
      </c>
      <c r="G231" s="53"/>
      <c r="H231" s="54">
        <v>625</v>
      </c>
      <c r="I231" s="53" t="s">
        <v>46</v>
      </c>
      <c r="J231" s="360" t="str">
        <f>IF(ISBLANK(INDEX('Policy Characteristics'!D:D,MATCH($C231,'Policy Characteristics'!$C:$C,0))),"",INDEX('Policy Characteristics'!D:D,MATCH($C231,'Policy Characteristics'!$C:$C,0)))</f>
        <v>Early Retirement of Power Plants</v>
      </c>
      <c r="K231" s="358" t="str">
        <f>IF(ISBLANK(INDEX('Policy Characteristics'!E:E,MATCH($C231,'Policy Characteristics'!$C:$C,0))),"",INDEX('Policy Characteristics'!E:E,MATCH($C231,'Policy Characteristics'!$C:$C,0)))</f>
        <v>elec early retirement</v>
      </c>
      <c r="L231" s="358">
        <f>IF(ISBLANK(INDEX('Policy Characteristics'!F:F,MATCH($C231,'Policy Characteristics'!$C:$C,0))),"",INDEX('Policy Characteristics'!F:F,MATCH($C231,'Policy Characteristics'!$C:$C,0)))</f>
        <v>0</v>
      </c>
      <c r="M231" s="358">
        <f>IF(ISBLANK(INDEX('Policy Characteristics'!G:G,MATCH($C231,'Policy Characteristics'!$C:$C,0))),"",INDEX('Policy Characteristics'!G:G,MATCH($C231,'Policy Characteristics'!$C:$C,0)))</f>
        <v>25000</v>
      </c>
      <c r="N231" s="358">
        <f>IF(ISBLANK(INDEX('Policy Characteristics'!H:H,MATCH($C231,'Policy Characteristics'!$C:$C,0))),"",INDEX('Policy Characteristics'!H:H,MATCH($C231,'Policy Characteristics'!$C:$C,0)))</f>
        <v>500</v>
      </c>
      <c r="O231" s="358" t="str">
        <f>IF(ISBLANK(INDEX('Policy Characteristics'!I:I,MATCH($C231,'Policy Characteristics'!$C:$C,0))),"",INDEX('Policy Characteristics'!I:I,MATCH($C231,'Policy Characteristics'!$C:$C,0)))</f>
        <v>MW/year</v>
      </c>
      <c r="P231" s="358" t="str">
        <f>IF(ISBLANK(INDEX('Policy Characteristics'!J:J,MATCH($C231,'Policy Characteristics'!$C:$C,0))),"",INDEX('Policy Characteristics'!J:J,MATCH($C231,'Policy Characteristics'!$C:$C,0)))</f>
        <v>**Description:** This policy causes the specified quantity of otherwise non-retiring capacity of the selected type(s) to be retired each year. // **Guidance for setting values:** // **Hard Coal:** The EIA Annual Energy Outlook 2015's "Accelerated Coal Retirements" scenario predicts an additional 53.3 GW of coal retirements beyond the reference (BAU)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BAU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BAU case.</v>
      </c>
      <c r="Q231" s="358" t="str">
        <f>IF(ISBLANK(INDEX('Policy Characteristics'!K:K,MATCH($C231,'Policy Characteristics'!$C:$C,0))),"",INDEX('Policy Characteristics'!K:K,MATCH($C231,'Policy Characteristics'!$C:$C,0)))</f>
        <v>electricity-sector-main.html#early-ret</v>
      </c>
      <c r="R231" s="358" t="str">
        <f>IF(ISBLANK(INDEX('Policy Characteristics'!L:L,MATCH($C231,'Policy Characteristics'!$C:$C,0))),"",INDEX('Policy Characteristics'!L:L,MATCH($C231,'Policy Characteristics'!$C:$C,0)))</f>
        <v>early-retirement-of-power-plants.html</v>
      </c>
    </row>
    <row r="232" spans="1:18" x14ac:dyDescent="0.35">
      <c r="A232" s="358" t="str">
        <f>IF(ISBLANK(INDEX('Policy Characteristics'!A:A,MATCH($C232,'Policy Characteristics'!$C:$C,0))),"",INDEX('Policy Characteristics'!A:A,MATCH($C232,'Policy Characteristics'!$C:$C,0)))</f>
        <v>Electricity Supply</v>
      </c>
      <c r="B232" s="358" t="str">
        <f>IF(ISBLANK(INDEX('Policy Characteristics'!B:B,MATCH($C232,'Policy Characteristics'!$C:$C,0))),"",INDEX('Policy Characteristics'!B:B,MATCH($C232,'Policy Characteristics'!$C:$C,0)))</f>
        <v>Early Retirement of Power Plants</v>
      </c>
      <c r="C232" s="362" t="str">
        <f t="shared" si="20"/>
        <v>Annual Additional Capacity Retired due to Early Retirement Policy</v>
      </c>
      <c r="D232" s="9" t="s">
        <v>2491</v>
      </c>
      <c r="E232" s="53"/>
      <c r="F232" s="9" t="s">
        <v>466</v>
      </c>
      <c r="G232" s="53"/>
      <c r="H232" s="54">
        <v>626</v>
      </c>
      <c r="I232" s="53" t="s">
        <v>46</v>
      </c>
      <c r="J232" s="360" t="str">
        <f>IF(ISBLANK(INDEX('Policy Characteristics'!D:D,MATCH($C232,'Policy Characteristics'!$C:$C,0))),"",INDEX('Policy Characteristics'!D:D,MATCH($C232,'Policy Characteristics'!$C:$C,0)))</f>
        <v>Early Retirement of Power Plants</v>
      </c>
      <c r="K232" s="358" t="str">
        <f>IF(ISBLANK(INDEX('Policy Characteristics'!E:E,MATCH($C232,'Policy Characteristics'!$C:$C,0))),"",INDEX('Policy Characteristics'!E:E,MATCH($C232,'Policy Characteristics'!$C:$C,0)))</f>
        <v>elec early retirement</v>
      </c>
      <c r="L232" s="358">
        <f>IF(ISBLANK(INDEX('Policy Characteristics'!F:F,MATCH($C232,'Policy Characteristics'!$C:$C,0))),"",INDEX('Policy Characteristics'!F:F,MATCH($C232,'Policy Characteristics'!$C:$C,0)))</f>
        <v>0</v>
      </c>
      <c r="M232" s="358">
        <f>IF(ISBLANK(INDEX('Policy Characteristics'!G:G,MATCH($C232,'Policy Characteristics'!$C:$C,0))),"",INDEX('Policy Characteristics'!G:G,MATCH($C232,'Policy Characteristics'!$C:$C,0)))</f>
        <v>25000</v>
      </c>
      <c r="N232" s="358">
        <f>IF(ISBLANK(INDEX('Policy Characteristics'!H:H,MATCH($C232,'Policy Characteristics'!$C:$C,0))),"",INDEX('Policy Characteristics'!H:H,MATCH($C232,'Policy Characteristics'!$C:$C,0)))</f>
        <v>500</v>
      </c>
      <c r="O232" s="358" t="str">
        <f>IF(ISBLANK(INDEX('Policy Characteristics'!I:I,MATCH($C232,'Policy Characteristics'!$C:$C,0))),"",INDEX('Policy Characteristics'!I:I,MATCH($C232,'Policy Characteristics'!$C:$C,0)))</f>
        <v>MW/year</v>
      </c>
      <c r="P232" s="358" t="str">
        <f>IF(ISBLANK(INDEX('Policy Characteristics'!J:J,MATCH($C232,'Policy Characteristics'!$C:$C,0))),"",INDEX('Policy Characteristics'!J:J,MATCH($C232,'Policy Characteristics'!$C:$C,0)))</f>
        <v>**Description:** This policy causes the specified quantity of otherwise non-retiring capacity of the selected type(s) to be retired each year. // **Guidance for setting values:** // **Hard Coal:** The EIA Annual Energy Outlook 2015's "Accelerated Coal Retirements" scenario predicts an additional 53.3 GW of coal retirements beyond the reference (BAU)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BAU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BAU case.</v>
      </c>
      <c r="Q232" s="358" t="str">
        <f>IF(ISBLANK(INDEX('Policy Characteristics'!K:K,MATCH($C232,'Policy Characteristics'!$C:$C,0))),"",INDEX('Policy Characteristics'!K:K,MATCH($C232,'Policy Characteristics'!$C:$C,0)))</f>
        <v>electricity-sector-main.html#early-ret</v>
      </c>
      <c r="R232" s="358" t="str">
        <f>IF(ISBLANK(INDEX('Policy Characteristics'!L:L,MATCH($C232,'Policy Characteristics'!$C:$C,0))),"",INDEX('Policy Characteristics'!L:L,MATCH($C232,'Policy Characteristics'!$C:$C,0)))</f>
        <v>early-retirement-of-power-plants.html</v>
      </c>
    </row>
    <row r="233" spans="1:18" x14ac:dyDescent="0.35">
      <c r="A233" s="358" t="str">
        <f>IF(ISBLANK(INDEX('Policy Characteristics'!A:A,MATCH($C233,'Policy Characteristics'!$C:$C,0))),"",INDEX('Policy Characteristics'!A:A,MATCH($C233,'Policy Characteristics'!$C:$C,0)))</f>
        <v>Electricity Supply</v>
      </c>
      <c r="B233" s="358" t="str">
        <f>IF(ISBLANK(INDEX('Policy Characteristics'!B:B,MATCH($C233,'Policy Characteristics'!$C:$C,0))),"",INDEX('Policy Characteristics'!B:B,MATCH($C233,'Policy Characteristics'!$C:$C,0)))</f>
        <v>Early Retirement of Power Plants</v>
      </c>
      <c r="C233" s="362" t="str">
        <f t="shared" si="20"/>
        <v>Annual Additional Capacity Retired due to Early Retirement Policy</v>
      </c>
      <c r="D233" s="9" t="s">
        <v>333</v>
      </c>
      <c r="E233" s="53"/>
      <c r="F233" s="9" t="s">
        <v>335</v>
      </c>
      <c r="G233" s="53"/>
      <c r="H233" s="54">
        <v>627</v>
      </c>
      <c r="I233" s="53" t="s">
        <v>46</v>
      </c>
      <c r="J233" s="360" t="str">
        <f>IF(ISBLANK(INDEX('Policy Characteristics'!D:D,MATCH($C233,'Policy Characteristics'!$C:$C,0))),"",INDEX('Policy Characteristics'!D:D,MATCH($C233,'Policy Characteristics'!$C:$C,0)))</f>
        <v>Early Retirement of Power Plants</v>
      </c>
      <c r="K233" s="358" t="str">
        <f>IF(ISBLANK(INDEX('Policy Characteristics'!E:E,MATCH($C233,'Policy Characteristics'!$C:$C,0))),"",INDEX('Policy Characteristics'!E:E,MATCH($C233,'Policy Characteristics'!$C:$C,0)))</f>
        <v>elec early retirement</v>
      </c>
      <c r="L233" s="358">
        <f>IF(ISBLANK(INDEX('Policy Characteristics'!F:F,MATCH($C233,'Policy Characteristics'!$C:$C,0))),"",INDEX('Policy Characteristics'!F:F,MATCH($C233,'Policy Characteristics'!$C:$C,0)))</f>
        <v>0</v>
      </c>
      <c r="M233" s="358">
        <f>IF(ISBLANK(INDEX('Policy Characteristics'!G:G,MATCH($C233,'Policy Characteristics'!$C:$C,0))),"",INDEX('Policy Characteristics'!G:G,MATCH($C233,'Policy Characteristics'!$C:$C,0)))</f>
        <v>25000</v>
      </c>
      <c r="N233" s="358">
        <f>IF(ISBLANK(INDEX('Policy Characteristics'!H:H,MATCH($C233,'Policy Characteristics'!$C:$C,0))),"",INDEX('Policy Characteristics'!H:H,MATCH($C233,'Policy Characteristics'!$C:$C,0)))</f>
        <v>500</v>
      </c>
      <c r="O233" s="358" t="str">
        <f>IF(ISBLANK(INDEX('Policy Characteristics'!I:I,MATCH($C233,'Policy Characteristics'!$C:$C,0))),"",INDEX('Policy Characteristics'!I:I,MATCH($C233,'Policy Characteristics'!$C:$C,0)))</f>
        <v>MW/year</v>
      </c>
      <c r="P233" s="358" t="str">
        <f>IF(ISBLANK(INDEX('Policy Characteristics'!J:J,MATCH($C233,'Policy Characteristics'!$C:$C,0))),"",INDEX('Policy Characteristics'!J:J,MATCH($C233,'Policy Characteristics'!$C:$C,0)))</f>
        <v>**Description:** This policy causes the specified quantity of otherwise non-retiring capacity of the selected type(s) to be retired each year. // **Guidance for setting values:** // **Hard Coal:** The EIA Annual Energy Outlook 2015's "Accelerated Coal Retirements" scenario predicts an additional 53.3 GW of coal retirements beyond the reference (BAU)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BAU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BAU case.</v>
      </c>
      <c r="Q233" s="358" t="str">
        <f>IF(ISBLANK(INDEX('Policy Characteristics'!K:K,MATCH($C233,'Policy Characteristics'!$C:$C,0))),"",INDEX('Policy Characteristics'!K:K,MATCH($C233,'Policy Characteristics'!$C:$C,0)))</f>
        <v>electricity-sector-main.html#early-ret</v>
      </c>
      <c r="R233" s="358" t="str">
        <f>IF(ISBLANK(INDEX('Policy Characteristics'!L:L,MATCH($C233,'Policy Characteristics'!$C:$C,0))),"",INDEX('Policy Characteristics'!L:L,MATCH($C233,'Policy Characteristics'!$C:$C,0)))</f>
        <v>early-retirement-of-power-plants.html</v>
      </c>
    </row>
    <row r="234" spans="1:18" x14ac:dyDescent="0.35">
      <c r="A234" s="358" t="str">
        <f>IF(ISBLANK(INDEX('Policy Characteristics'!A:A,MATCH($C234,'Policy Characteristics'!$C:$C,0))),"",INDEX('Policy Characteristics'!A:A,MATCH($C234,'Policy Characteristics'!$C:$C,0)))</f>
        <v>Electricity Supply</v>
      </c>
      <c r="B234" s="358" t="str">
        <f>IF(ISBLANK(INDEX('Policy Characteristics'!B:B,MATCH($C234,'Policy Characteristics'!$C:$C,0))),"",INDEX('Policy Characteristics'!B:B,MATCH($C234,'Policy Characteristics'!$C:$C,0)))</f>
        <v>Early Retirement of Power Plants</v>
      </c>
      <c r="C234" s="362" t="str">
        <f t="shared" si="20"/>
        <v>Annual Additional Capacity Retired due to Early Retirement Policy</v>
      </c>
      <c r="D234" s="9" t="s">
        <v>334</v>
      </c>
      <c r="E234" s="53"/>
      <c r="F234" s="9" t="s">
        <v>336</v>
      </c>
      <c r="G234" s="53"/>
      <c r="H234" s="54">
        <v>628</v>
      </c>
      <c r="I234" s="53" t="s">
        <v>45</v>
      </c>
      <c r="J234" s="360" t="str">
        <f>IF(ISBLANK(INDEX('Policy Characteristics'!D:D,MATCH($C234,'Policy Characteristics'!$C:$C,0))),"",INDEX('Policy Characteristics'!D:D,MATCH($C234,'Policy Characteristics'!$C:$C,0)))</f>
        <v>Early Retirement of Power Plants</v>
      </c>
      <c r="K234" s="358" t="str">
        <f>IF(ISBLANK(INDEX('Policy Characteristics'!E:E,MATCH($C234,'Policy Characteristics'!$C:$C,0))),"",INDEX('Policy Characteristics'!E:E,MATCH($C234,'Policy Characteristics'!$C:$C,0)))</f>
        <v>elec early retirement</v>
      </c>
      <c r="L234" s="358">
        <f>IF(ISBLANK(INDEX('Policy Characteristics'!F:F,MATCH($C234,'Policy Characteristics'!$C:$C,0))),"",INDEX('Policy Characteristics'!F:F,MATCH($C234,'Policy Characteristics'!$C:$C,0)))</f>
        <v>0</v>
      </c>
      <c r="M234" s="358">
        <f>IF(ISBLANK(INDEX('Policy Characteristics'!G:G,MATCH($C234,'Policy Characteristics'!$C:$C,0))),"",INDEX('Policy Characteristics'!G:G,MATCH($C234,'Policy Characteristics'!$C:$C,0)))</f>
        <v>25000</v>
      </c>
      <c r="N234" s="358">
        <f>IF(ISBLANK(INDEX('Policy Characteristics'!H:H,MATCH($C234,'Policy Characteristics'!$C:$C,0))),"",INDEX('Policy Characteristics'!H:H,MATCH($C234,'Policy Characteristics'!$C:$C,0)))</f>
        <v>500</v>
      </c>
      <c r="O234" s="358" t="str">
        <f>IF(ISBLANK(INDEX('Policy Characteristics'!I:I,MATCH($C234,'Policy Characteristics'!$C:$C,0))),"",INDEX('Policy Characteristics'!I:I,MATCH($C234,'Policy Characteristics'!$C:$C,0)))</f>
        <v>MW/year</v>
      </c>
      <c r="P234" s="358" t="str">
        <f>IF(ISBLANK(INDEX('Policy Characteristics'!J:J,MATCH($C234,'Policy Characteristics'!$C:$C,0))),"",INDEX('Policy Characteristics'!J:J,MATCH($C234,'Policy Characteristics'!$C:$C,0)))</f>
        <v>**Description:** This policy causes the specified quantity of otherwise non-retiring capacity of the selected type(s) to be retired each year. // **Guidance for setting values:** // **Hard Coal:** The EIA Annual Energy Outlook 2015's "Accelerated Coal Retirements" scenario predicts an additional 53.3 GW of coal retirements beyond the reference (BAU)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BAU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BAU case.</v>
      </c>
      <c r="Q234" s="358" t="str">
        <f>IF(ISBLANK(INDEX('Policy Characteristics'!K:K,MATCH($C234,'Policy Characteristics'!$C:$C,0))),"",INDEX('Policy Characteristics'!K:K,MATCH($C234,'Policy Characteristics'!$C:$C,0)))</f>
        <v>electricity-sector-main.html#early-ret</v>
      </c>
      <c r="R234" s="358" t="str">
        <f>IF(ISBLANK(INDEX('Policy Characteristics'!L:L,MATCH($C234,'Policy Characteristics'!$C:$C,0))),"",INDEX('Policy Characteristics'!L:L,MATCH($C234,'Policy Characteristics'!$C:$C,0)))</f>
        <v>early-retirement-of-power-plants.html</v>
      </c>
    </row>
    <row r="235" spans="1:18" x14ac:dyDescent="0.35">
      <c r="A235" s="358" t="str">
        <f>IF(ISBLANK(INDEX('Policy Characteristics'!A:A,MATCH($C235,'Policy Characteristics'!$C:$C,0))),"",INDEX('Policy Characteristics'!A:A,MATCH($C235,'Policy Characteristics'!$C:$C,0)))</f>
        <v>Electricity Supply</v>
      </c>
      <c r="B235" s="358" t="str">
        <f>IF(ISBLANK(INDEX('Policy Characteristics'!B:B,MATCH($C235,'Policy Characteristics'!$C:$C,0))),"",INDEX('Policy Characteristics'!B:B,MATCH($C235,'Policy Characteristics'!$C:$C,0)))</f>
        <v>Early Retirement of Power Plants</v>
      </c>
      <c r="C235" s="362" t="str">
        <f t="shared" si="20"/>
        <v>Annual Additional Capacity Retired due to Early Retirement Policy</v>
      </c>
      <c r="D235" s="9" t="s">
        <v>474</v>
      </c>
      <c r="E235" s="53"/>
      <c r="F235" s="9" t="s">
        <v>473</v>
      </c>
      <c r="G235" s="53"/>
      <c r="H235" s="54">
        <v>590</v>
      </c>
      <c r="I235" s="53" t="s">
        <v>46</v>
      </c>
      <c r="J235" s="360" t="str">
        <f>IF(ISBLANK(INDEX('Policy Characteristics'!D:D,MATCH($C235,'Policy Characteristics'!$C:$C,0))),"",INDEX('Policy Characteristics'!D:D,MATCH($C235,'Policy Characteristics'!$C:$C,0)))</f>
        <v>Early Retirement of Power Plants</v>
      </c>
      <c r="K235" s="358" t="str">
        <f>IF(ISBLANK(INDEX('Policy Characteristics'!E:E,MATCH($C235,'Policy Characteristics'!$C:$C,0))),"",INDEX('Policy Characteristics'!E:E,MATCH($C235,'Policy Characteristics'!$C:$C,0)))</f>
        <v>elec early retirement</v>
      </c>
      <c r="L235" s="358">
        <f>IF(ISBLANK(INDEX('Policy Characteristics'!F:F,MATCH($C235,'Policy Characteristics'!$C:$C,0))),"",INDEX('Policy Characteristics'!F:F,MATCH($C235,'Policy Characteristics'!$C:$C,0)))</f>
        <v>0</v>
      </c>
      <c r="M235" s="358">
        <f>IF(ISBLANK(INDEX('Policy Characteristics'!G:G,MATCH($C235,'Policy Characteristics'!$C:$C,0))),"",INDEX('Policy Characteristics'!G:G,MATCH($C235,'Policy Characteristics'!$C:$C,0)))</f>
        <v>25000</v>
      </c>
      <c r="N235" s="358">
        <f>IF(ISBLANK(INDEX('Policy Characteristics'!H:H,MATCH($C235,'Policy Characteristics'!$C:$C,0))),"",INDEX('Policy Characteristics'!H:H,MATCH($C235,'Policy Characteristics'!$C:$C,0)))</f>
        <v>500</v>
      </c>
      <c r="O235" s="358" t="str">
        <f>IF(ISBLANK(INDEX('Policy Characteristics'!I:I,MATCH($C235,'Policy Characteristics'!$C:$C,0))),"",INDEX('Policy Characteristics'!I:I,MATCH($C235,'Policy Characteristics'!$C:$C,0)))</f>
        <v>MW/year</v>
      </c>
      <c r="P235" s="358" t="str">
        <f>IF(ISBLANK(INDEX('Policy Characteristics'!J:J,MATCH($C235,'Policy Characteristics'!$C:$C,0))),"",INDEX('Policy Characteristics'!J:J,MATCH($C235,'Policy Characteristics'!$C:$C,0)))</f>
        <v>**Description:** This policy causes the specified quantity of otherwise non-retiring capacity of the selected type(s) to be retired each year. // **Guidance for setting values:** // **Hard Coal:** The EIA Annual Energy Outlook 2015's "Accelerated Coal Retirements" scenario predicts an additional 53.3 GW of coal retirements beyond the reference (BAU)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BAU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BAU case.</v>
      </c>
      <c r="Q235" s="358" t="str">
        <f>IF(ISBLANK(INDEX('Policy Characteristics'!K:K,MATCH($C235,'Policy Characteristics'!$C:$C,0))),"",INDEX('Policy Characteristics'!K:K,MATCH($C235,'Policy Characteristics'!$C:$C,0)))</f>
        <v>electricity-sector-main.html#early-ret</v>
      </c>
      <c r="R235" s="358" t="str">
        <f>IF(ISBLANK(INDEX('Policy Characteristics'!L:L,MATCH($C235,'Policy Characteristics'!$C:$C,0))),"",INDEX('Policy Characteristics'!L:L,MATCH($C235,'Policy Characteristics'!$C:$C,0)))</f>
        <v>early-retirement-of-power-plants.html</v>
      </c>
    </row>
    <row r="236" spans="1:18" x14ac:dyDescent="0.35">
      <c r="A236" s="358" t="str">
        <f>IF(ISBLANK(INDEX('Policy Characteristics'!A:A,MATCH($C236,'Policy Characteristics'!$C:$C,0))),"",INDEX('Policy Characteristics'!A:A,MATCH($C236,'Policy Characteristics'!$C:$C,0)))</f>
        <v>Electricity Supply</v>
      </c>
      <c r="B236" s="358" t="str">
        <f>IF(ISBLANK(INDEX('Policy Characteristics'!B:B,MATCH($C236,'Policy Characteristics'!$C:$C,0))),"",INDEX('Policy Characteristics'!B:B,MATCH($C236,'Policy Characteristics'!$C:$C,0)))</f>
        <v>Early Retirement of Power Plants</v>
      </c>
      <c r="C236" s="362" t="str">
        <f t="shared" si="20"/>
        <v>Annual Additional Capacity Retired due to Early Retirement Policy</v>
      </c>
      <c r="D236" s="9" t="s">
        <v>483</v>
      </c>
      <c r="E236" s="53"/>
      <c r="F236" s="9" t="s">
        <v>484</v>
      </c>
      <c r="G236" s="53"/>
      <c r="H236" s="54">
        <v>629</v>
      </c>
      <c r="I236" s="53" t="s">
        <v>46</v>
      </c>
      <c r="J236" s="360" t="str">
        <f>IF(ISBLANK(INDEX('Policy Characteristics'!D:D,MATCH($C236,'Policy Characteristics'!$C:$C,0))),"",INDEX('Policy Characteristics'!D:D,MATCH($C236,'Policy Characteristics'!$C:$C,0)))</f>
        <v>Early Retirement of Power Plants</v>
      </c>
      <c r="K236" s="358" t="str">
        <f>IF(ISBLANK(INDEX('Policy Characteristics'!E:E,MATCH($C236,'Policy Characteristics'!$C:$C,0))),"",INDEX('Policy Characteristics'!E:E,MATCH($C236,'Policy Characteristics'!$C:$C,0)))</f>
        <v>elec early retirement</v>
      </c>
      <c r="L236" s="358">
        <f>IF(ISBLANK(INDEX('Policy Characteristics'!F:F,MATCH($C236,'Policy Characteristics'!$C:$C,0))),"",INDEX('Policy Characteristics'!F:F,MATCH($C236,'Policy Characteristics'!$C:$C,0)))</f>
        <v>0</v>
      </c>
      <c r="M236" s="358">
        <f>IF(ISBLANK(INDEX('Policy Characteristics'!G:G,MATCH($C236,'Policy Characteristics'!$C:$C,0))),"",INDEX('Policy Characteristics'!G:G,MATCH($C236,'Policy Characteristics'!$C:$C,0)))</f>
        <v>25000</v>
      </c>
      <c r="N236" s="358">
        <f>IF(ISBLANK(INDEX('Policy Characteristics'!H:H,MATCH($C236,'Policy Characteristics'!$C:$C,0))),"",INDEX('Policy Characteristics'!H:H,MATCH($C236,'Policy Characteristics'!$C:$C,0)))</f>
        <v>500</v>
      </c>
      <c r="O236" s="358" t="str">
        <f>IF(ISBLANK(INDEX('Policy Characteristics'!I:I,MATCH($C236,'Policy Characteristics'!$C:$C,0))),"",INDEX('Policy Characteristics'!I:I,MATCH($C236,'Policy Characteristics'!$C:$C,0)))</f>
        <v>MW/year</v>
      </c>
      <c r="P236" s="358" t="str">
        <f>IF(ISBLANK(INDEX('Policy Characteristics'!J:J,MATCH($C236,'Policy Characteristics'!$C:$C,0))),"",INDEX('Policy Characteristics'!J:J,MATCH($C236,'Policy Characteristics'!$C:$C,0)))</f>
        <v>**Description:** This policy causes the specified quantity of otherwise non-retiring capacity of the selected type(s) to be retired each year. // **Guidance for setting values:** // **Hard Coal:** The EIA Annual Energy Outlook 2015's "Accelerated Coal Retirements" scenario predicts an additional 53.3 GW of coal retirements beyond the reference (BAU)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BAU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BAU case.</v>
      </c>
      <c r="Q236" s="358" t="str">
        <f>IF(ISBLANK(INDEX('Policy Characteristics'!K:K,MATCH($C236,'Policy Characteristics'!$C:$C,0))),"",INDEX('Policy Characteristics'!K:K,MATCH($C236,'Policy Characteristics'!$C:$C,0)))</f>
        <v>electricity-sector-main.html#early-ret</v>
      </c>
      <c r="R236" s="358" t="str">
        <f>IF(ISBLANK(INDEX('Policy Characteristics'!L:L,MATCH($C236,'Policy Characteristics'!$C:$C,0))),"",INDEX('Policy Characteristics'!L:L,MATCH($C236,'Policy Characteristics'!$C:$C,0)))</f>
        <v>early-retirement-of-power-plants.html</v>
      </c>
    </row>
    <row r="237" spans="1:18" x14ac:dyDescent="0.35">
      <c r="A237" s="358" t="str">
        <f>IF(ISBLANK(INDEX('Policy Characteristics'!A:A,MATCH($C237,'Policy Characteristics'!$C:$C,0))),"",INDEX('Policy Characteristics'!A:A,MATCH($C237,'Policy Characteristics'!$C:$C,0)))</f>
        <v>Electricity Supply</v>
      </c>
      <c r="B237" s="358" t="str">
        <f>IF(ISBLANK(INDEX('Policy Characteristics'!B:B,MATCH($C237,'Policy Characteristics'!$C:$C,0))),"",INDEX('Policy Characteristics'!B:B,MATCH($C237,'Policy Characteristics'!$C:$C,0)))</f>
        <v>Early Retirement of Power Plants</v>
      </c>
      <c r="C237" s="362" t="str">
        <f t="shared" si="20"/>
        <v>Annual Additional Capacity Retired due to Early Retirement Policy</v>
      </c>
      <c r="D237" s="9" t="s">
        <v>2850</v>
      </c>
      <c r="E237" s="53"/>
      <c r="F237" s="9" t="s">
        <v>2543</v>
      </c>
      <c r="G237" s="53"/>
      <c r="H237" s="54">
        <v>630</v>
      </c>
      <c r="I237" s="53" t="s">
        <v>46</v>
      </c>
      <c r="J237" s="360" t="str">
        <f>IF(ISBLANK(INDEX('Policy Characteristics'!D:D,MATCH($C237,'Policy Characteristics'!$C:$C,0))),"",INDEX('Policy Characteristics'!D:D,MATCH($C237,'Policy Characteristics'!$C:$C,0)))</f>
        <v>Early Retirement of Power Plants</v>
      </c>
      <c r="K237" s="358" t="str">
        <f>IF(ISBLANK(INDEX('Policy Characteristics'!E:E,MATCH($C237,'Policy Characteristics'!$C:$C,0))),"",INDEX('Policy Characteristics'!E:E,MATCH($C237,'Policy Characteristics'!$C:$C,0)))</f>
        <v>elec early retirement</v>
      </c>
      <c r="L237" s="358">
        <f>IF(ISBLANK(INDEX('Policy Characteristics'!F:F,MATCH($C237,'Policy Characteristics'!$C:$C,0))),"",INDEX('Policy Characteristics'!F:F,MATCH($C237,'Policy Characteristics'!$C:$C,0)))</f>
        <v>0</v>
      </c>
      <c r="M237" s="358">
        <f>IF(ISBLANK(INDEX('Policy Characteristics'!G:G,MATCH($C237,'Policy Characteristics'!$C:$C,0))),"",INDEX('Policy Characteristics'!G:G,MATCH($C237,'Policy Characteristics'!$C:$C,0)))</f>
        <v>25000</v>
      </c>
      <c r="N237" s="358">
        <f>IF(ISBLANK(INDEX('Policy Characteristics'!H:H,MATCH($C237,'Policy Characteristics'!$C:$C,0))),"",INDEX('Policy Characteristics'!H:H,MATCH($C237,'Policy Characteristics'!$C:$C,0)))</f>
        <v>500</v>
      </c>
      <c r="O237" s="358" t="str">
        <f>IF(ISBLANK(INDEX('Policy Characteristics'!I:I,MATCH($C237,'Policy Characteristics'!$C:$C,0))),"",INDEX('Policy Characteristics'!I:I,MATCH($C237,'Policy Characteristics'!$C:$C,0)))</f>
        <v>MW/year</v>
      </c>
      <c r="P237" s="358" t="str">
        <f>IF(ISBLANK(INDEX('Policy Characteristics'!J:J,MATCH($C237,'Policy Characteristics'!$C:$C,0))),"",INDEX('Policy Characteristics'!J:J,MATCH($C237,'Policy Characteristics'!$C:$C,0)))</f>
        <v>**Description:** This policy causes the specified quantity of otherwise non-retiring capacity of the selected type(s) to be retired each year. // **Guidance for setting values:** // **Hard Coal:** The EIA Annual Energy Outlook 2015's "Accelerated Coal Retirements" scenario predicts an additional 53.3 GW of coal retirements beyond the reference (BAU)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BAU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BAU case.</v>
      </c>
      <c r="Q237" s="358" t="str">
        <f>IF(ISBLANK(INDEX('Policy Characteristics'!K:K,MATCH($C237,'Policy Characteristics'!$C:$C,0))),"",INDEX('Policy Characteristics'!K:K,MATCH($C237,'Policy Characteristics'!$C:$C,0)))</f>
        <v>electricity-sector-main.html#early-ret</v>
      </c>
      <c r="R237" s="358" t="str">
        <f>IF(ISBLANK(INDEX('Policy Characteristics'!L:L,MATCH($C237,'Policy Characteristics'!$C:$C,0))),"",INDEX('Policy Characteristics'!L:L,MATCH($C237,'Policy Characteristics'!$C:$C,0)))</f>
        <v>early-retirement-of-power-plants.html</v>
      </c>
    </row>
    <row r="238" spans="1:18" x14ac:dyDescent="0.35">
      <c r="A238" s="358" t="str">
        <f>IF(ISBLANK(INDEX('Policy Characteristics'!A:A,MATCH($C238,'Policy Characteristics'!$C:$C,0))),"",INDEX('Policy Characteristics'!A:A,MATCH($C238,'Policy Characteristics'!$C:$C,0)))</f>
        <v>Electricity Supply</v>
      </c>
      <c r="B238" s="358" t="str">
        <f>IF(ISBLANK(INDEX('Policy Characteristics'!B:B,MATCH($C238,'Policy Characteristics'!$C:$C,0))),"",INDEX('Policy Characteristics'!B:B,MATCH($C238,'Policy Characteristics'!$C:$C,0)))</f>
        <v>Early Retirement of Power Plants</v>
      </c>
      <c r="C238" s="362" t="str">
        <f t="shared" si="20"/>
        <v>Annual Additional Capacity Retired due to Early Retirement Policy</v>
      </c>
      <c r="D238" s="9" t="s">
        <v>2851</v>
      </c>
      <c r="E238" s="53"/>
      <c r="F238" s="9" t="s">
        <v>2678</v>
      </c>
      <c r="G238" s="53"/>
      <c r="H238" s="54">
        <v>631</v>
      </c>
      <c r="I238" s="53" t="s">
        <v>45</v>
      </c>
      <c r="J238" s="360" t="str">
        <f>IF(ISBLANK(INDEX('Policy Characteristics'!D:D,MATCH($C238,'Policy Characteristics'!$C:$C,0))),"",INDEX('Policy Characteristics'!D:D,MATCH($C238,'Policy Characteristics'!$C:$C,0)))</f>
        <v>Early Retirement of Power Plants</v>
      </c>
      <c r="K238" s="358" t="str">
        <f>IF(ISBLANK(INDEX('Policy Characteristics'!E:E,MATCH($C238,'Policy Characteristics'!$C:$C,0))),"",INDEX('Policy Characteristics'!E:E,MATCH($C238,'Policy Characteristics'!$C:$C,0)))</f>
        <v>elec early retirement</v>
      </c>
      <c r="L238" s="358">
        <f>IF(ISBLANK(INDEX('Policy Characteristics'!F:F,MATCH($C238,'Policy Characteristics'!$C:$C,0))),"",INDEX('Policy Characteristics'!F:F,MATCH($C238,'Policy Characteristics'!$C:$C,0)))</f>
        <v>0</v>
      </c>
      <c r="M238" s="358">
        <f>IF(ISBLANK(INDEX('Policy Characteristics'!G:G,MATCH($C238,'Policy Characteristics'!$C:$C,0))),"",INDEX('Policy Characteristics'!G:G,MATCH($C238,'Policy Characteristics'!$C:$C,0)))</f>
        <v>25000</v>
      </c>
      <c r="N238" s="358">
        <f>IF(ISBLANK(INDEX('Policy Characteristics'!H:H,MATCH($C238,'Policy Characteristics'!$C:$C,0))),"",INDEX('Policy Characteristics'!H:H,MATCH($C238,'Policy Characteristics'!$C:$C,0)))</f>
        <v>500</v>
      </c>
      <c r="O238" s="358" t="str">
        <f>IF(ISBLANK(INDEX('Policy Characteristics'!I:I,MATCH($C238,'Policy Characteristics'!$C:$C,0))),"",INDEX('Policy Characteristics'!I:I,MATCH($C238,'Policy Characteristics'!$C:$C,0)))</f>
        <v>MW/year</v>
      </c>
      <c r="P238" s="358" t="str">
        <f>IF(ISBLANK(INDEX('Policy Characteristics'!J:J,MATCH($C238,'Policy Characteristics'!$C:$C,0))),"",INDEX('Policy Characteristics'!J:J,MATCH($C238,'Policy Characteristics'!$C:$C,0)))</f>
        <v>**Description:** This policy causes the specified quantity of otherwise non-retiring capacity of the selected type(s) to be retired each year. // **Guidance for setting values:** // **Hard Coal:** The EIA Annual Energy Outlook 2015's "Accelerated Coal Retirements" scenario predicts an additional 53.3 GW of coal retirements beyond the reference (BAU)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BAU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BAU case.</v>
      </c>
      <c r="Q238" s="358" t="str">
        <f>IF(ISBLANK(INDEX('Policy Characteristics'!K:K,MATCH($C238,'Policy Characteristics'!$C:$C,0))),"",INDEX('Policy Characteristics'!K:K,MATCH($C238,'Policy Characteristics'!$C:$C,0)))</f>
        <v>electricity-sector-main.html#early-ret</v>
      </c>
      <c r="R238" s="358" t="str">
        <f>IF(ISBLANK(INDEX('Policy Characteristics'!L:L,MATCH($C238,'Policy Characteristics'!$C:$C,0))),"",INDEX('Policy Characteristics'!L:L,MATCH($C238,'Policy Characteristics'!$C:$C,0)))</f>
        <v>early-retirement-of-power-plants.html</v>
      </c>
    </row>
    <row r="239" spans="1:18" x14ac:dyDescent="0.35">
      <c r="A239" s="358" t="str">
        <f>IF(ISBLANK(INDEX('Policy Characteristics'!A:A,MATCH($C239,'Policy Characteristics'!$C:$C,0))),"",INDEX('Policy Characteristics'!A:A,MATCH($C239,'Policy Characteristics'!$C:$C,0)))</f>
        <v>Electricity Supply</v>
      </c>
      <c r="B239" s="358" t="str">
        <f>IF(ISBLANK(INDEX('Policy Characteristics'!B:B,MATCH($C239,'Policy Characteristics'!$C:$C,0))),"",INDEX('Policy Characteristics'!B:B,MATCH($C239,'Policy Characteristics'!$C:$C,0)))</f>
        <v>Early Retirement of Power Plants</v>
      </c>
      <c r="C239" s="362" t="str">
        <f t="shared" si="20"/>
        <v>Annual Additional Capacity Retired due to Early Retirement Policy</v>
      </c>
      <c r="D239" s="9" t="s">
        <v>2852</v>
      </c>
      <c r="E239" s="53"/>
      <c r="F239" s="9" t="s">
        <v>2545</v>
      </c>
      <c r="G239" s="53"/>
      <c r="H239" s="54">
        <v>632</v>
      </c>
      <c r="I239" s="53" t="s">
        <v>46</v>
      </c>
      <c r="J239" s="360" t="str">
        <f>IF(ISBLANK(INDEX('Policy Characteristics'!D:D,MATCH($C239,'Policy Characteristics'!$C:$C,0))),"",INDEX('Policy Characteristics'!D:D,MATCH($C239,'Policy Characteristics'!$C:$C,0)))</f>
        <v>Early Retirement of Power Plants</v>
      </c>
      <c r="K239" s="358" t="str">
        <f>IF(ISBLANK(INDEX('Policy Characteristics'!E:E,MATCH($C239,'Policy Characteristics'!$C:$C,0))),"",INDEX('Policy Characteristics'!E:E,MATCH($C239,'Policy Characteristics'!$C:$C,0)))</f>
        <v>elec early retirement</v>
      </c>
      <c r="L239" s="358">
        <f>IF(ISBLANK(INDEX('Policy Characteristics'!F:F,MATCH($C239,'Policy Characteristics'!$C:$C,0))),"",INDEX('Policy Characteristics'!F:F,MATCH($C239,'Policy Characteristics'!$C:$C,0)))</f>
        <v>0</v>
      </c>
      <c r="M239" s="358">
        <f>IF(ISBLANK(INDEX('Policy Characteristics'!G:G,MATCH($C239,'Policy Characteristics'!$C:$C,0))),"",INDEX('Policy Characteristics'!G:G,MATCH($C239,'Policy Characteristics'!$C:$C,0)))</f>
        <v>25000</v>
      </c>
      <c r="N239" s="358">
        <f>IF(ISBLANK(INDEX('Policy Characteristics'!H:H,MATCH($C239,'Policy Characteristics'!$C:$C,0))),"",INDEX('Policy Characteristics'!H:H,MATCH($C239,'Policy Characteristics'!$C:$C,0)))</f>
        <v>500</v>
      </c>
      <c r="O239" s="358" t="str">
        <f>IF(ISBLANK(INDEX('Policy Characteristics'!I:I,MATCH($C239,'Policy Characteristics'!$C:$C,0))),"",INDEX('Policy Characteristics'!I:I,MATCH($C239,'Policy Characteristics'!$C:$C,0)))</f>
        <v>MW/year</v>
      </c>
      <c r="P239" s="358" t="str">
        <f>IF(ISBLANK(INDEX('Policy Characteristics'!J:J,MATCH($C239,'Policy Characteristics'!$C:$C,0))),"",INDEX('Policy Characteristics'!J:J,MATCH($C239,'Policy Characteristics'!$C:$C,0)))</f>
        <v>**Description:** This policy causes the specified quantity of otherwise non-retiring capacity of the selected type(s) to be retired each year. // **Guidance for setting values:** // **Hard Coal:** The EIA Annual Energy Outlook 2015's "Accelerated Coal Retirements" scenario predicts an additional 53.3 GW of coal retirements beyond the reference (BAU)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BAU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BAU case.</v>
      </c>
      <c r="Q239" s="358" t="str">
        <f>IF(ISBLANK(INDEX('Policy Characteristics'!K:K,MATCH($C239,'Policy Characteristics'!$C:$C,0))),"",INDEX('Policy Characteristics'!K:K,MATCH($C239,'Policy Characteristics'!$C:$C,0)))</f>
        <v>electricity-sector-main.html#early-ret</v>
      </c>
      <c r="R239" s="358" t="str">
        <f>IF(ISBLANK(INDEX('Policy Characteristics'!L:L,MATCH($C239,'Policy Characteristics'!$C:$C,0))),"",INDEX('Policy Characteristics'!L:L,MATCH($C239,'Policy Characteristics'!$C:$C,0)))</f>
        <v>early-retirement-of-power-plants.html</v>
      </c>
    </row>
    <row r="240" spans="1:18" x14ac:dyDescent="0.35">
      <c r="A240" s="358" t="str">
        <f>IF(ISBLANK(INDEX('Policy Characteristics'!A:A,MATCH($C240,'Policy Characteristics'!$C:$C,0))),"",INDEX('Policy Characteristics'!A:A,MATCH($C240,'Policy Characteristics'!$C:$C,0)))</f>
        <v>Electricity Supply</v>
      </c>
      <c r="B240" s="358" t="str">
        <f>IF(ISBLANK(INDEX('Policy Characteristics'!B:B,MATCH($C240,'Policy Characteristics'!$C:$C,0))),"",INDEX('Policy Characteristics'!B:B,MATCH($C240,'Policy Characteristics'!$C:$C,0)))</f>
        <v>Grid-Scale Electricity Storage</v>
      </c>
      <c r="C240" s="363" t="s">
        <v>3116</v>
      </c>
      <c r="D240" s="53"/>
      <c r="E240" s="53"/>
      <c r="F240" s="53"/>
      <c r="G240" s="53"/>
      <c r="H240" s="54">
        <v>33</v>
      </c>
      <c r="I240" s="53" t="s">
        <v>45</v>
      </c>
      <c r="J240" s="360" t="str">
        <f>IF(ISBLANK(INDEX('Policy Characteristics'!D:D,MATCH($C240,'Policy Characteristics'!$C:$C,0))),"",INDEX('Policy Characteristics'!D:D,MATCH($C240,'Policy Characteristics'!$C:$C,0)))</f>
        <v>Grid-Scale Electricity Storage</v>
      </c>
      <c r="K240" s="358" t="str">
        <f>IF(ISBLANK(INDEX('Policy Characteristics'!E:E,MATCH($C240,'Policy Characteristics'!$C:$C,0))),"",INDEX('Policy Characteristics'!E:E,MATCH($C240,'Policy Characteristics'!$C:$C,0)))</f>
        <v>elec storage growth</v>
      </c>
      <c r="L240" s="380">
        <f>IF(ISBLANK(INDEX('Policy Characteristics'!F:F,MATCH($C240,'Policy Characteristics'!$C:$C,0))),"",INDEX('Policy Characteristics'!F:F,MATCH($C240,'Policy Characteristics'!$C:$C,0)))</f>
        <v>0</v>
      </c>
      <c r="M240" s="380">
        <f>IF(ISBLANK(INDEX('Policy Characteristics'!G:G,MATCH($C240,'Policy Characteristics'!$C:$C,0))),"",INDEX('Policy Characteristics'!G:G,MATCH($C240,'Policy Characteristics'!$C:$C,0)))</f>
        <v>1</v>
      </c>
      <c r="N240" s="380">
        <f>IF(ISBLANK(INDEX('Policy Characteristics'!H:H,MATCH($C240,'Policy Characteristics'!$C:$C,0))),"",INDEX('Policy Characteristics'!H:H,MATCH($C240,'Policy Characteristics'!$C:$C,0)))</f>
        <v>0.01</v>
      </c>
      <c r="O240" s="358" t="str">
        <f>IF(ISBLANK(INDEX('Policy Characteristics'!I:I,MATCH($C240,'Policy Characteristics'!$C:$C,0))),"",INDEX('Policy Characteristics'!I:I,MATCH($C240,'Policy Characteristics'!$C:$C,0)))</f>
        <v>% of potential achieved</v>
      </c>
      <c r="P240" s="358" t="str">
        <f>IF(ISBLANK(INDEX('Policy Characteristics'!J:J,MATCH($C240,'Policy Characteristics'!$C:$C,0))),"",INDEX('Policy Characteristics'!J:J,MATCH($C240,'Policy Characteristics'!$C:$C,0)))</f>
        <v>**Description:** This policy causes grid-scale electricity storage from chemical batteries to increase above the amount predicted in the BAU Scenario. // **Guidance for setting values:** In 2019, the U.S. had about 1,400 MW of grid battery storage.  The BAU scenario is based on EIA AEO data and sees grid battery capacity reach 17,400 MW by 2050.  The additional potential is based on NREL's Renewable Electricity Futures Study (80% RE-ITI (2014) scenario) and suggests the U.S. could reach 120,000 MW of grid battery storage by 2050.</v>
      </c>
      <c r="Q240" s="358" t="str">
        <f>IF(ISBLANK(INDEX('Policy Characteristics'!K:K,MATCH($C240,'Policy Characteristics'!$C:$C,0))),"",INDEX('Policy Characteristics'!K:K,MATCH($C240,'Policy Characteristics'!$C:$C,0)))</f>
        <v>electricity-sector-main.html#storage</v>
      </c>
      <c r="R240" s="358" t="str">
        <f>IF(ISBLANK(INDEX('Policy Characteristics'!L:L,MATCH($C240,'Policy Characteristics'!$C:$C,0))),"",INDEX('Policy Characteristics'!L:L,MATCH($C240,'Policy Characteristics'!$C:$C,0)))</f>
        <v>grid-scale-electricity-storage.html</v>
      </c>
    </row>
    <row r="241" spans="1:18" x14ac:dyDescent="0.35">
      <c r="A241" s="358" t="str">
        <f>IF(ISBLANK(INDEX('Policy Characteristics'!A:A,MATCH($C241,'Policy Characteristics'!$C:$C,0))),"",INDEX('Policy Characteristics'!A:A,MATCH($C241,'Policy Characteristics'!$C:$C,0)))</f>
        <v>Electricity Supply</v>
      </c>
      <c r="B241" s="358" t="str">
        <f>IF(ISBLANK(INDEX('Policy Characteristics'!B:B,MATCH($C241,'Policy Characteristics'!$C:$C,0))),"",INDEX('Policy Characteristics'!B:B,MATCH($C241,'Policy Characteristics'!$C:$C,0)))</f>
        <v>Increase Transmission</v>
      </c>
      <c r="C241" s="363" t="s">
        <v>301</v>
      </c>
      <c r="D241" s="53"/>
      <c r="E241" s="53"/>
      <c r="F241" s="53"/>
      <c r="G241" s="53"/>
      <c r="H241" s="54">
        <v>34</v>
      </c>
      <c r="I241" s="53" t="s">
        <v>45</v>
      </c>
      <c r="J241" s="360" t="str">
        <f>IF(ISBLANK(INDEX('Policy Characteristics'!D:D,MATCH($C241,'Policy Characteristics'!$C:$C,0))),"",INDEX('Policy Characteristics'!D:D,MATCH($C241,'Policy Characteristics'!$C:$C,0)))</f>
        <v>Increase Transmission</v>
      </c>
      <c r="K241" s="358" t="str">
        <f>IF(ISBLANK(INDEX('Policy Characteristics'!E:E,MATCH($C241,'Policy Characteristics'!$C:$C,0))),"",INDEX('Policy Characteristics'!E:E,MATCH($C241,'Policy Characteristics'!$C:$C,0)))</f>
        <v>elec transmission growth</v>
      </c>
      <c r="L241" s="380">
        <f>IF(ISBLANK(INDEX('Policy Characteristics'!F:F,MATCH($C241,'Policy Characteristics'!$C:$C,0))),"",INDEX('Policy Characteristics'!F:F,MATCH($C241,'Policy Characteristics'!$C:$C,0)))</f>
        <v>0</v>
      </c>
      <c r="M241" s="380">
        <f>IF(ISBLANK(INDEX('Policy Characteristics'!G:G,MATCH($C241,'Policy Characteristics'!$C:$C,0))),"",INDEX('Policy Characteristics'!G:G,MATCH($C241,'Policy Characteristics'!$C:$C,0)))</f>
        <v>1.1299999999999999</v>
      </c>
      <c r="N241" s="380">
        <f>IF(ISBLANK(INDEX('Policy Characteristics'!H:H,MATCH($C241,'Policy Characteristics'!$C:$C,0))),"",INDEX('Policy Characteristics'!H:H,MATCH($C241,'Policy Characteristics'!$C:$C,0)))</f>
        <v>0.01</v>
      </c>
      <c r="O241" s="358" t="str">
        <f>IF(ISBLANK(INDEX('Policy Characteristics'!I:I,MATCH($C241,'Policy Characteristics'!$C:$C,0))),"",INDEX('Policy Characteristics'!I:I,MATCH($C241,'Policy Characteristics'!$C:$C,0)))</f>
        <v>% increase in transmission capacity</v>
      </c>
      <c r="P241" s="358" t="str">
        <f>IF(ISBLANK(INDEX('Policy Characteristics'!J:J,MATCH($C241,'Policy Characteristics'!$C:$C,0))),"",INDEX('Policy Characteristics'!J:J,MATCH($C241,'Policy Characteristics'!$C:$C,0)))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roughly 37 million MW-miles of new transmission capacity, an increase of 21% beyond the existing 150-200 million MW-miles.</v>
      </c>
      <c r="Q241" s="358" t="str">
        <f>IF(ISBLANK(INDEX('Policy Characteristics'!K:K,MATCH($C241,'Policy Characteristics'!$C:$C,0))),"",INDEX('Policy Characteristics'!K:K,MATCH($C241,'Policy Characteristics'!$C:$C,0)))</f>
        <v>electricity-sector-main.html#transmission</v>
      </c>
      <c r="R241" s="358" t="str">
        <f>IF(ISBLANK(INDEX('Policy Characteristics'!L:L,MATCH($C241,'Policy Characteristics'!$C:$C,0))),"",INDEX('Policy Characteristics'!L:L,MATCH($C241,'Policy Characteristics'!$C:$C,0)))</f>
        <v>increase-transmission.html</v>
      </c>
    </row>
    <row r="242" spans="1:18" x14ac:dyDescent="0.35">
      <c r="A242" s="358" t="str">
        <f>IF(ISBLANK(INDEX('Policy Characteristics'!A:A,MATCH($C242,'Policy Characteristics'!$C:$C,0))),"",INDEX('Policy Characteristics'!A:A,MATCH($C242,'Policy Characteristics'!$C:$C,0)))</f>
        <v>Electricity Supply</v>
      </c>
      <c r="B242" s="358" t="str">
        <f>IF(ISBLANK(INDEX('Policy Characteristics'!B:B,MATCH($C242,'Policy Characteristics'!$C:$C,0))),"",INDEX('Policy Characteristics'!B:B,MATCH($C242,'Policy Characteristics'!$C:$C,0)))</f>
        <v>Non BAU Capacity Retirement Schedule</v>
      </c>
      <c r="C242" s="363" t="s">
        <v>3173</v>
      </c>
      <c r="D242" s="53" t="s">
        <v>477</v>
      </c>
      <c r="E242" s="53"/>
      <c r="F242" s="53" t="s">
        <v>476</v>
      </c>
      <c r="G242" s="53"/>
      <c r="H242" s="54">
        <v>860</v>
      </c>
      <c r="I242" s="53" t="s">
        <v>46</v>
      </c>
      <c r="J242" s="360" t="str">
        <f>IF(ISBLANK(INDEX('Policy Characteristics'!D:D,MATCH($C242,'Policy Characteristics'!$C:$C,0))),"",INDEX('Policy Characteristics'!D:D,MATCH($C242,'Policy Characteristics'!$C:$C,0)))</f>
        <v>Non BAU Capacity Retirement Schedule</v>
      </c>
      <c r="K242" s="358" t="str">
        <f>IF(ISBLANK(INDEX('Policy Characteristics'!E:E,MATCH($C242,'Policy Characteristics'!$C:$C,0))),"",INDEX('Policy Characteristics'!E:E,MATCH($C242,'Policy Characteristics'!$C:$C,0)))</f>
        <v/>
      </c>
      <c r="L242" s="358">
        <f>IF(ISBLANK(INDEX('Policy Characteristics'!F:F,MATCH($C242,'Policy Characteristics'!$C:$C,0))),"",INDEX('Policy Characteristics'!F:F,MATCH($C242,'Policy Characteristics'!$C:$C,0)))</f>
        <v>0</v>
      </c>
      <c r="M242" s="358">
        <f>IF(ISBLANK(INDEX('Policy Characteristics'!G:G,MATCH($C242,'Policy Characteristics'!$C:$C,0))),"",INDEX('Policy Characteristics'!G:G,MATCH($C242,'Policy Characteristics'!$C:$C,0)))</f>
        <v>1</v>
      </c>
      <c r="N242" s="358">
        <f>IF(ISBLANK(INDEX('Policy Characteristics'!H:H,MATCH($C242,'Policy Characteristics'!$C:$C,0))),"",INDEX('Policy Characteristics'!H:H,MATCH($C242,'Policy Characteristics'!$C:$C,0)))</f>
        <v>1</v>
      </c>
      <c r="O242" s="358" t="str">
        <f>IF(ISBLANK(INDEX('Policy Characteristics'!I:I,MATCH($C242,'Policy Characteristics'!$C:$C,0))),"",INDEX('Policy Characteristics'!I:I,MATCH($C242,'Policy Characteristics'!$C:$C,0)))</f>
        <v>on/off</v>
      </c>
      <c r="P242" s="358" t="str">
        <f>IF(ISBLANK(INDEX('Policy Characteristics'!J:J,MATCH($C242,'Policy Characteristics'!$C:$C,0))),"",INDEX('Policy Characteristics'!J:J,MATCH($C242,'Policy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242" s="358" t="str">
        <f>IF(ISBLANK(INDEX('Policy Characteristics'!K:K,MATCH($C242,'Policy Characteristics'!$C:$C,0))),"",INDEX('Policy Characteristics'!K:K,MATCH($C242,'Policy Characteristics'!$C:$C,0)))</f>
        <v/>
      </c>
      <c r="R242" s="358" t="str">
        <f>IF(ISBLANK(INDEX('Policy Characteristics'!L:L,MATCH($C242,'Policy Characteristics'!$C:$C,0))),"",INDEX('Policy Characteristics'!L:L,MATCH($C242,'Policy Characteristics'!$C:$C,0)))</f>
        <v/>
      </c>
    </row>
    <row r="243" spans="1:18" x14ac:dyDescent="0.35">
      <c r="A243" s="358" t="str">
        <f>IF(ISBLANK(INDEX('Policy Characteristics'!A:A,MATCH($C243,'Policy Characteristics'!$C:$C,0))),"",INDEX('Policy Characteristics'!A:A,MATCH($C243,'Policy Characteristics'!$C:$C,0)))</f>
        <v>Electricity Supply</v>
      </c>
      <c r="B243" s="358" t="str">
        <f>IF(ISBLANK(INDEX('Policy Characteristics'!B:B,MATCH($C243,'Policy Characteristics'!$C:$C,0))),"",INDEX('Policy Characteristics'!B:B,MATCH($C243,'Policy Characteristics'!$C:$C,0)))</f>
        <v>Non BAU Capacity Retirement Schedule</v>
      </c>
      <c r="C243" s="362" t="str">
        <f t="shared" ref="C243:C257" si="21">C$242</f>
        <v>Boolean Use Non BAU Capacity Retirement Schedule</v>
      </c>
      <c r="D243" s="9" t="s">
        <v>331</v>
      </c>
      <c r="E243" s="53"/>
      <c r="F243" s="9" t="s">
        <v>332</v>
      </c>
      <c r="G243" s="53"/>
      <c r="H243" s="54">
        <v>861</v>
      </c>
      <c r="I243" s="53" t="s">
        <v>46</v>
      </c>
      <c r="J243" s="360" t="str">
        <f>IF(ISBLANK(INDEX('Policy Characteristics'!D:D,MATCH($C243,'Policy Characteristics'!$C:$C,0))),"",INDEX('Policy Characteristics'!D:D,MATCH($C243,'Policy Characteristics'!$C:$C,0)))</f>
        <v>Non BAU Capacity Retirement Schedule</v>
      </c>
      <c r="K243" s="358" t="str">
        <f>IF(ISBLANK(INDEX('Policy Characteristics'!E:E,MATCH($C243,'Policy Characteristics'!$C:$C,0))),"",INDEX('Policy Characteristics'!E:E,MATCH($C243,'Policy Characteristics'!$C:$C,0)))</f>
        <v/>
      </c>
      <c r="L243" s="358">
        <f>IF(ISBLANK(INDEX('Policy Characteristics'!F:F,MATCH($C243,'Policy Characteristics'!$C:$C,0))),"",INDEX('Policy Characteristics'!F:F,MATCH($C243,'Policy Characteristics'!$C:$C,0)))</f>
        <v>0</v>
      </c>
      <c r="M243" s="358">
        <f>IF(ISBLANK(INDEX('Policy Characteristics'!G:G,MATCH($C243,'Policy Characteristics'!$C:$C,0))),"",INDEX('Policy Characteristics'!G:G,MATCH($C243,'Policy Characteristics'!$C:$C,0)))</f>
        <v>1</v>
      </c>
      <c r="N243" s="358">
        <f>IF(ISBLANK(INDEX('Policy Characteristics'!H:H,MATCH($C243,'Policy Characteristics'!$C:$C,0))),"",INDEX('Policy Characteristics'!H:H,MATCH($C243,'Policy Characteristics'!$C:$C,0)))</f>
        <v>1</v>
      </c>
      <c r="O243" s="358" t="str">
        <f>IF(ISBLANK(INDEX('Policy Characteristics'!I:I,MATCH($C243,'Policy Characteristics'!$C:$C,0))),"",INDEX('Policy Characteristics'!I:I,MATCH($C243,'Policy Characteristics'!$C:$C,0)))</f>
        <v>on/off</v>
      </c>
      <c r="P243" s="358" t="str">
        <f>IF(ISBLANK(INDEX('Policy Characteristics'!J:J,MATCH($C243,'Policy Characteristics'!$C:$C,0))),"",INDEX('Policy Characteristics'!J:J,MATCH($C243,'Policy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243" s="358" t="str">
        <f>IF(ISBLANK(INDEX('Policy Characteristics'!K:K,MATCH($C243,'Policy Characteristics'!$C:$C,0))),"",INDEX('Policy Characteristics'!K:K,MATCH($C243,'Policy Characteristics'!$C:$C,0)))</f>
        <v/>
      </c>
      <c r="R243" s="358" t="str">
        <f>IF(ISBLANK(INDEX('Policy Characteristics'!L:L,MATCH($C243,'Policy Characteristics'!$C:$C,0))),"",INDEX('Policy Characteristics'!L:L,MATCH($C243,'Policy Characteristics'!$C:$C,0)))</f>
        <v/>
      </c>
    </row>
    <row r="244" spans="1:18" x14ac:dyDescent="0.35">
      <c r="A244" s="358" t="str">
        <f>IF(ISBLANK(INDEX('Policy Characteristics'!A:A,MATCH($C244,'Policy Characteristics'!$C:$C,0))),"",INDEX('Policy Characteristics'!A:A,MATCH($C244,'Policy Characteristics'!$C:$C,0)))</f>
        <v>Electricity Supply</v>
      </c>
      <c r="B244" s="358" t="str">
        <f>IF(ISBLANK(INDEX('Policy Characteristics'!B:B,MATCH($C244,'Policy Characteristics'!$C:$C,0))),"",INDEX('Policy Characteristics'!B:B,MATCH($C244,'Policy Characteristics'!$C:$C,0)))</f>
        <v>Non BAU Capacity Retirement Schedule</v>
      </c>
      <c r="C244" s="362" t="str">
        <f t="shared" si="21"/>
        <v>Boolean Use Non BAU Capacity Retirement Schedule</v>
      </c>
      <c r="D244" s="9" t="s">
        <v>78</v>
      </c>
      <c r="E244" s="53"/>
      <c r="F244" s="9" t="s">
        <v>92</v>
      </c>
      <c r="G244" s="53"/>
      <c r="H244" s="54">
        <v>862</v>
      </c>
      <c r="I244" s="53" t="s">
        <v>45</v>
      </c>
      <c r="J244" s="360" t="str">
        <f>IF(ISBLANK(INDEX('Policy Characteristics'!D:D,MATCH($C244,'Policy Characteristics'!$C:$C,0))),"",INDEX('Policy Characteristics'!D:D,MATCH($C244,'Policy Characteristics'!$C:$C,0)))</f>
        <v>Non BAU Capacity Retirement Schedule</v>
      </c>
      <c r="K244" s="358" t="str">
        <f>IF(ISBLANK(INDEX('Policy Characteristics'!E:E,MATCH($C244,'Policy Characteristics'!$C:$C,0))),"",INDEX('Policy Characteristics'!E:E,MATCH($C244,'Policy Characteristics'!$C:$C,0)))</f>
        <v/>
      </c>
      <c r="L244" s="358">
        <f>IF(ISBLANK(INDEX('Policy Characteristics'!F:F,MATCH($C244,'Policy Characteristics'!$C:$C,0))),"",INDEX('Policy Characteristics'!F:F,MATCH($C244,'Policy Characteristics'!$C:$C,0)))</f>
        <v>0</v>
      </c>
      <c r="M244" s="358">
        <f>IF(ISBLANK(INDEX('Policy Characteristics'!G:G,MATCH($C244,'Policy Characteristics'!$C:$C,0))),"",INDEX('Policy Characteristics'!G:G,MATCH($C244,'Policy Characteristics'!$C:$C,0)))</f>
        <v>1</v>
      </c>
      <c r="N244" s="358">
        <f>IF(ISBLANK(INDEX('Policy Characteristics'!H:H,MATCH($C244,'Policy Characteristics'!$C:$C,0))),"",INDEX('Policy Characteristics'!H:H,MATCH($C244,'Policy Characteristics'!$C:$C,0)))</f>
        <v>1</v>
      </c>
      <c r="O244" s="358" t="str">
        <f>IF(ISBLANK(INDEX('Policy Characteristics'!I:I,MATCH($C244,'Policy Characteristics'!$C:$C,0))),"",INDEX('Policy Characteristics'!I:I,MATCH($C244,'Policy Characteristics'!$C:$C,0)))</f>
        <v>on/off</v>
      </c>
      <c r="P244" s="358" t="str">
        <f>IF(ISBLANK(INDEX('Policy Characteristics'!J:J,MATCH($C244,'Policy Characteristics'!$C:$C,0))),"",INDEX('Policy Characteristics'!J:J,MATCH($C244,'Policy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244" s="358" t="str">
        <f>IF(ISBLANK(INDEX('Policy Characteristics'!K:K,MATCH($C244,'Policy Characteristics'!$C:$C,0))),"",INDEX('Policy Characteristics'!K:K,MATCH($C244,'Policy Characteristics'!$C:$C,0)))</f>
        <v/>
      </c>
      <c r="R244" s="358" t="str">
        <f>IF(ISBLANK(INDEX('Policy Characteristics'!L:L,MATCH($C244,'Policy Characteristics'!$C:$C,0))),"",INDEX('Policy Characteristics'!L:L,MATCH($C244,'Policy Characteristics'!$C:$C,0)))</f>
        <v/>
      </c>
    </row>
    <row r="245" spans="1:18" x14ac:dyDescent="0.35">
      <c r="A245" s="358" t="str">
        <f>IF(ISBLANK(INDEX('Policy Characteristics'!A:A,MATCH($C245,'Policy Characteristics'!$C:$C,0))),"",INDEX('Policy Characteristics'!A:A,MATCH($C245,'Policy Characteristics'!$C:$C,0)))</f>
        <v>Electricity Supply</v>
      </c>
      <c r="B245" s="358" t="str">
        <f>IF(ISBLANK(INDEX('Policy Characteristics'!B:B,MATCH($C245,'Policy Characteristics'!$C:$C,0))),"",INDEX('Policy Characteristics'!B:B,MATCH($C245,'Policy Characteristics'!$C:$C,0)))</f>
        <v>Non BAU Capacity Retirement Schedule</v>
      </c>
      <c r="C245" s="362" t="str">
        <f t="shared" si="21"/>
        <v>Boolean Use Non BAU Capacity Retirement Schedule</v>
      </c>
      <c r="D245" s="9" t="s">
        <v>79</v>
      </c>
      <c r="E245" s="53"/>
      <c r="F245" s="9" t="s">
        <v>93</v>
      </c>
      <c r="G245" s="53"/>
      <c r="H245" s="54">
        <v>863</v>
      </c>
      <c r="I245" s="53" t="s">
        <v>46</v>
      </c>
      <c r="J245" s="360" t="str">
        <f>IF(ISBLANK(INDEX('Policy Characteristics'!D:D,MATCH($C245,'Policy Characteristics'!$C:$C,0))),"",INDEX('Policy Characteristics'!D:D,MATCH($C245,'Policy Characteristics'!$C:$C,0)))</f>
        <v>Non BAU Capacity Retirement Schedule</v>
      </c>
      <c r="K245" s="358" t="str">
        <f>IF(ISBLANK(INDEX('Policy Characteristics'!E:E,MATCH($C245,'Policy Characteristics'!$C:$C,0))),"",INDEX('Policy Characteristics'!E:E,MATCH($C245,'Policy Characteristics'!$C:$C,0)))</f>
        <v/>
      </c>
      <c r="L245" s="358">
        <f>IF(ISBLANK(INDEX('Policy Characteristics'!F:F,MATCH($C245,'Policy Characteristics'!$C:$C,0))),"",INDEX('Policy Characteristics'!F:F,MATCH($C245,'Policy Characteristics'!$C:$C,0)))</f>
        <v>0</v>
      </c>
      <c r="M245" s="358">
        <f>IF(ISBLANK(INDEX('Policy Characteristics'!G:G,MATCH($C245,'Policy Characteristics'!$C:$C,0))),"",INDEX('Policy Characteristics'!G:G,MATCH($C245,'Policy Characteristics'!$C:$C,0)))</f>
        <v>1</v>
      </c>
      <c r="N245" s="358">
        <f>IF(ISBLANK(INDEX('Policy Characteristics'!H:H,MATCH($C245,'Policy Characteristics'!$C:$C,0))),"",INDEX('Policy Characteristics'!H:H,MATCH($C245,'Policy Characteristics'!$C:$C,0)))</f>
        <v>1</v>
      </c>
      <c r="O245" s="358" t="str">
        <f>IF(ISBLANK(INDEX('Policy Characteristics'!I:I,MATCH($C245,'Policy Characteristics'!$C:$C,0))),"",INDEX('Policy Characteristics'!I:I,MATCH($C245,'Policy Characteristics'!$C:$C,0)))</f>
        <v>on/off</v>
      </c>
      <c r="P245" s="358" t="str">
        <f>IF(ISBLANK(INDEX('Policy Characteristics'!J:J,MATCH($C245,'Policy Characteristics'!$C:$C,0))),"",INDEX('Policy Characteristics'!J:J,MATCH($C245,'Policy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245" s="358" t="str">
        <f>IF(ISBLANK(INDEX('Policy Characteristics'!K:K,MATCH($C245,'Policy Characteristics'!$C:$C,0))),"",INDEX('Policy Characteristics'!K:K,MATCH($C245,'Policy Characteristics'!$C:$C,0)))</f>
        <v/>
      </c>
      <c r="R245" s="358" t="str">
        <f>IF(ISBLANK(INDEX('Policy Characteristics'!L:L,MATCH($C245,'Policy Characteristics'!$C:$C,0))),"",INDEX('Policy Characteristics'!L:L,MATCH($C245,'Policy Characteristics'!$C:$C,0)))</f>
        <v/>
      </c>
    </row>
    <row r="246" spans="1:18" x14ac:dyDescent="0.35">
      <c r="A246" s="358" t="str">
        <f>IF(ISBLANK(INDEX('Policy Characteristics'!A:A,MATCH($C246,'Policy Characteristics'!$C:$C,0))),"",INDEX('Policy Characteristics'!A:A,MATCH($C246,'Policy Characteristics'!$C:$C,0)))</f>
        <v>Electricity Supply</v>
      </c>
      <c r="B246" s="358" t="str">
        <f>IF(ISBLANK(INDEX('Policy Characteristics'!B:B,MATCH($C246,'Policy Characteristics'!$C:$C,0))),"",INDEX('Policy Characteristics'!B:B,MATCH($C246,'Policy Characteristics'!$C:$C,0)))</f>
        <v>Non BAU Capacity Retirement Schedule</v>
      </c>
      <c r="C246" s="362" t="str">
        <f t="shared" si="21"/>
        <v>Boolean Use Non BAU Capacity Retirement Schedule</v>
      </c>
      <c r="D246" s="9" t="s">
        <v>478</v>
      </c>
      <c r="E246" s="53"/>
      <c r="F246" s="9" t="s">
        <v>481</v>
      </c>
      <c r="G246" s="53"/>
      <c r="H246" s="54">
        <v>864</v>
      </c>
      <c r="I246" s="53" t="s">
        <v>46</v>
      </c>
      <c r="J246" s="360" t="str">
        <f>IF(ISBLANK(INDEX('Policy Characteristics'!D:D,MATCH($C246,'Policy Characteristics'!$C:$C,0))),"",INDEX('Policy Characteristics'!D:D,MATCH($C246,'Policy Characteristics'!$C:$C,0)))</f>
        <v>Non BAU Capacity Retirement Schedule</v>
      </c>
      <c r="K246" s="358" t="str">
        <f>IF(ISBLANK(INDEX('Policy Characteristics'!E:E,MATCH($C246,'Policy Characteristics'!$C:$C,0))),"",INDEX('Policy Characteristics'!E:E,MATCH($C246,'Policy Characteristics'!$C:$C,0)))</f>
        <v/>
      </c>
      <c r="L246" s="358">
        <f>IF(ISBLANK(INDEX('Policy Characteristics'!F:F,MATCH($C246,'Policy Characteristics'!$C:$C,0))),"",INDEX('Policy Characteristics'!F:F,MATCH($C246,'Policy Characteristics'!$C:$C,0)))</f>
        <v>0</v>
      </c>
      <c r="M246" s="358">
        <f>IF(ISBLANK(INDEX('Policy Characteristics'!G:G,MATCH($C246,'Policy Characteristics'!$C:$C,0))),"",INDEX('Policy Characteristics'!G:G,MATCH($C246,'Policy Characteristics'!$C:$C,0)))</f>
        <v>1</v>
      </c>
      <c r="N246" s="358">
        <f>IF(ISBLANK(INDEX('Policy Characteristics'!H:H,MATCH($C246,'Policy Characteristics'!$C:$C,0))),"",INDEX('Policy Characteristics'!H:H,MATCH($C246,'Policy Characteristics'!$C:$C,0)))</f>
        <v>1</v>
      </c>
      <c r="O246" s="358" t="str">
        <f>IF(ISBLANK(INDEX('Policy Characteristics'!I:I,MATCH($C246,'Policy Characteristics'!$C:$C,0))),"",INDEX('Policy Characteristics'!I:I,MATCH($C246,'Policy Characteristics'!$C:$C,0)))</f>
        <v>on/off</v>
      </c>
      <c r="P246" s="358" t="str">
        <f>IF(ISBLANK(INDEX('Policy Characteristics'!J:J,MATCH($C246,'Policy Characteristics'!$C:$C,0))),"",INDEX('Policy Characteristics'!J:J,MATCH($C246,'Policy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246" s="358" t="str">
        <f>IF(ISBLANK(INDEX('Policy Characteristics'!K:K,MATCH($C246,'Policy Characteristics'!$C:$C,0))),"",INDEX('Policy Characteristics'!K:K,MATCH($C246,'Policy Characteristics'!$C:$C,0)))</f>
        <v/>
      </c>
      <c r="R246" s="358" t="str">
        <f>IF(ISBLANK(INDEX('Policy Characteristics'!L:L,MATCH($C246,'Policy Characteristics'!$C:$C,0))),"",INDEX('Policy Characteristics'!L:L,MATCH($C246,'Policy Characteristics'!$C:$C,0)))</f>
        <v/>
      </c>
    </row>
    <row r="247" spans="1:18" x14ac:dyDescent="0.35">
      <c r="A247" s="358" t="str">
        <f>IF(ISBLANK(INDEX('Policy Characteristics'!A:A,MATCH($C247,'Policy Characteristics'!$C:$C,0))),"",INDEX('Policy Characteristics'!A:A,MATCH($C247,'Policy Characteristics'!$C:$C,0)))</f>
        <v>Electricity Supply</v>
      </c>
      <c r="B247" s="358" t="str">
        <f>IF(ISBLANK(INDEX('Policy Characteristics'!B:B,MATCH($C247,'Policy Characteristics'!$C:$C,0))),"",INDEX('Policy Characteristics'!B:B,MATCH($C247,'Policy Characteristics'!$C:$C,0)))</f>
        <v>Non BAU Capacity Retirement Schedule</v>
      </c>
      <c r="C247" s="362" t="str">
        <f t="shared" si="21"/>
        <v>Boolean Use Non BAU Capacity Retirement Schedule</v>
      </c>
      <c r="D247" s="9" t="s">
        <v>80</v>
      </c>
      <c r="E247" s="53"/>
      <c r="F247" s="9" t="s">
        <v>94</v>
      </c>
      <c r="G247" s="53"/>
      <c r="H247" s="54">
        <v>865</v>
      </c>
      <c r="I247" s="53" t="s">
        <v>46</v>
      </c>
      <c r="J247" s="360" t="str">
        <f>IF(ISBLANK(INDEX('Policy Characteristics'!D:D,MATCH($C247,'Policy Characteristics'!$C:$C,0))),"",INDEX('Policy Characteristics'!D:D,MATCH($C247,'Policy Characteristics'!$C:$C,0)))</f>
        <v>Non BAU Capacity Retirement Schedule</v>
      </c>
      <c r="K247" s="358" t="str">
        <f>IF(ISBLANK(INDEX('Policy Characteristics'!E:E,MATCH($C247,'Policy Characteristics'!$C:$C,0))),"",INDEX('Policy Characteristics'!E:E,MATCH($C247,'Policy Characteristics'!$C:$C,0)))</f>
        <v/>
      </c>
      <c r="L247" s="358">
        <f>IF(ISBLANK(INDEX('Policy Characteristics'!F:F,MATCH($C247,'Policy Characteristics'!$C:$C,0))),"",INDEX('Policy Characteristics'!F:F,MATCH($C247,'Policy Characteristics'!$C:$C,0)))</f>
        <v>0</v>
      </c>
      <c r="M247" s="358">
        <f>IF(ISBLANK(INDEX('Policy Characteristics'!G:G,MATCH($C247,'Policy Characteristics'!$C:$C,0))),"",INDEX('Policy Characteristics'!G:G,MATCH($C247,'Policy Characteristics'!$C:$C,0)))</f>
        <v>1</v>
      </c>
      <c r="N247" s="358">
        <f>IF(ISBLANK(INDEX('Policy Characteristics'!H:H,MATCH($C247,'Policy Characteristics'!$C:$C,0))),"",INDEX('Policy Characteristics'!H:H,MATCH($C247,'Policy Characteristics'!$C:$C,0)))</f>
        <v>1</v>
      </c>
      <c r="O247" s="358" t="str">
        <f>IF(ISBLANK(INDEX('Policy Characteristics'!I:I,MATCH($C247,'Policy Characteristics'!$C:$C,0))),"",INDEX('Policy Characteristics'!I:I,MATCH($C247,'Policy Characteristics'!$C:$C,0)))</f>
        <v>on/off</v>
      </c>
      <c r="P247" s="358" t="str">
        <f>IF(ISBLANK(INDEX('Policy Characteristics'!J:J,MATCH($C247,'Policy Characteristics'!$C:$C,0))),"",INDEX('Policy Characteristics'!J:J,MATCH($C247,'Policy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247" s="358" t="str">
        <f>IF(ISBLANK(INDEX('Policy Characteristics'!K:K,MATCH($C247,'Policy Characteristics'!$C:$C,0))),"",INDEX('Policy Characteristics'!K:K,MATCH($C247,'Policy Characteristics'!$C:$C,0)))</f>
        <v/>
      </c>
      <c r="R247" s="358" t="str">
        <f>IF(ISBLANK(INDEX('Policy Characteristics'!L:L,MATCH($C247,'Policy Characteristics'!$C:$C,0))),"",INDEX('Policy Characteristics'!L:L,MATCH($C247,'Policy Characteristics'!$C:$C,0)))</f>
        <v/>
      </c>
    </row>
    <row r="248" spans="1:18" x14ac:dyDescent="0.35">
      <c r="A248" s="358" t="str">
        <f>IF(ISBLANK(INDEX('Policy Characteristics'!A:A,MATCH($C248,'Policy Characteristics'!$C:$C,0))),"",INDEX('Policy Characteristics'!A:A,MATCH($C248,'Policy Characteristics'!$C:$C,0)))</f>
        <v>Electricity Supply</v>
      </c>
      <c r="B248" s="358" t="str">
        <f>IF(ISBLANK(INDEX('Policy Characteristics'!B:B,MATCH($C248,'Policy Characteristics'!$C:$C,0))),"",INDEX('Policy Characteristics'!B:B,MATCH($C248,'Policy Characteristics'!$C:$C,0)))</f>
        <v>Non BAU Capacity Retirement Schedule</v>
      </c>
      <c r="C248" s="362" t="str">
        <f t="shared" si="21"/>
        <v>Boolean Use Non BAU Capacity Retirement Schedule</v>
      </c>
      <c r="D248" s="9" t="s">
        <v>81</v>
      </c>
      <c r="E248" s="53"/>
      <c r="F248" s="9" t="s">
        <v>95</v>
      </c>
      <c r="G248" s="53"/>
      <c r="H248" s="54">
        <v>866</v>
      </c>
      <c r="I248" s="53" t="s">
        <v>46</v>
      </c>
      <c r="J248" s="360" t="str">
        <f>IF(ISBLANK(INDEX('Policy Characteristics'!D:D,MATCH($C248,'Policy Characteristics'!$C:$C,0))),"",INDEX('Policy Characteristics'!D:D,MATCH($C248,'Policy Characteristics'!$C:$C,0)))</f>
        <v>Non BAU Capacity Retirement Schedule</v>
      </c>
      <c r="K248" s="358" t="str">
        <f>IF(ISBLANK(INDEX('Policy Characteristics'!E:E,MATCH($C248,'Policy Characteristics'!$C:$C,0))),"",INDEX('Policy Characteristics'!E:E,MATCH($C248,'Policy Characteristics'!$C:$C,0)))</f>
        <v/>
      </c>
      <c r="L248" s="358">
        <f>IF(ISBLANK(INDEX('Policy Characteristics'!F:F,MATCH($C248,'Policy Characteristics'!$C:$C,0))),"",INDEX('Policy Characteristics'!F:F,MATCH($C248,'Policy Characteristics'!$C:$C,0)))</f>
        <v>0</v>
      </c>
      <c r="M248" s="358">
        <f>IF(ISBLANK(INDEX('Policy Characteristics'!G:G,MATCH($C248,'Policy Characteristics'!$C:$C,0))),"",INDEX('Policy Characteristics'!G:G,MATCH($C248,'Policy Characteristics'!$C:$C,0)))</f>
        <v>1</v>
      </c>
      <c r="N248" s="358">
        <f>IF(ISBLANK(INDEX('Policy Characteristics'!H:H,MATCH($C248,'Policy Characteristics'!$C:$C,0))),"",INDEX('Policy Characteristics'!H:H,MATCH($C248,'Policy Characteristics'!$C:$C,0)))</f>
        <v>1</v>
      </c>
      <c r="O248" s="358" t="str">
        <f>IF(ISBLANK(INDEX('Policy Characteristics'!I:I,MATCH($C248,'Policy Characteristics'!$C:$C,0))),"",INDEX('Policy Characteristics'!I:I,MATCH($C248,'Policy Characteristics'!$C:$C,0)))</f>
        <v>on/off</v>
      </c>
      <c r="P248" s="358" t="str">
        <f>IF(ISBLANK(INDEX('Policy Characteristics'!J:J,MATCH($C248,'Policy Characteristics'!$C:$C,0))),"",INDEX('Policy Characteristics'!J:J,MATCH($C248,'Policy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248" s="358" t="str">
        <f>IF(ISBLANK(INDEX('Policy Characteristics'!K:K,MATCH($C248,'Policy Characteristics'!$C:$C,0))),"",INDEX('Policy Characteristics'!K:K,MATCH($C248,'Policy Characteristics'!$C:$C,0)))</f>
        <v/>
      </c>
      <c r="R248" s="358" t="str">
        <f>IF(ISBLANK(INDEX('Policy Characteristics'!L:L,MATCH($C248,'Policy Characteristics'!$C:$C,0))),"",INDEX('Policy Characteristics'!L:L,MATCH($C248,'Policy Characteristics'!$C:$C,0)))</f>
        <v/>
      </c>
    </row>
    <row r="249" spans="1:18" x14ac:dyDescent="0.35">
      <c r="A249" s="358" t="str">
        <f>IF(ISBLANK(INDEX('Policy Characteristics'!A:A,MATCH($C249,'Policy Characteristics'!$C:$C,0))),"",INDEX('Policy Characteristics'!A:A,MATCH($C249,'Policy Characteristics'!$C:$C,0)))</f>
        <v>Electricity Supply</v>
      </c>
      <c r="B249" s="358" t="str">
        <f>IF(ISBLANK(INDEX('Policy Characteristics'!B:B,MATCH($C249,'Policy Characteristics'!$C:$C,0))),"",INDEX('Policy Characteristics'!B:B,MATCH($C249,'Policy Characteristics'!$C:$C,0)))</f>
        <v>Non BAU Capacity Retirement Schedule</v>
      </c>
      <c r="C249" s="362" t="str">
        <f t="shared" si="21"/>
        <v>Boolean Use Non BAU Capacity Retirement Schedule</v>
      </c>
      <c r="D249" s="9" t="s">
        <v>82</v>
      </c>
      <c r="E249" s="53"/>
      <c r="F249" s="9" t="s">
        <v>96</v>
      </c>
      <c r="G249" s="53"/>
      <c r="H249" s="54">
        <v>867</v>
      </c>
      <c r="I249" s="53" t="s">
        <v>46</v>
      </c>
      <c r="J249" s="360" t="str">
        <f>IF(ISBLANK(INDEX('Policy Characteristics'!D:D,MATCH($C249,'Policy Characteristics'!$C:$C,0))),"",INDEX('Policy Characteristics'!D:D,MATCH($C249,'Policy Characteristics'!$C:$C,0)))</f>
        <v>Non BAU Capacity Retirement Schedule</v>
      </c>
      <c r="K249" s="358" t="str">
        <f>IF(ISBLANK(INDEX('Policy Characteristics'!E:E,MATCH($C249,'Policy Characteristics'!$C:$C,0))),"",INDEX('Policy Characteristics'!E:E,MATCH($C249,'Policy Characteristics'!$C:$C,0)))</f>
        <v/>
      </c>
      <c r="L249" s="358">
        <f>IF(ISBLANK(INDEX('Policy Characteristics'!F:F,MATCH($C249,'Policy Characteristics'!$C:$C,0))),"",INDEX('Policy Characteristics'!F:F,MATCH($C249,'Policy Characteristics'!$C:$C,0)))</f>
        <v>0</v>
      </c>
      <c r="M249" s="358">
        <f>IF(ISBLANK(INDEX('Policy Characteristics'!G:G,MATCH($C249,'Policy Characteristics'!$C:$C,0))),"",INDEX('Policy Characteristics'!G:G,MATCH($C249,'Policy Characteristics'!$C:$C,0)))</f>
        <v>1</v>
      </c>
      <c r="N249" s="358">
        <f>IF(ISBLANK(INDEX('Policy Characteristics'!H:H,MATCH($C249,'Policy Characteristics'!$C:$C,0))),"",INDEX('Policy Characteristics'!H:H,MATCH($C249,'Policy Characteristics'!$C:$C,0)))</f>
        <v>1</v>
      </c>
      <c r="O249" s="358" t="str">
        <f>IF(ISBLANK(INDEX('Policy Characteristics'!I:I,MATCH($C249,'Policy Characteristics'!$C:$C,0))),"",INDEX('Policy Characteristics'!I:I,MATCH($C249,'Policy Characteristics'!$C:$C,0)))</f>
        <v>on/off</v>
      </c>
      <c r="P249" s="358" t="str">
        <f>IF(ISBLANK(INDEX('Policy Characteristics'!J:J,MATCH($C249,'Policy Characteristics'!$C:$C,0))),"",INDEX('Policy Characteristics'!J:J,MATCH($C249,'Policy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249" s="358" t="str">
        <f>IF(ISBLANK(INDEX('Policy Characteristics'!K:K,MATCH($C249,'Policy Characteristics'!$C:$C,0))),"",INDEX('Policy Characteristics'!K:K,MATCH($C249,'Policy Characteristics'!$C:$C,0)))</f>
        <v/>
      </c>
      <c r="R249" s="358" t="str">
        <f>IF(ISBLANK(INDEX('Policy Characteristics'!L:L,MATCH($C249,'Policy Characteristics'!$C:$C,0))),"",INDEX('Policy Characteristics'!L:L,MATCH($C249,'Policy Characteristics'!$C:$C,0)))</f>
        <v/>
      </c>
    </row>
    <row r="250" spans="1:18" x14ac:dyDescent="0.35">
      <c r="A250" s="358" t="str">
        <f>IF(ISBLANK(INDEX('Policy Characteristics'!A:A,MATCH($C250,'Policy Characteristics'!$C:$C,0))),"",INDEX('Policy Characteristics'!A:A,MATCH($C250,'Policy Characteristics'!$C:$C,0)))</f>
        <v>Electricity Supply</v>
      </c>
      <c r="B250" s="358" t="str">
        <f>IF(ISBLANK(INDEX('Policy Characteristics'!B:B,MATCH($C250,'Policy Characteristics'!$C:$C,0))),"",INDEX('Policy Characteristics'!B:B,MATCH($C250,'Policy Characteristics'!$C:$C,0)))</f>
        <v>Non BAU Capacity Retirement Schedule</v>
      </c>
      <c r="C250" s="362" t="str">
        <f t="shared" si="21"/>
        <v>Boolean Use Non BAU Capacity Retirement Schedule</v>
      </c>
      <c r="D250" s="9" t="s">
        <v>2491</v>
      </c>
      <c r="E250" s="53"/>
      <c r="F250" s="9" t="s">
        <v>466</v>
      </c>
      <c r="G250" s="53"/>
      <c r="H250" s="54">
        <v>868</v>
      </c>
      <c r="I250" s="53" t="s">
        <v>46</v>
      </c>
      <c r="J250" s="360" t="str">
        <f>IF(ISBLANK(INDEX('Policy Characteristics'!D:D,MATCH($C250,'Policy Characteristics'!$C:$C,0))),"",INDEX('Policy Characteristics'!D:D,MATCH($C250,'Policy Characteristics'!$C:$C,0)))</f>
        <v>Non BAU Capacity Retirement Schedule</v>
      </c>
      <c r="K250" s="358" t="str">
        <f>IF(ISBLANK(INDEX('Policy Characteristics'!E:E,MATCH($C250,'Policy Characteristics'!$C:$C,0))),"",INDEX('Policy Characteristics'!E:E,MATCH($C250,'Policy Characteristics'!$C:$C,0)))</f>
        <v/>
      </c>
      <c r="L250" s="358">
        <f>IF(ISBLANK(INDEX('Policy Characteristics'!F:F,MATCH($C250,'Policy Characteristics'!$C:$C,0))),"",INDEX('Policy Characteristics'!F:F,MATCH($C250,'Policy Characteristics'!$C:$C,0)))</f>
        <v>0</v>
      </c>
      <c r="M250" s="358">
        <f>IF(ISBLANK(INDEX('Policy Characteristics'!G:G,MATCH($C250,'Policy Characteristics'!$C:$C,0))),"",INDEX('Policy Characteristics'!G:G,MATCH($C250,'Policy Characteristics'!$C:$C,0)))</f>
        <v>1</v>
      </c>
      <c r="N250" s="358">
        <f>IF(ISBLANK(INDEX('Policy Characteristics'!H:H,MATCH($C250,'Policy Characteristics'!$C:$C,0))),"",INDEX('Policy Characteristics'!H:H,MATCH($C250,'Policy Characteristics'!$C:$C,0)))</f>
        <v>1</v>
      </c>
      <c r="O250" s="358" t="str">
        <f>IF(ISBLANK(INDEX('Policy Characteristics'!I:I,MATCH($C250,'Policy Characteristics'!$C:$C,0))),"",INDEX('Policy Characteristics'!I:I,MATCH($C250,'Policy Characteristics'!$C:$C,0)))</f>
        <v>on/off</v>
      </c>
      <c r="P250" s="358" t="str">
        <f>IF(ISBLANK(INDEX('Policy Characteristics'!J:J,MATCH($C250,'Policy Characteristics'!$C:$C,0))),"",INDEX('Policy Characteristics'!J:J,MATCH($C250,'Policy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250" s="358" t="str">
        <f>IF(ISBLANK(INDEX('Policy Characteristics'!K:K,MATCH($C250,'Policy Characteristics'!$C:$C,0))),"",INDEX('Policy Characteristics'!K:K,MATCH($C250,'Policy Characteristics'!$C:$C,0)))</f>
        <v/>
      </c>
      <c r="R250" s="358" t="str">
        <f>IF(ISBLANK(INDEX('Policy Characteristics'!L:L,MATCH($C250,'Policy Characteristics'!$C:$C,0))),"",INDEX('Policy Characteristics'!L:L,MATCH($C250,'Policy Characteristics'!$C:$C,0)))</f>
        <v/>
      </c>
    </row>
    <row r="251" spans="1:18" x14ac:dyDescent="0.35">
      <c r="A251" s="358" t="str">
        <f>IF(ISBLANK(INDEX('Policy Characteristics'!A:A,MATCH($C251,'Policy Characteristics'!$C:$C,0))),"",INDEX('Policy Characteristics'!A:A,MATCH($C251,'Policy Characteristics'!$C:$C,0)))</f>
        <v>Electricity Supply</v>
      </c>
      <c r="B251" s="358" t="str">
        <f>IF(ISBLANK(INDEX('Policy Characteristics'!B:B,MATCH($C251,'Policy Characteristics'!$C:$C,0))),"",INDEX('Policy Characteristics'!B:B,MATCH($C251,'Policy Characteristics'!$C:$C,0)))</f>
        <v>Non BAU Capacity Retirement Schedule</v>
      </c>
      <c r="C251" s="362" t="str">
        <f t="shared" si="21"/>
        <v>Boolean Use Non BAU Capacity Retirement Schedule</v>
      </c>
      <c r="D251" s="9" t="s">
        <v>333</v>
      </c>
      <c r="E251" s="53"/>
      <c r="F251" s="9" t="s">
        <v>335</v>
      </c>
      <c r="G251" s="53"/>
      <c r="H251" s="54">
        <v>869</v>
      </c>
      <c r="I251" s="53" t="s">
        <v>46</v>
      </c>
      <c r="J251" s="360" t="str">
        <f>IF(ISBLANK(INDEX('Policy Characteristics'!D:D,MATCH($C251,'Policy Characteristics'!$C:$C,0))),"",INDEX('Policy Characteristics'!D:D,MATCH($C251,'Policy Characteristics'!$C:$C,0)))</f>
        <v>Non BAU Capacity Retirement Schedule</v>
      </c>
      <c r="K251" s="358" t="str">
        <f>IF(ISBLANK(INDEX('Policy Characteristics'!E:E,MATCH($C251,'Policy Characteristics'!$C:$C,0))),"",INDEX('Policy Characteristics'!E:E,MATCH($C251,'Policy Characteristics'!$C:$C,0)))</f>
        <v/>
      </c>
      <c r="L251" s="358">
        <f>IF(ISBLANK(INDEX('Policy Characteristics'!F:F,MATCH($C251,'Policy Characteristics'!$C:$C,0))),"",INDEX('Policy Characteristics'!F:F,MATCH($C251,'Policy Characteristics'!$C:$C,0)))</f>
        <v>0</v>
      </c>
      <c r="M251" s="358">
        <f>IF(ISBLANK(INDEX('Policy Characteristics'!G:G,MATCH($C251,'Policy Characteristics'!$C:$C,0))),"",INDEX('Policy Characteristics'!G:G,MATCH($C251,'Policy Characteristics'!$C:$C,0)))</f>
        <v>1</v>
      </c>
      <c r="N251" s="358">
        <f>IF(ISBLANK(INDEX('Policy Characteristics'!H:H,MATCH($C251,'Policy Characteristics'!$C:$C,0))),"",INDEX('Policy Characteristics'!H:H,MATCH($C251,'Policy Characteristics'!$C:$C,0)))</f>
        <v>1</v>
      </c>
      <c r="O251" s="358" t="str">
        <f>IF(ISBLANK(INDEX('Policy Characteristics'!I:I,MATCH($C251,'Policy Characteristics'!$C:$C,0))),"",INDEX('Policy Characteristics'!I:I,MATCH($C251,'Policy Characteristics'!$C:$C,0)))</f>
        <v>on/off</v>
      </c>
      <c r="P251" s="358" t="str">
        <f>IF(ISBLANK(INDEX('Policy Characteristics'!J:J,MATCH($C251,'Policy Characteristics'!$C:$C,0))),"",INDEX('Policy Characteristics'!J:J,MATCH($C251,'Policy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251" s="358" t="str">
        <f>IF(ISBLANK(INDEX('Policy Characteristics'!K:K,MATCH($C251,'Policy Characteristics'!$C:$C,0))),"",INDEX('Policy Characteristics'!K:K,MATCH($C251,'Policy Characteristics'!$C:$C,0)))</f>
        <v/>
      </c>
      <c r="R251" s="358" t="str">
        <f>IF(ISBLANK(INDEX('Policy Characteristics'!L:L,MATCH($C251,'Policy Characteristics'!$C:$C,0))),"",INDEX('Policy Characteristics'!L:L,MATCH($C251,'Policy Characteristics'!$C:$C,0)))</f>
        <v/>
      </c>
    </row>
    <row r="252" spans="1:18" x14ac:dyDescent="0.35">
      <c r="A252" s="358" t="str">
        <f>IF(ISBLANK(INDEX('Policy Characteristics'!A:A,MATCH($C252,'Policy Characteristics'!$C:$C,0))),"",INDEX('Policy Characteristics'!A:A,MATCH($C252,'Policy Characteristics'!$C:$C,0)))</f>
        <v>Electricity Supply</v>
      </c>
      <c r="B252" s="358" t="str">
        <f>IF(ISBLANK(INDEX('Policy Characteristics'!B:B,MATCH($C252,'Policy Characteristics'!$C:$C,0))),"",INDEX('Policy Characteristics'!B:B,MATCH($C252,'Policy Characteristics'!$C:$C,0)))</f>
        <v>Non BAU Capacity Retirement Schedule</v>
      </c>
      <c r="C252" s="362" t="str">
        <f t="shared" si="21"/>
        <v>Boolean Use Non BAU Capacity Retirement Schedule</v>
      </c>
      <c r="D252" s="9" t="s">
        <v>334</v>
      </c>
      <c r="E252" s="53"/>
      <c r="F252" s="9" t="s">
        <v>336</v>
      </c>
      <c r="G252" s="53"/>
      <c r="H252" s="54">
        <v>870</v>
      </c>
      <c r="I252" s="53" t="s">
        <v>46</v>
      </c>
      <c r="J252" s="360" t="str">
        <f>IF(ISBLANK(INDEX('Policy Characteristics'!D:D,MATCH($C252,'Policy Characteristics'!$C:$C,0))),"",INDEX('Policy Characteristics'!D:D,MATCH($C252,'Policy Characteristics'!$C:$C,0)))</f>
        <v>Non BAU Capacity Retirement Schedule</v>
      </c>
      <c r="K252" s="358" t="str">
        <f>IF(ISBLANK(INDEX('Policy Characteristics'!E:E,MATCH($C252,'Policy Characteristics'!$C:$C,0))),"",INDEX('Policy Characteristics'!E:E,MATCH($C252,'Policy Characteristics'!$C:$C,0)))</f>
        <v/>
      </c>
      <c r="L252" s="358">
        <f>IF(ISBLANK(INDEX('Policy Characteristics'!F:F,MATCH($C252,'Policy Characteristics'!$C:$C,0))),"",INDEX('Policy Characteristics'!F:F,MATCH($C252,'Policy Characteristics'!$C:$C,0)))</f>
        <v>0</v>
      </c>
      <c r="M252" s="358">
        <f>IF(ISBLANK(INDEX('Policy Characteristics'!G:G,MATCH($C252,'Policy Characteristics'!$C:$C,0))),"",INDEX('Policy Characteristics'!G:G,MATCH($C252,'Policy Characteristics'!$C:$C,0)))</f>
        <v>1</v>
      </c>
      <c r="N252" s="358">
        <f>IF(ISBLANK(INDEX('Policy Characteristics'!H:H,MATCH($C252,'Policy Characteristics'!$C:$C,0))),"",INDEX('Policy Characteristics'!H:H,MATCH($C252,'Policy Characteristics'!$C:$C,0)))</f>
        <v>1</v>
      </c>
      <c r="O252" s="358" t="str">
        <f>IF(ISBLANK(INDEX('Policy Characteristics'!I:I,MATCH($C252,'Policy Characteristics'!$C:$C,0))),"",INDEX('Policy Characteristics'!I:I,MATCH($C252,'Policy Characteristics'!$C:$C,0)))</f>
        <v>on/off</v>
      </c>
      <c r="P252" s="358" t="str">
        <f>IF(ISBLANK(INDEX('Policy Characteristics'!J:J,MATCH($C252,'Policy Characteristics'!$C:$C,0))),"",INDEX('Policy Characteristics'!J:J,MATCH($C252,'Policy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252" s="358" t="str">
        <f>IF(ISBLANK(INDEX('Policy Characteristics'!K:K,MATCH($C252,'Policy Characteristics'!$C:$C,0))),"",INDEX('Policy Characteristics'!K:K,MATCH($C252,'Policy Characteristics'!$C:$C,0)))</f>
        <v/>
      </c>
      <c r="R252" s="358" t="str">
        <f>IF(ISBLANK(INDEX('Policy Characteristics'!L:L,MATCH($C252,'Policy Characteristics'!$C:$C,0))),"",INDEX('Policy Characteristics'!L:L,MATCH($C252,'Policy Characteristics'!$C:$C,0)))</f>
        <v/>
      </c>
    </row>
    <row r="253" spans="1:18" x14ac:dyDescent="0.35">
      <c r="A253" s="358" t="str">
        <f>IF(ISBLANK(INDEX('Policy Characteristics'!A:A,MATCH($C253,'Policy Characteristics'!$C:$C,0))),"",INDEX('Policy Characteristics'!A:A,MATCH($C253,'Policy Characteristics'!$C:$C,0)))</f>
        <v>Electricity Supply</v>
      </c>
      <c r="B253" s="358" t="str">
        <f>IF(ISBLANK(INDEX('Policy Characteristics'!B:B,MATCH($C253,'Policy Characteristics'!$C:$C,0))),"",INDEX('Policy Characteristics'!B:B,MATCH($C253,'Policy Characteristics'!$C:$C,0)))</f>
        <v>Non BAU Capacity Retirement Schedule</v>
      </c>
      <c r="C253" s="362" t="str">
        <f t="shared" si="21"/>
        <v>Boolean Use Non BAU Capacity Retirement Schedule</v>
      </c>
      <c r="D253" s="9" t="s">
        <v>474</v>
      </c>
      <c r="E253" s="53"/>
      <c r="F253" s="9" t="s">
        <v>473</v>
      </c>
      <c r="G253" s="53"/>
      <c r="H253" s="54">
        <v>871</v>
      </c>
      <c r="I253" s="53" t="s">
        <v>46</v>
      </c>
      <c r="J253" s="360" t="str">
        <f>IF(ISBLANK(INDEX('Policy Characteristics'!D:D,MATCH($C253,'Policy Characteristics'!$C:$C,0))),"",INDEX('Policy Characteristics'!D:D,MATCH($C253,'Policy Characteristics'!$C:$C,0)))</f>
        <v>Non BAU Capacity Retirement Schedule</v>
      </c>
      <c r="K253" s="358" t="str">
        <f>IF(ISBLANK(INDEX('Policy Characteristics'!E:E,MATCH($C253,'Policy Characteristics'!$C:$C,0))),"",INDEX('Policy Characteristics'!E:E,MATCH($C253,'Policy Characteristics'!$C:$C,0)))</f>
        <v/>
      </c>
      <c r="L253" s="358">
        <f>IF(ISBLANK(INDEX('Policy Characteristics'!F:F,MATCH($C253,'Policy Characteristics'!$C:$C,0))),"",INDEX('Policy Characteristics'!F:F,MATCH($C253,'Policy Characteristics'!$C:$C,0)))</f>
        <v>0</v>
      </c>
      <c r="M253" s="358">
        <f>IF(ISBLANK(INDEX('Policy Characteristics'!G:G,MATCH($C253,'Policy Characteristics'!$C:$C,0))),"",INDEX('Policy Characteristics'!G:G,MATCH($C253,'Policy Characteristics'!$C:$C,0)))</f>
        <v>1</v>
      </c>
      <c r="N253" s="358">
        <f>IF(ISBLANK(INDEX('Policy Characteristics'!H:H,MATCH($C253,'Policy Characteristics'!$C:$C,0))),"",INDEX('Policy Characteristics'!H:H,MATCH($C253,'Policy Characteristics'!$C:$C,0)))</f>
        <v>1</v>
      </c>
      <c r="O253" s="358" t="str">
        <f>IF(ISBLANK(INDEX('Policy Characteristics'!I:I,MATCH($C253,'Policy Characteristics'!$C:$C,0))),"",INDEX('Policy Characteristics'!I:I,MATCH($C253,'Policy Characteristics'!$C:$C,0)))</f>
        <v>on/off</v>
      </c>
      <c r="P253" s="358" t="str">
        <f>IF(ISBLANK(INDEX('Policy Characteristics'!J:J,MATCH($C253,'Policy Characteristics'!$C:$C,0))),"",INDEX('Policy Characteristics'!J:J,MATCH($C253,'Policy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253" s="358" t="str">
        <f>IF(ISBLANK(INDEX('Policy Characteristics'!K:K,MATCH($C253,'Policy Characteristics'!$C:$C,0))),"",INDEX('Policy Characteristics'!K:K,MATCH($C253,'Policy Characteristics'!$C:$C,0)))</f>
        <v/>
      </c>
      <c r="R253" s="358" t="str">
        <f>IF(ISBLANK(INDEX('Policy Characteristics'!L:L,MATCH($C253,'Policy Characteristics'!$C:$C,0))),"",INDEX('Policy Characteristics'!L:L,MATCH($C253,'Policy Characteristics'!$C:$C,0)))</f>
        <v/>
      </c>
    </row>
    <row r="254" spans="1:18" x14ac:dyDescent="0.35">
      <c r="A254" s="358" t="str">
        <f>IF(ISBLANK(INDEX('Policy Characteristics'!A:A,MATCH($C254,'Policy Characteristics'!$C:$C,0))),"",INDEX('Policy Characteristics'!A:A,MATCH($C254,'Policy Characteristics'!$C:$C,0)))</f>
        <v>Electricity Supply</v>
      </c>
      <c r="B254" s="358" t="str">
        <f>IF(ISBLANK(INDEX('Policy Characteristics'!B:B,MATCH($C254,'Policy Characteristics'!$C:$C,0))),"",INDEX('Policy Characteristics'!B:B,MATCH($C254,'Policy Characteristics'!$C:$C,0)))</f>
        <v>Non BAU Capacity Retirement Schedule</v>
      </c>
      <c r="C254" s="362" t="str">
        <f t="shared" si="21"/>
        <v>Boolean Use Non BAU Capacity Retirement Schedule</v>
      </c>
      <c r="D254" s="9" t="s">
        <v>483</v>
      </c>
      <c r="E254" s="53"/>
      <c r="F254" s="9" t="s">
        <v>484</v>
      </c>
      <c r="G254" s="53"/>
      <c r="H254" s="54">
        <v>872</v>
      </c>
      <c r="I254" s="53" t="s">
        <v>46</v>
      </c>
      <c r="J254" s="360" t="str">
        <f>IF(ISBLANK(INDEX('Policy Characteristics'!D:D,MATCH($C254,'Policy Characteristics'!$C:$C,0))),"",INDEX('Policy Characteristics'!D:D,MATCH($C254,'Policy Characteristics'!$C:$C,0)))</f>
        <v>Non BAU Capacity Retirement Schedule</v>
      </c>
      <c r="K254" s="358" t="str">
        <f>IF(ISBLANK(INDEX('Policy Characteristics'!E:E,MATCH($C254,'Policy Characteristics'!$C:$C,0))),"",INDEX('Policy Characteristics'!E:E,MATCH($C254,'Policy Characteristics'!$C:$C,0)))</f>
        <v/>
      </c>
      <c r="L254" s="358">
        <f>IF(ISBLANK(INDEX('Policy Characteristics'!F:F,MATCH($C254,'Policy Characteristics'!$C:$C,0))),"",INDEX('Policy Characteristics'!F:F,MATCH($C254,'Policy Characteristics'!$C:$C,0)))</f>
        <v>0</v>
      </c>
      <c r="M254" s="358">
        <f>IF(ISBLANK(INDEX('Policy Characteristics'!G:G,MATCH($C254,'Policy Characteristics'!$C:$C,0))),"",INDEX('Policy Characteristics'!G:G,MATCH($C254,'Policy Characteristics'!$C:$C,0)))</f>
        <v>1</v>
      </c>
      <c r="N254" s="358">
        <f>IF(ISBLANK(INDEX('Policy Characteristics'!H:H,MATCH($C254,'Policy Characteristics'!$C:$C,0))),"",INDEX('Policy Characteristics'!H:H,MATCH($C254,'Policy Characteristics'!$C:$C,0)))</f>
        <v>1</v>
      </c>
      <c r="O254" s="358" t="str">
        <f>IF(ISBLANK(INDEX('Policy Characteristics'!I:I,MATCH($C254,'Policy Characteristics'!$C:$C,0))),"",INDEX('Policy Characteristics'!I:I,MATCH($C254,'Policy Characteristics'!$C:$C,0)))</f>
        <v>on/off</v>
      </c>
      <c r="P254" s="358" t="str">
        <f>IF(ISBLANK(INDEX('Policy Characteristics'!J:J,MATCH($C254,'Policy Characteristics'!$C:$C,0))),"",INDEX('Policy Characteristics'!J:J,MATCH($C254,'Policy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254" s="358" t="str">
        <f>IF(ISBLANK(INDEX('Policy Characteristics'!K:K,MATCH($C254,'Policy Characteristics'!$C:$C,0))),"",INDEX('Policy Characteristics'!K:K,MATCH($C254,'Policy Characteristics'!$C:$C,0)))</f>
        <v/>
      </c>
      <c r="R254" s="358" t="str">
        <f>IF(ISBLANK(INDEX('Policy Characteristics'!L:L,MATCH($C254,'Policy Characteristics'!$C:$C,0))),"",INDEX('Policy Characteristics'!L:L,MATCH($C254,'Policy Characteristics'!$C:$C,0)))</f>
        <v/>
      </c>
    </row>
    <row r="255" spans="1:18" x14ac:dyDescent="0.35">
      <c r="A255" s="358" t="str">
        <f>IF(ISBLANK(INDEX('Policy Characteristics'!A:A,MATCH($C255,'Policy Characteristics'!$C:$C,0))),"",INDEX('Policy Characteristics'!A:A,MATCH($C255,'Policy Characteristics'!$C:$C,0)))</f>
        <v>Electricity Supply</v>
      </c>
      <c r="B255" s="358" t="str">
        <f>IF(ISBLANK(INDEX('Policy Characteristics'!B:B,MATCH($C255,'Policy Characteristics'!$C:$C,0))),"",INDEX('Policy Characteristics'!B:B,MATCH($C255,'Policy Characteristics'!$C:$C,0)))</f>
        <v>Non BAU Capacity Retirement Schedule</v>
      </c>
      <c r="C255" s="362" t="str">
        <f t="shared" si="21"/>
        <v>Boolean Use Non BAU Capacity Retirement Schedule</v>
      </c>
      <c r="D255" s="9" t="s">
        <v>2850</v>
      </c>
      <c r="E255" s="53"/>
      <c r="F255" s="9" t="s">
        <v>2543</v>
      </c>
      <c r="G255" s="53"/>
      <c r="H255" s="54">
        <v>873</v>
      </c>
      <c r="I255" s="53" t="s">
        <v>46</v>
      </c>
      <c r="J255" s="360" t="str">
        <f>IF(ISBLANK(INDEX('Policy Characteristics'!D:D,MATCH($C255,'Policy Characteristics'!$C:$C,0))),"",INDEX('Policy Characteristics'!D:D,MATCH($C255,'Policy Characteristics'!$C:$C,0)))</f>
        <v>Non BAU Capacity Retirement Schedule</v>
      </c>
      <c r="K255" s="358" t="str">
        <f>IF(ISBLANK(INDEX('Policy Characteristics'!E:E,MATCH($C255,'Policy Characteristics'!$C:$C,0))),"",INDEX('Policy Characteristics'!E:E,MATCH($C255,'Policy Characteristics'!$C:$C,0)))</f>
        <v/>
      </c>
      <c r="L255" s="358">
        <f>IF(ISBLANK(INDEX('Policy Characteristics'!F:F,MATCH($C255,'Policy Characteristics'!$C:$C,0))),"",INDEX('Policy Characteristics'!F:F,MATCH($C255,'Policy Characteristics'!$C:$C,0)))</f>
        <v>0</v>
      </c>
      <c r="M255" s="358">
        <f>IF(ISBLANK(INDEX('Policy Characteristics'!G:G,MATCH($C255,'Policy Characteristics'!$C:$C,0))),"",INDEX('Policy Characteristics'!G:G,MATCH($C255,'Policy Characteristics'!$C:$C,0)))</f>
        <v>1</v>
      </c>
      <c r="N255" s="358">
        <f>IF(ISBLANK(INDEX('Policy Characteristics'!H:H,MATCH($C255,'Policy Characteristics'!$C:$C,0))),"",INDEX('Policy Characteristics'!H:H,MATCH($C255,'Policy Characteristics'!$C:$C,0)))</f>
        <v>1</v>
      </c>
      <c r="O255" s="358" t="str">
        <f>IF(ISBLANK(INDEX('Policy Characteristics'!I:I,MATCH($C255,'Policy Characteristics'!$C:$C,0))),"",INDEX('Policy Characteristics'!I:I,MATCH($C255,'Policy Characteristics'!$C:$C,0)))</f>
        <v>on/off</v>
      </c>
      <c r="P255" s="358" t="str">
        <f>IF(ISBLANK(INDEX('Policy Characteristics'!J:J,MATCH($C255,'Policy Characteristics'!$C:$C,0))),"",INDEX('Policy Characteristics'!J:J,MATCH($C255,'Policy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255" s="358" t="str">
        <f>IF(ISBLANK(INDEX('Policy Characteristics'!K:K,MATCH($C255,'Policy Characteristics'!$C:$C,0))),"",INDEX('Policy Characteristics'!K:K,MATCH($C255,'Policy Characteristics'!$C:$C,0)))</f>
        <v/>
      </c>
      <c r="R255" s="358" t="str">
        <f>IF(ISBLANK(INDEX('Policy Characteristics'!L:L,MATCH($C255,'Policy Characteristics'!$C:$C,0))),"",INDEX('Policy Characteristics'!L:L,MATCH($C255,'Policy Characteristics'!$C:$C,0)))</f>
        <v/>
      </c>
    </row>
    <row r="256" spans="1:18" x14ac:dyDescent="0.35">
      <c r="A256" s="358" t="str">
        <f>IF(ISBLANK(INDEX('Policy Characteristics'!A:A,MATCH($C256,'Policy Characteristics'!$C:$C,0))),"",INDEX('Policy Characteristics'!A:A,MATCH($C256,'Policy Characteristics'!$C:$C,0)))</f>
        <v>Electricity Supply</v>
      </c>
      <c r="B256" s="358" t="str">
        <f>IF(ISBLANK(INDEX('Policy Characteristics'!B:B,MATCH($C256,'Policy Characteristics'!$C:$C,0))),"",INDEX('Policy Characteristics'!B:B,MATCH($C256,'Policy Characteristics'!$C:$C,0)))</f>
        <v>Non BAU Capacity Retirement Schedule</v>
      </c>
      <c r="C256" s="362" t="str">
        <f t="shared" si="21"/>
        <v>Boolean Use Non BAU Capacity Retirement Schedule</v>
      </c>
      <c r="D256" s="9" t="s">
        <v>2851</v>
      </c>
      <c r="E256" s="53"/>
      <c r="F256" s="9" t="s">
        <v>2678</v>
      </c>
      <c r="G256" s="53"/>
      <c r="H256" s="54">
        <v>874</v>
      </c>
      <c r="I256" s="53" t="s">
        <v>46</v>
      </c>
      <c r="J256" s="360" t="str">
        <f>IF(ISBLANK(INDEX('Policy Characteristics'!D:D,MATCH($C256,'Policy Characteristics'!$C:$C,0))),"",INDEX('Policy Characteristics'!D:D,MATCH($C256,'Policy Characteristics'!$C:$C,0)))</f>
        <v>Non BAU Capacity Retirement Schedule</v>
      </c>
      <c r="K256" s="358" t="str">
        <f>IF(ISBLANK(INDEX('Policy Characteristics'!E:E,MATCH($C256,'Policy Characteristics'!$C:$C,0))),"",INDEX('Policy Characteristics'!E:E,MATCH($C256,'Policy Characteristics'!$C:$C,0)))</f>
        <v/>
      </c>
      <c r="L256" s="358">
        <f>IF(ISBLANK(INDEX('Policy Characteristics'!F:F,MATCH($C256,'Policy Characteristics'!$C:$C,0))),"",INDEX('Policy Characteristics'!F:F,MATCH($C256,'Policy Characteristics'!$C:$C,0)))</f>
        <v>0</v>
      </c>
      <c r="M256" s="358">
        <f>IF(ISBLANK(INDEX('Policy Characteristics'!G:G,MATCH($C256,'Policy Characteristics'!$C:$C,0))),"",INDEX('Policy Characteristics'!G:G,MATCH($C256,'Policy Characteristics'!$C:$C,0)))</f>
        <v>1</v>
      </c>
      <c r="N256" s="358">
        <f>IF(ISBLANK(INDEX('Policy Characteristics'!H:H,MATCH($C256,'Policy Characteristics'!$C:$C,0))),"",INDEX('Policy Characteristics'!H:H,MATCH($C256,'Policy Characteristics'!$C:$C,0)))</f>
        <v>1</v>
      </c>
      <c r="O256" s="358" t="str">
        <f>IF(ISBLANK(INDEX('Policy Characteristics'!I:I,MATCH($C256,'Policy Characteristics'!$C:$C,0))),"",INDEX('Policy Characteristics'!I:I,MATCH($C256,'Policy Characteristics'!$C:$C,0)))</f>
        <v>on/off</v>
      </c>
      <c r="P256" s="358" t="str">
        <f>IF(ISBLANK(INDEX('Policy Characteristics'!J:J,MATCH($C256,'Policy Characteristics'!$C:$C,0))),"",INDEX('Policy Characteristics'!J:J,MATCH($C256,'Policy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256" s="358" t="str">
        <f>IF(ISBLANK(INDEX('Policy Characteristics'!K:K,MATCH($C256,'Policy Characteristics'!$C:$C,0))),"",INDEX('Policy Characteristics'!K:K,MATCH($C256,'Policy Characteristics'!$C:$C,0)))</f>
        <v/>
      </c>
      <c r="R256" s="358" t="str">
        <f>IF(ISBLANK(INDEX('Policy Characteristics'!L:L,MATCH($C256,'Policy Characteristics'!$C:$C,0))),"",INDEX('Policy Characteristics'!L:L,MATCH($C256,'Policy Characteristics'!$C:$C,0)))</f>
        <v/>
      </c>
    </row>
    <row r="257" spans="1:18" x14ac:dyDescent="0.35">
      <c r="A257" s="358" t="str">
        <f>IF(ISBLANK(INDEX('Policy Characteristics'!A:A,MATCH($C257,'Policy Characteristics'!$C:$C,0))),"",INDEX('Policy Characteristics'!A:A,MATCH($C257,'Policy Characteristics'!$C:$C,0)))</f>
        <v>Electricity Supply</v>
      </c>
      <c r="B257" s="358" t="str">
        <f>IF(ISBLANK(INDEX('Policy Characteristics'!B:B,MATCH($C257,'Policy Characteristics'!$C:$C,0))),"",INDEX('Policy Characteristics'!B:B,MATCH($C257,'Policy Characteristics'!$C:$C,0)))</f>
        <v>Non BAU Capacity Retirement Schedule</v>
      </c>
      <c r="C257" s="362" t="str">
        <f t="shared" si="21"/>
        <v>Boolean Use Non BAU Capacity Retirement Schedule</v>
      </c>
      <c r="D257" s="9" t="s">
        <v>2852</v>
      </c>
      <c r="E257" s="53"/>
      <c r="F257" s="9" t="s">
        <v>2545</v>
      </c>
      <c r="G257" s="53"/>
      <c r="H257" s="54">
        <v>875</v>
      </c>
      <c r="I257" s="53" t="s">
        <v>46</v>
      </c>
      <c r="J257" s="360" t="str">
        <f>IF(ISBLANK(INDEX('Policy Characteristics'!D:D,MATCH($C257,'Policy Characteristics'!$C:$C,0))),"",INDEX('Policy Characteristics'!D:D,MATCH($C257,'Policy Characteristics'!$C:$C,0)))</f>
        <v>Non BAU Capacity Retirement Schedule</v>
      </c>
      <c r="K257" s="358" t="str">
        <f>IF(ISBLANK(INDEX('Policy Characteristics'!E:E,MATCH($C257,'Policy Characteristics'!$C:$C,0))),"",INDEX('Policy Characteristics'!E:E,MATCH($C257,'Policy Characteristics'!$C:$C,0)))</f>
        <v/>
      </c>
      <c r="L257" s="358">
        <f>IF(ISBLANK(INDEX('Policy Characteristics'!F:F,MATCH($C257,'Policy Characteristics'!$C:$C,0))),"",INDEX('Policy Characteristics'!F:F,MATCH($C257,'Policy Characteristics'!$C:$C,0)))</f>
        <v>0</v>
      </c>
      <c r="M257" s="358">
        <f>IF(ISBLANK(INDEX('Policy Characteristics'!G:G,MATCH($C257,'Policy Characteristics'!$C:$C,0))),"",INDEX('Policy Characteristics'!G:G,MATCH($C257,'Policy Characteristics'!$C:$C,0)))</f>
        <v>1</v>
      </c>
      <c r="N257" s="358">
        <f>IF(ISBLANK(INDEX('Policy Characteristics'!H:H,MATCH($C257,'Policy Characteristics'!$C:$C,0))),"",INDEX('Policy Characteristics'!H:H,MATCH($C257,'Policy Characteristics'!$C:$C,0)))</f>
        <v>1</v>
      </c>
      <c r="O257" s="358" t="str">
        <f>IF(ISBLANK(INDEX('Policy Characteristics'!I:I,MATCH($C257,'Policy Characteristics'!$C:$C,0))),"",INDEX('Policy Characteristics'!I:I,MATCH($C257,'Policy Characteristics'!$C:$C,0)))</f>
        <v>on/off</v>
      </c>
      <c r="P257" s="358" t="str">
        <f>IF(ISBLANK(INDEX('Policy Characteristics'!J:J,MATCH($C257,'Policy Characteristics'!$C:$C,0))),"",INDEX('Policy Characteristics'!J:J,MATCH($C257,'Policy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257" s="358" t="str">
        <f>IF(ISBLANK(INDEX('Policy Characteristics'!K:K,MATCH($C257,'Policy Characteristics'!$C:$C,0))),"",INDEX('Policy Characteristics'!K:K,MATCH($C257,'Policy Characteristics'!$C:$C,0)))</f>
        <v/>
      </c>
      <c r="R257" s="358" t="str">
        <f>IF(ISBLANK(INDEX('Policy Characteristics'!L:L,MATCH($C257,'Policy Characteristics'!$C:$C,0))),"",INDEX('Policy Characteristics'!L:L,MATCH($C257,'Policy Characteristics'!$C:$C,0)))</f>
        <v/>
      </c>
    </row>
    <row r="258" spans="1:18" s="5" customFormat="1" x14ac:dyDescent="0.35">
      <c r="A258" s="358" t="str">
        <f>IF(ISBLANK(INDEX('Policy Characteristics'!A:A,MATCH($C258,'Policy Characteristics'!$C:$C,0))),"",INDEX('Policy Characteristics'!A:A,MATCH($C258,'Policy Characteristics'!$C:$C,0)))</f>
        <v>Electricity Supply</v>
      </c>
      <c r="B258" s="358" t="str">
        <f>IF(ISBLANK(INDEX('Policy Characteristics'!B:B,MATCH($C258,'Policy Characteristics'!$C:$C,0))),"",INDEX('Policy Characteristics'!B:B,MATCH($C258,'Policy Characteristics'!$C:$C,0)))</f>
        <v>Non BAU Mandated Capacity Construction</v>
      </c>
      <c r="C258" s="363" t="s">
        <v>134</v>
      </c>
      <c r="D258" s="53" t="s">
        <v>477</v>
      </c>
      <c r="E258" s="53"/>
      <c r="F258" s="53" t="s">
        <v>476</v>
      </c>
      <c r="G258" s="53"/>
      <c r="H258" s="54">
        <v>633</v>
      </c>
      <c r="I258" s="53" t="s">
        <v>46</v>
      </c>
      <c r="J258" s="360" t="str">
        <f>IF(ISBLANK(INDEX('Policy Characteristics'!D:D,MATCH($C258,'Policy Characteristics'!$C:$C,0))),"",INDEX('Policy Characteristics'!D:D,MATCH($C258,'Policy Characteristics'!$C:$C,0)))</f>
        <v>Non BAU Mandated Capacity Construction</v>
      </c>
      <c r="K258" s="358" t="str">
        <f>IF(ISBLANK(INDEX('Policy Characteristics'!E:E,MATCH($C258,'Policy Characteristics'!$C:$C,0))),"",INDEX('Policy Characteristics'!E:E,MATCH($C258,'Policy Characteristics'!$C:$C,0)))</f>
        <v/>
      </c>
      <c r="L258" s="358">
        <f>IF(ISBLANK(INDEX('Policy Characteristics'!F:F,MATCH($C258,'Policy Characteristics'!$C:$C,0))),"",INDEX('Policy Characteristics'!F:F,MATCH($C258,'Policy Characteristics'!$C:$C,0)))</f>
        <v>0</v>
      </c>
      <c r="M258" s="358">
        <f>IF(ISBLANK(INDEX('Policy Characteristics'!G:G,MATCH($C258,'Policy Characteristics'!$C:$C,0))),"",INDEX('Policy Characteristics'!G:G,MATCH($C258,'Policy Characteristics'!$C:$C,0)))</f>
        <v>1</v>
      </c>
      <c r="N258" s="358">
        <f>IF(ISBLANK(INDEX('Policy Characteristics'!H:H,MATCH($C258,'Policy Characteristics'!$C:$C,0))),"",INDEX('Policy Characteristics'!H:H,MATCH($C258,'Policy Characteristics'!$C:$C,0)))</f>
        <v>1</v>
      </c>
      <c r="O258" s="358" t="str">
        <f>IF(ISBLANK(INDEX('Policy Characteristics'!I:I,MATCH($C258,'Policy Characteristics'!$C:$C,0))),"",INDEX('Policy Characteristics'!I:I,MATCH($C258,'Policy Characteristics'!$C:$C,0)))</f>
        <v>on/off</v>
      </c>
      <c r="P258" s="358" t="str">
        <f>IF(ISBLANK(INDEX('Policy Characteristics'!J:J,MATCH($C258,'Policy Characteristics'!$C:$C,0))),"",INDEX('Policy Characteristics'!J:J,MATCH($C258,'Policy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58" s="358" t="str">
        <f>IF(ISBLANK(INDEX('Policy Characteristics'!K:K,MATCH($C258,'Policy Characteristics'!$C:$C,0))),"",INDEX('Policy Characteristics'!K:K,MATCH($C258,'Policy Characteristics'!$C:$C,0)))</f>
        <v/>
      </c>
      <c r="R258" s="358" t="str">
        <f>IF(ISBLANK(INDEX('Policy Characteristics'!L:L,MATCH($C258,'Policy Characteristics'!$C:$C,0))),"",INDEX('Policy Characteristics'!L:L,MATCH($C258,'Policy Characteristics'!$C:$C,0)))</f>
        <v/>
      </c>
    </row>
    <row r="259" spans="1:18" s="5" customFormat="1" x14ac:dyDescent="0.35">
      <c r="A259" s="358" t="str">
        <f>IF(ISBLANK(INDEX('Policy Characteristics'!A:A,MATCH($C259,'Policy Characteristics'!$C:$C,0))),"",INDEX('Policy Characteristics'!A:A,MATCH($C259,'Policy Characteristics'!$C:$C,0)))</f>
        <v>Electricity Supply</v>
      </c>
      <c r="B259" s="358" t="str">
        <f>IF(ISBLANK(INDEX('Policy Characteristics'!B:B,MATCH($C259,'Policy Characteristics'!$C:$C,0))),"",INDEX('Policy Characteristics'!B:B,MATCH($C259,'Policy Characteristics'!$C:$C,0)))</f>
        <v>Non BAU Mandated Capacity Construction</v>
      </c>
      <c r="C259" s="362" t="str">
        <f t="shared" ref="C259:C273" si="22">C$258</f>
        <v>Boolean Use Non BAU Mandated Capacity Construction Schedule</v>
      </c>
      <c r="D259" s="9" t="s">
        <v>331</v>
      </c>
      <c r="E259" s="53"/>
      <c r="F259" s="9" t="s">
        <v>332</v>
      </c>
      <c r="G259" s="53"/>
      <c r="H259" s="54">
        <v>634</v>
      </c>
      <c r="I259" s="53" t="s">
        <v>45</v>
      </c>
      <c r="J259" s="360" t="str">
        <f>IF(ISBLANK(INDEX('Policy Characteristics'!D:D,MATCH($C259,'Policy Characteristics'!$C:$C,0))),"",INDEX('Policy Characteristics'!D:D,MATCH($C259,'Policy Characteristics'!$C:$C,0)))</f>
        <v>Non BAU Mandated Capacity Construction</v>
      </c>
      <c r="K259" s="358" t="str">
        <f>IF(ISBLANK(INDEX('Policy Characteristics'!E:E,MATCH($C259,'Policy Characteristics'!$C:$C,0))),"",INDEX('Policy Characteristics'!E:E,MATCH($C259,'Policy Characteristics'!$C:$C,0)))</f>
        <v/>
      </c>
      <c r="L259" s="358">
        <f>IF(ISBLANK(INDEX('Policy Characteristics'!F:F,MATCH($C259,'Policy Characteristics'!$C:$C,0))),"",INDEX('Policy Characteristics'!F:F,MATCH($C259,'Policy Characteristics'!$C:$C,0)))</f>
        <v>0</v>
      </c>
      <c r="M259" s="358">
        <f>IF(ISBLANK(INDEX('Policy Characteristics'!G:G,MATCH($C259,'Policy Characteristics'!$C:$C,0))),"",INDEX('Policy Characteristics'!G:G,MATCH($C259,'Policy Characteristics'!$C:$C,0)))</f>
        <v>1</v>
      </c>
      <c r="N259" s="358">
        <f>IF(ISBLANK(INDEX('Policy Characteristics'!H:H,MATCH($C259,'Policy Characteristics'!$C:$C,0))),"",INDEX('Policy Characteristics'!H:H,MATCH($C259,'Policy Characteristics'!$C:$C,0)))</f>
        <v>1</v>
      </c>
      <c r="O259" s="358" t="str">
        <f>IF(ISBLANK(INDEX('Policy Characteristics'!I:I,MATCH($C259,'Policy Characteristics'!$C:$C,0))),"",INDEX('Policy Characteristics'!I:I,MATCH($C259,'Policy Characteristics'!$C:$C,0)))</f>
        <v>on/off</v>
      </c>
      <c r="P259" s="358" t="str">
        <f>IF(ISBLANK(INDEX('Policy Characteristics'!J:J,MATCH($C259,'Policy Characteristics'!$C:$C,0))),"",INDEX('Policy Characteristics'!J:J,MATCH($C259,'Policy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59" s="358" t="str">
        <f>IF(ISBLANK(INDEX('Policy Characteristics'!K:K,MATCH($C259,'Policy Characteristics'!$C:$C,0))),"",INDEX('Policy Characteristics'!K:K,MATCH($C259,'Policy Characteristics'!$C:$C,0)))</f>
        <v/>
      </c>
      <c r="R259" s="358" t="str">
        <f>IF(ISBLANK(INDEX('Policy Characteristics'!L:L,MATCH($C259,'Policy Characteristics'!$C:$C,0))),"",INDEX('Policy Characteristics'!L:L,MATCH($C259,'Policy Characteristics'!$C:$C,0)))</f>
        <v/>
      </c>
    </row>
    <row r="260" spans="1:18" s="5" customFormat="1" x14ac:dyDescent="0.35">
      <c r="A260" s="358" t="str">
        <f>IF(ISBLANK(INDEX('Policy Characteristics'!A:A,MATCH($C260,'Policy Characteristics'!$C:$C,0))),"",INDEX('Policy Characteristics'!A:A,MATCH($C260,'Policy Characteristics'!$C:$C,0)))</f>
        <v>Electricity Supply</v>
      </c>
      <c r="B260" s="358" t="str">
        <f>IF(ISBLANK(INDEX('Policy Characteristics'!B:B,MATCH($C260,'Policy Characteristics'!$C:$C,0))),"",INDEX('Policy Characteristics'!B:B,MATCH($C260,'Policy Characteristics'!$C:$C,0)))</f>
        <v>Non BAU Mandated Capacity Construction</v>
      </c>
      <c r="C260" s="362" t="str">
        <f t="shared" si="22"/>
        <v>Boolean Use Non BAU Mandated Capacity Construction Schedule</v>
      </c>
      <c r="D260" s="9" t="s">
        <v>78</v>
      </c>
      <c r="E260" s="53"/>
      <c r="F260" s="9" t="s">
        <v>92</v>
      </c>
      <c r="G260" s="53"/>
      <c r="H260" s="54">
        <v>635</v>
      </c>
      <c r="I260" s="53" t="s">
        <v>46</v>
      </c>
      <c r="J260" s="360" t="str">
        <f>IF(ISBLANK(INDEX('Policy Characteristics'!D:D,MATCH($C260,'Policy Characteristics'!$C:$C,0))),"",INDEX('Policy Characteristics'!D:D,MATCH($C260,'Policy Characteristics'!$C:$C,0)))</f>
        <v>Non BAU Mandated Capacity Construction</v>
      </c>
      <c r="K260" s="358" t="str">
        <f>IF(ISBLANK(INDEX('Policy Characteristics'!E:E,MATCH($C260,'Policy Characteristics'!$C:$C,0))),"",INDEX('Policy Characteristics'!E:E,MATCH($C260,'Policy Characteristics'!$C:$C,0)))</f>
        <v/>
      </c>
      <c r="L260" s="358">
        <f>IF(ISBLANK(INDEX('Policy Characteristics'!F:F,MATCH($C260,'Policy Characteristics'!$C:$C,0))),"",INDEX('Policy Characteristics'!F:F,MATCH($C260,'Policy Characteristics'!$C:$C,0)))</f>
        <v>0</v>
      </c>
      <c r="M260" s="358">
        <f>IF(ISBLANK(INDEX('Policy Characteristics'!G:G,MATCH($C260,'Policy Characteristics'!$C:$C,0))),"",INDEX('Policy Characteristics'!G:G,MATCH($C260,'Policy Characteristics'!$C:$C,0)))</f>
        <v>1</v>
      </c>
      <c r="N260" s="358">
        <f>IF(ISBLANK(INDEX('Policy Characteristics'!H:H,MATCH($C260,'Policy Characteristics'!$C:$C,0))),"",INDEX('Policy Characteristics'!H:H,MATCH($C260,'Policy Characteristics'!$C:$C,0)))</f>
        <v>1</v>
      </c>
      <c r="O260" s="358" t="str">
        <f>IF(ISBLANK(INDEX('Policy Characteristics'!I:I,MATCH($C260,'Policy Characteristics'!$C:$C,0))),"",INDEX('Policy Characteristics'!I:I,MATCH($C260,'Policy Characteristics'!$C:$C,0)))</f>
        <v>on/off</v>
      </c>
      <c r="P260" s="358" t="str">
        <f>IF(ISBLANK(INDEX('Policy Characteristics'!J:J,MATCH($C260,'Policy Characteristics'!$C:$C,0))),"",INDEX('Policy Characteristics'!J:J,MATCH($C260,'Policy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0" s="358" t="str">
        <f>IF(ISBLANK(INDEX('Policy Characteristics'!K:K,MATCH($C260,'Policy Characteristics'!$C:$C,0))),"",INDEX('Policy Characteristics'!K:K,MATCH($C260,'Policy Characteristics'!$C:$C,0)))</f>
        <v/>
      </c>
      <c r="R260" s="358" t="str">
        <f>IF(ISBLANK(INDEX('Policy Characteristics'!L:L,MATCH($C260,'Policy Characteristics'!$C:$C,0))),"",INDEX('Policy Characteristics'!L:L,MATCH($C260,'Policy Characteristics'!$C:$C,0)))</f>
        <v/>
      </c>
    </row>
    <row r="261" spans="1:18" s="5" customFormat="1" x14ac:dyDescent="0.35">
      <c r="A261" s="358" t="str">
        <f>IF(ISBLANK(INDEX('Policy Characteristics'!A:A,MATCH($C261,'Policy Characteristics'!$C:$C,0))),"",INDEX('Policy Characteristics'!A:A,MATCH($C261,'Policy Characteristics'!$C:$C,0)))</f>
        <v>Electricity Supply</v>
      </c>
      <c r="B261" s="358" t="str">
        <f>IF(ISBLANK(INDEX('Policy Characteristics'!B:B,MATCH($C261,'Policy Characteristics'!$C:$C,0))),"",INDEX('Policy Characteristics'!B:B,MATCH($C261,'Policy Characteristics'!$C:$C,0)))</f>
        <v>Non BAU Mandated Capacity Construction</v>
      </c>
      <c r="C261" s="362" t="str">
        <f t="shared" si="22"/>
        <v>Boolean Use Non BAU Mandated Capacity Construction Schedule</v>
      </c>
      <c r="D261" s="9" t="s">
        <v>79</v>
      </c>
      <c r="E261" s="53"/>
      <c r="F261" s="9" t="s">
        <v>93</v>
      </c>
      <c r="G261" s="53"/>
      <c r="H261" s="54">
        <v>636</v>
      </c>
      <c r="I261" s="53" t="s">
        <v>46</v>
      </c>
      <c r="J261" s="360" t="str">
        <f>IF(ISBLANK(INDEX('Policy Characteristics'!D:D,MATCH($C261,'Policy Characteristics'!$C:$C,0))),"",INDEX('Policy Characteristics'!D:D,MATCH($C261,'Policy Characteristics'!$C:$C,0)))</f>
        <v>Non BAU Mandated Capacity Construction</v>
      </c>
      <c r="K261" s="358" t="str">
        <f>IF(ISBLANK(INDEX('Policy Characteristics'!E:E,MATCH($C261,'Policy Characteristics'!$C:$C,0))),"",INDEX('Policy Characteristics'!E:E,MATCH($C261,'Policy Characteristics'!$C:$C,0)))</f>
        <v/>
      </c>
      <c r="L261" s="358">
        <f>IF(ISBLANK(INDEX('Policy Characteristics'!F:F,MATCH($C261,'Policy Characteristics'!$C:$C,0))),"",INDEX('Policy Characteristics'!F:F,MATCH($C261,'Policy Characteristics'!$C:$C,0)))</f>
        <v>0</v>
      </c>
      <c r="M261" s="358">
        <f>IF(ISBLANK(INDEX('Policy Characteristics'!G:G,MATCH($C261,'Policy Characteristics'!$C:$C,0))),"",INDEX('Policy Characteristics'!G:G,MATCH($C261,'Policy Characteristics'!$C:$C,0)))</f>
        <v>1</v>
      </c>
      <c r="N261" s="358">
        <f>IF(ISBLANK(INDEX('Policy Characteristics'!H:H,MATCH($C261,'Policy Characteristics'!$C:$C,0))),"",INDEX('Policy Characteristics'!H:H,MATCH($C261,'Policy Characteristics'!$C:$C,0)))</f>
        <v>1</v>
      </c>
      <c r="O261" s="358" t="str">
        <f>IF(ISBLANK(INDEX('Policy Characteristics'!I:I,MATCH($C261,'Policy Characteristics'!$C:$C,0))),"",INDEX('Policy Characteristics'!I:I,MATCH($C261,'Policy Characteristics'!$C:$C,0)))</f>
        <v>on/off</v>
      </c>
      <c r="P261" s="358" t="str">
        <f>IF(ISBLANK(INDEX('Policy Characteristics'!J:J,MATCH($C261,'Policy Characteristics'!$C:$C,0))),"",INDEX('Policy Characteristics'!J:J,MATCH($C261,'Policy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1" s="358" t="str">
        <f>IF(ISBLANK(INDEX('Policy Characteristics'!K:K,MATCH($C261,'Policy Characteristics'!$C:$C,0))),"",INDEX('Policy Characteristics'!K:K,MATCH($C261,'Policy Characteristics'!$C:$C,0)))</f>
        <v/>
      </c>
      <c r="R261" s="358" t="str">
        <f>IF(ISBLANK(INDEX('Policy Characteristics'!L:L,MATCH($C261,'Policy Characteristics'!$C:$C,0))),"",INDEX('Policy Characteristics'!L:L,MATCH($C261,'Policy Characteristics'!$C:$C,0)))</f>
        <v/>
      </c>
    </row>
    <row r="262" spans="1:18" s="5" customFormat="1" x14ac:dyDescent="0.35">
      <c r="A262" s="358" t="str">
        <f>IF(ISBLANK(INDEX('Policy Characteristics'!A:A,MATCH($C262,'Policy Characteristics'!$C:$C,0))),"",INDEX('Policy Characteristics'!A:A,MATCH($C262,'Policy Characteristics'!$C:$C,0)))</f>
        <v>Electricity Supply</v>
      </c>
      <c r="B262" s="358" t="str">
        <f>IF(ISBLANK(INDEX('Policy Characteristics'!B:B,MATCH($C262,'Policy Characteristics'!$C:$C,0))),"",INDEX('Policy Characteristics'!B:B,MATCH($C262,'Policy Characteristics'!$C:$C,0)))</f>
        <v>Non BAU Mandated Capacity Construction</v>
      </c>
      <c r="C262" s="362" t="str">
        <f t="shared" si="22"/>
        <v>Boolean Use Non BAU Mandated Capacity Construction Schedule</v>
      </c>
      <c r="D262" s="9" t="s">
        <v>478</v>
      </c>
      <c r="E262" s="53"/>
      <c r="F262" s="9" t="s">
        <v>481</v>
      </c>
      <c r="G262" s="53"/>
      <c r="H262" s="54">
        <v>637</v>
      </c>
      <c r="I262" s="53" t="s">
        <v>46</v>
      </c>
      <c r="J262" s="360" t="str">
        <f>IF(ISBLANK(INDEX('Policy Characteristics'!D:D,MATCH($C262,'Policy Characteristics'!$C:$C,0))),"",INDEX('Policy Characteristics'!D:D,MATCH($C262,'Policy Characteristics'!$C:$C,0)))</f>
        <v>Non BAU Mandated Capacity Construction</v>
      </c>
      <c r="K262" s="358" t="str">
        <f>IF(ISBLANK(INDEX('Policy Characteristics'!E:E,MATCH($C262,'Policy Characteristics'!$C:$C,0))),"",INDEX('Policy Characteristics'!E:E,MATCH($C262,'Policy Characteristics'!$C:$C,0)))</f>
        <v/>
      </c>
      <c r="L262" s="358">
        <f>IF(ISBLANK(INDEX('Policy Characteristics'!F:F,MATCH($C262,'Policy Characteristics'!$C:$C,0))),"",INDEX('Policy Characteristics'!F:F,MATCH($C262,'Policy Characteristics'!$C:$C,0)))</f>
        <v>0</v>
      </c>
      <c r="M262" s="358">
        <f>IF(ISBLANK(INDEX('Policy Characteristics'!G:G,MATCH($C262,'Policy Characteristics'!$C:$C,0))),"",INDEX('Policy Characteristics'!G:G,MATCH($C262,'Policy Characteristics'!$C:$C,0)))</f>
        <v>1</v>
      </c>
      <c r="N262" s="358">
        <f>IF(ISBLANK(INDEX('Policy Characteristics'!H:H,MATCH($C262,'Policy Characteristics'!$C:$C,0))),"",INDEX('Policy Characteristics'!H:H,MATCH($C262,'Policy Characteristics'!$C:$C,0)))</f>
        <v>1</v>
      </c>
      <c r="O262" s="358" t="str">
        <f>IF(ISBLANK(INDEX('Policy Characteristics'!I:I,MATCH($C262,'Policy Characteristics'!$C:$C,0))),"",INDEX('Policy Characteristics'!I:I,MATCH($C262,'Policy Characteristics'!$C:$C,0)))</f>
        <v>on/off</v>
      </c>
      <c r="P262" s="358" t="str">
        <f>IF(ISBLANK(INDEX('Policy Characteristics'!J:J,MATCH($C262,'Policy Characteristics'!$C:$C,0))),"",INDEX('Policy Characteristics'!J:J,MATCH($C262,'Policy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2" s="358" t="str">
        <f>IF(ISBLANK(INDEX('Policy Characteristics'!K:K,MATCH($C262,'Policy Characteristics'!$C:$C,0))),"",INDEX('Policy Characteristics'!K:K,MATCH($C262,'Policy Characteristics'!$C:$C,0)))</f>
        <v/>
      </c>
      <c r="R262" s="358" t="str">
        <f>IF(ISBLANK(INDEX('Policy Characteristics'!L:L,MATCH($C262,'Policy Characteristics'!$C:$C,0))),"",INDEX('Policy Characteristics'!L:L,MATCH($C262,'Policy Characteristics'!$C:$C,0)))</f>
        <v/>
      </c>
    </row>
    <row r="263" spans="1:18" s="5" customFormat="1" x14ac:dyDescent="0.35">
      <c r="A263" s="358" t="str">
        <f>IF(ISBLANK(INDEX('Policy Characteristics'!A:A,MATCH($C263,'Policy Characteristics'!$C:$C,0))),"",INDEX('Policy Characteristics'!A:A,MATCH($C263,'Policy Characteristics'!$C:$C,0)))</f>
        <v>Electricity Supply</v>
      </c>
      <c r="B263" s="358" t="str">
        <f>IF(ISBLANK(INDEX('Policy Characteristics'!B:B,MATCH($C263,'Policy Characteristics'!$C:$C,0))),"",INDEX('Policy Characteristics'!B:B,MATCH($C263,'Policy Characteristics'!$C:$C,0)))</f>
        <v>Non BAU Mandated Capacity Construction</v>
      </c>
      <c r="C263" s="362" t="str">
        <f t="shared" si="22"/>
        <v>Boolean Use Non BAU Mandated Capacity Construction Schedule</v>
      </c>
      <c r="D263" s="9" t="s">
        <v>80</v>
      </c>
      <c r="E263" s="53"/>
      <c r="F263" s="9" t="s">
        <v>94</v>
      </c>
      <c r="G263" s="53"/>
      <c r="H263" s="54">
        <v>638</v>
      </c>
      <c r="I263" s="53" t="s">
        <v>46</v>
      </c>
      <c r="J263" s="360" t="str">
        <f>IF(ISBLANK(INDEX('Policy Characteristics'!D:D,MATCH($C263,'Policy Characteristics'!$C:$C,0))),"",INDEX('Policy Characteristics'!D:D,MATCH($C263,'Policy Characteristics'!$C:$C,0)))</f>
        <v>Non BAU Mandated Capacity Construction</v>
      </c>
      <c r="K263" s="358" t="str">
        <f>IF(ISBLANK(INDEX('Policy Characteristics'!E:E,MATCH($C263,'Policy Characteristics'!$C:$C,0))),"",INDEX('Policy Characteristics'!E:E,MATCH($C263,'Policy Characteristics'!$C:$C,0)))</f>
        <v/>
      </c>
      <c r="L263" s="358">
        <f>IF(ISBLANK(INDEX('Policy Characteristics'!F:F,MATCH($C263,'Policy Characteristics'!$C:$C,0))),"",INDEX('Policy Characteristics'!F:F,MATCH($C263,'Policy Characteristics'!$C:$C,0)))</f>
        <v>0</v>
      </c>
      <c r="M263" s="358">
        <f>IF(ISBLANK(INDEX('Policy Characteristics'!G:G,MATCH($C263,'Policy Characteristics'!$C:$C,0))),"",INDEX('Policy Characteristics'!G:G,MATCH($C263,'Policy Characteristics'!$C:$C,0)))</f>
        <v>1</v>
      </c>
      <c r="N263" s="358">
        <f>IF(ISBLANK(INDEX('Policy Characteristics'!H:H,MATCH($C263,'Policy Characteristics'!$C:$C,0))),"",INDEX('Policy Characteristics'!H:H,MATCH($C263,'Policy Characteristics'!$C:$C,0)))</f>
        <v>1</v>
      </c>
      <c r="O263" s="358" t="str">
        <f>IF(ISBLANK(INDEX('Policy Characteristics'!I:I,MATCH($C263,'Policy Characteristics'!$C:$C,0))),"",INDEX('Policy Characteristics'!I:I,MATCH($C263,'Policy Characteristics'!$C:$C,0)))</f>
        <v>on/off</v>
      </c>
      <c r="P263" s="358" t="str">
        <f>IF(ISBLANK(INDEX('Policy Characteristics'!J:J,MATCH($C263,'Policy Characteristics'!$C:$C,0))),"",INDEX('Policy Characteristics'!J:J,MATCH($C263,'Policy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3" s="358" t="str">
        <f>IF(ISBLANK(INDEX('Policy Characteristics'!K:K,MATCH($C263,'Policy Characteristics'!$C:$C,0))),"",INDEX('Policy Characteristics'!K:K,MATCH($C263,'Policy Characteristics'!$C:$C,0)))</f>
        <v/>
      </c>
      <c r="R263" s="358" t="str">
        <f>IF(ISBLANK(INDEX('Policy Characteristics'!L:L,MATCH($C263,'Policy Characteristics'!$C:$C,0))),"",INDEX('Policy Characteristics'!L:L,MATCH($C263,'Policy Characteristics'!$C:$C,0)))</f>
        <v/>
      </c>
    </row>
    <row r="264" spans="1:18" s="5" customFormat="1" x14ac:dyDescent="0.35">
      <c r="A264" s="358" t="str">
        <f>IF(ISBLANK(INDEX('Policy Characteristics'!A:A,MATCH($C264,'Policy Characteristics'!$C:$C,0))),"",INDEX('Policy Characteristics'!A:A,MATCH($C264,'Policy Characteristics'!$C:$C,0)))</f>
        <v>Electricity Supply</v>
      </c>
      <c r="B264" s="358" t="str">
        <f>IF(ISBLANK(INDEX('Policy Characteristics'!B:B,MATCH($C264,'Policy Characteristics'!$C:$C,0))),"",INDEX('Policy Characteristics'!B:B,MATCH($C264,'Policy Characteristics'!$C:$C,0)))</f>
        <v>Non BAU Mandated Capacity Construction</v>
      </c>
      <c r="C264" s="362" t="str">
        <f t="shared" si="22"/>
        <v>Boolean Use Non BAU Mandated Capacity Construction Schedule</v>
      </c>
      <c r="D264" s="9" t="s">
        <v>81</v>
      </c>
      <c r="E264" s="53"/>
      <c r="F264" s="9" t="s">
        <v>95</v>
      </c>
      <c r="G264" s="53"/>
      <c r="H264" s="54">
        <v>639</v>
      </c>
      <c r="I264" s="53" t="s">
        <v>46</v>
      </c>
      <c r="J264" s="360" t="str">
        <f>IF(ISBLANK(INDEX('Policy Characteristics'!D:D,MATCH($C264,'Policy Characteristics'!$C:$C,0))),"",INDEX('Policy Characteristics'!D:D,MATCH($C264,'Policy Characteristics'!$C:$C,0)))</f>
        <v>Non BAU Mandated Capacity Construction</v>
      </c>
      <c r="K264" s="358" t="str">
        <f>IF(ISBLANK(INDEX('Policy Characteristics'!E:E,MATCH($C264,'Policy Characteristics'!$C:$C,0))),"",INDEX('Policy Characteristics'!E:E,MATCH($C264,'Policy Characteristics'!$C:$C,0)))</f>
        <v/>
      </c>
      <c r="L264" s="358">
        <f>IF(ISBLANK(INDEX('Policy Characteristics'!F:F,MATCH($C264,'Policy Characteristics'!$C:$C,0))),"",INDEX('Policy Characteristics'!F:F,MATCH($C264,'Policy Characteristics'!$C:$C,0)))</f>
        <v>0</v>
      </c>
      <c r="M264" s="358">
        <f>IF(ISBLANK(INDEX('Policy Characteristics'!G:G,MATCH($C264,'Policy Characteristics'!$C:$C,0))),"",INDEX('Policy Characteristics'!G:G,MATCH($C264,'Policy Characteristics'!$C:$C,0)))</f>
        <v>1</v>
      </c>
      <c r="N264" s="358">
        <f>IF(ISBLANK(INDEX('Policy Characteristics'!H:H,MATCH($C264,'Policy Characteristics'!$C:$C,0))),"",INDEX('Policy Characteristics'!H:H,MATCH($C264,'Policy Characteristics'!$C:$C,0)))</f>
        <v>1</v>
      </c>
      <c r="O264" s="358" t="str">
        <f>IF(ISBLANK(INDEX('Policy Characteristics'!I:I,MATCH($C264,'Policy Characteristics'!$C:$C,0))),"",INDEX('Policy Characteristics'!I:I,MATCH($C264,'Policy Characteristics'!$C:$C,0)))</f>
        <v>on/off</v>
      </c>
      <c r="P264" s="358" t="str">
        <f>IF(ISBLANK(INDEX('Policy Characteristics'!J:J,MATCH($C264,'Policy Characteristics'!$C:$C,0))),"",INDEX('Policy Characteristics'!J:J,MATCH($C264,'Policy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4" s="358" t="str">
        <f>IF(ISBLANK(INDEX('Policy Characteristics'!K:K,MATCH($C264,'Policy Characteristics'!$C:$C,0))),"",INDEX('Policy Characteristics'!K:K,MATCH($C264,'Policy Characteristics'!$C:$C,0)))</f>
        <v/>
      </c>
      <c r="R264" s="358" t="str">
        <f>IF(ISBLANK(INDEX('Policy Characteristics'!L:L,MATCH($C264,'Policy Characteristics'!$C:$C,0))),"",INDEX('Policy Characteristics'!L:L,MATCH($C264,'Policy Characteristics'!$C:$C,0)))</f>
        <v/>
      </c>
    </row>
    <row r="265" spans="1:18" s="5" customFormat="1" x14ac:dyDescent="0.35">
      <c r="A265" s="358" t="str">
        <f>IF(ISBLANK(INDEX('Policy Characteristics'!A:A,MATCH($C265,'Policy Characteristics'!$C:$C,0))),"",INDEX('Policy Characteristics'!A:A,MATCH($C265,'Policy Characteristics'!$C:$C,0)))</f>
        <v>Electricity Supply</v>
      </c>
      <c r="B265" s="358" t="str">
        <f>IF(ISBLANK(INDEX('Policy Characteristics'!B:B,MATCH($C265,'Policy Characteristics'!$C:$C,0))),"",INDEX('Policy Characteristics'!B:B,MATCH($C265,'Policy Characteristics'!$C:$C,0)))</f>
        <v>Non BAU Mandated Capacity Construction</v>
      </c>
      <c r="C265" s="362" t="str">
        <f t="shared" si="22"/>
        <v>Boolean Use Non BAU Mandated Capacity Construction Schedule</v>
      </c>
      <c r="D265" s="9" t="s">
        <v>82</v>
      </c>
      <c r="E265" s="53"/>
      <c r="F265" s="9" t="s">
        <v>96</v>
      </c>
      <c r="G265" s="53"/>
      <c r="H265" s="54">
        <v>640</v>
      </c>
      <c r="I265" s="53" t="s">
        <v>46</v>
      </c>
      <c r="J265" s="360" t="str">
        <f>IF(ISBLANK(INDEX('Policy Characteristics'!D:D,MATCH($C265,'Policy Characteristics'!$C:$C,0))),"",INDEX('Policy Characteristics'!D:D,MATCH($C265,'Policy Characteristics'!$C:$C,0)))</f>
        <v>Non BAU Mandated Capacity Construction</v>
      </c>
      <c r="K265" s="358" t="str">
        <f>IF(ISBLANK(INDEX('Policy Characteristics'!E:E,MATCH($C265,'Policy Characteristics'!$C:$C,0))),"",INDEX('Policy Characteristics'!E:E,MATCH($C265,'Policy Characteristics'!$C:$C,0)))</f>
        <v/>
      </c>
      <c r="L265" s="358">
        <f>IF(ISBLANK(INDEX('Policy Characteristics'!F:F,MATCH($C265,'Policy Characteristics'!$C:$C,0))),"",INDEX('Policy Characteristics'!F:F,MATCH($C265,'Policy Characteristics'!$C:$C,0)))</f>
        <v>0</v>
      </c>
      <c r="M265" s="358">
        <f>IF(ISBLANK(INDEX('Policy Characteristics'!G:G,MATCH($C265,'Policy Characteristics'!$C:$C,0))),"",INDEX('Policy Characteristics'!G:G,MATCH($C265,'Policy Characteristics'!$C:$C,0)))</f>
        <v>1</v>
      </c>
      <c r="N265" s="358">
        <f>IF(ISBLANK(INDEX('Policy Characteristics'!H:H,MATCH($C265,'Policy Characteristics'!$C:$C,0))),"",INDEX('Policy Characteristics'!H:H,MATCH($C265,'Policy Characteristics'!$C:$C,0)))</f>
        <v>1</v>
      </c>
      <c r="O265" s="358" t="str">
        <f>IF(ISBLANK(INDEX('Policy Characteristics'!I:I,MATCH($C265,'Policy Characteristics'!$C:$C,0))),"",INDEX('Policy Characteristics'!I:I,MATCH($C265,'Policy Characteristics'!$C:$C,0)))</f>
        <v>on/off</v>
      </c>
      <c r="P265" s="358" t="str">
        <f>IF(ISBLANK(INDEX('Policy Characteristics'!J:J,MATCH($C265,'Policy Characteristics'!$C:$C,0))),"",INDEX('Policy Characteristics'!J:J,MATCH($C265,'Policy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5" s="358" t="str">
        <f>IF(ISBLANK(INDEX('Policy Characteristics'!K:K,MATCH($C265,'Policy Characteristics'!$C:$C,0))),"",INDEX('Policy Characteristics'!K:K,MATCH($C265,'Policy Characteristics'!$C:$C,0)))</f>
        <v/>
      </c>
      <c r="R265" s="358" t="str">
        <f>IF(ISBLANK(INDEX('Policy Characteristics'!L:L,MATCH($C265,'Policy Characteristics'!$C:$C,0))),"",INDEX('Policy Characteristics'!L:L,MATCH($C265,'Policy Characteristics'!$C:$C,0)))</f>
        <v/>
      </c>
    </row>
    <row r="266" spans="1:18" s="5" customFormat="1" x14ac:dyDescent="0.35">
      <c r="A266" s="358" t="str">
        <f>IF(ISBLANK(INDEX('Policy Characteristics'!A:A,MATCH($C266,'Policy Characteristics'!$C:$C,0))),"",INDEX('Policy Characteristics'!A:A,MATCH($C266,'Policy Characteristics'!$C:$C,0)))</f>
        <v>Electricity Supply</v>
      </c>
      <c r="B266" s="358" t="str">
        <f>IF(ISBLANK(INDEX('Policy Characteristics'!B:B,MATCH($C266,'Policy Characteristics'!$C:$C,0))),"",INDEX('Policy Characteristics'!B:B,MATCH($C266,'Policy Characteristics'!$C:$C,0)))</f>
        <v>Non BAU Mandated Capacity Construction</v>
      </c>
      <c r="C266" s="362" t="str">
        <f t="shared" si="22"/>
        <v>Boolean Use Non BAU Mandated Capacity Construction Schedule</v>
      </c>
      <c r="D266" s="9" t="s">
        <v>2491</v>
      </c>
      <c r="E266" s="53"/>
      <c r="F266" s="9" t="s">
        <v>466</v>
      </c>
      <c r="G266" s="53"/>
      <c r="H266" s="54">
        <v>641</v>
      </c>
      <c r="I266" s="53" t="s">
        <v>46</v>
      </c>
      <c r="J266" s="360" t="str">
        <f>IF(ISBLANK(INDEX('Policy Characteristics'!D:D,MATCH($C266,'Policy Characteristics'!$C:$C,0))),"",INDEX('Policy Characteristics'!D:D,MATCH($C266,'Policy Characteristics'!$C:$C,0)))</f>
        <v>Non BAU Mandated Capacity Construction</v>
      </c>
      <c r="K266" s="358" t="str">
        <f>IF(ISBLANK(INDEX('Policy Characteristics'!E:E,MATCH($C266,'Policy Characteristics'!$C:$C,0))),"",INDEX('Policy Characteristics'!E:E,MATCH($C266,'Policy Characteristics'!$C:$C,0)))</f>
        <v/>
      </c>
      <c r="L266" s="358">
        <f>IF(ISBLANK(INDEX('Policy Characteristics'!F:F,MATCH($C266,'Policy Characteristics'!$C:$C,0))),"",INDEX('Policy Characteristics'!F:F,MATCH($C266,'Policy Characteristics'!$C:$C,0)))</f>
        <v>0</v>
      </c>
      <c r="M266" s="358">
        <f>IF(ISBLANK(INDEX('Policy Characteristics'!G:G,MATCH($C266,'Policy Characteristics'!$C:$C,0))),"",INDEX('Policy Characteristics'!G:G,MATCH($C266,'Policy Characteristics'!$C:$C,0)))</f>
        <v>1</v>
      </c>
      <c r="N266" s="358">
        <f>IF(ISBLANK(INDEX('Policy Characteristics'!H:H,MATCH($C266,'Policy Characteristics'!$C:$C,0))),"",INDEX('Policy Characteristics'!H:H,MATCH($C266,'Policy Characteristics'!$C:$C,0)))</f>
        <v>1</v>
      </c>
      <c r="O266" s="358" t="str">
        <f>IF(ISBLANK(INDEX('Policy Characteristics'!I:I,MATCH($C266,'Policy Characteristics'!$C:$C,0))),"",INDEX('Policy Characteristics'!I:I,MATCH($C266,'Policy Characteristics'!$C:$C,0)))</f>
        <v>on/off</v>
      </c>
      <c r="P266" s="358" t="str">
        <f>IF(ISBLANK(INDEX('Policy Characteristics'!J:J,MATCH($C266,'Policy Characteristics'!$C:$C,0))),"",INDEX('Policy Characteristics'!J:J,MATCH($C266,'Policy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6" s="358" t="str">
        <f>IF(ISBLANK(INDEX('Policy Characteristics'!K:K,MATCH($C266,'Policy Characteristics'!$C:$C,0))),"",INDEX('Policy Characteristics'!K:K,MATCH($C266,'Policy Characteristics'!$C:$C,0)))</f>
        <v/>
      </c>
      <c r="R266" s="358" t="str">
        <f>IF(ISBLANK(INDEX('Policy Characteristics'!L:L,MATCH($C266,'Policy Characteristics'!$C:$C,0))),"",INDEX('Policy Characteristics'!L:L,MATCH($C266,'Policy Characteristics'!$C:$C,0)))</f>
        <v/>
      </c>
    </row>
    <row r="267" spans="1:18" s="5" customFormat="1" x14ac:dyDescent="0.35">
      <c r="A267" s="358" t="str">
        <f>IF(ISBLANK(INDEX('Policy Characteristics'!A:A,MATCH($C267,'Policy Characteristics'!$C:$C,0))),"",INDEX('Policy Characteristics'!A:A,MATCH($C267,'Policy Characteristics'!$C:$C,0)))</f>
        <v>Electricity Supply</v>
      </c>
      <c r="B267" s="358" t="str">
        <f>IF(ISBLANK(INDEX('Policy Characteristics'!B:B,MATCH($C267,'Policy Characteristics'!$C:$C,0))),"",INDEX('Policy Characteristics'!B:B,MATCH($C267,'Policy Characteristics'!$C:$C,0)))</f>
        <v>Non BAU Mandated Capacity Construction</v>
      </c>
      <c r="C267" s="362" t="str">
        <f t="shared" si="22"/>
        <v>Boolean Use Non BAU Mandated Capacity Construction Schedule</v>
      </c>
      <c r="D267" s="9" t="s">
        <v>333</v>
      </c>
      <c r="E267" s="53"/>
      <c r="F267" s="9" t="s">
        <v>335</v>
      </c>
      <c r="G267" s="53"/>
      <c r="H267" s="54">
        <v>642</v>
      </c>
      <c r="I267" s="53" t="s">
        <v>46</v>
      </c>
      <c r="J267" s="360" t="str">
        <f>IF(ISBLANK(INDEX('Policy Characteristics'!D:D,MATCH($C267,'Policy Characteristics'!$C:$C,0))),"",INDEX('Policy Characteristics'!D:D,MATCH($C267,'Policy Characteristics'!$C:$C,0)))</f>
        <v>Non BAU Mandated Capacity Construction</v>
      </c>
      <c r="K267" s="358" t="str">
        <f>IF(ISBLANK(INDEX('Policy Characteristics'!E:E,MATCH($C267,'Policy Characteristics'!$C:$C,0))),"",INDEX('Policy Characteristics'!E:E,MATCH($C267,'Policy Characteristics'!$C:$C,0)))</f>
        <v/>
      </c>
      <c r="L267" s="358">
        <f>IF(ISBLANK(INDEX('Policy Characteristics'!F:F,MATCH($C267,'Policy Characteristics'!$C:$C,0))),"",INDEX('Policy Characteristics'!F:F,MATCH($C267,'Policy Characteristics'!$C:$C,0)))</f>
        <v>0</v>
      </c>
      <c r="M267" s="358">
        <f>IF(ISBLANK(INDEX('Policy Characteristics'!G:G,MATCH($C267,'Policy Characteristics'!$C:$C,0))),"",INDEX('Policy Characteristics'!G:G,MATCH($C267,'Policy Characteristics'!$C:$C,0)))</f>
        <v>1</v>
      </c>
      <c r="N267" s="358">
        <f>IF(ISBLANK(INDEX('Policy Characteristics'!H:H,MATCH($C267,'Policy Characteristics'!$C:$C,0))),"",INDEX('Policy Characteristics'!H:H,MATCH($C267,'Policy Characteristics'!$C:$C,0)))</f>
        <v>1</v>
      </c>
      <c r="O267" s="358" t="str">
        <f>IF(ISBLANK(INDEX('Policy Characteristics'!I:I,MATCH($C267,'Policy Characteristics'!$C:$C,0))),"",INDEX('Policy Characteristics'!I:I,MATCH($C267,'Policy Characteristics'!$C:$C,0)))</f>
        <v>on/off</v>
      </c>
      <c r="P267" s="358" t="str">
        <f>IF(ISBLANK(INDEX('Policy Characteristics'!J:J,MATCH($C267,'Policy Characteristics'!$C:$C,0))),"",INDEX('Policy Characteristics'!J:J,MATCH($C267,'Policy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7" s="358" t="str">
        <f>IF(ISBLANK(INDEX('Policy Characteristics'!K:K,MATCH($C267,'Policy Characteristics'!$C:$C,0))),"",INDEX('Policy Characteristics'!K:K,MATCH($C267,'Policy Characteristics'!$C:$C,0)))</f>
        <v/>
      </c>
      <c r="R267" s="358" t="str">
        <f>IF(ISBLANK(INDEX('Policy Characteristics'!L:L,MATCH($C267,'Policy Characteristics'!$C:$C,0))),"",INDEX('Policy Characteristics'!L:L,MATCH($C267,'Policy Characteristics'!$C:$C,0)))</f>
        <v/>
      </c>
    </row>
    <row r="268" spans="1:18" s="5" customFormat="1" x14ac:dyDescent="0.35">
      <c r="A268" s="358" t="str">
        <f>IF(ISBLANK(INDEX('Policy Characteristics'!A:A,MATCH($C268,'Policy Characteristics'!$C:$C,0))),"",INDEX('Policy Characteristics'!A:A,MATCH($C268,'Policy Characteristics'!$C:$C,0)))</f>
        <v>Electricity Supply</v>
      </c>
      <c r="B268" s="358" t="str">
        <f>IF(ISBLANK(INDEX('Policy Characteristics'!B:B,MATCH($C268,'Policy Characteristics'!$C:$C,0))),"",INDEX('Policy Characteristics'!B:B,MATCH($C268,'Policy Characteristics'!$C:$C,0)))</f>
        <v>Non BAU Mandated Capacity Construction</v>
      </c>
      <c r="C268" s="362" t="str">
        <f t="shared" si="22"/>
        <v>Boolean Use Non BAU Mandated Capacity Construction Schedule</v>
      </c>
      <c r="D268" s="9" t="s">
        <v>334</v>
      </c>
      <c r="E268" s="53"/>
      <c r="F268" s="9" t="s">
        <v>336</v>
      </c>
      <c r="G268" s="53"/>
      <c r="H268" s="54">
        <v>643</v>
      </c>
      <c r="I268" s="53" t="s">
        <v>46</v>
      </c>
      <c r="J268" s="360" t="str">
        <f>IF(ISBLANK(INDEX('Policy Characteristics'!D:D,MATCH($C268,'Policy Characteristics'!$C:$C,0))),"",INDEX('Policy Characteristics'!D:D,MATCH($C268,'Policy Characteristics'!$C:$C,0)))</f>
        <v>Non BAU Mandated Capacity Construction</v>
      </c>
      <c r="K268" s="358" t="str">
        <f>IF(ISBLANK(INDEX('Policy Characteristics'!E:E,MATCH($C268,'Policy Characteristics'!$C:$C,0))),"",INDEX('Policy Characteristics'!E:E,MATCH($C268,'Policy Characteristics'!$C:$C,0)))</f>
        <v/>
      </c>
      <c r="L268" s="358">
        <f>IF(ISBLANK(INDEX('Policy Characteristics'!F:F,MATCH($C268,'Policy Characteristics'!$C:$C,0))),"",INDEX('Policy Characteristics'!F:F,MATCH($C268,'Policy Characteristics'!$C:$C,0)))</f>
        <v>0</v>
      </c>
      <c r="M268" s="358">
        <f>IF(ISBLANK(INDEX('Policy Characteristics'!G:G,MATCH($C268,'Policy Characteristics'!$C:$C,0))),"",INDEX('Policy Characteristics'!G:G,MATCH($C268,'Policy Characteristics'!$C:$C,0)))</f>
        <v>1</v>
      </c>
      <c r="N268" s="358">
        <f>IF(ISBLANK(INDEX('Policy Characteristics'!H:H,MATCH($C268,'Policy Characteristics'!$C:$C,0))),"",INDEX('Policy Characteristics'!H:H,MATCH($C268,'Policy Characteristics'!$C:$C,0)))</f>
        <v>1</v>
      </c>
      <c r="O268" s="358" t="str">
        <f>IF(ISBLANK(INDEX('Policy Characteristics'!I:I,MATCH($C268,'Policy Characteristics'!$C:$C,0))),"",INDEX('Policy Characteristics'!I:I,MATCH($C268,'Policy Characteristics'!$C:$C,0)))</f>
        <v>on/off</v>
      </c>
      <c r="P268" s="358" t="str">
        <f>IF(ISBLANK(INDEX('Policy Characteristics'!J:J,MATCH($C268,'Policy Characteristics'!$C:$C,0))),"",INDEX('Policy Characteristics'!J:J,MATCH($C268,'Policy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8" s="358" t="str">
        <f>IF(ISBLANK(INDEX('Policy Characteristics'!K:K,MATCH($C268,'Policy Characteristics'!$C:$C,0))),"",INDEX('Policy Characteristics'!K:K,MATCH($C268,'Policy Characteristics'!$C:$C,0)))</f>
        <v/>
      </c>
      <c r="R268" s="358" t="str">
        <f>IF(ISBLANK(INDEX('Policy Characteristics'!L:L,MATCH($C268,'Policy Characteristics'!$C:$C,0))),"",INDEX('Policy Characteristics'!L:L,MATCH($C268,'Policy Characteristics'!$C:$C,0)))</f>
        <v/>
      </c>
    </row>
    <row r="269" spans="1:18" s="5" customFormat="1" x14ac:dyDescent="0.35">
      <c r="A269" s="358" t="str">
        <f>IF(ISBLANK(INDEX('Policy Characteristics'!A:A,MATCH($C269,'Policy Characteristics'!$C:$C,0))),"",INDEX('Policy Characteristics'!A:A,MATCH($C269,'Policy Characteristics'!$C:$C,0)))</f>
        <v>Electricity Supply</v>
      </c>
      <c r="B269" s="358" t="str">
        <f>IF(ISBLANK(INDEX('Policy Characteristics'!B:B,MATCH($C269,'Policy Characteristics'!$C:$C,0))),"",INDEX('Policy Characteristics'!B:B,MATCH($C269,'Policy Characteristics'!$C:$C,0)))</f>
        <v>Non BAU Mandated Capacity Construction</v>
      </c>
      <c r="C269" s="362" t="str">
        <f t="shared" si="22"/>
        <v>Boolean Use Non BAU Mandated Capacity Construction Schedule</v>
      </c>
      <c r="D269" s="9" t="s">
        <v>474</v>
      </c>
      <c r="E269" s="53"/>
      <c r="F269" s="9" t="s">
        <v>473</v>
      </c>
      <c r="G269" s="53"/>
      <c r="H269" s="54">
        <v>644</v>
      </c>
      <c r="I269" s="53" t="s">
        <v>46</v>
      </c>
      <c r="J269" s="360" t="str">
        <f>IF(ISBLANK(INDEX('Policy Characteristics'!D:D,MATCH($C269,'Policy Characteristics'!$C:$C,0))),"",INDEX('Policy Characteristics'!D:D,MATCH($C269,'Policy Characteristics'!$C:$C,0)))</f>
        <v>Non BAU Mandated Capacity Construction</v>
      </c>
      <c r="K269" s="358" t="str">
        <f>IF(ISBLANK(INDEX('Policy Characteristics'!E:E,MATCH($C269,'Policy Characteristics'!$C:$C,0))),"",INDEX('Policy Characteristics'!E:E,MATCH($C269,'Policy Characteristics'!$C:$C,0)))</f>
        <v/>
      </c>
      <c r="L269" s="358">
        <f>IF(ISBLANK(INDEX('Policy Characteristics'!F:F,MATCH($C269,'Policy Characteristics'!$C:$C,0))),"",INDEX('Policy Characteristics'!F:F,MATCH($C269,'Policy Characteristics'!$C:$C,0)))</f>
        <v>0</v>
      </c>
      <c r="M269" s="358">
        <f>IF(ISBLANK(INDEX('Policy Characteristics'!G:G,MATCH($C269,'Policy Characteristics'!$C:$C,0))),"",INDEX('Policy Characteristics'!G:G,MATCH($C269,'Policy Characteristics'!$C:$C,0)))</f>
        <v>1</v>
      </c>
      <c r="N269" s="358">
        <f>IF(ISBLANK(INDEX('Policy Characteristics'!H:H,MATCH($C269,'Policy Characteristics'!$C:$C,0))),"",INDEX('Policy Characteristics'!H:H,MATCH($C269,'Policy Characteristics'!$C:$C,0)))</f>
        <v>1</v>
      </c>
      <c r="O269" s="358" t="str">
        <f>IF(ISBLANK(INDEX('Policy Characteristics'!I:I,MATCH($C269,'Policy Characteristics'!$C:$C,0))),"",INDEX('Policy Characteristics'!I:I,MATCH($C269,'Policy Characteristics'!$C:$C,0)))</f>
        <v>on/off</v>
      </c>
      <c r="P269" s="358" t="str">
        <f>IF(ISBLANK(INDEX('Policy Characteristics'!J:J,MATCH($C269,'Policy Characteristics'!$C:$C,0))),"",INDEX('Policy Characteristics'!J:J,MATCH($C269,'Policy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9" s="358" t="str">
        <f>IF(ISBLANK(INDEX('Policy Characteristics'!K:K,MATCH($C269,'Policy Characteristics'!$C:$C,0))),"",INDEX('Policy Characteristics'!K:K,MATCH($C269,'Policy Characteristics'!$C:$C,0)))</f>
        <v/>
      </c>
      <c r="R269" s="358" t="str">
        <f>IF(ISBLANK(INDEX('Policy Characteristics'!L:L,MATCH($C269,'Policy Characteristics'!$C:$C,0))),"",INDEX('Policy Characteristics'!L:L,MATCH($C269,'Policy Characteristics'!$C:$C,0)))</f>
        <v/>
      </c>
    </row>
    <row r="270" spans="1:18" s="5" customFormat="1" x14ac:dyDescent="0.35">
      <c r="A270" s="358" t="str">
        <f>IF(ISBLANK(INDEX('Policy Characteristics'!A:A,MATCH($C270,'Policy Characteristics'!$C:$C,0))),"",INDEX('Policy Characteristics'!A:A,MATCH($C270,'Policy Characteristics'!$C:$C,0)))</f>
        <v>Electricity Supply</v>
      </c>
      <c r="B270" s="358" t="str">
        <f>IF(ISBLANK(INDEX('Policy Characteristics'!B:B,MATCH($C270,'Policy Characteristics'!$C:$C,0))),"",INDEX('Policy Characteristics'!B:B,MATCH($C270,'Policy Characteristics'!$C:$C,0)))</f>
        <v>Non BAU Mandated Capacity Construction</v>
      </c>
      <c r="C270" s="362" t="str">
        <f t="shared" si="22"/>
        <v>Boolean Use Non BAU Mandated Capacity Construction Schedule</v>
      </c>
      <c r="D270" s="9" t="s">
        <v>483</v>
      </c>
      <c r="E270" s="53"/>
      <c r="F270" s="9" t="s">
        <v>484</v>
      </c>
      <c r="G270" s="53"/>
      <c r="H270" s="54">
        <v>645</v>
      </c>
      <c r="I270" s="53" t="s">
        <v>46</v>
      </c>
      <c r="J270" s="360" t="str">
        <f>IF(ISBLANK(INDEX('Policy Characteristics'!D:D,MATCH($C270,'Policy Characteristics'!$C:$C,0))),"",INDEX('Policy Characteristics'!D:D,MATCH($C270,'Policy Characteristics'!$C:$C,0)))</f>
        <v>Non BAU Mandated Capacity Construction</v>
      </c>
      <c r="K270" s="358" t="str">
        <f>IF(ISBLANK(INDEX('Policy Characteristics'!E:E,MATCH($C270,'Policy Characteristics'!$C:$C,0))),"",INDEX('Policy Characteristics'!E:E,MATCH($C270,'Policy Characteristics'!$C:$C,0)))</f>
        <v/>
      </c>
      <c r="L270" s="358">
        <f>IF(ISBLANK(INDEX('Policy Characteristics'!F:F,MATCH($C270,'Policy Characteristics'!$C:$C,0))),"",INDEX('Policy Characteristics'!F:F,MATCH($C270,'Policy Characteristics'!$C:$C,0)))</f>
        <v>0</v>
      </c>
      <c r="M270" s="358">
        <f>IF(ISBLANK(INDEX('Policy Characteristics'!G:G,MATCH($C270,'Policy Characteristics'!$C:$C,0))),"",INDEX('Policy Characteristics'!G:G,MATCH($C270,'Policy Characteristics'!$C:$C,0)))</f>
        <v>1</v>
      </c>
      <c r="N270" s="358">
        <f>IF(ISBLANK(INDEX('Policy Characteristics'!H:H,MATCH($C270,'Policy Characteristics'!$C:$C,0))),"",INDEX('Policy Characteristics'!H:H,MATCH($C270,'Policy Characteristics'!$C:$C,0)))</f>
        <v>1</v>
      </c>
      <c r="O270" s="358" t="str">
        <f>IF(ISBLANK(INDEX('Policy Characteristics'!I:I,MATCH($C270,'Policy Characteristics'!$C:$C,0))),"",INDEX('Policy Characteristics'!I:I,MATCH($C270,'Policy Characteristics'!$C:$C,0)))</f>
        <v>on/off</v>
      </c>
      <c r="P270" s="358" t="str">
        <f>IF(ISBLANK(INDEX('Policy Characteristics'!J:J,MATCH($C270,'Policy Characteristics'!$C:$C,0))),"",INDEX('Policy Characteristics'!J:J,MATCH($C270,'Policy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70" s="358" t="str">
        <f>IF(ISBLANK(INDEX('Policy Characteristics'!K:K,MATCH($C270,'Policy Characteristics'!$C:$C,0))),"",INDEX('Policy Characteristics'!K:K,MATCH($C270,'Policy Characteristics'!$C:$C,0)))</f>
        <v/>
      </c>
      <c r="R270" s="358" t="str">
        <f>IF(ISBLANK(INDEX('Policy Characteristics'!L:L,MATCH($C270,'Policy Characteristics'!$C:$C,0))),"",INDEX('Policy Characteristics'!L:L,MATCH($C270,'Policy Characteristics'!$C:$C,0)))</f>
        <v/>
      </c>
    </row>
    <row r="271" spans="1:18" s="5" customFormat="1" x14ac:dyDescent="0.35">
      <c r="A271" s="358" t="str">
        <f>IF(ISBLANK(INDEX('Policy Characteristics'!A:A,MATCH($C271,'Policy Characteristics'!$C:$C,0))),"",INDEX('Policy Characteristics'!A:A,MATCH($C271,'Policy Characteristics'!$C:$C,0)))</f>
        <v>Electricity Supply</v>
      </c>
      <c r="B271" s="358" t="str">
        <f>IF(ISBLANK(INDEX('Policy Characteristics'!B:B,MATCH($C271,'Policy Characteristics'!$C:$C,0))),"",INDEX('Policy Characteristics'!B:B,MATCH($C271,'Policy Characteristics'!$C:$C,0)))</f>
        <v>Non BAU Mandated Capacity Construction</v>
      </c>
      <c r="C271" s="362" t="str">
        <f t="shared" si="22"/>
        <v>Boolean Use Non BAU Mandated Capacity Construction Schedule</v>
      </c>
      <c r="D271" s="9" t="s">
        <v>2850</v>
      </c>
      <c r="E271" s="53"/>
      <c r="F271" s="9" t="s">
        <v>2543</v>
      </c>
      <c r="G271" s="53"/>
      <c r="H271" s="54">
        <v>646</v>
      </c>
      <c r="I271" s="53" t="s">
        <v>46</v>
      </c>
      <c r="J271" s="360" t="str">
        <f>IF(ISBLANK(INDEX('Policy Characteristics'!D:D,MATCH($C271,'Policy Characteristics'!$C:$C,0))),"",INDEX('Policy Characteristics'!D:D,MATCH($C271,'Policy Characteristics'!$C:$C,0)))</f>
        <v>Non BAU Mandated Capacity Construction</v>
      </c>
      <c r="K271" s="358" t="str">
        <f>IF(ISBLANK(INDEX('Policy Characteristics'!E:E,MATCH($C271,'Policy Characteristics'!$C:$C,0))),"",INDEX('Policy Characteristics'!E:E,MATCH($C271,'Policy Characteristics'!$C:$C,0)))</f>
        <v/>
      </c>
      <c r="L271" s="358">
        <f>IF(ISBLANK(INDEX('Policy Characteristics'!F:F,MATCH($C271,'Policy Characteristics'!$C:$C,0))),"",INDEX('Policy Characteristics'!F:F,MATCH($C271,'Policy Characteristics'!$C:$C,0)))</f>
        <v>0</v>
      </c>
      <c r="M271" s="358">
        <f>IF(ISBLANK(INDEX('Policy Characteristics'!G:G,MATCH($C271,'Policy Characteristics'!$C:$C,0))),"",INDEX('Policy Characteristics'!G:G,MATCH($C271,'Policy Characteristics'!$C:$C,0)))</f>
        <v>1</v>
      </c>
      <c r="N271" s="358">
        <f>IF(ISBLANK(INDEX('Policy Characteristics'!H:H,MATCH($C271,'Policy Characteristics'!$C:$C,0))),"",INDEX('Policy Characteristics'!H:H,MATCH($C271,'Policy Characteristics'!$C:$C,0)))</f>
        <v>1</v>
      </c>
      <c r="O271" s="358" t="str">
        <f>IF(ISBLANK(INDEX('Policy Characteristics'!I:I,MATCH($C271,'Policy Characteristics'!$C:$C,0))),"",INDEX('Policy Characteristics'!I:I,MATCH($C271,'Policy Characteristics'!$C:$C,0)))</f>
        <v>on/off</v>
      </c>
      <c r="P271" s="358" t="str">
        <f>IF(ISBLANK(INDEX('Policy Characteristics'!J:J,MATCH($C271,'Policy Characteristics'!$C:$C,0))),"",INDEX('Policy Characteristics'!J:J,MATCH($C271,'Policy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71" s="358" t="str">
        <f>IF(ISBLANK(INDEX('Policy Characteristics'!K:K,MATCH($C271,'Policy Characteristics'!$C:$C,0))),"",INDEX('Policy Characteristics'!K:K,MATCH($C271,'Policy Characteristics'!$C:$C,0)))</f>
        <v/>
      </c>
      <c r="R271" s="358" t="str">
        <f>IF(ISBLANK(INDEX('Policy Characteristics'!L:L,MATCH($C271,'Policy Characteristics'!$C:$C,0))),"",INDEX('Policy Characteristics'!L:L,MATCH($C271,'Policy Characteristics'!$C:$C,0)))</f>
        <v/>
      </c>
    </row>
    <row r="272" spans="1:18" s="5" customFormat="1" x14ac:dyDescent="0.35">
      <c r="A272" s="358" t="str">
        <f>IF(ISBLANK(INDEX('Policy Characteristics'!A:A,MATCH($C272,'Policy Characteristics'!$C:$C,0))),"",INDEX('Policy Characteristics'!A:A,MATCH($C272,'Policy Characteristics'!$C:$C,0)))</f>
        <v>Electricity Supply</v>
      </c>
      <c r="B272" s="358" t="str">
        <f>IF(ISBLANK(INDEX('Policy Characteristics'!B:B,MATCH($C272,'Policy Characteristics'!$C:$C,0))),"",INDEX('Policy Characteristics'!B:B,MATCH($C272,'Policy Characteristics'!$C:$C,0)))</f>
        <v>Non BAU Mandated Capacity Construction</v>
      </c>
      <c r="C272" s="362" t="str">
        <f t="shared" si="22"/>
        <v>Boolean Use Non BAU Mandated Capacity Construction Schedule</v>
      </c>
      <c r="D272" s="9" t="s">
        <v>2851</v>
      </c>
      <c r="E272" s="53"/>
      <c r="F272" s="9" t="s">
        <v>2678</v>
      </c>
      <c r="G272" s="53"/>
      <c r="H272" s="54">
        <v>647</v>
      </c>
      <c r="I272" s="53" t="s">
        <v>46</v>
      </c>
      <c r="J272" s="360" t="str">
        <f>IF(ISBLANK(INDEX('Policy Characteristics'!D:D,MATCH($C272,'Policy Characteristics'!$C:$C,0))),"",INDEX('Policy Characteristics'!D:D,MATCH($C272,'Policy Characteristics'!$C:$C,0)))</f>
        <v>Non BAU Mandated Capacity Construction</v>
      </c>
      <c r="K272" s="358" t="str">
        <f>IF(ISBLANK(INDEX('Policy Characteristics'!E:E,MATCH($C272,'Policy Characteristics'!$C:$C,0))),"",INDEX('Policy Characteristics'!E:E,MATCH($C272,'Policy Characteristics'!$C:$C,0)))</f>
        <v/>
      </c>
      <c r="L272" s="358">
        <f>IF(ISBLANK(INDEX('Policy Characteristics'!F:F,MATCH($C272,'Policy Characteristics'!$C:$C,0))),"",INDEX('Policy Characteristics'!F:F,MATCH($C272,'Policy Characteristics'!$C:$C,0)))</f>
        <v>0</v>
      </c>
      <c r="M272" s="358">
        <f>IF(ISBLANK(INDEX('Policy Characteristics'!G:G,MATCH($C272,'Policy Characteristics'!$C:$C,0))),"",INDEX('Policy Characteristics'!G:G,MATCH($C272,'Policy Characteristics'!$C:$C,0)))</f>
        <v>1</v>
      </c>
      <c r="N272" s="358">
        <f>IF(ISBLANK(INDEX('Policy Characteristics'!H:H,MATCH($C272,'Policy Characteristics'!$C:$C,0))),"",INDEX('Policy Characteristics'!H:H,MATCH($C272,'Policy Characteristics'!$C:$C,0)))</f>
        <v>1</v>
      </c>
      <c r="O272" s="358" t="str">
        <f>IF(ISBLANK(INDEX('Policy Characteristics'!I:I,MATCH($C272,'Policy Characteristics'!$C:$C,0))),"",INDEX('Policy Characteristics'!I:I,MATCH($C272,'Policy Characteristics'!$C:$C,0)))</f>
        <v>on/off</v>
      </c>
      <c r="P272" s="358" t="str">
        <f>IF(ISBLANK(INDEX('Policy Characteristics'!J:J,MATCH($C272,'Policy Characteristics'!$C:$C,0))),"",INDEX('Policy Characteristics'!J:J,MATCH($C272,'Policy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72" s="358" t="str">
        <f>IF(ISBLANK(INDEX('Policy Characteristics'!K:K,MATCH($C272,'Policy Characteristics'!$C:$C,0))),"",INDEX('Policy Characteristics'!K:K,MATCH($C272,'Policy Characteristics'!$C:$C,0)))</f>
        <v/>
      </c>
      <c r="R272" s="358" t="str">
        <f>IF(ISBLANK(INDEX('Policy Characteristics'!L:L,MATCH($C272,'Policy Characteristics'!$C:$C,0))),"",INDEX('Policy Characteristics'!L:L,MATCH($C272,'Policy Characteristics'!$C:$C,0)))</f>
        <v/>
      </c>
    </row>
    <row r="273" spans="1:18" s="5" customFormat="1" x14ac:dyDescent="0.35">
      <c r="A273" s="358" t="str">
        <f>IF(ISBLANK(INDEX('Policy Characteristics'!A:A,MATCH($C273,'Policy Characteristics'!$C:$C,0))),"",INDEX('Policy Characteristics'!A:A,MATCH($C273,'Policy Characteristics'!$C:$C,0)))</f>
        <v>Electricity Supply</v>
      </c>
      <c r="B273" s="358" t="str">
        <f>IF(ISBLANK(INDEX('Policy Characteristics'!B:B,MATCH($C273,'Policy Characteristics'!$C:$C,0))),"",INDEX('Policy Characteristics'!B:B,MATCH($C273,'Policy Characteristics'!$C:$C,0)))</f>
        <v>Non BAU Mandated Capacity Construction</v>
      </c>
      <c r="C273" s="362" t="str">
        <f t="shared" si="22"/>
        <v>Boolean Use Non BAU Mandated Capacity Construction Schedule</v>
      </c>
      <c r="D273" s="9" t="s">
        <v>2852</v>
      </c>
      <c r="E273" s="53"/>
      <c r="F273" s="9" t="s">
        <v>2545</v>
      </c>
      <c r="G273" s="53"/>
      <c r="H273" s="54">
        <v>648</v>
      </c>
      <c r="I273" s="53" t="s">
        <v>46</v>
      </c>
      <c r="J273" s="360" t="str">
        <f>IF(ISBLANK(INDEX('Policy Characteristics'!D:D,MATCH($C273,'Policy Characteristics'!$C:$C,0))),"",INDEX('Policy Characteristics'!D:D,MATCH($C273,'Policy Characteristics'!$C:$C,0)))</f>
        <v>Non BAU Mandated Capacity Construction</v>
      </c>
      <c r="K273" s="358" t="str">
        <f>IF(ISBLANK(INDEX('Policy Characteristics'!E:E,MATCH($C273,'Policy Characteristics'!$C:$C,0))),"",INDEX('Policy Characteristics'!E:E,MATCH($C273,'Policy Characteristics'!$C:$C,0)))</f>
        <v/>
      </c>
      <c r="L273" s="358">
        <f>IF(ISBLANK(INDEX('Policy Characteristics'!F:F,MATCH($C273,'Policy Characteristics'!$C:$C,0))),"",INDEX('Policy Characteristics'!F:F,MATCH($C273,'Policy Characteristics'!$C:$C,0)))</f>
        <v>0</v>
      </c>
      <c r="M273" s="358">
        <f>IF(ISBLANK(INDEX('Policy Characteristics'!G:G,MATCH($C273,'Policy Characteristics'!$C:$C,0))),"",INDEX('Policy Characteristics'!G:G,MATCH($C273,'Policy Characteristics'!$C:$C,0)))</f>
        <v>1</v>
      </c>
      <c r="N273" s="358">
        <f>IF(ISBLANK(INDEX('Policy Characteristics'!H:H,MATCH($C273,'Policy Characteristics'!$C:$C,0))),"",INDEX('Policy Characteristics'!H:H,MATCH($C273,'Policy Characteristics'!$C:$C,0)))</f>
        <v>1</v>
      </c>
      <c r="O273" s="358" t="str">
        <f>IF(ISBLANK(INDEX('Policy Characteristics'!I:I,MATCH($C273,'Policy Characteristics'!$C:$C,0))),"",INDEX('Policy Characteristics'!I:I,MATCH($C273,'Policy Characteristics'!$C:$C,0)))</f>
        <v>on/off</v>
      </c>
      <c r="P273" s="358" t="str">
        <f>IF(ISBLANK(INDEX('Policy Characteristics'!J:J,MATCH($C273,'Policy Characteristics'!$C:$C,0))),"",INDEX('Policy Characteristics'!J:J,MATCH($C273,'Policy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73" s="358" t="str">
        <f>IF(ISBLANK(INDEX('Policy Characteristics'!K:K,MATCH($C273,'Policy Characteristics'!$C:$C,0))),"",INDEX('Policy Characteristics'!K:K,MATCH($C273,'Policy Characteristics'!$C:$C,0)))</f>
        <v/>
      </c>
      <c r="R273" s="358" t="str">
        <f>IF(ISBLANK(INDEX('Policy Characteristics'!L:L,MATCH($C273,'Policy Characteristics'!$C:$C,0))),"",INDEX('Policy Characteristics'!L:L,MATCH($C273,'Policy Characteristics'!$C:$C,0)))</f>
        <v/>
      </c>
    </row>
    <row r="274" spans="1:18" s="5" customFormat="1" x14ac:dyDescent="0.35">
      <c r="A274" s="358" t="str">
        <f>IF(ISBLANK(INDEX('Policy Characteristics'!A:A,MATCH($C274,'Policy Characteristics'!$C:$C,0))),"",INDEX('Policy Characteristics'!A:A,MATCH($C274,'Policy Characteristics'!$C:$C,0)))</f>
        <v>Electricity Supply</v>
      </c>
      <c r="B274" s="358" t="str">
        <f>IF(ISBLANK(INDEX('Policy Characteristics'!B:B,MATCH($C274,'Policy Characteristics'!$C:$C,0))),"",INDEX('Policy Characteristics'!B:B,MATCH($C274,'Policy Characteristics'!$C:$C,0)))</f>
        <v>Non BAU RPS Qualifying Resources</v>
      </c>
      <c r="C274" s="363" t="s">
        <v>385</v>
      </c>
      <c r="D274" s="53"/>
      <c r="E274" s="53"/>
      <c r="F274" s="53"/>
      <c r="G274" s="53"/>
      <c r="H274" s="54">
        <v>649</v>
      </c>
      <c r="I274" s="53" t="s">
        <v>46</v>
      </c>
      <c r="J274" s="360" t="str">
        <f>IF(ISBLANK(INDEX('Policy Characteristics'!D:D,MATCH($C274,'Policy Characteristics'!$C:$C,0))),"",INDEX('Policy Characteristics'!D:D,MATCH($C274,'Policy Characteristics'!$C:$C,0)))</f>
        <v>Non BAU RPS Qualifying Resources</v>
      </c>
      <c r="K274" s="358" t="str">
        <f>IF(ISBLANK(INDEX('Policy Characteristics'!E:E,MATCH($C274,'Policy Characteristics'!$C:$C,0))),"",INDEX('Policy Characteristics'!E:E,MATCH($C274,'Policy Characteristics'!$C:$C,0)))</f>
        <v>elec non BAU RPS qualifying resources</v>
      </c>
      <c r="L274" s="358">
        <f>IF(ISBLANK(INDEX('Policy Characteristics'!F:F,MATCH($C274,'Policy Characteristics'!$C:$C,0))),"",INDEX('Policy Characteristics'!F:F,MATCH($C274,'Policy Characteristics'!$C:$C,0)))</f>
        <v>0</v>
      </c>
      <c r="M274" s="358">
        <f>IF(ISBLANK(INDEX('Policy Characteristics'!G:G,MATCH($C274,'Policy Characteristics'!$C:$C,0))),"",INDEX('Policy Characteristics'!G:G,MATCH($C274,'Policy Characteristics'!$C:$C,0)))</f>
        <v>1</v>
      </c>
      <c r="N274" s="358">
        <f>IF(ISBLANK(INDEX('Policy Characteristics'!H:H,MATCH($C274,'Policy Characteristics'!$C:$C,0))),"",INDEX('Policy Characteristics'!H:H,MATCH($C274,'Policy Characteristics'!$C:$C,0)))</f>
        <v>1</v>
      </c>
      <c r="O274" s="358" t="str">
        <f>IF(ISBLANK(INDEX('Policy Characteristics'!I:I,MATCH($C274,'Policy Characteristics'!$C:$C,0))),"",INDEX('Policy Characteristics'!I:I,MATCH($C274,'Policy Characteristics'!$C:$C,0)))</f>
        <v>on/off</v>
      </c>
      <c r="P274" s="358" t="str">
        <f>IF(ISBLANK(INDEX('Policy Characteristics'!J:J,MATCH($C274,'Policy Characteristics'!$C:$C,0))),"",INDEX('Policy Characteristics'!J:J,MATCH($C274,'Policy Characteristics'!$C:$C,0)))</f>
        <v/>
      </c>
      <c r="Q274" s="358" t="str">
        <f>IF(ISBLANK(INDEX('Policy Characteristics'!K:K,MATCH($C274,'Policy Characteristics'!$C:$C,0))),"",INDEX('Policy Characteristics'!K:K,MATCH($C274,'Policy Characteristics'!$C:$C,0)))</f>
        <v/>
      </c>
      <c r="R274" s="358" t="str">
        <f>IF(ISBLANK(INDEX('Policy Characteristics'!L:L,MATCH($C274,'Policy Characteristics'!$C:$C,0))),"",INDEX('Policy Characteristics'!L:L,MATCH($C274,'Policy Characteristics'!$C:$C,0)))</f>
        <v/>
      </c>
    </row>
    <row r="275" spans="1:18" s="5" customFormat="1" x14ac:dyDescent="0.35">
      <c r="A275" s="358" t="str">
        <f>IF(ISBLANK(INDEX('Policy Characteristics'!A:A,MATCH($C275,'Policy Characteristics'!$C:$C,0))),"",INDEX('Policy Characteristics'!A:A,MATCH($C275,'Policy Characteristics'!$C:$C,0)))</f>
        <v>Electricity Supply</v>
      </c>
      <c r="B275" s="358" t="str">
        <f>IF(ISBLANK(INDEX('Policy Characteristics'!B:B,MATCH($C275,'Policy Characteristics'!$C:$C,0))),"",INDEX('Policy Characteristics'!B:B,MATCH($C275,'Policy Characteristics'!$C:$C,0)))</f>
        <v>Nuclear Plant Lifetime Extension</v>
      </c>
      <c r="C275" s="363" t="s">
        <v>2295</v>
      </c>
      <c r="D275" s="9"/>
      <c r="E275" s="55"/>
      <c r="F275" s="9"/>
      <c r="G275" s="55"/>
      <c r="H275" s="54">
        <v>35</v>
      </c>
      <c r="I275" s="9" t="s">
        <v>46</v>
      </c>
      <c r="J275" s="360" t="str">
        <f>IF(ISBLANK(INDEX('Policy Characteristics'!D:D,MATCH($C275,'Policy Characteristics'!$C:$C,0))),"",INDEX('Policy Characteristics'!D:D,MATCH($C275,'Policy Characteristics'!$C:$C,0)))</f>
        <v>Nuclear Lifetime Extension</v>
      </c>
      <c r="K275" s="358" t="str">
        <f>IF(ISBLANK(INDEX('Policy Characteristics'!E:E,MATCH($C275,'Policy Characteristics'!$C:$C,0))),"",INDEX('Policy Characteristics'!E:E,MATCH($C275,'Policy Characteristics'!$C:$C,0)))</f>
        <v/>
      </c>
      <c r="L275" s="358">
        <f>IF(ISBLANK(INDEX('Policy Characteristics'!F:F,MATCH($C275,'Policy Characteristics'!$C:$C,0))),"",INDEX('Policy Characteristics'!F:F,MATCH($C275,'Policy Characteristics'!$C:$C,0)))</f>
        <v>0</v>
      </c>
      <c r="M275" s="358">
        <f>IF(ISBLANK(INDEX('Policy Characteristics'!G:G,MATCH($C275,'Policy Characteristics'!$C:$C,0))),"",INDEX('Policy Characteristics'!G:G,MATCH($C275,'Policy Characteristics'!$C:$C,0)))</f>
        <v>20</v>
      </c>
      <c r="N275" s="358">
        <f>IF(ISBLANK(INDEX('Policy Characteristics'!H:H,MATCH($C275,'Policy Characteristics'!$C:$C,0))),"",INDEX('Policy Characteristics'!H:H,MATCH($C275,'Policy Characteristics'!$C:$C,0)))</f>
        <v>1</v>
      </c>
      <c r="O275" s="358" t="str">
        <f>IF(ISBLANK(INDEX('Policy Characteristics'!I:I,MATCH($C275,'Policy Characteristics'!$C:$C,0))),"",INDEX('Policy Characteristics'!I:I,MATCH($C275,'Policy Characteristics'!$C:$C,0)))</f>
        <v>year(s)</v>
      </c>
      <c r="P275" s="358" t="str">
        <f>IF(ISBLANK(INDEX('Policy Characteristics'!J:J,MATCH($C275,'Policy Characteristics'!$C:$C,0))),"",INDEX('Policy Characteristics'!J:J,MATCH($C275,'Policy Characteristics'!$C:$C,0)))</f>
        <v>**Description:** This policy extends the lifetime of all nuclear plants by the specified number of years.</v>
      </c>
      <c r="Q275" s="358" t="str">
        <f>IF(ISBLANK(INDEX('Policy Characteristics'!K:K,MATCH($C275,'Policy Characteristics'!$C:$C,0))),"",INDEX('Policy Characteristics'!K:K,MATCH($C275,'Policy Characteristics'!$C:$C,0)))</f>
        <v>electricity-sector-main.html#life-ext</v>
      </c>
      <c r="R275" s="358" t="str">
        <f>IF(ISBLANK(INDEX('Policy Characteristics'!L:L,MATCH($C275,'Policy Characteristics'!$C:$C,0))),"",INDEX('Policy Characteristics'!L:L,MATCH($C275,'Policy Characteristics'!$C:$C,0)))</f>
        <v>nuclear-lifetime-extension.html</v>
      </c>
    </row>
    <row r="276" spans="1:18" s="2" customFormat="1" x14ac:dyDescent="0.35">
      <c r="A276" s="358" t="str">
        <f>IF(ISBLANK(INDEX('Policy Characteristics'!A:A,MATCH($C276,'Policy Characteristics'!$C:$C,0))),"",INDEX('Policy Characteristics'!A:A,MATCH($C276,'Policy Characteristics'!$C:$C,0)))</f>
        <v>Electricity Supply</v>
      </c>
      <c r="B276" s="358" t="str">
        <f>IF(ISBLANK(INDEX('Policy Characteristics'!B:B,MATCH($C276,'Policy Characteristics'!$C:$C,0))),"",INDEX('Policy Characteristics'!B:B,MATCH($C276,'Policy Characteristics'!$C:$C,0)))</f>
        <v>Reduce Plant Downtime</v>
      </c>
      <c r="C276" s="361" t="s">
        <v>271</v>
      </c>
      <c r="D276" s="9" t="s">
        <v>477</v>
      </c>
      <c r="E276" s="9" t="s">
        <v>272</v>
      </c>
      <c r="F276" s="53"/>
      <c r="G276" s="9"/>
      <c r="H276" s="56">
        <v>650</v>
      </c>
      <c r="I276" s="9" t="s">
        <v>46</v>
      </c>
      <c r="J276" s="360" t="str">
        <f>IF(ISBLANK(INDEX('Policy Characteristics'!D:D,MATCH($C276,'Policy Characteristics'!$C:$C,0))),"",INDEX('Policy Characteristics'!D:D,MATCH($C276,'Policy Characteristics'!$C:$C,0)))</f>
        <v>Reduce Plant Downtime</v>
      </c>
      <c r="K276" s="358" t="str">
        <f>IF(ISBLANK(INDEX('Policy Characteristics'!E:E,MATCH($C276,'Policy Characteristics'!$C:$C,0))),"",INDEX('Policy Characteristics'!E:E,MATCH($C276,'Policy Characteristics'!$C:$C,0)))</f>
        <v>elec reduce plant downtime</v>
      </c>
      <c r="L276" s="380">
        <f>IF(ISBLANK(INDEX('Policy Characteristics'!F:F,MATCH($C276,'Policy Characteristics'!$C:$C,0))),"",INDEX('Policy Characteristics'!F:F,MATCH($C276,'Policy Characteristics'!$C:$C,0)))</f>
        <v>0</v>
      </c>
      <c r="M276" s="380">
        <f>IF(ISBLANK(INDEX('Policy Characteristics'!G:G,MATCH($C276,'Policy Characteristics'!$C:$C,0))),"",INDEX('Policy Characteristics'!G:G,MATCH($C276,'Policy Characteristics'!$C:$C,0)))</f>
        <v>0.6</v>
      </c>
      <c r="N276" s="380">
        <f>IF(ISBLANK(INDEX('Policy Characteristics'!H:H,MATCH($C276,'Policy Characteristics'!$C:$C,0))),"",INDEX('Policy Characteristics'!H:H,MATCH($C276,'Policy Characteristics'!$C:$C,0)))</f>
        <v>0.01</v>
      </c>
      <c r="O276" s="358" t="str">
        <f>IF(ISBLANK(INDEX('Policy Characteristics'!I:I,MATCH($C276,'Policy Characteristics'!$C:$C,0))),"",INDEX('Policy Characteristics'!I:I,MATCH($C276,'Policy Characteristics'!$C:$C,0)))</f>
        <v>% reduction in downtime</v>
      </c>
      <c r="P276" s="358" t="str">
        <f>IF(ISBLANK(INDEX('Policy Characteristics'!J:J,MATCH($C276,'Policy Characteristics'!$C:$C,0))),"",INDEX('Policy Characteristics'!J:J,MATCH($C276,'Policy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76" s="358" t="str">
        <f>IF(ISBLANK(INDEX('Policy Characteristics'!K:K,MATCH($C276,'Policy Characteristics'!$C:$C,0))),"",INDEX('Policy Characteristics'!K:K,MATCH($C276,'Policy Characteristics'!$C:$C,0)))</f>
        <v>electricity-sector-main.html#red-downtime</v>
      </c>
      <c r="R276" s="358" t="str">
        <f>IF(ISBLANK(INDEX('Policy Characteristics'!L:L,MATCH($C276,'Policy Characteristics'!$C:$C,0))),"",INDEX('Policy Characteristics'!L:L,MATCH($C276,'Policy Characteristics'!$C:$C,0)))</f>
        <v>reduce-downtime.html</v>
      </c>
    </row>
    <row r="277" spans="1:18" s="2" customFormat="1" x14ac:dyDescent="0.35">
      <c r="A277" s="358" t="str">
        <f>IF(ISBLANK(INDEX('Policy Characteristics'!A:A,MATCH($C277,'Policy Characteristics'!$C:$C,0))),"",INDEX('Policy Characteristics'!A:A,MATCH($C277,'Policy Characteristics'!$C:$C,0)))</f>
        <v>Electricity Supply</v>
      </c>
      <c r="B277" s="358" t="str">
        <f>IF(ISBLANK(INDEX('Policy Characteristics'!B:B,MATCH($C277,'Policy Characteristics'!$C:$C,0))),"",INDEX('Policy Characteristics'!B:B,MATCH($C277,'Policy Characteristics'!$C:$C,0)))</f>
        <v>Reduce Plant Downtime</v>
      </c>
      <c r="C277" s="364" t="str">
        <f t="shared" ref="C277:C306" si="23">C$276</f>
        <v>Percentage Reduction in Plant Downtime</v>
      </c>
      <c r="D277" s="9" t="s">
        <v>477</v>
      </c>
      <c r="E277" s="9" t="s">
        <v>273</v>
      </c>
      <c r="F277" s="53"/>
      <c r="G277" s="9"/>
      <c r="H277" s="56">
        <v>651</v>
      </c>
      <c r="I277" s="9" t="s">
        <v>46</v>
      </c>
      <c r="J277" s="360" t="str">
        <f>IF(ISBLANK(INDEX('Policy Characteristics'!D:D,MATCH($C277,'Policy Characteristics'!$C:$C,0))),"",INDEX('Policy Characteristics'!D:D,MATCH($C277,'Policy Characteristics'!$C:$C,0)))</f>
        <v>Reduce Plant Downtime</v>
      </c>
      <c r="K277" s="358" t="str">
        <f>IF(ISBLANK(INDEX('Policy Characteristics'!E:E,MATCH($C277,'Policy Characteristics'!$C:$C,0))),"",INDEX('Policy Characteristics'!E:E,MATCH($C277,'Policy Characteristics'!$C:$C,0)))</f>
        <v>elec reduce plant downtime</v>
      </c>
      <c r="L277" s="380">
        <f>IF(ISBLANK(INDEX('Policy Characteristics'!F:F,MATCH($C277,'Policy Characteristics'!$C:$C,0))),"",INDEX('Policy Characteristics'!F:F,MATCH($C277,'Policy Characteristics'!$C:$C,0)))</f>
        <v>0</v>
      </c>
      <c r="M277" s="380">
        <f>IF(ISBLANK(INDEX('Policy Characteristics'!G:G,MATCH($C277,'Policy Characteristics'!$C:$C,0))),"",INDEX('Policy Characteristics'!G:G,MATCH($C277,'Policy Characteristics'!$C:$C,0)))</f>
        <v>0.6</v>
      </c>
      <c r="N277" s="380">
        <f>IF(ISBLANK(INDEX('Policy Characteristics'!H:H,MATCH($C277,'Policy Characteristics'!$C:$C,0))),"",INDEX('Policy Characteristics'!H:H,MATCH($C277,'Policy Characteristics'!$C:$C,0)))</f>
        <v>0.01</v>
      </c>
      <c r="O277" s="358" t="str">
        <f>IF(ISBLANK(INDEX('Policy Characteristics'!I:I,MATCH($C277,'Policy Characteristics'!$C:$C,0))),"",INDEX('Policy Characteristics'!I:I,MATCH($C277,'Policy Characteristics'!$C:$C,0)))</f>
        <v>% reduction in downtime</v>
      </c>
      <c r="P277" s="358" t="str">
        <f>IF(ISBLANK(INDEX('Policy Characteristics'!J:J,MATCH($C277,'Policy Characteristics'!$C:$C,0))),"",INDEX('Policy Characteristics'!J:J,MATCH($C277,'Policy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77" s="358" t="str">
        <f>IF(ISBLANK(INDEX('Policy Characteristics'!K:K,MATCH($C277,'Policy Characteristics'!$C:$C,0))),"",INDEX('Policy Characteristics'!K:K,MATCH($C277,'Policy Characteristics'!$C:$C,0)))</f>
        <v>electricity-sector-main.html#red-downtime</v>
      </c>
      <c r="R277" s="358" t="str">
        <f>IF(ISBLANK(INDEX('Policy Characteristics'!L:L,MATCH($C277,'Policy Characteristics'!$C:$C,0))),"",INDEX('Policy Characteristics'!L:L,MATCH($C277,'Policy Characteristics'!$C:$C,0)))</f>
        <v>reduce-downtime.html</v>
      </c>
    </row>
    <row r="278" spans="1:18" s="2" customFormat="1" x14ac:dyDescent="0.35">
      <c r="A278" s="358" t="str">
        <f>IF(ISBLANK(INDEX('Policy Characteristics'!A:A,MATCH($C278,'Policy Characteristics'!$C:$C,0))),"",INDEX('Policy Characteristics'!A:A,MATCH($C278,'Policy Characteristics'!$C:$C,0)))</f>
        <v>Electricity Supply</v>
      </c>
      <c r="B278" s="358" t="str">
        <f>IF(ISBLANK(INDEX('Policy Characteristics'!B:B,MATCH($C278,'Policy Characteristics'!$C:$C,0))),"",INDEX('Policy Characteristics'!B:B,MATCH($C278,'Policy Characteristics'!$C:$C,0)))</f>
        <v>Reduce Plant Downtime</v>
      </c>
      <c r="C278" s="364" t="str">
        <f t="shared" si="23"/>
        <v>Percentage Reduction in Plant Downtime</v>
      </c>
      <c r="D278" s="9" t="s">
        <v>477</v>
      </c>
      <c r="E278" s="9" t="s">
        <v>274</v>
      </c>
      <c r="F278" s="53"/>
      <c r="G278" s="9"/>
      <c r="H278" s="56">
        <v>652</v>
      </c>
      <c r="I278" s="9" t="s">
        <v>46</v>
      </c>
      <c r="J278" s="360" t="str">
        <f>IF(ISBLANK(INDEX('Policy Characteristics'!D:D,MATCH($C278,'Policy Characteristics'!$C:$C,0))),"",INDEX('Policy Characteristics'!D:D,MATCH($C278,'Policy Characteristics'!$C:$C,0)))</f>
        <v>Reduce Plant Downtime</v>
      </c>
      <c r="K278" s="358" t="str">
        <f>IF(ISBLANK(INDEX('Policy Characteristics'!E:E,MATCH($C278,'Policy Characteristics'!$C:$C,0))),"",INDEX('Policy Characteristics'!E:E,MATCH($C278,'Policy Characteristics'!$C:$C,0)))</f>
        <v>elec reduce plant downtime</v>
      </c>
      <c r="L278" s="380">
        <f>IF(ISBLANK(INDEX('Policy Characteristics'!F:F,MATCH($C278,'Policy Characteristics'!$C:$C,0))),"",INDEX('Policy Characteristics'!F:F,MATCH($C278,'Policy Characteristics'!$C:$C,0)))</f>
        <v>0</v>
      </c>
      <c r="M278" s="380">
        <f>IF(ISBLANK(INDEX('Policy Characteristics'!G:G,MATCH($C278,'Policy Characteristics'!$C:$C,0))),"",INDEX('Policy Characteristics'!G:G,MATCH($C278,'Policy Characteristics'!$C:$C,0)))</f>
        <v>0.6</v>
      </c>
      <c r="N278" s="380">
        <f>IF(ISBLANK(INDEX('Policy Characteristics'!H:H,MATCH($C278,'Policy Characteristics'!$C:$C,0))),"",INDEX('Policy Characteristics'!H:H,MATCH($C278,'Policy Characteristics'!$C:$C,0)))</f>
        <v>0.01</v>
      </c>
      <c r="O278" s="358" t="str">
        <f>IF(ISBLANK(INDEX('Policy Characteristics'!I:I,MATCH($C278,'Policy Characteristics'!$C:$C,0))),"",INDEX('Policy Characteristics'!I:I,MATCH($C278,'Policy Characteristics'!$C:$C,0)))</f>
        <v>% reduction in downtime</v>
      </c>
      <c r="P278" s="358" t="str">
        <f>IF(ISBLANK(INDEX('Policy Characteristics'!J:J,MATCH($C278,'Policy Characteristics'!$C:$C,0))),"",INDEX('Policy Characteristics'!J:J,MATCH($C278,'Policy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78" s="358" t="str">
        <f>IF(ISBLANK(INDEX('Policy Characteristics'!K:K,MATCH($C278,'Policy Characteristics'!$C:$C,0))),"",INDEX('Policy Characteristics'!K:K,MATCH($C278,'Policy Characteristics'!$C:$C,0)))</f>
        <v>electricity-sector-main.html#red-downtime</v>
      </c>
      <c r="R278" s="358" t="str">
        <f>IF(ISBLANK(INDEX('Policy Characteristics'!L:L,MATCH($C278,'Policy Characteristics'!$C:$C,0))),"",INDEX('Policy Characteristics'!L:L,MATCH($C278,'Policy Characteristics'!$C:$C,0)))</f>
        <v>reduce-downtime.html</v>
      </c>
    </row>
    <row r="279" spans="1:18" s="2" customFormat="1" x14ac:dyDescent="0.35">
      <c r="A279" s="358" t="str">
        <f>IF(ISBLANK(INDEX('Policy Characteristics'!A:A,MATCH($C279,'Policy Characteristics'!$C:$C,0))),"",INDEX('Policy Characteristics'!A:A,MATCH($C279,'Policy Characteristics'!$C:$C,0)))</f>
        <v>Electricity Supply</v>
      </c>
      <c r="B279" s="358" t="str">
        <f>IF(ISBLANK(INDEX('Policy Characteristics'!B:B,MATCH($C279,'Policy Characteristics'!$C:$C,0))),"",INDEX('Policy Characteristics'!B:B,MATCH($C279,'Policy Characteristics'!$C:$C,0)))</f>
        <v>Reduce Plant Downtime</v>
      </c>
      <c r="C279" s="364" t="str">
        <f t="shared" si="23"/>
        <v>Percentage Reduction in Plant Downtime</v>
      </c>
      <c r="D279" s="9" t="s">
        <v>331</v>
      </c>
      <c r="E279" s="9" t="s">
        <v>272</v>
      </c>
      <c r="F279" s="9" t="s">
        <v>326</v>
      </c>
      <c r="G279" s="9" t="s">
        <v>332</v>
      </c>
      <c r="H279" s="56">
        <v>141</v>
      </c>
      <c r="I279" s="9" t="s">
        <v>45</v>
      </c>
      <c r="J279" s="360" t="str">
        <f>IF(ISBLANK(INDEX('Policy Characteristics'!D:D,MATCH($C279,'Policy Characteristics'!$C:$C,0))),"",INDEX('Policy Characteristics'!D:D,MATCH($C279,'Policy Characteristics'!$C:$C,0)))</f>
        <v>Reduce Plant Downtime</v>
      </c>
      <c r="K279" s="358" t="str">
        <f>IF(ISBLANK(INDEX('Policy Characteristics'!E:E,MATCH($C279,'Policy Characteristics'!$C:$C,0))),"",INDEX('Policy Characteristics'!E:E,MATCH($C279,'Policy Characteristics'!$C:$C,0)))</f>
        <v>elec reduce plant downtime</v>
      </c>
      <c r="L279" s="380">
        <f>IF(ISBLANK(INDEX('Policy Characteristics'!F:F,MATCH($C279,'Policy Characteristics'!$C:$C,0))),"",INDEX('Policy Characteristics'!F:F,MATCH($C279,'Policy Characteristics'!$C:$C,0)))</f>
        <v>0</v>
      </c>
      <c r="M279" s="380">
        <f>IF(ISBLANK(INDEX('Policy Characteristics'!G:G,MATCH($C279,'Policy Characteristics'!$C:$C,0))),"",INDEX('Policy Characteristics'!G:G,MATCH($C279,'Policy Characteristics'!$C:$C,0)))</f>
        <v>0.6</v>
      </c>
      <c r="N279" s="380">
        <f>IF(ISBLANK(INDEX('Policy Characteristics'!H:H,MATCH($C279,'Policy Characteristics'!$C:$C,0))),"",INDEX('Policy Characteristics'!H:H,MATCH($C279,'Policy Characteristics'!$C:$C,0)))</f>
        <v>0.01</v>
      </c>
      <c r="O279" s="358" t="str">
        <f>IF(ISBLANK(INDEX('Policy Characteristics'!I:I,MATCH($C279,'Policy Characteristics'!$C:$C,0))),"",INDEX('Policy Characteristics'!I:I,MATCH($C279,'Policy Characteristics'!$C:$C,0)))</f>
        <v>% reduction in downtime</v>
      </c>
      <c r="P279" s="358" t="str">
        <f>IF(ISBLANK(INDEX('Policy Characteristics'!J:J,MATCH($C279,'Policy Characteristics'!$C:$C,0))),"",INDEX('Policy Characteristics'!J:J,MATCH($C279,'Policy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79" s="358" t="str">
        <f>IF(ISBLANK(INDEX('Policy Characteristics'!K:K,MATCH($C279,'Policy Characteristics'!$C:$C,0))),"",INDEX('Policy Characteristics'!K:K,MATCH($C279,'Policy Characteristics'!$C:$C,0)))</f>
        <v>electricity-sector-main.html#red-downtime</v>
      </c>
      <c r="R279" s="358" t="str">
        <f>IF(ISBLANK(INDEX('Policy Characteristics'!L:L,MATCH($C279,'Policy Characteristics'!$C:$C,0))),"",INDEX('Policy Characteristics'!L:L,MATCH($C279,'Policy Characteristics'!$C:$C,0)))</f>
        <v>reduce-downtime.html</v>
      </c>
    </row>
    <row r="280" spans="1:18" s="2" customFormat="1" x14ac:dyDescent="0.35">
      <c r="A280" s="358" t="str">
        <f>IF(ISBLANK(INDEX('Policy Characteristics'!A:A,MATCH($C280,'Policy Characteristics'!$C:$C,0))),"",INDEX('Policy Characteristics'!A:A,MATCH($C280,'Policy Characteristics'!$C:$C,0)))</f>
        <v>Electricity Supply</v>
      </c>
      <c r="B280" s="358" t="str">
        <f>IF(ISBLANK(INDEX('Policy Characteristics'!B:B,MATCH($C280,'Policy Characteristics'!$C:$C,0))),"",INDEX('Policy Characteristics'!B:B,MATCH($C280,'Policy Characteristics'!$C:$C,0)))</f>
        <v>Reduce Plant Downtime</v>
      </c>
      <c r="C280" s="364" t="str">
        <f t="shared" si="23"/>
        <v>Percentage Reduction in Plant Downtime</v>
      </c>
      <c r="D280" s="9" t="s">
        <v>331</v>
      </c>
      <c r="E280" s="9" t="s">
        <v>273</v>
      </c>
      <c r="F280" s="9"/>
      <c r="G280" s="9"/>
      <c r="H280" s="56">
        <v>653</v>
      </c>
      <c r="I280" s="9" t="s">
        <v>46</v>
      </c>
      <c r="J280" s="360" t="str">
        <f>IF(ISBLANK(INDEX('Policy Characteristics'!D:D,MATCH($C280,'Policy Characteristics'!$C:$C,0))),"",INDEX('Policy Characteristics'!D:D,MATCH($C280,'Policy Characteristics'!$C:$C,0)))</f>
        <v>Reduce Plant Downtime</v>
      </c>
      <c r="K280" s="358" t="str">
        <f>IF(ISBLANK(INDEX('Policy Characteristics'!E:E,MATCH($C280,'Policy Characteristics'!$C:$C,0))),"",INDEX('Policy Characteristics'!E:E,MATCH($C280,'Policy Characteristics'!$C:$C,0)))</f>
        <v>elec reduce plant downtime</v>
      </c>
      <c r="L280" s="380">
        <f>IF(ISBLANK(INDEX('Policy Characteristics'!F:F,MATCH($C280,'Policy Characteristics'!$C:$C,0))),"",INDEX('Policy Characteristics'!F:F,MATCH($C280,'Policy Characteristics'!$C:$C,0)))</f>
        <v>0</v>
      </c>
      <c r="M280" s="380">
        <f>IF(ISBLANK(INDEX('Policy Characteristics'!G:G,MATCH($C280,'Policy Characteristics'!$C:$C,0))),"",INDEX('Policy Characteristics'!G:G,MATCH($C280,'Policy Characteristics'!$C:$C,0)))</f>
        <v>0.6</v>
      </c>
      <c r="N280" s="380">
        <f>IF(ISBLANK(INDEX('Policy Characteristics'!H:H,MATCH($C280,'Policy Characteristics'!$C:$C,0))),"",INDEX('Policy Characteristics'!H:H,MATCH($C280,'Policy Characteristics'!$C:$C,0)))</f>
        <v>0.01</v>
      </c>
      <c r="O280" s="358" t="str">
        <f>IF(ISBLANK(INDEX('Policy Characteristics'!I:I,MATCH($C280,'Policy Characteristics'!$C:$C,0))),"",INDEX('Policy Characteristics'!I:I,MATCH($C280,'Policy Characteristics'!$C:$C,0)))</f>
        <v>% reduction in downtime</v>
      </c>
      <c r="P280" s="358" t="str">
        <f>IF(ISBLANK(INDEX('Policy Characteristics'!J:J,MATCH($C280,'Policy Characteristics'!$C:$C,0))),"",INDEX('Policy Characteristics'!J:J,MATCH($C280,'Policy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0" s="358" t="str">
        <f>IF(ISBLANK(INDEX('Policy Characteristics'!K:K,MATCH($C280,'Policy Characteristics'!$C:$C,0))),"",INDEX('Policy Characteristics'!K:K,MATCH($C280,'Policy Characteristics'!$C:$C,0)))</f>
        <v>electricity-sector-main.html#red-downtime</v>
      </c>
      <c r="R280" s="358" t="str">
        <f>IF(ISBLANK(INDEX('Policy Characteristics'!L:L,MATCH($C280,'Policy Characteristics'!$C:$C,0))),"",INDEX('Policy Characteristics'!L:L,MATCH($C280,'Policy Characteristics'!$C:$C,0)))</f>
        <v>reduce-downtime.html</v>
      </c>
    </row>
    <row r="281" spans="1:18" s="2" customFormat="1" x14ac:dyDescent="0.35">
      <c r="A281" s="358" t="str">
        <f>IF(ISBLANK(INDEX('Policy Characteristics'!A:A,MATCH($C281,'Policy Characteristics'!$C:$C,0))),"",INDEX('Policy Characteristics'!A:A,MATCH($C281,'Policy Characteristics'!$C:$C,0)))</f>
        <v>Electricity Supply</v>
      </c>
      <c r="B281" s="358" t="str">
        <f>IF(ISBLANK(INDEX('Policy Characteristics'!B:B,MATCH($C281,'Policy Characteristics'!$C:$C,0))),"",INDEX('Policy Characteristics'!B:B,MATCH($C281,'Policy Characteristics'!$C:$C,0)))</f>
        <v>Reduce Plant Downtime</v>
      </c>
      <c r="C281" s="364" t="str">
        <f t="shared" si="23"/>
        <v>Percentage Reduction in Plant Downtime</v>
      </c>
      <c r="D281" s="9" t="s">
        <v>331</v>
      </c>
      <c r="E281" s="9" t="s">
        <v>274</v>
      </c>
      <c r="F281" s="9"/>
      <c r="G281" s="9"/>
      <c r="H281" s="56">
        <v>654</v>
      </c>
      <c r="I281" s="9" t="s">
        <v>46</v>
      </c>
      <c r="J281" s="360" t="str">
        <f>IF(ISBLANK(INDEX('Policy Characteristics'!D:D,MATCH($C281,'Policy Characteristics'!$C:$C,0))),"",INDEX('Policy Characteristics'!D:D,MATCH($C281,'Policy Characteristics'!$C:$C,0)))</f>
        <v>Reduce Plant Downtime</v>
      </c>
      <c r="K281" s="358" t="str">
        <f>IF(ISBLANK(INDEX('Policy Characteristics'!E:E,MATCH($C281,'Policy Characteristics'!$C:$C,0))),"",INDEX('Policy Characteristics'!E:E,MATCH($C281,'Policy Characteristics'!$C:$C,0)))</f>
        <v>elec reduce plant downtime</v>
      </c>
      <c r="L281" s="380">
        <f>IF(ISBLANK(INDEX('Policy Characteristics'!F:F,MATCH($C281,'Policy Characteristics'!$C:$C,0))),"",INDEX('Policy Characteristics'!F:F,MATCH($C281,'Policy Characteristics'!$C:$C,0)))</f>
        <v>0</v>
      </c>
      <c r="M281" s="380">
        <f>IF(ISBLANK(INDEX('Policy Characteristics'!G:G,MATCH($C281,'Policy Characteristics'!$C:$C,0))),"",INDEX('Policy Characteristics'!G:G,MATCH($C281,'Policy Characteristics'!$C:$C,0)))</f>
        <v>0.6</v>
      </c>
      <c r="N281" s="380">
        <f>IF(ISBLANK(INDEX('Policy Characteristics'!H:H,MATCH($C281,'Policy Characteristics'!$C:$C,0))),"",INDEX('Policy Characteristics'!H:H,MATCH($C281,'Policy Characteristics'!$C:$C,0)))</f>
        <v>0.01</v>
      </c>
      <c r="O281" s="358" t="str">
        <f>IF(ISBLANK(INDEX('Policy Characteristics'!I:I,MATCH($C281,'Policy Characteristics'!$C:$C,0))),"",INDEX('Policy Characteristics'!I:I,MATCH($C281,'Policy Characteristics'!$C:$C,0)))</f>
        <v>% reduction in downtime</v>
      </c>
      <c r="P281" s="358" t="str">
        <f>IF(ISBLANK(INDEX('Policy Characteristics'!J:J,MATCH($C281,'Policy Characteristics'!$C:$C,0))),"",INDEX('Policy Characteristics'!J:J,MATCH($C281,'Policy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1" s="358" t="str">
        <f>IF(ISBLANK(INDEX('Policy Characteristics'!K:K,MATCH($C281,'Policy Characteristics'!$C:$C,0))),"",INDEX('Policy Characteristics'!K:K,MATCH($C281,'Policy Characteristics'!$C:$C,0)))</f>
        <v>electricity-sector-main.html#red-downtime</v>
      </c>
      <c r="R281" s="358" t="str">
        <f>IF(ISBLANK(INDEX('Policy Characteristics'!L:L,MATCH($C281,'Policy Characteristics'!$C:$C,0))),"",INDEX('Policy Characteristics'!L:L,MATCH($C281,'Policy Characteristics'!$C:$C,0)))</f>
        <v>reduce-downtime.html</v>
      </c>
    </row>
    <row r="282" spans="1:18" s="2" customFormat="1" x14ac:dyDescent="0.35">
      <c r="A282" s="358" t="str">
        <f>IF(ISBLANK(INDEX('Policy Characteristics'!A:A,MATCH($C282,'Policy Characteristics'!$C:$C,0))),"",INDEX('Policy Characteristics'!A:A,MATCH($C282,'Policy Characteristics'!$C:$C,0)))</f>
        <v>Electricity Supply</v>
      </c>
      <c r="B282" s="358" t="str">
        <f>IF(ISBLANK(INDEX('Policy Characteristics'!B:B,MATCH($C282,'Policy Characteristics'!$C:$C,0))),"",INDEX('Policy Characteristics'!B:B,MATCH($C282,'Policy Characteristics'!$C:$C,0)))</f>
        <v>Reduce Plant Downtime</v>
      </c>
      <c r="C282" s="364" t="str">
        <f t="shared" si="23"/>
        <v>Percentage Reduction in Plant Downtime</v>
      </c>
      <c r="D282" s="9" t="s">
        <v>78</v>
      </c>
      <c r="E282" s="9" t="s">
        <v>272</v>
      </c>
      <c r="F282" s="9"/>
      <c r="G282" s="9"/>
      <c r="H282" s="56">
        <v>655</v>
      </c>
      <c r="I282" s="9" t="s">
        <v>46</v>
      </c>
      <c r="J282" s="360" t="str">
        <f>IF(ISBLANK(INDEX('Policy Characteristics'!D:D,MATCH($C282,'Policy Characteristics'!$C:$C,0))),"",INDEX('Policy Characteristics'!D:D,MATCH($C282,'Policy Characteristics'!$C:$C,0)))</f>
        <v>Reduce Plant Downtime</v>
      </c>
      <c r="K282" s="358" t="str">
        <f>IF(ISBLANK(INDEX('Policy Characteristics'!E:E,MATCH($C282,'Policy Characteristics'!$C:$C,0))),"",INDEX('Policy Characteristics'!E:E,MATCH($C282,'Policy Characteristics'!$C:$C,0)))</f>
        <v>elec reduce plant downtime</v>
      </c>
      <c r="L282" s="380">
        <f>IF(ISBLANK(INDEX('Policy Characteristics'!F:F,MATCH($C282,'Policy Characteristics'!$C:$C,0))),"",INDEX('Policy Characteristics'!F:F,MATCH($C282,'Policy Characteristics'!$C:$C,0)))</f>
        <v>0</v>
      </c>
      <c r="M282" s="380">
        <f>IF(ISBLANK(INDEX('Policy Characteristics'!G:G,MATCH($C282,'Policy Characteristics'!$C:$C,0))),"",INDEX('Policy Characteristics'!G:G,MATCH($C282,'Policy Characteristics'!$C:$C,0)))</f>
        <v>0.6</v>
      </c>
      <c r="N282" s="380">
        <f>IF(ISBLANK(INDEX('Policy Characteristics'!H:H,MATCH($C282,'Policy Characteristics'!$C:$C,0))),"",INDEX('Policy Characteristics'!H:H,MATCH($C282,'Policy Characteristics'!$C:$C,0)))</f>
        <v>0.01</v>
      </c>
      <c r="O282" s="358" t="str">
        <f>IF(ISBLANK(INDEX('Policy Characteristics'!I:I,MATCH($C282,'Policy Characteristics'!$C:$C,0))),"",INDEX('Policy Characteristics'!I:I,MATCH($C282,'Policy Characteristics'!$C:$C,0)))</f>
        <v>% reduction in downtime</v>
      </c>
      <c r="P282" s="358" t="str">
        <f>IF(ISBLANK(INDEX('Policy Characteristics'!J:J,MATCH($C282,'Policy Characteristics'!$C:$C,0))),"",INDEX('Policy Characteristics'!J:J,MATCH($C282,'Policy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2" s="358" t="str">
        <f>IF(ISBLANK(INDEX('Policy Characteristics'!K:K,MATCH($C282,'Policy Characteristics'!$C:$C,0))),"",INDEX('Policy Characteristics'!K:K,MATCH($C282,'Policy Characteristics'!$C:$C,0)))</f>
        <v>electricity-sector-main.html#red-downtime</v>
      </c>
      <c r="R282" s="358" t="str">
        <f>IF(ISBLANK(INDEX('Policy Characteristics'!L:L,MATCH($C282,'Policy Characteristics'!$C:$C,0))),"",INDEX('Policy Characteristics'!L:L,MATCH($C282,'Policy Characteristics'!$C:$C,0)))</f>
        <v>reduce-downtime.html</v>
      </c>
    </row>
    <row r="283" spans="1:18" s="2" customFormat="1" x14ac:dyDescent="0.35">
      <c r="A283" s="358" t="str">
        <f>IF(ISBLANK(INDEX('Policy Characteristics'!A:A,MATCH($C283,'Policy Characteristics'!$C:$C,0))),"",INDEX('Policy Characteristics'!A:A,MATCH($C283,'Policy Characteristics'!$C:$C,0)))</f>
        <v>Electricity Supply</v>
      </c>
      <c r="B283" s="358" t="str">
        <f>IF(ISBLANK(INDEX('Policy Characteristics'!B:B,MATCH($C283,'Policy Characteristics'!$C:$C,0))),"",INDEX('Policy Characteristics'!B:B,MATCH($C283,'Policy Characteristics'!$C:$C,0)))</f>
        <v>Reduce Plant Downtime</v>
      </c>
      <c r="C283" s="364" t="str">
        <f t="shared" si="23"/>
        <v>Percentage Reduction in Plant Downtime</v>
      </c>
      <c r="D283" s="9" t="s">
        <v>78</v>
      </c>
      <c r="E283" s="9" t="s">
        <v>273</v>
      </c>
      <c r="F283" s="9"/>
      <c r="G283" s="9"/>
      <c r="H283" s="56">
        <v>656</v>
      </c>
      <c r="I283" s="9" t="s">
        <v>46</v>
      </c>
      <c r="J283" s="360" t="str">
        <f>IF(ISBLANK(INDEX('Policy Characteristics'!D:D,MATCH($C283,'Policy Characteristics'!$C:$C,0))),"",INDEX('Policy Characteristics'!D:D,MATCH($C283,'Policy Characteristics'!$C:$C,0)))</f>
        <v>Reduce Plant Downtime</v>
      </c>
      <c r="K283" s="358" t="str">
        <f>IF(ISBLANK(INDEX('Policy Characteristics'!E:E,MATCH($C283,'Policy Characteristics'!$C:$C,0))),"",INDEX('Policy Characteristics'!E:E,MATCH($C283,'Policy Characteristics'!$C:$C,0)))</f>
        <v>elec reduce plant downtime</v>
      </c>
      <c r="L283" s="380">
        <f>IF(ISBLANK(INDEX('Policy Characteristics'!F:F,MATCH($C283,'Policy Characteristics'!$C:$C,0))),"",INDEX('Policy Characteristics'!F:F,MATCH($C283,'Policy Characteristics'!$C:$C,0)))</f>
        <v>0</v>
      </c>
      <c r="M283" s="380">
        <f>IF(ISBLANK(INDEX('Policy Characteristics'!G:G,MATCH($C283,'Policy Characteristics'!$C:$C,0))),"",INDEX('Policy Characteristics'!G:G,MATCH($C283,'Policy Characteristics'!$C:$C,0)))</f>
        <v>0.6</v>
      </c>
      <c r="N283" s="380">
        <f>IF(ISBLANK(INDEX('Policy Characteristics'!H:H,MATCH($C283,'Policy Characteristics'!$C:$C,0))),"",INDEX('Policy Characteristics'!H:H,MATCH($C283,'Policy Characteristics'!$C:$C,0)))</f>
        <v>0.01</v>
      </c>
      <c r="O283" s="358" t="str">
        <f>IF(ISBLANK(INDEX('Policy Characteristics'!I:I,MATCH($C283,'Policy Characteristics'!$C:$C,0))),"",INDEX('Policy Characteristics'!I:I,MATCH($C283,'Policy Characteristics'!$C:$C,0)))</f>
        <v>% reduction in downtime</v>
      </c>
      <c r="P283" s="358" t="str">
        <f>IF(ISBLANK(INDEX('Policy Characteristics'!J:J,MATCH($C283,'Policy Characteristics'!$C:$C,0))),"",INDEX('Policy Characteristics'!J:J,MATCH($C283,'Policy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3" s="358" t="str">
        <f>IF(ISBLANK(INDEX('Policy Characteristics'!K:K,MATCH($C283,'Policy Characteristics'!$C:$C,0))),"",INDEX('Policy Characteristics'!K:K,MATCH($C283,'Policy Characteristics'!$C:$C,0)))</f>
        <v>electricity-sector-main.html#red-downtime</v>
      </c>
      <c r="R283" s="358" t="str">
        <f>IF(ISBLANK(INDEX('Policy Characteristics'!L:L,MATCH($C283,'Policy Characteristics'!$C:$C,0))),"",INDEX('Policy Characteristics'!L:L,MATCH($C283,'Policy Characteristics'!$C:$C,0)))</f>
        <v>reduce-downtime.html</v>
      </c>
    </row>
    <row r="284" spans="1:18" s="2" customFormat="1" x14ac:dyDescent="0.35">
      <c r="A284" s="358" t="str">
        <f>IF(ISBLANK(INDEX('Policy Characteristics'!A:A,MATCH($C284,'Policy Characteristics'!$C:$C,0))),"",INDEX('Policy Characteristics'!A:A,MATCH($C284,'Policy Characteristics'!$C:$C,0)))</f>
        <v>Electricity Supply</v>
      </c>
      <c r="B284" s="358" t="str">
        <f>IF(ISBLANK(INDEX('Policy Characteristics'!B:B,MATCH($C284,'Policy Characteristics'!$C:$C,0))),"",INDEX('Policy Characteristics'!B:B,MATCH($C284,'Policy Characteristics'!$C:$C,0)))</f>
        <v>Reduce Plant Downtime</v>
      </c>
      <c r="C284" s="364" t="str">
        <f t="shared" si="23"/>
        <v>Percentage Reduction in Plant Downtime</v>
      </c>
      <c r="D284" s="9" t="s">
        <v>78</v>
      </c>
      <c r="E284" s="9" t="s">
        <v>274</v>
      </c>
      <c r="F284" s="9"/>
      <c r="G284" s="9"/>
      <c r="H284" s="56">
        <v>657</v>
      </c>
      <c r="I284" s="9" t="s">
        <v>46</v>
      </c>
      <c r="J284" s="360" t="str">
        <f>IF(ISBLANK(INDEX('Policy Characteristics'!D:D,MATCH($C284,'Policy Characteristics'!$C:$C,0))),"",INDEX('Policy Characteristics'!D:D,MATCH($C284,'Policy Characteristics'!$C:$C,0)))</f>
        <v>Reduce Plant Downtime</v>
      </c>
      <c r="K284" s="358" t="str">
        <f>IF(ISBLANK(INDEX('Policy Characteristics'!E:E,MATCH($C284,'Policy Characteristics'!$C:$C,0))),"",INDEX('Policy Characteristics'!E:E,MATCH($C284,'Policy Characteristics'!$C:$C,0)))</f>
        <v>elec reduce plant downtime</v>
      </c>
      <c r="L284" s="380">
        <f>IF(ISBLANK(INDEX('Policy Characteristics'!F:F,MATCH($C284,'Policy Characteristics'!$C:$C,0))),"",INDEX('Policy Characteristics'!F:F,MATCH($C284,'Policy Characteristics'!$C:$C,0)))</f>
        <v>0</v>
      </c>
      <c r="M284" s="380">
        <f>IF(ISBLANK(INDEX('Policy Characteristics'!G:G,MATCH($C284,'Policy Characteristics'!$C:$C,0))),"",INDEX('Policy Characteristics'!G:G,MATCH($C284,'Policy Characteristics'!$C:$C,0)))</f>
        <v>0.6</v>
      </c>
      <c r="N284" s="380">
        <f>IF(ISBLANK(INDEX('Policy Characteristics'!H:H,MATCH($C284,'Policy Characteristics'!$C:$C,0))),"",INDEX('Policy Characteristics'!H:H,MATCH($C284,'Policy Characteristics'!$C:$C,0)))</f>
        <v>0.01</v>
      </c>
      <c r="O284" s="358" t="str">
        <f>IF(ISBLANK(INDEX('Policy Characteristics'!I:I,MATCH($C284,'Policy Characteristics'!$C:$C,0))),"",INDEX('Policy Characteristics'!I:I,MATCH($C284,'Policy Characteristics'!$C:$C,0)))</f>
        <v>% reduction in downtime</v>
      </c>
      <c r="P284" s="358" t="str">
        <f>IF(ISBLANK(INDEX('Policy Characteristics'!J:J,MATCH($C284,'Policy Characteristics'!$C:$C,0))),"",INDEX('Policy Characteristics'!J:J,MATCH($C284,'Policy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4" s="358" t="str">
        <f>IF(ISBLANK(INDEX('Policy Characteristics'!K:K,MATCH($C284,'Policy Characteristics'!$C:$C,0))),"",INDEX('Policy Characteristics'!K:K,MATCH($C284,'Policy Characteristics'!$C:$C,0)))</f>
        <v>electricity-sector-main.html#red-downtime</v>
      </c>
      <c r="R284" s="358" t="str">
        <f>IF(ISBLANK(INDEX('Policy Characteristics'!L:L,MATCH($C284,'Policy Characteristics'!$C:$C,0))),"",INDEX('Policy Characteristics'!L:L,MATCH($C284,'Policy Characteristics'!$C:$C,0)))</f>
        <v>reduce-downtime.html</v>
      </c>
    </row>
    <row r="285" spans="1:18" s="2" customFormat="1" x14ac:dyDescent="0.35">
      <c r="A285" s="358" t="str">
        <f>IF(ISBLANK(INDEX('Policy Characteristics'!A:A,MATCH($C285,'Policy Characteristics'!$C:$C,0))),"",INDEX('Policy Characteristics'!A:A,MATCH($C285,'Policy Characteristics'!$C:$C,0)))</f>
        <v>Electricity Supply</v>
      </c>
      <c r="B285" s="358" t="str">
        <f>IF(ISBLANK(INDEX('Policy Characteristics'!B:B,MATCH($C285,'Policy Characteristics'!$C:$C,0))),"",INDEX('Policy Characteristics'!B:B,MATCH($C285,'Policy Characteristics'!$C:$C,0)))</f>
        <v>Reduce Plant Downtime</v>
      </c>
      <c r="C285" s="364" t="str">
        <f t="shared" si="23"/>
        <v>Percentage Reduction in Plant Downtime</v>
      </c>
      <c r="D285" s="9" t="s">
        <v>79</v>
      </c>
      <c r="E285" s="9" t="s">
        <v>272</v>
      </c>
      <c r="F285" s="9"/>
      <c r="G285" s="9"/>
      <c r="H285" s="56">
        <v>658</v>
      </c>
      <c r="I285" s="9" t="s">
        <v>46</v>
      </c>
      <c r="J285" s="360" t="str">
        <f>IF(ISBLANK(INDEX('Policy Characteristics'!D:D,MATCH($C285,'Policy Characteristics'!$C:$C,0))),"",INDEX('Policy Characteristics'!D:D,MATCH($C285,'Policy Characteristics'!$C:$C,0)))</f>
        <v>Reduce Plant Downtime</v>
      </c>
      <c r="K285" s="358" t="str">
        <f>IF(ISBLANK(INDEX('Policy Characteristics'!E:E,MATCH($C285,'Policy Characteristics'!$C:$C,0))),"",INDEX('Policy Characteristics'!E:E,MATCH($C285,'Policy Characteristics'!$C:$C,0)))</f>
        <v>elec reduce plant downtime</v>
      </c>
      <c r="L285" s="380">
        <f>IF(ISBLANK(INDEX('Policy Characteristics'!F:F,MATCH($C285,'Policy Characteristics'!$C:$C,0))),"",INDEX('Policy Characteristics'!F:F,MATCH($C285,'Policy Characteristics'!$C:$C,0)))</f>
        <v>0</v>
      </c>
      <c r="M285" s="380">
        <f>IF(ISBLANK(INDEX('Policy Characteristics'!G:G,MATCH($C285,'Policy Characteristics'!$C:$C,0))),"",INDEX('Policy Characteristics'!G:G,MATCH($C285,'Policy Characteristics'!$C:$C,0)))</f>
        <v>0.6</v>
      </c>
      <c r="N285" s="380">
        <f>IF(ISBLANK(INDEX('Policy Characteristics'!H:H,MATCH($C285,'Policy Characteristics'!$C:$C,0))),"",INDEX('Policy Characteristics'!H:H,MATCH($C285,'Policy Characteristics'!$C:$C,0)))</f>
        <v>0.01</v>
      </c>
      <c r="O285" s="358" t="str">
        <f>IF(ISBLANK(INDEX('Policy Characteristics'!I:I,MATCH($C285,'Policy Characteristics'!$C:$C,0))),"",INDEX('Policy Characteristics'!I:I,MATCH($C285,'Policy Characteristics'!$C:$C,0)))</f>
        <v>% reduction in downtime</v>
      </c>
      <c r="P285" s="358" t="str">
        <f>IF(ISBLANK(INDEX('Policy Characteristics'!J:J,MATCH($C285,'Policy Characteristics'!$C:$C,0))),"",INDEX('Policy Characteristics'!J:J,MATCH($C285,'Policy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5" s="358" t="str">
        <f>IF(ISBLANK(INDEX('Policy Characteristics'!K:K,MATCH($C285,'Policy Characteristics'!$C:$C,0))),"",INDEX('Policy Characteristics'!K:K,MATCH($C285,'Policy Characteristics'!$C:$C,0)))</f>
        <v>electricity-sector-main.html#red-downtime</v>
      </c>
      <c r="R285" s="358" t="str">
        <f>IF(ISBLANK(INDEX('Policy Characteristics'!L:L,MATCH($C285,'Policy Characteristics'!$C:$C,0))),"",INDEX('Policy Characteristics'!L:L,MATCH($C285,'Policy Characteristics'!$C:$C,0)))</f>
        <v>reduce-downtime.html</v>
      </c>
    </row>
    <row r="286" spans="1:18" s="2" customFormat="1" x14ac:dyDescent="0.35">
      <c r="A286" s="358" t="str">
        <f>IF(ISBLANK(INDEX('Policy Characteristics'!A:A,MATCH($C286,'Policy Characteristics'!$C:$C,0))),"",INDEX('Policy Characteristics'!A:A,MATCH($C286,'Policy Characteristics'!$C:$C,0)))</f>
        <v>Electricity Supply</v>
      </c>
      <c r="B286" s="358" t="str">
        <f>IF(ISBLANK(INDEX('Policy Characteristics'!B:B,MATCH($C286,'Policy Characteristics'!$C:$C,0))),"",INDEX('Policy Characteristics'!B:B,MATCH($C286,'Policy Characteristics'!$C:$C,0)))</f>
        <v>Reduce Plant Downtime</v>
      </c>
      <c r="C286" s="364" t="str">
        <f t="shared" si="23"/>
        <v>Percentage Reduction in Plant Downtime</v>
      </c>
      <c r="D286" s="9" t="s">
        <v>79</v>
      </c>
      <c r="E286" s="9" t="s">
        <v>273</v>
      </c>
      <c r="F286" s="9"/>
      <c r="G286" s="9"/>
      <c r="H286" s="56">
        <v>659</v>
      </c>
      <c r="I286" s="9" t="s">
        <v>46</v>
      </c>
      <c r="J286" s="360" t="str">
        <f>IF(ISBLANK(INDEX('Policy Characteristics'!D:D,MATCH($C286,'Policy Characteristics'!$C:$C,0))),"",INDEX('Policy Characteristics'!D:D,MATCH($C286,'Policy Characteristics'!$C:$C,0)))</f>
        <v>Reduce Plant Downtime</v>
      </c>
      <c r="K286" s="358" t="str">
        <f>IF(ISBLANK(INDEX('Policy Characteristics'!E:E,MATCH($C286,'Policy Characteristics'!$C:$C,0))),"",INDEX('Policy Characteristics'!E:E,MATCH($C286,'Policy Characteristics'!$C:$C,0)))</f>
        <v>elec reduce plant downtime</v>
      </c>
      <c r="L286" s="380">
        <f>IF(ISBLANK(INDEX('Policy Characteristics'!F:F,MATCH($C286,'Policy Characteristics'!$C:$C,0))),"",INDEX('Policy Characteristics'!F:F,MATCH($C286,'Policy Characteristics'!$C:$C,0)))</f>
        <v>0</v>
      </c>
      <c r="M286" s="380">
        <f>IF(ISBLANK(INDEX('Policy Characteristics'!G:G,MATCH($C286,'Policy Characteristics'!$C:$C,0))),"",INDEX('Policy Characteristics'!G:G,MATCH($C286,'Policy Characteristics'!$C:$C,0)))</f>
        <v>0.6</v>
      </c>
      <c r="N286" s="380">
        <f>IF(ISBLANK(INDEX('Policy Characteristics'!H:H,MATCH($C286,'Policy Characteristics'!$C:$C,0))),"",INDEX('Policy Characteristics'!H:H,MATCH($C286,'Policy Characteristics'!$C:$C,0)))</f>
        <v>0.01</v>
      </c>
      <c r="O286" s="358" t="str">
        <f>IF(ISBLANK(INDEX('Policy Characteristics'!I:I,MATCH($C286,'Policy Characteristics'!$C:$C,0))),"",INDEX('Policy Characteristics'!I:I,MATCH($C286,'Policy Characteristics'!$C:$C,0)))</f>
        <v>% reduction in downtime</v>
      </c>
      <c r="P286" s="358" t="str">
        <f>IF(ISBLANK(INDEX('Policy Characteristics'!J:J,MATCH($C286,'Policy Characteristics'!$C:$C,0))),"",INDEX('Policy Characteristics'!J:J,MATCH($C286,'Policy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6" s="358" t="str">
        <f>IF(ISBLANK(INDEX('Policy Characteristics'!K:K,MATCH($C286,'Policy Characteristics'!$C:$C,0))),"",INDEX('Policy Characteristics'!K:K,MATCH($C286,'Policy Characteristics'!$C:$C,0)))</f>
        <v>electricity-sector-main.html#red-downtime</v>
      </c>
      <c r="R286" s="358" t="str">
        <f>IF(ISBLANK(INDEX('Policy Characteristics'!L:L,MATCH($C286,'Policy Characteristics'!$C:$C,0))),"",INDEX('Policy Characteristics'!L:L,MATCH($C286,'Policy Characteristics'!$C:$C,0)))</f>
        <v>reduce-downtime.html</v>
      </c>
    </row>
    <row r="287" spans="1:18" s="2" customFormat="1" x14ac:dyDescent="0.35">
      <c r="A287" s="358" t="str">
        <f>IF(ISBLANK(INDEX('Policy Characteristics'!A:A,MATCH($C287,'Policy Characteristics'!$C:$C,0))),"",INDEX('Policy Characteristics'!A:A,MATCH($C287,'Policy Characteristics'!$C:$C,0)))</f>
        <v>Electricity Supply</v>
      </c>
      <c r="B287" s="358" t="str">
        <f>IF(ISBLANK(INDEX('Policy Characteristics'!B:B,MATCH($C287,'Policy Characteristics'!$C:$C,0))),"",INDEX('Policy Characteristics'!B:B,MATCH($C287,'Policy Characteristics'!$C:$C,0)))</f>
        <v>Reduce Plant Downtime</v>
      </c>
      <c r="C287" s="364" t="str">
        <f t="shared" si="23"/>
        <v>Percentage Reduction in Plant Downtime</v>
      </c>
      <c r="D287" s="9" t="s">
        <v>79</v>
      </c>
      <c r="E287" s="9" t="s">
        <v>274</v>
      </c>
      <c r="F287" s="9"/>
      <c r="G287" s="9"/>
      <c r="H287" s="56">
        <v>660</v>
      </c>
      <c r="I287" s="9" t="s">
        <v>46</v>
      </c>
      <c r="J287" s="360" t="str">
        <f>IF(ISBLANK(INDEX('Policy Characteristics'!D:D,MATCH($C287,'Policy Characteristics'!$C:$C,0))),"",INDEX('Policy Characteristics'!D:D,MATCH($C287,'Policy Characteristics'!$C:$C,0)))</f>
        <v>Reduce Plant Downtime</v>
      </c>
      <c r="K287" s="358" t="str">
        <f>IF(ISBLANK(INDEX('Policy Characteristics'!E:E,MATCH($C287,'Policy Characteristics'!$C:$C,0))),"",INDEX('Policy Characteristics'!E:E,MATCH($C287,'Policy Characteristics'!$C:$C,0)))</f>
        <v>elec reduce plant downtime</v>
      </c>
      <c r="L287" s="380">
        <f>IF(ISBLANK(INDEX('Policy Characteristics'!F:F,MATCH($C287,'Policy Characteristics'!$C:$C,0))),"",INDEX('Policy Characteristics'!F:F,MATCH($C287,'Policy Characteristics'!$C:$C,0)))</f>
        <v>0</v>
      </c>
      <c r="M287" s="380">
        <f>IF(ISBLANK(INDEX('Policy Characteristics'!G:G,MATCH($C287,'Policy Characteristics'!$C:$C,0))),"",INDEX('Policy Characteristics'!G:G,MATCH($C287,'Policy Characteristics'!$C:$C,0)))</f>
        <v>0.6</v>
      </c>
      <c r="N287" s="380">
        <f>IF(ISBLANK(INDEX('Policy Characteristics'!H:H,MATCH($C287,'Policy Characteristics'!$C:$C,0))),"",INDEX('Policy Characteristics'!H:H,MATCH($C287,'Policy Characteristics'!$C:$C,0)))</f>
        <v>0.01</v>
      </c>
      <c r="O287" s="358" t="str">
        <f>IF(ISBLANK(INDEX('Policy Characteristics'!I:I,MATCH($C287,'Policy Characteristics'!$C:$C,0))),"",INDEX('Policy Characteristics'!I:I,MATCH($C287,'Policy Characteristics'!$C:$C,0)))</f>
        <v>% reduction in downtime</v>
      </c>
      <c r="P287" s="358" t="str">
        <f>IF(ISBLANK(INDEX('Policy Characteristics'!J:J,MATCH($C287,'Policy Characteristics'!$C:$C,0))),"",INDEX('Policy Characteristics'!J:J,MATCH($C287,'Policy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7" s="358" t="str">
        <f>IF(ISBLANK(INDEX('Policy Characteristics'!K:K,MATCH($C287,'Policy Characteristics'!$C:$C,0))),"",INDEX('Policy Characteristics'!K:K,MATCH($C287,'Policy Characteristics'!$C:$C,0)))</f>
        <v>electricity-sector-main.html#red-downtime</v>
      </c>
      <c r="R287" s="358" t="str">
        <f>IF(ISBLANK(INDEX('Policy Characteristics'!L:L,MATCH($C287,'Policy Characteristics'!$C:$C,0))),"",INDEX('Policy Characteristics'!L:L,MATCH($C287,'Policy Characteristics'!$C:$C,0)))</f>
        <v>reduce-downtime.html</v>
      </c>
    </row>
    <row r="288" spans="1:18" s="2" customFormat="1" x14ac:dyDescent="0.35">
      <c r="A288" s="358" t="str">
        <f>IF(ISBLANK(INDEX('Policy Characteristics'!A:A,MATCH($C288,'Policy Characteristics'!$C:$C,0))),"",INDEX('Policy Characteristics'!A:A,MATCH($C288,'Policy Characteristics'!$C:$C,0)))</f>
        <v>Electricity Supply</v>
      </c>
      <c r="B288" s="358" t="str">
        <f>IF(ISBLANK(INDEX('Policy Characteristics'!B:B,MATCH($C288,'Policy Characteristics'!$C:$C,0))),"",INDEX('Policy Characteristics'!B:B,MATCH($C288,'Policy Characteristics'!$C:$C,0)))</f>
        <v>Reduce Plant Downtime</v>
      </c>
      <c r="C288" s="364" t="str">
        <f t="shared" si="23"/>
        <v>Percentage Reduction in Plant Downtime</v>
      </c>
      <c r="D288" s="9" t="s">
        <v>478</v>
      </c>
      <c r="E288" s="9" t="s">
        <v>272</v>
      </c>
      <c r="F288" s="9"/>
      <c r="G288" s="9"/>
      <c r="H288" s="56">
        <v>661</v>
      </c>
      <c r="I288" s="9" t="s">
        <v>46</v>
      </c>
      <c r="J288" s="360" t="str">
        <f>IF(ISBLANK(INDEX('Policy Characteristics'!D:D,MATCH($C288,'Policy Characteristics'!$C:$C,0))),"",INDEX('Policy Characteristics'!D:D,MATCH($C288,'Policy Characteristics'!$C:$C,0)))</f>
        <v>Reduce Plant Downtime</v>
      </c>
      <c r="K288" s="358" t="str">
        <f>IF(ISBLANK(INDEX('Policy Characteristics'!E:E,MATCH($C288,'Policy Characteristics'!$C:$C,0))),"",INDEX('Policy Characteristics'!E:E,MATCH($C288,'Policy Characteristics'!$C:$C,0)))</f>
        <v>elec reduce plant downtime</v>
      </c>
      <c r="L288" s="380">
        <f>IF(ISBLANK(INDEX('Policy Characteristics'!F:F,MATCH($C288,'Policy Characteristics'!$C:$C,0))),"",INDEX('Policy Characteristics'!F:F,MATCH($C288,'Policy Characteristics'!$C:$C,0)))</f>
        <v>0</v>
      </c>
      <c r="M288" s="380">
        <f>IF(ISBLANK(INDEX('Policy Characteristics'!G:G,MATCH($C288,'Policy Characteristics'!$C:$C,0))),"",INDEX('Policy Characteristics'!G:G,MATCH($C288,'Policy Characteristics'!$C:$C,0)))</f>
        <v>0.6</v>
      </c>
      <c r="N288" s="380">
        <f>IF(ISBLANK(INDEX('Policy Characteristics'!H:H,MATCH($C288,'Policy Characteristics'!$C:$C,0))),"",INDEX('Policy Characteristics'!H:H,MATCH($C288,'Policy Characteristics'!$C:$C,0)))</f>
        <v>0.01</v>
      </c>
      <c r="O288" s="358" t="str">
        <f>IF(ISBLANK(INDEX('Policy Characteristics'!I:I,MATCH($C288,'Policy Characteristics'!$C:$C,0))),"",INDEX('Policy Characteristics'!I:I,MATCH($C288,'Policy Characteristics'!$C:$C,0)))</f>
        <v>% reduction in downtime</v>
      </c>
      <c r="P288" s="358" t="str">
        <f>IF(ISBLANK(INDEX('Policy Characteristics'!J:J,MATCH($C288,'Policy Characteristics'!$C:$C,0))),"",INDEX('Policy Characteristics'!J:J,MATCH($C288,'Policy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8" s="358" t="str">
        <f>IF(ISBLANK(INDEX('Policy Characteristics'!K:K,MATCH($C288,'Policy Characteristics'!$C:$C,0))),"",INDEX('Policy Characteristics'!K:K,MATCH($C288,'Policy Characteristics'!$C:$C,0)))</f>
        <v>electricity-sector-main.html#red-downtime</v>
      </c>
      <c r="R288" s="358" t="str">
        <f>IF(ISBLANK(INDEX('Policy Characteristics'!L:L,MATCH($C288,'Policy Characteristics'!$C:$C,0))),"",INDEX('Policy Characteristics'!L:L,MATCH($C288,'Policy Characteristics'!$C:$C,0)))</f>
        <v>reduce-downtime.html</v>
      </c>
    </row>
    <row r="289" spans="1:18" s="2" customFormat="1" x14ac:dyDescent="0.35">
      <c r="A289" s="358" t="str">
        <f>IF(ISBLANK(INDEX('Policy Characteristics'!A:A,MATCH($C289,'Policy Characteristics'!$C:$C,0))),"",INDEX('Policy Characteristics'!A:A,MATCH($C289,'Policy Characteristics'!$C:$C,0)))</f>
        <v>Electricity Supply</v>
      </c>
      <c r="B289" s="358" t="str">
        <f>IF(ISBLANK(INDEX('Policy Characteristics'!B:B,MATCH($C289,'Policy Characteristics'!$C:$C,0))),"",INDEX('Policy Characteristics'!B:B,MATCH($C289,'Policy Characteristics'!$C:$C,0)))</f>
        <v>Reduce Plant Downtime</v>
      </c>
      <c r="C289" s="364" t="str">
        <f t="shared" si="23"/>
        <v>Percentage Reduction in Plant Downtime</v>
      </c>
      <c r="D289" s="9" t="s">
        <v>478</v>
      </c>
      <c r="E289" s="9" t="s">
        <v>273</v>
      </c>
      <c r="F289" s="9"/>
      <c r="G289" s="9"/>
      <c r="H289" s="56">
        <v>662</v>
      </c>
      <c r="I289" s="9" t="s">
        <v>46</v>
      </c>
      <c r="J289" s="360" t="str">
        <f>IF(ISBLANK(INDEX('Policy Characteristics'!D:D,MATCH($C289,'Policy Characteristics'!$C:$C,0))),"",INDEX('Policy Characteristics'!D:D,MATCH($C289,'Policy Characteristics'!$C:$C,0)))</f>
        <v>Reduce Plant Downtime</v>
      </c>
      <c r="K289" s="358" t="str">
        <f>IF(ISBLANK(INDEX('Policy Characteristics'!E:E,MATCH($C289,'Policy Characteristics'!$C:$C,0))),"",INDEX('Policy Characteristics'!E:E,MATCH($C289,'Policy Characteristics'!$C:$C,0)))</f>
        <v>elec reduce plant downtime</v>
      </c>
      <c r="L289" s="380">
        <f>IF(ISBLANK(INDEX('Policy Characteristics'!F:F,MATCH($C289,'Policy Characteristics'!$C:$C,0))),"",INDEX('Policy Characteristics'!F:F,MATCH($C289,'Policy Characteristics'!$C:$C,0)))</f>
        <v>0</v>
      </c>
      <c r="M289" s="380">
        <f>IF(ISBLANK(INDEX('Policy Characteristics'!G:G,MATCH($C289,'Policy Characteristics'!$C:$C,0))),"",INDEX('Policy Characteristics'!G:G,MATCH($C289,'Policy Characteristics'!$C:$C,0)))</f>
        <v>0.6</v>
      </c>
      <c r="N289" s="380">
        <f>IF(ISBLANK(INDEX('Policy Characteristics'!H:H,MATCH($C289,'Policy Characteristics'!$C:$C,0))),"",INDEX('Policy Characteristics'!H:H,MATCH($C289,'Policy Characteristics'!$C:$C,0)))</f>
        <v>0.01</v>
      </c>
      <c r="O289" s="358" t="str">
        <f>IF(ISBLANK(INDEX('Policy Characteristics'!I:I,MATCH($C289,'Policy Characteristics'!$C:$C,0))),"",INDEX('Policy Characteristics'!I:I,MATCH($C289,'Policy Characteristics'!$C:$C,0)))</f>
        <v>% reduction in downtime</v>
      </c>
      <c r="P289" s="358" t="str">
        <f>IF(ISBLANK(INDEX('Policy Characteristics'!J:J,MATCH($C289,'Policy Characteristics'!$C:$C,0))),"",INDEX('Policy Characteristics'!J:J,MATCH($C289,'Policy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9" s="358" t="str">
        <f>IF(ISBLANK(INDEX('Policy Characteristics'!K:K,MATCH($C289,'Policy Characteristics'!$C:$C,0))),"",INDEX('Policy Characteristics'!K:K,MATCH($C289,'Policy Characteristics'!$C:$C,0)))</f>
        <v>electricity-sector-main.html#red-downtime</v>
      </c>
      <c r="R289" s="358" t="str">
        <f>IF(ISBLANK(INDEX('Policy Characteristics'!L:L,MATCH($C289,'Policy Characteristics'!$C:$C,0))),"",INDEX('Policy Characteristics'!L:L,MATCH($C289,'Policy Characteristics'!$C:$C,0)))</f>
        <v>reduce-downtime.html</v>
      </c>
    </row>
    <row r="290" spans="1:18" s="2" customFormat="1" x14ac:dyDescent="0.35">
      <c r="A290" s="358" t="str">
        <f>IF(ISBLANK(INDEX('Policy Characteristics'!A:A,MATCH($C290,'Policy Characteristics'!$C:$C,0))),"",INDEX('Policy Characteristics'!A:A,MATCH($C290,'Policy Characteristics'!$C:$C,0)))</f>
        <v>Electricity Supply</v>
      </c>
      <c r="B290" s="358" t="str">
        <f>IF(ISBLANK(INDEX('Policy Characteristics'!B:B,MATCH($C290,'Policy Characteristics'!$C:$C,0))),"",INDEX('Policy Characteristics'!B:B,MATCH($C290,'Policy Characteristics'!$C:$C,0)))</f>
        <v>Reduce Plant Downtime</v>
      </c>
      <c r="C290" s="364" t="str">
        <f t="shared" si="23"/>
        <v>Percentage Reduction in Plant Downtime</v>
      </c>
      <c r="D290" s="9" t="s">
        <v>478</v>
      </c>
      <c r="E290" s="9" t="s">
        <v>274</v>
      </c>
      <c r="F290" s="9" t="s">
        <v>337</v>
      </c>
      <c r="G290" s="9" t="s">
        <v>481</v>
      </c>
      <c r="H290" s="56">
        <v>143</v>
      </c>
      <c r="I290" s="9" t="s">
        <v>45</v>
      </c>
      <c r="J290" s="360" t="str">
        <f>IF(ISBLANK(INDEX('Policy Characteristics'!D:D,MATCH($C290,'Policy Characteristics'!$C:$C,0))),"",INDEX('Policy Characteristics'!D:D,MATCH($C290,'Policy Characteristics'!$C:$C,0)))</f>
        <v>Reduce Plant Downtime</v>
      </c>
      <c r="K290" s="358" t="str">
        <f>IF(ISBLANK(INDEX('Policy Characteristics'!E:E,MATCH($C290,'Policy Characteristics'!$C:$C,0))),"",INDEX('Policy Characteristics'!E:E,MATCH($C290,'Policy Characteristics'!$C:$C,0)))</f>
        <v>elec reduce plant downtime</v>
      </c>
      <c r="L290" s="380">
        <f>IF(ISBLANK(INDEX('Policy Characteristics'!F:F,MATCH($C290,'Policy Characteristics'!$C:$C,0))),"",INDEX('Policy Characteristics'!F:F,MATCH($C290,'Policy Characteristics'!$C:$C,0)))</f>
        <v>0</v>
      </c>
      <c r="M290" s="380">
        <f>IF(ISBLANK(INDEX('Policy Characteristics'!G:G,MATCH($C290,'Policy Characteristics'!$C:$C,0))),"",INDEX('Policy Characteristics'!G:G,MATCH($C290,'Policy Characteristics'!$C:$C,0)))</f>
        <v>0.6</v>
      </c>
      <c r="N290" s="380">
        <f>IF(ISBLANK(INDEX('Policy Characteristics'!H:H,MATCH($C290,'Policy Characteristics'!$C:$C,0))),"",INDEX('Policy Characteristics'!H:H,MATCH($C290,'Policy Characteristics'!$C:$C,0)))</f>
        <v>0.01</v>
      </c>
      <c r="O290" s="358" t="str">
        <f>IF(ISBLANK(INDEX('Policy Characteristics'!I:I,MATCH($C290,'Policy Characteristics'!$C:$C,0))),"",INDEX('Policy Characteristics'!I:I,MATCH($C290,'Policy Characteristics'!$C:$C,0)))</f>
        <v>% reduction in downtime</v>
      </c>
      <c r="P290" s="358" t="str">
        <f>IF(ISBLANK(INDEX('Policy Characteristics'!J:J,MATCH($C290,'Policy Characteristics'!$C:$C,0))),"",INDEX('Policy Characteristics'!J:J,MATCH($C290,'Policy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0" s="358" t="str">
        <f>IF(ISBLANK(INDEX('Policy Characteristics'!K:K,MATCH($C290,'Policy Characteristics'!$C:$C,0))),"",INDEX('Policy Characteristics'!K:K,MATCH($C290,'Policy Characteristics'!$C:$C,0)))</f>
        <v>electricity-sector-main.html#red-downtime</v>
      </c>
      <c r="R290" s="358" t="str">
        <f>IF(ISBLANK(INDEX('Policy Characteristics'!L:L,MATCH($C290,'Policy Characteristics'!$C:$C,0))),"",INDEX('Policy Characteristics'!L:L,MATCH($C290,'Policy Characteristics'!$C:$C,0)))</f>
        <v>reduce-downtime.html</v>
      </c>
    </row>
    <row r="291" spans="1:18" s="2" customFormat="1" x14ac:dyDescent="0.35">
      <c r="A291" s="358" t="str">
        <f>IF(ISBLANK(INDEX('Policy Characteristics'!A:A,MATCH($C291,'Policy Characteristics'!$C:$C,0))),"",INDEX('Policy Characteristics'!A:A,MATCH($C291,'Policy Characteristics'!$C:$C,0)))</f>
        <v>Electricity Supply</v>
      </c>
      <c r="B291" s="358" t="str">
        <f>IF(ISBLANK(INDEX('Policy Characteristics'!B:B,MATCH($C291,'Policy Characteristics'!$C:$C,0))),"",INDEX('Policy Characteristics'!B:B,MATCH($C291,'Policy Characteristics'!$C:$C,0)))</f>
        <v>Reduce Plant Downtime</v>
      </c>
      <c r="C291" s="364" t="str">
        <f t="shared" si="23"/>
        <v>Percentage Reduction in Plant Downtime</v>
      </c>
      <c r="D291" s="9" t="s">
        <v>80</v>
      </c>
      <c r="E291" s="9" t="s">
        <v>272</v>
      </c>
      <c r="F291" s="9"/>
      <c r="G291" s="9"/>
      <c r="H291" s="56">
        <v>663</v>
      </c>
      <c r="I291" s="9" t="s">
        <v>46</v>
      </c>
      <c r="J291" s="360" t="str">
        <f>IF(ISBLANK(INDEX('Policy Characteristics'!D:D,MATCH($C291,'Policy Characteristics'!$C:$C,0))),"",INDEX('Policy Characteristics'!D:D,MATCH($C291,'Policy Characteristics'!$C:$C,0)))</f>
        <v>Reduce Plant Downtime</v>
      </c>
      <c r="K291" s="358" t="str">
        <f>IF(ISBLANK(INDEX('Policy Characteristics'!E:E,MATCH($C291,'Policy Characteristics'!$C:$C,0))),"",INDEX('Policy Characteristics'!E:E,MATCH($C291,'Policy Characteristics'!$C:$C,0)))</f>
        <v>elec reduce plant downtime</v>
      </c>
      <c r="L291" s="380">
        <f>IF(ISBLANK(INDEX('Policy Characteristics'!F:F,MATCH($C291,'Policy Characteristics'!$C:$C,0))),"",INDEX('Policy Characteristics'!F:F,MATCH($C291,'Policy Characteristics'!$C:$C,0)))</f>
        <v>0</v>
      </c>
      <c r="M291" s="380">
        <f>IF(ISBLANK(INDEX('Policy Characteristics'!G:G,MATCH($C291,'Policy Characteristics'!$C:$C,0))),"",INDEX('Policy Characteristics'!G:G,MATCH($C291,'Policy Characteristics'!$C:$C,0)))</f>
        <v>0.6</v>
      </c>
      <c r="N291" s="380">
        <f>IF(ISBLANK(INDEX('Policy Characteristics'!H:H,MATCH($C291,'Policy Characteristics'!$C:$C,0))),"",INDEX('Policy Characteristics'!H:H,MATCH($C291,'Policy Characteristics'!$C:$C,0)))</f>
        <v>0.01</v>
      </c>
      <c r="O291" s="358" t="str">
        <f>IF(ISBLANK(INDEX('Policy Characteristics'!I:I,MATCH($C291,'Policy Characteristics'!$C:$C,0))),"",INDEX('Policy Characteristics'!I:I,MATCH($C291,'Policy Characteristics'!$C:$C,0)))</f>
        <v>% reduction in downtime</v>
      </c>
      <c r="P291" s="358" t="str">
        <f>IF(ISBLANK(INDEX('Policy Characteristics'!J:J,MATCH($C291,'Policy Characteristics'!$C:$C,0))),"",INDEX('Policy Characteristics'!J:J,MATCH($C291,'Policy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1" s="358" t="str">
        <f>IF(ISBLANK(INDEX('Policy Characteristics'!K:K,MATCH($C291,'Policy Characteristics'!$C:$C,0))),"",INDEX('Policy Characteristics'!K:K,MATCH($C291,'Policy Characteristics'!$C:$C,0)))</f>
        <v>electricity-sector-main.html#red-downtime</v>
      </c>
      <c r="R291" s="358" t="str">
        <f>IF(ISBLANK(INDEX('Policy Characteristics'!L:L,MATCH($C291,'Policy Characteristics'!$C:$C,0))),"",INDEX('Policy Characteristics'!L:L,MATCH($C291,'Policy Characteristics'!$C:$C,0)))</f>
        <v>reduce-downtime.html</v>
      </c>
    </row>
    <row r="292" spans="1:18" s="2" customFormat="1" x14ac:dyDescent="0.35">
      <c r="A292" s="358" t="str">
        <f>IF(ISBLANK(INDEX('Policy Characteristics'!A:A,MATCH($C292,'Policy Characteristics'!$C:$C,0))),"",INDEX('Policy Characteristics'!A:A,MATCH($C292,'Policy Characteristics'!$C:$C,0)))</f>
        <v>Electricity Supply</v>
      </c>
      <c r="B292" s="358" t="str">
        <f>IF(ISBLANK(INDEX('Policy Characteristics'!B:B,MATCH($C292,'Policy Characteristics'!$C:$C,0))),"",INDEX('Policy Characteristics'!B:B,MATCH($C292,'Policy Characteristics'!$C:$C,0)))</f>
        <v>Reduce Plant Downtime</v>
      </c>
      <c r="C292" s="364" t="str">
        <f t="shared" si="23"/>
        <v>Percentage Reduction in Plant Downtime</v>
      </c>
      <c r="D292" s="9" t="s">
        <v>80</v>
      </c>
      <c r="E292" s="9" t="s">
        <v>273</v>
      </c>
      <c r="F292" s="9"/>
      <c r="G292" s="9"/>
      <c r="H292" s="56">
        <v>664</v>
      </c>
      <c r="I292" s="9" t="s">
        <v>46</v>
      </c>
      <c r="J292" s="360" t="str">
        <f>IF(ISBLANK(INDEX('Policy Characteristics'!D:D,MATCH($C292,'Policy Characteristics'!$C:$C,0))),"",INDEX('Policy Characteristics'!D:D,MATCH($C292,'Policy Characteristics'!$C:$C,0)))</f>
        <v>Reduce Plant Downtime</v>
      </c>
      <c r="K292" s="358" t="str">
        <f>IF(ISBLANK(INDEX('Policy Characteristics'!E:E,MATCH($C292,'Policy Characteristics'!$C:$C,0))),"",INDEX('Policy Characteristics'!E:E,MATCH($C292,'Policy Characteristics'!$C:$C,0)))</f>
        <v>elec reduce plant downtime</v>
      </c>
      <c r="L292" s="380">
        <f>IF(ISBLANK(INDEX('Policy Characteristics'!F:F,MATCH($C292,'Policy Characteristics'!$C:$C,0))),"",INDEX('Policy Characteristics'!F:F,MATCH($C292,'Policy Characteristics'!$C:$C,0)))</f>
        <v>0</v>
      </c>
      <c r="M292" s="380">
        <f>IF(ISBLANK(INDEX('Policy Characteristics'!G:G,MATCH($C292,'Policy Characteristics'!$C:$C,0))),"",INDEX('Policy Characteristics'!G:G,MATCH($C292,'Policy Characteristics'!$C:$C,0)))</f>
        <v>0.6</v>
      </c>
      <c r="N292" s="380">
        <f>IF(ISBLANK(INDEX('Policy Characteristics'!H:H,MATCH($C292,'Policy Characteristics'!$C:$C,0))),"",INDEX('Policy Characteristics'!H:H,MATCH($C292,'Policy Characteristics'!$C:$C,0)))</f>
        <v>0.01</v>
      </c>
      <c r="O292" s="358" t="str">
        <f>IF(ISBLANK(INDEX('Policy Characteristics'!I:I,MATCH($C292,'Policy Characteristics'!$C:$C,0))),"",INDEX('Policy Characteristics'!I:I,MATCH($C292,'Policy Characteristics'!$C:$C,0)))</f>
        <v>% reduction in downtime</v>
      </c>
      <c r="P292" s="358" t="str">
        <f>IF(ISBLANK(INDEX('Policy Characteristics'!J:J,MATCH($C292,'Policy Characteristics'!$C:$C,0))),"",INDEX('Policy Characteristics'!J:J,MATCH($C292,'Policy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2" s="358" t="str">
        <f>IF(ISBLANK(INDEX('Policy Characteristics'!K:K,MATCH($C292,'Policy Characteristics'!$C:$C,0))),"",INDEX('Policy Characteristics'!K:K,MATCH($C292,'Policy Characteristics'!$C:$C,0)))</f>
        <v>electricity-sector-main.html#red-downtime</v>
      </c>
      <c r="R292" s="358" t="str">
        <f>IF(ISBLANK(INDEX('Policy Characteristics'!L:L,MATCH($C292,'Policy Characteristics'!$C:$C,0))),"",INDEX('Policy Characteristics'!L:L,MATCH($C292,'Policy Characteristics'!$C:$C,0)))</f>
        <v>reduce-downtime.html</v>
      </c>
    </row>
    <row r="293" spans="1:18" s="2" customFormat="1" x14ac:dyDescent="0.35">
      <c r="A293" s="358" t="str">
        <f>IF(ISBLANK(INDEX('Policy Characteristics'!A:A,MATCH($C293,'Policy Characteristics'!$C:$C,0))),"",INDEX('Policy Characteristics'!A:A,MATCH($C293,'Policy Characteristics'!$C:$C,0)))</f>
        <v>Electricity Supply</v>
      </c>
      <c r="B293" s="358" t="str">
        <f>IF(ISBLANK(INDEX('Policy Characteristics'!B:B,MATCH($C293,'Policy Characteristics'!$C:$C,0))),"",INDEX('Policy Characteristics'!B:B,MATCH($C293,'Policy Characteristics'!$C:$C,0)))</f>
        <v>Reduce Plant Downtime</v>
      </c>
      <c r="C293" s="364" t="str">
        <f t="shared" si="23"/>
        <v>Percentage Reduction in Plant Downtime</v>
      </c>
      <c r="D293" s="9" t="s">
        <v>80</v>
      </c>
      <c r="E293" s="9" t="s">
        <v>274</v>
      </c>
      <c r="F293" s="9" t="s">
        <v>337</v>
      </c>
      <c r="G293" s="9" t="s">
        <v>94</v>
      </c>
      <c r="H293" s="56">
        <v>144</v>
      </c>
      <c r="I293" s="9" t="s">
        <v>45</v>
      </c>
      <c r="J293" s="360" t="str">
        <f>IF(ISBLANK(INDEX('Policy Characteristics'!D:D,MATCH($C293,'Policy Characteristics'!$C:$C,0))),"",INDEX('Policy Characteristics'!D:D,MATCH($C293,'Policy Characteristics'!$C:$C,0)))</f>
        <v>Reduce Plant Downtime</v>
      </c>
      <c r="K293" s="358" t="str">
        <f>IF(ISBLANK(INDEX('Policy Characteristics'!E:E,MATCH($C293,'Policy Characteristics'!$C:$C,0))),"",INDEX('Policy Characteristics'!E:E,MATCH($C293,'Policy Characteristics'!$C:$C,0)))</f>
        <v>elec reduce plant downtime</v>
      </c>
      <c r="L293" s="380">
        <f>IF(ISBLANK(INDEX('Policy Characteristics'!F:F,MATCH($C293,'Policy Characteristics'!$C:$C,0))),"",INDEX('Policy Characteristics'!F:F,MATCH($C293,'Policy Characteristics'!$C:$C,0)))</f>
        <v>0</v>
      </c>
      <c r="M293" s="380">
        <f>IF(ISBLANK(INDEX('Policy Characteristics'!G:G,MATCH($C293,'Policy Characteristics'!$C:$C,0))),"",INDEX('Policy Characteristics'!G:G,MATCH($C293,'Policy Characteristics'!$C:$C,0)))</f>
        <v>0.6</v>
      </c>
      <c r="N293" s="380">
        <f>IF(ISBLANK(INDEX('Policy Characteristics'!H:H,MATCH($C293,'Policy Characteristics'!$C:$C,0))),"",INDEX('Policy Characteristics'!H:H,MATCH($C293,'Policy Characteristics'!$C:$C,0)))</f>
        <v>0.01</v>
      </c>
      <c r="O293" s="358" t="str">
        <f>IF(ISBLANK(INDEX('Policy Characteristics'!I:I,MATCH($C293,'Policy Characteristics'!$C:$C,0))),"",INDEX('Policy Characteristics'!I:I,MATCH($C293,'Policy Characteristics'!$C:$C,0)))</f>
        <v>% reduction in downtime</v>
      </c>
      <c r="P293" s="358" t="str">
        <f>IF(ISBLANK(INDEX('Policy Characteristics'!J:J,MATCH($C293,'Policy Characteristics'!$C:$C,0))),"",INDEX('Policy Characteristics'!J:J,MATCH($C293,'Policy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3" s="358" t="str">
        <f>IF(ISBLANK(INDEX('Policy Characteristics'!K:K,MATCH($C293,'Policy Characteristics'!$C:$C,0))),"",INDEX('Policy Characteristics'!K:K,MATCH($C293,'Policy Characteristics'!$C:$C,0)))</f>
        <v>electricity-sector-main.html#red-downtime</v>
      </c>
      <c r="R293" s="358" t="str">
        <f>IF(ISBLANK(INDEX('Policy Characteristics'!L:L,MATCH($C293,'Policy Characteristics'!$C:$C,0))),"",INDEX('Policy Characteristics'!L:L,MATCH($C293,'Policy Characteristics'!$C:$C,0)))</f>
        <v>reduce-downtime.html</v>
      </c>
    </row>
    <row r="294" spans="1:18" s="2" customFormat="1" x14ac:dyDescent="0.35">
      <c r="A294" s="358" t="str">
        <f>IF(ISBLANK(INDEX('Policy Characteristics'!A:A,MATCH($C294,'Policy Characteristics'!$C:$C,0))),"",INDEX('Policy Characteristics'!A:A,MATCH($C294,'Policy Characteristics'!$C:$C,0)))</f>
        <v>Electricity Supply</v>
      </c>
      <c r="B294" s="358" t="str">
        <f>IF(ISBLANK(INDEX('Policy Characteristics'!B:B,MATCH($C294,'Policy Characteristics'!$C:$C,0))),"",INDEX('Policy Characteristics'!B:B,MATCH($C294,'Policy Characteristics'!$C:$C,0)))</f>
        <v>Reduce Plant Downtime</v>
      </c>
      <c r="C294" s="364" t="str">
        <f t="shared" si="23"/>
        <v>Percentage Reduction in Plant Downtime</v>
      </c>
      <c r="D294" s="9" t="s">
        <v>81</v>
      </c>
      <c r="E294" s="9" t="s">
        <v>272</v>
      </c>
      <c r="F294" s="9"/>
      <c r="G294" s="9"/>
      <c r="H294" s="56">
        <v>665</v>
      </c>
      <c r="I294" s="9" t="s">
        <v>46</v>
      </c>
      <c r="J294" s="360" t="str">
        <f>IF(ISBLANK(INDEX('Policy Characteristics'!D:D,MATCH($C294,'Policy Characteristics'!$C:$C,0))),"",INDEX('Policy Characteristics'!D:D,MATCH($C294,'Policy Characteristics'!$C:$C,0)))</f>
        <v>Reduce Plant Downtime</v>
      </c>
      <c r="K294" s="358" t="str">
        <f>IF(ISBLANK(INDEX('Policy Characteristics'!E:E,MATCH($C294,'Policy Characteristics'!$C:$C,0))),"",INDEX('Policy Characteristics'!E:E,MATCH($C294,'Policy Characteristics'!$C:$C,0)))</f>
        <v>elec reduce plant downtime</v>
      </c>
      <c r="L294" s="380">
        <f>IF(ISBLANK(INDEX('Policy Characteristics'!F:F,MATCH($C294,'Policy Characteristics'!$C:$C,0))),"",INDEX('Policy Characteristics'!F:F,MATCH($C294,'Policy Characteristics'!$C:$C,0)))</f>
        <v>0</v>
      </c>
      <c r="M294" s="380">
        <f>IF(ISBLANK(INDEX('Policy Characteristics'!G:G,MATCH($C294,'Policy Characteristics'!$C:$C,0))),"",INDEX('Policy Characteristics'!G:G,MATCH($C294,'Policy Characteristics'!$C:$C,0)))</f>
        <v>0.6</v>
      </c>
      <c r="N294" s="380">
        <f>IF(ISBLANK(INDEX('Policy Characteristics'!H:H,MATCH($C294,'Policy Characteristics'!$C:$C,0))),"",INDEX('Policy Characteristics'!H:H,MATCH($C294,'Policy Characteristics'!$C:$C,0)))</f>
        <v>0.01</v>
      </c>
      <c r="O294" s="358" t="str">
        <f>IF(ISBLANK(INDEX('Policy Characteristics'!I:I,MATCH($C294,'Policy Characteristics'!$C:$C,0))),"",INDEX('Policy Characteristics'!I:I,MATCH($C294,'Policy Characteristics'!$C:$C,0)))</f>
        <v>% reduction in downtime</v>
      </c>
      <c r="P294" s="358" t="str">
        <f>IF(ISBLANK(INDEX('Policy Characteristics'!J:J,MATCH($C294,'Policy Characteristics'!$C:$C,0))),"",INDEX('Policy Characteristics'!J:J,MATCH($C294,'Policy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4" s="358" t="str">
        <f>IF(ISBLANK(INDEX('Policy Characteristics'!K:K,MATCH($C294,'Policy Characteristics'!$C:$C,0))),"",INDEX('Policy Characteristics'!K:K,MATCH($C294,'Policy Characteristics'!$C:$C,0)))</f>
        <v>electricity-sector-main.html#red-downtime</v>
      </c>
      <c r="R294" s="358" t="str">
        <f>IF(ISBLANK(INDEX('Policy Characteristics'!L:L,MATCH($C294,'Policy Characteristics'!$C:$C,0))),"",INDEX('Policy Characteristics'!L:L,MATCH($C294,'Policy Characteristics'!$C:$C,0)))</f>
        <v>reduce-downtime.html</v>
      </c>
    </row>
    <row r="295" spans="1:18" s="2" customFormat="1" x14ac:dyDescent="0.35">
      <c r="A295" s="358" t="str">
        <f>IF(ISBLANK(INDEX('Policy Characteristics'!A:A,MATCH($C295,'Policy Characteristics'!$C:$C,0))),"",INDEX('Policy Characteristics'!A:A,MATCH($C295,'Policy Characteristics'!$C:$C,0)))</f>
        <v>Electricity Supply</v>
      </c>
      <c r="B295" s="358" t="str">
        <f>IF(ISBLANK(INDEX('Policy Characteristics'!B:B,MATCH($C295,'Policy Characteristics'!$C:$C,0))),"",INDEX('Policy Characteristics'!B:B,MATCH($C295,'Policy Characteristics'!$C:$C,0)))</f>
        <v>Reduce Plant Downtime</v>
      </c>
      <c r="C295" s="364" t="str">
        <f t="shared" si="23"/>
        <v>Percentage Reduction in Plant Downtime</v>
      </c>
      <c r="D295" s="9" t="s">
        <v>81</v>
      </c>
      <c r="E295" s="9" t="s">
        <v>273</v>
      </c>
      <c r="F295" s="9"/>
      <c r="G295" s="9"/>
      <c r="H295" s="56">
        <v>666</v>
      </c>
      <c r="I295" s="9" t="s">
        <v>46</v>
      </c>
      <c r="J295" s="360" t="str">
        <f>IF(ISBLANK(INDEX('Policy Characteristics'!D:D,MATCH($C295,'Policy Characteristics'!$C:$C,0))),"",INDEX('Policy Characteristics'!D:D,MATCH($C295,'Policy Characteristics'!$C:$C,0)))</f>
        <v>Reduce Plant Downtime</v>
      </c>
      <c r="K295" s="358" t="str">
        <f>IF(ISBLANK(INDEX('Policy Characteristics'!E:E,MATCH($C295,'Policy Characteristics'!$C:$C,0))),"",INDEX('Policy Characteristics'!E:E,MATCH($C295,'Policy Characteristics'!$C:$C,0)))</f>
        <v>elec reduce plant downtime</v>
      </c>
      <c r="L295" s="380">
        <f>IF(ISBLANK(INDEX('Policy Characteristics'!F:F,MATCH($C295,'Policy Characteristics'!$C:$C,0))),"",INDEX('Policy Characteristics'!F:F,MATCH($C295,'Policy Characteristics'!$C:$C,0)))</f>
        <v>0</v>
      </c>
      <c r="M295" s="380">
        <f>IF(ISBLANK(INDEX('Policy Characteristics'!G:G,MATCH($C295,'Policy Characteristics'!$C:$C,0))),"",INDEX('Policy Characteristics'!G:G,MATCH($C295,'Policy Characteristics'!$C:$C,0)))</f>
        <v>0.6</v>
      </c>
      <c r="N295" s="380">
        <f>IF(ISBLANK(INDEX('Policy Characteristics'!H:H,MATCH($C295,'Policy Characteristics'!$C:$C,0))),"",INDEX('Policy Characteristics'!H:H,MATCH($C295,'Policy Characteristics'!$C:$C,0)))</f>
        <v>0.01</v>
      </c>
      <c r="O295" s="358" t="str">
        <f>IF(ISBLANK(INDEX('Policy Characteristics'!I:I,MATCH($C295,'Policy Characteristics'!$C:$C,0))),"",INDEX('Policy Characteristics'!I:I,MATCH($C295,'Policy Characteristics'!$C:$C,0)))</f>
        <v>% reduction in downtime</v>
      </c>
      <c r="P295" s="358" t="str">
        <f>IF(ISBLANK(INDEX('Policy Characteristics'!J:J,MATCH($C295,'Policy Characteristics'!$C:$C,0))),"",INDEX('Policy Characteristics'!J:J,MATCH($C295,'Policy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5" s="358" t="str">
        <f>IF(ISBLANK(INDEX('Policy Characteristics'!K:K,MATCH($C295,'Policy Characteristics'!$C:$C,0))),"",INDEX('Policy Characteristics'!K:K,MATCH($C295,'Policy Characteristics'!$C:$C,0)))</f>
        <v>electricity-sector-main.html#red-downtime</v>
      </c>
      <c r="R295" s="358" t="str">
        <f>IF(ISBLANK(INDEX('Policy Characteristics'!L:L,MATCH($C295,'Policy Characteristics'!$C:$C,0))),"",INDEX('Policy Characteristics'!L:L,MATCH($C295,'Policy Characteristics'!$C:$C,0)))</f>
        <v>reduce-downtime.html</v>
      </c>
    </row>
    <row r="296" spans="1:18" s="2" customFormat="1" x14ac:dyDescent="0.35">
      <c r="A296" s="358" t="str">
        <f>IF(ISBLANK(INDEX('Policy Characteristics'!A:A,MATCH($C296,'Policy Characteristics'!$C:$C,0))),"",INDEX('Policy Characteristics'!A:A,MATCH($C296,'Policy Characteristics'!$C:$C,0)))</f>
        <v>Electricity Supply</v>
      </c>
      <c r="B296" s="358" t="str">
        <f>IF(ISBLANK(INDEX('Policy Characteristics'!B:B,MATCH($C296,'Policy Characteristics'!$C:$C,0))),"",INDEX('Policy Characteristics'!B:B,MATCH($C296,'Policy Characteristics'!$C:$C,0)))</f>
        <v>Reduce Plant Downtime</v>
      </c>
      <c r="C296" s="364" t="str">
        <f t="shared" si="23"/>
        <v>Percentage Reduction in Plant Downtime</v>
      </c>
      <c r="D296" s="9" t="s">
        <v>81</v>
      </c>
      <c r="E296" s="9" t="s">
        <v>274</v>
      </c>
      <c r="F296" s="9"/>
      <c r="G296" s="9"/>
      <c r="H296" s="56">
        <v>667</v>
      </c>
      <c r="I296" s="9" t="s">
        <v>46</v>
      </c>
      <c r="J296" s="360" t="str">
        <f>IF(ISBLANK(INDEX('Policy Characteristics'!D:D,MATCH($C296,'Policy Characteristics'!$C:$C,0))),"",INDEX('Policy Characteristics'!D:D,MATCH($C296,'Policy Characteristics'!$C:$C,0)))</f>
        <v>Reduce Plant Downtime</v>
      </c>
      <c r="K296" s="358" t="str">
        <f>IF(ISBLANK(INDEX('Policy Characteristics'!E:E,MATCH($C296,'Policy Characteristics'!$C:$C,0))),"",INDEX('Policy Characteristics'!E:E,MATCH($C296,'Policy Characteristics'!$C:$C,0)))</f>
        <v>elec reduce plant downtime</v>
      </c>
      <c r="L296" s="380">
        <f>IF(ISBLANK(INDEX('Policy Characteristics'!F:F,MATCH($C296,'Policy Characteristics'!$C:$C,0))),"",INDEX('Policy Characteristics'!F:F,MATCH($C296,'Policy Characteristics'!$C:$C,0)))</f>
        <v>0</v>
      </c>
      <c r="M296" s="380">
        <f>IF(ISBLANK(INDEX('Policy Characteristics'!G:G,MATCH($C296,'Policy Characteristics'!$C:$C,0))),"",INDEX('Policy Characteristics'!G:G,MATCH($C296,'Policy Characteristics'!$C:$C,0)))</f>
        <v>0.6</v>
      </c>
      <c r="N296" s="380">
        <f>IF(ISBLANK(INDEX('Policy Characteristics'!H:H,MATCH($C296,'Policy Characteristics'!$C:$C,0))),"",INDEX('Policy Characteristics'!H:H,MATCH($C296,'Policy Characteristics'!$C:$C,0)))</f>
        <v>0.01</v>
      </c>
      <c r="O296" s="358" t="str">
        <f>IF(ISBLANK(INDEX('Policy Characteristics'!I:I,MATCH($C296,'Policy Characteristics'!$C:$C,0))),"",INDEX('Policy Characteristics'!I:I,MATCH($C296,'Policy Characteristics'!$C:$C,0)))</f>
        <v>% reduction in downtime</v>
      </c>
      <c r="P296" s="358" t="str">
        <f>IF(ISBLANK(INDEX('Policy Characteristics'!J:J,MATCH($C296,'Policy Characteristics'!$C:$C,0))),"",INDEX('Policy Characteristics'!J:J,MATCH($C296,'Policy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6" s="358" t="str">
        <f>IF(ISBLANK(INDEX('Policy Characteristics'!K:K,MATCH($C296,'Policy Characteristics'!$C:$C,0))),"",INDEX('Policy Characteristics'!K:K,MATCH($C296,'Policy Characteristics'!$C:$C,0)))</f>
        <v>electricity-sector-main.html#red-downtime</v>
      </c>
      <c r="R296" s="358" t="str">
        <f>IF(ISBLANK(INDEX('Policy Characteristics'!L:L,MATCH($C296,'Policy Characteristics'!$C:$C,0))),"",INDEX('Policy Characteristics'!L:L,MATCH($C296,'Policy Characteristics'!$C:$C,0)))</f>
        <v>reduce-downtime.html</v>
      </c>
    </row>
    <row r="297" spans="1:18" s="2" customFormat="1" x14ac:dyDescent="0.35">
      <c r="A297" s="358" t="str">
        <f>IF(ISBLANK(INDEX('Policy Characteristics'!A:A,MATCH($C297,'Policy Characteristics'!$C:$C,0))),"",INDEX('Policy Characteristics'!A:A,MATCH($C297,'Policy Characteristics'!$C:$C,0)))</f>
        <v>Electricity Supply</v>
      </c>
      <c r="B297" s="358" t="str">
        <f>IF(ISBLANK(INDEX('Policy Characteristics'!B:B,MATCH($C297,'Policy Characteristics'!$C:$C,0))),"",INDEX('Policy Characteristics'!B:B,MATCH($C297,'Policy Characteristics'!$C:$C,0)))</f>
        <v>Reduce Plant Downtime</v>
      </c>
      <c r="C297" s="364" t="str">
        <f t="shared" si="23"/>
        <v>Percentage Reduction in Plant Downtime</v>
      </c>
      <c r="D297" s="9" t="s">
        <v>82</v>
      </c>
      <c r="E297" s="9" t="s">
        <v>272</v>
      </c>
      <c r="F297" s="9"/>
      <c r="G297" s="9"/>
      <c r="H297" s="56">
        <v>668</v>
      </c>
      <c r="I297" s="9" t="s">
        <v>46</v>
      </c>
      <c r="J297" s="360" t="str">
        <f>IF(ISBLANK(INDEX('Policy Characteristics'!D:D,MATCH($C297,'Policy Characteristics'!$C:$C,0))),"",INDEX('Policy Characteristics'!D:D,MATCH($C297,'Policy Characteristics'!$C:$C,0)))</f>
        <v>Reduce Plant Downtime</v>
      </c>
      <c r="K297" s="358" t="str">
        <f>IF(ISBLANK(INDEX('Policy Characteristics'!E:E,MATCH($C297,'Policy Characteristics'!$C:$C,0))),"",INDEX('Policy Characteristics'!E:E,MATCH($C297,'Policy Characteristics'!$C:$C,0)))</f>
        <v>elec reduce plant downtime</v>
      </c>
      <c r="L297" s="380">
        <f>IF(ISBLANK(INDEX('Policy Characteristics'!F:F,MATCH($C297,'Policy Characteristics'!$C:$C,0))),"",INDEX('Policy Characteristics'!F:F,MATCH($C297,'Policy Characteristics'!$C:$C,0)))</f>
        <v>0</v>
      </c>
      <c r="M297" s="380">
        <f>IF(ISBLANK(INDEX('Policy Characteristics'!G:G,MATCH($C297,'Policy Characteristics'!$C:$C,0))),"",INDEX('Policy Characteristics'!G:G,MATCH($C297,'Policy Characteristics'!$C:$C,0)))</f>
        <v>0.6</v>
      </c>
      <c r="N297" s="380">
        <f>IF(ISBLANK(INDEX('Policy Characteristics'!H:H,MATCH($C297,'Policy Characteristics'!$C:$C,0))),"",INDEX('Policy Characteristics'!H:H,MATCH($C297,'Policy Characteristics'!$C:$C,0)))</f>
        <v>0.01</v>
      </c>
      <c r="O297" s="358" t="str">
        <f>IF(ISBLANK(INDEX('Policy Characteristics'!I:I,MATCH($C297,'Policy Characteristics'!$C:$C,0))),"",INDEX('Policy Characteristics'!I:I,MATCH($C297,'Policy Characteristics'!$C:$C,0)))</f>
        <v>% reduction in downtime</v>
      </c>
      <c r="P297" s="358" t="str">
        <f>IF(ISBLANK(INDEX('Policy Characteristics'!J:J,MATCH($C297,'Policy Characteristics'!$C:$C,0))),"",INDEX('Policy Characteristics'!J:J,MATCH($C297,'Policy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7" s="358" t="str">
        <f>IF(ISBLANK(INDEX('Policy Characteristics'!K:K,MATCH($C297,'Policy Characteristics'!$C:$C,0))),"",INDEX('Policy Characteristics'!K:K,MATCH($C297,'Policy Characteristics'!$C:$C,0)))</f>
        <v>electricity-sector-main.html#red-downtime</v>
      </c>
      <c r="R297" s="358" t="str">
        <f>IF(ISBLANK(INDEX('Policy Characteristics'!L:L,MATCH($C297,'Policy Characteristics'!$C:$C,0))),"",INDEX('Policy Characteristics'!L:L,MATCH($C297,'Policy Characteristics'!$C:$C,0)))</f>
        <v>reduce-downtime.html</v>
      </c>
    </row>
    <row r="298" spans="1:18" s="2" customFormat="1" x14ac:dyDescent="0.35">
      <c r="A298" s="358" t="str">
        <f>IF(ISBLANK(INDEX('Policy Characteristics'!A:A,MATCH($C298,'Policy Characteristics'!$C:$C,0))),"",INDEX('Policy Characteristics'!A:A,MATCH($C298,'Policy Characteristics'!$C:$C,0)))</f>
        <v>Electricity Supply</v>
      </c>
      <c r="B298" s="358" t="str">
        <f>IF(ISBLANK(INDEX('Policy Characteristics'!B:B,MATCH($C298,'Policy Characteristics'!$C:$C,0))),"",INDEX('Policy Characteristics'!B:B,MATCH($C298,'Policy Characteristics'!$C:$C,0)))</f>
        <v>Reduce Plant Downtime</v>
      </c>
      <c r="C298" s="364" t="str">
        <f t="shared" si="23"/>
        <v>Percentage Reduction in Plant Downtime</v>
      </c>
      <c r="D298" s="9" t="s">
        <v>82</v>
      </c>
      <c r="E298" s="9" t="s">
        <v>273</v>
      </c>
      <c r="F298" s="9"/>
      <c r="G298" s="9"/>
      <c r="H298" s="56">
        <v>669</v>
      </c>
      <c r="I298" s="9" t="s">
        <v>46</v>
      </c>
      <c r="J298" s="360" t="str">
        <f>IF(ISBLANK(INDEX('Policy Characteristics'!D:D,MATCH($C298,'Policy Characteristics'!$C:$C,0))),"",INDEX('Policy Characteristics'!D:D,MATCH($C298,'Policy Characteristics'!$C:$C,0)))</f>
        <v>Reduce Plant Downtime</v>
      </c>
      <c r="K298" s="358" t="str">
        <f>IF(ISBLANK(INDEX('Policy Characteristics'!E:E,MATCH($C298,'Policy Characteristics'!$C:$C,0))),"",INDEX('Policy Characteristics'!E:E,MATCH($C298,'Policy Characteristics'!$C:$C,0)))</f>
        <v>elec reduce plant downtime</v>
      </c>
      <c r="L298" s="380">
        <f>IF(ISBLANK(INDEX('Policy Characteristics'!F:F,MATCH($C298,'Policy Characteristics'!$C:$C,0))),"",INDEX('Policy Characteristics'!F:F,MATCH($C298,'Policy Characteristics'!$C:$C,0)))</f>
        <v>0</v>
      </c>
      <c r="M298" s="380">
        <f>IF(ISBLANK(INDEX('Policy Characteristics'!G:G,MATCH($C298,'Policy Characteristics'!$C:$C,0))),"",INDEX('Policy Characteristics'!G:G,MATCH($C298,'Policy Characteristics'!$C:$C,0)))</f>
        <v>0.6</v>
      </c>
      <c r="N298" s="380">
        <f>IF(ISBLANK(INDEX('Policy Characteristics'!H:H,MATCH($C298,'Policy Characteristics'!$C:$C,0))),"",INDEX('Policy Characteristics'!H:H,MATCH($C298,'Policy Characteristics'!$C:$C,0)))</f>
        <v>0.01</v>
      </c>
      <c r="O298" s="358" t="str">
        <f>IF(ISBLANK(INDEX('Policy Characteristics'!I:I,MATCH($C298,'Policy Characteristics'!$C:$C,0))),"",INDEX('Policy Characteristics'!I:I,MATCH($C298,'Policy Characteristics'!$C:$C,0)))</f>
        <v>% reduction in downtime</v>
      </c>
      <c r="P298" s="358" t="str">
        <f>IF(ISBLANK(INDEX('Policy Characteristics'!J:J,MATCH($C298,'Policy Characteristics'!$C:$C,0))),"",INDEX('Policy Characteristics'!J:J,MATCH($C298,'Policy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8" s="358" t="str">
        <f>IF(ISBLANK(INDEX('Policy Characteristics'!K:K,MATCH($C298,'Policy Characteristics'!$C:$C,0))),"",INDEX('Policy Characteristics'!K:K,MATCH($C298,'Policy Characteristics'!$C:$C,0)))</f>
        <v>electricity-sector-main.html#red-downtime</v>
      </c>
      <c r="R298" s="358" t="str">
        <f>IF(ISBLANK(INDEX('Policy Characteristics'!L:L,MATCH($C298,'Policy Characteristics'!$C:$C,0))),"",INDEX('Policy Characteristics'!L:L,MATCH($C298,'Policy Characteristics'!$C:$C,0)))</f>
        <v>reduce-downtime.html</v>
      </c>
    </row>
    <row r="299" spans="1:18" s="2" customFormat="1" x14ac:dyDescent="0.35">
      <c r="A299" s="358" t="str">
        <f>IF(ISBLANK(INDEX('Policy Characteristics'!A:A,MATCH($C299,'Policy Characteristics'!$C:$C,0))),"",INDEX('Policy Characteristics'!A:A,MATCH($C299,'Policy Characteristics'!$C:$C,0)))</f>
        <v>Electricity Supply</v>
      </c>
      <c r="B299" s="358" t="str">
        <f>IF(ISBLANK(INDEX('Policy Characteristics'!B:B,MATCH($C299,'Policy Characteristics'!$C:$C,0))),"",INDEX('Policy Characteristics'!B:B,MATCH($C299,'Policy Characteristics'!$C:$C,0)))</f>
        <v>Reduce Plant Downtime</v>
      </c>
      <c r="C299" s="364" t="str">
        <f t="shared" si="23"/>
        <v>Percentage Reduction in Plant Downtime</v>
      </c>
      <c r="D299" s="9" t="s">
        <v>82</v>
      </c>
      <c r="E299" s="9" t="s">
        <v>274</v>
      </c>
      <c r="F299" s="9"/>
      <c r="G299" s="9"/>
      <c r="H299" s="56">
        <v>670</v>
      </c>
      <c r="I299" s="9" t="s">
        <v>46</v>
      </c>
      <c r="J299" s="360" t="str">
        <f>IF(ISBLANK(INDEX('Policy Characteristics'!D:D,MATCH($C299,'Policy Characteristics'!$C:$C,0))),"",INDEX('Policy Characteristics'!D:D,MATCH($C299,'Policy Characteristics'!$C:$C,0)))</f>
        <v>Reduce Plant Downtime</v>
      </c>
      <c r="K299" s="358" t="str">
        <f>IF(ISBLANK(INDEX('Policy Characteristics'!E:E,MATCH($C299,'Policy Characteristics'!$C:$C,0))),"",INDEX('Policy Characteristics'!E:E,MATCH($C299,'Policy Characteristics'!$C:$C,0)))</f>
        <v>elec reduce plant downtime</v>
      </c>
      <c r="L299" s="380">
        <f>IF(ISBLANK(INDEX('Policy Characteristics'!F:F,MATCH($C299,'Policy Characteristics'!$C:$C,0))),"",INDEX('Policy Characteristics'!F:F,MATCH($C299,'Policy Characteristics'!$C:$C,0)))</f>
        <v>0</v>
      </c>
      <c r="M299" s="380">
        <f>IF(ISBLANK(INDEX('Policy Characteristics'!G:G,MATCH($C299,'Policy Characteristics'!$C:$C,0))),"",INDEX('Policy Characteristics'!G:G,MATCH($C299,'Policy Characteristics'!$C:$C,0)))</f>
        <v>0.6</v>
      </c>
      <c r="N299" s="380">
        <f>IF(ISBLANK(INDEX('Policy Characteristics'!H:H,MATCH($C299,'Policy Characteristics'!$C:$C,0))),"",INDEX('Policy Characteristics'!H:H,MATCH($C299,'Policy Characteristics'!$C:$C,0)))</f>
        <v>0.01</v>
      </c>
      <c r="O299" s="358" t="str">
        <f>IF(ISBLANK(INDEX('Policy Characteristics'!I:I,MATCH($C299,'Policy Characteristics'!$C:$C,0))),"",INDEX('Policy Characteristics'!I:I,MATCH($C299,'Policy Characteristics'!$C:$C,0)))</f>
        <v>% reduction in downtime</v>
      </c>
      <c r="P299" s="358" t="str">
        <f>IF(ISBLANK(INDEX('Policy Characteristics'!J:J,MATCH($C299,'Policy Characteristics'!$C:$C,0))),"",INDEX('Policy Characteristics'!J:J,MATCH($C299,'Policy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9" s="358" t="str">
        <f>IF(ISBLANK(INDEX('Policy Characteristics'!K:K,MATCH($C299,'Policy Characteristics'!$C:$C,0))),"",INDEX('Policy Characteristics'!K:K,MATCH($C299,'Policy Characteristics'!$C:$C,0)))</f>
        <v>electricity-sector-main.html#red-downtime</v>
      </c>
      <c r="R299" s="358" t="str">
        <f>IF(ISBLANK(INDEX('Policy Characteristics'!L:L,MATCH($C299,'Policy Characteristics'!$C:$C,0))),"",INDEX('Policy Characteristics'!L:L,MATCH($C299,'Policy Characteristics'!$C:$C,0)))</f>
        <v>reduce-downtime.html</v>
      </c>
    </row>
    <row r="300" spans="1:18" s="2" customFormat="1" x14ac:dyDescent="0.35">
      <c r="A300" s="358" t="str">
        <f>IF(ISBLANK(INDEX('Policy Characteristics'!A:A,MATCH($C300,'Policy Characteristics'!$C:$C,0))),"",INDEX('Policy Characteristics'!A:A,MATCH($C300,'Policy Characteristics'!$C:$C,0)))</f>
        <v>Electricity Supply</v>
      </c>
      <c r="B300" s="358" t="str">
        <f>IF(ISBLANK(INDEX('Policy Characteristics'!B:B,MATCH($C300,'Policy Characteristics'!$C:$C,0))),"",INDEX('Policy Characteristics'!B:B,MATCH($C300,'Policy Characteristics'!$C:$C,0)))</f>
        <v>Reduce Plant Downtime</v>
      </c>
      <c r="C300" s="364" t="str">
        <f t="shared" si="23"/>
        <v>Percentage Reduction in Plant Downtime</v>
      </c>
      <c r="D300" s="9" t="s">
        <v>333</v>
      </c>
      <c r="E300" s="9" t="s">
        <v>272</v>
      </c>
      <c r="F300" s="9"/>
      <c r="G300" s="9"/>
      <c r="H300" s="56">
        <v>671</v>
      </c>
      <c r="I300" s="9" t="s">
        <v>46</v>
      </c>
      <c r="J300" s="360" t="str">
        <f>IF(ISBLANK(INDEX('Policy Characteristics'!D:D,MATCH($C300,'Policy Characteristics'!$C:$C,0))),"",INDEX('Policy Characteristics'!D:D,MATCH($C300,'Policy Characteristics'!$C:$C,0)))</f>
        <v>Reduce Plant Downtime</v>
      </c>
      <c r="K300" s="358" t="str">
        <f>IF(ISBLANK(INDEX('Policy Characteristics'!E:E,MATCH($C300,'Policy Characteristics'!$C:$C,0))),"",INDEX('Policy Characteristics'!E:E,MATCH($C300,'Policy Characteristics'!$C:$C,0)))</f>
        <v>elec reduce plant downtime</v>
      </c>
      <c r="L300" s="380">
        <f>IF(ISBLANK(INDEX('Policy Characteristics'!F:F,MATCH($C300,'Policy Characteristics'!$C:$C,0))),"",INDEX('Policy Characteristics'!F:F,MATCH($C300,'Policy Characteristics'!$C:$C,0)))</f>
        <v>0</v>
      </c>
      <c r="M300" s="380">
        <f>IF(ISBLANK(INDEX('Policy Characteristics'!G:G,MATCH($C300,'Policy Characteristics'!$C:$C,0))),"",INDEX('Policy Characteristics'!G:G,MATCH($C300,'Policy Characteristics'!$C:$C,0)))</f>
        <v>0.6</v>
      </c>
      <c r="N300" s="380">
        <f>IF(ISBLANK(INDEX('Policy Characteristics'!H:H,MATCH($C300,'Policy Characteristics'!$C:$C,0))),"",INDEX('Policy Characteristics'!H:H,MATCH($C300,'Policy Characteristics'!$C:$C,0)))</f>
        <v>0.01</v>
      </c>
      <c r="O300" s="358" t="str">
        <f>IF(ISBLANK(INDEX('Policy Characteristics'!I:I,MATCH($C300,'Policy Characteristics'!$C:$C,0))),"",INDEX('Policy Characteristics'!I:I,MATCH($C300,'Policy Characteristics'!$C:$C,0)))</f>
        <v>% reduction in downtime</v>
      </c>
      <c r="P300" s="358" t="str">
        <f>IF(ISBLANK(INDEX('Policy Characteristics'!J:J,MATCH($C300,'Policy Characteristics'!$C:$C,0))),"",INDEX('Policy Characteristics'!J:J,MATCH($C300,'Policy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0" s="358" t="str">
        <f>IF(ISBLANK(INDEX('Policy Characteristics'!K:K,MATCH($C300,'Policy Characteristics'!$C:$C,0))),"",INDEX('Policy Characteristics'!K:K,MATCH($C300,'Policy Characteristics'!$C:$C,0)))</f>
        <v>electricity-sector-main.html#red-downtime</v>
      </c>
      <c r="R300" s="358" t="str">
        <f>IF(ISBLANK(INDEX('Policy Characteristics'!L:L,MATCH($C300,'Policy Characteristics'!$C:$C,0))),"",INDEX('Policy Characteristics'!L:L,MATCH($C300,'Policy Characteristics'!$C:$C,0)))</f>
        <v>reduce-downtime.html</v>
      </c>
    </row>
    <row r="301" spans="1:18" s="2" customFormat="1" x14ac:dyDescent="0.35">
      <c r="A301" s="358" t="str">
        <f>IF(ISBLANK(INDEX('Policy Characteristics'!A:A,MATCH($C301,'Policy Characteristics'!$C:$C,0))),"",INDEX('Policy Characteristics'!A:A,MATCH($C301,'Policy Characteristics'!$C:$C,0)))</f>
        <v>Electricity Supply</v>
      </c>
      <c r="B301" s="358" t="str">
        <f>IF(ISBLANK(INDEX('Policy Characteristics'!B:B,MATCH($C301,'Policy Characteristics'!$C:$C,0))),"",INDEX('Policy Characteristics'!B:B,MATCH($C301,'Policy Characteristics'!$C:$C,0)))</f>
        <v>Reduce Plant Downtime</v>
      </c>
      <c r="C301" s="364" t="str">
        <f t="shared" si="23"/>
        <v>Percentage Reduction in Plant Downtime</v>
      </c>
      <c r="D301" s="9" t="s">
        <v>333</v>
      </c>
      <c r="E301" s="9" t="s">
        <v>273</v>
      </c>
      <c r="F301" s="9"/>
      <c r="G301" s="9"/>
      <c r="H301" s="56">
        <v>672</v>
      </c>
      <c r="I301" s="9" t="s">
        <v>46</v>
      </c>
      <c r="J301" s="360" t="str">
        <f>IF(ISBLANK(INDEX('Policy Characteristics'!D:D,MATCH($C301,'Policy Characteristics'!$C:$C,0))),"",INDEX('Policy Characteristics'!D:D,MATCH($C301,'Policy Characteristics'!$C:$C,0)))</f>
        <v>Reduce Plant Downtime</v>
      </c>
      <c r="K301" s="358" t="str">
        <f>IF(ISBLANK(INDEX('Policy Characteristics'!E:E,MATCH($C301,'Policy Characteristics'!$C:$C,0))),"",INDEX('Policy Characteristics'!E:E,MATCH($C301,'Policy Characteristics'!$C:$C,0)))</f>
        <v>elec reduce plant downtime</v>
      </c>
      <c r="L301" s="380">
        <f>IF(ISBLANK(INDEX('Policy Characteristics'!F:F,MATCH($C301,'Policy Characteristics'!$C:$C,0))),"",INDEX('Policy Characteristics'!F:F,MATCH($C301,'Policy Characteristics'!$C:$C,0)))</f>
        <v>0</v>
      </c>
      <c r="M301" s="380">
        <f>IF(ISBLANK(INDEX('Policy Characteristics'!G:G,MATCH($C301,'Policy Characteristics'!$C:$C,0))),"",INDEX('Policy Characteristics'!G:G,MATCH($C301,'Policy Characteristics'!$C:$C,0)))</f>
        <v>0.6</v>
      </c>
      <c r="N301" s="380">
        <f>IF(ISBLANK(INDEX('Policy Characteristics'!H:H,MATCH($C301,'Policy Characteristics'!$C:$C,0))),"",INDEX('Policy Characteristics'!H:H,MATCH($C301,'Policy Characteristics'!$C:$C,0)))</f>
        <v>0.01</v>
      </c>
      <c r="O301" s="358" t="str">
        <f>IF(ISBLANK(INDEX('Policy Characteristics'!I:I,MATCH($C301,'Policy Characteristics'!$C:$C,0))),"",INDEX('Policy Characteristics'!I:I,MATCH($C301,'Policy Characteristics'!$C:$C,0)))</f>
        <v>% reduction in downtime</v>
      </c>
      <c r="P301" s="358" t="str">
        <f>IF(ISBLANK(INDEX('Policy Characteristics'!J:J,MATCH($C301,'Policy Characteristics'!$C:$C,0))),"",INDEX('Policy Characteristics'!J:J,MATCH($C301,'Policy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1" s="358" t="str">
        <f>IF(ISBLANK(INDEX('Policy Characteristics'!K:K,MATCH($C301,'Policy Characteristics'!$C:$C,0))),"",INDEX('Policy Characteristics'!K:K,MATCH($C301,'Policy Characteristics'!$C:$C,0)))</f>
        <v>electricity-sector-main.html#red-downtime</v>
      </c>
      <c r="R301" s="358" t="str">
        <f>IF(ISBLANK(INDEX('Policy Characteristics'!L:L,MATCH($C301,'Policy Characteristics'!$C:$C,0))),"",INDEX('Policy Characteristics'!L:L,MATCH($C301,'Policy Characteristics'!$C:$C,0)))</f>
        <v>reduce-downtime.html</v>
      </c>
    </row>
    <row r="302" spans="1:18" s="2" customFormat="1" x14ac:dyDescent="0.35">
      <c r="A302" s="358" t="str">
        <f>IF(ISBLANK(INDEX('Policy Characteristics'!A:A,MATCH($C302,'Policy Characteristics'!$C:$C,0))),"",INDEX('Policy Characteristics'!A:A,MATCH($C302,'Policy Characteristics'!$C:$C,0)))</f>
        <v>Electricity Supply</v>
      </c>
      <c r="B302" s="358" t="str">
        <f>IF(ISBLANK(INDEX('Policy Characteristics'!B:B,MATCH($C302,'Policy Characteristics'!$C:$C,0))),"",INDEX('Policy Characteristics'!B:B,MATCH($C302,'Policy Characteristics'!$C:$C,0)))</f>
        <v>Reduce Plant Downtime</v>
      </c>
      <c r="C302" s="364" t="str">
        <f t="shared" si="23"/>
        <v>Percentage Reduction in Plant Downtime</v>
      </c>
      <c r="D302" s="9" t="s">
        <v>333</v>
      </c>
      <c r="E302" s="9" t="s">
        <v>274</v>
      </c>
      <c r="F302" s="9"/>
      <c r="G302" s="9"/>
      <c r="H302" s="56">
        <v>673</v>
      </c>
      <c r="I302" s="9" t="s">
        <v>46</v>
      </c>
      <c r="J302" s="360" t="str">
        <f>IF(ISBLANK(INDEX('Policy Characteristics'!D:D,MATCH($C302,'Policy Characteristics'!$C:$C,0))),"",INDEX('Policy Characteristics'!D:D,MATCH($C302,'Policy Characteristics'!$C:$C,0)))</f>
        <v>Reduce Plant Downtime</v>
      </c>
      <c r="K302" s="358" t="str">
        <f>IF(ISBLANK(INDEX('Policy Characteristics'!E:E,MATCH($C302,'Policy Characteristics'!$C:$C,0))),"",INDEX('Policy Characteristics'!E:E,MATCH($C302,'Policy Characteristics'!$C:$C,0)))</f>
        <v>elec reduce plant downtime</v>
      </c>
      <c r="L302" s="380">
        <f>IF(ISBLANK(INDEX('Policy Characteristics'!F:F,MATCH($C302,'Policy Characteristics'!$C:$C,0))),"",INDEX('Policy Characteristics'!F:F,MATCH($C302,'Policy Characteristics'!$C:$C,0)))</f>
        <v>0</v>
      </c>
      <c r="M302" s="380">
        <f>IF(ISBLANK(INDEX('Policy Characteristics'!G:G,MATCH($C302,'Policy Characteristics'!$C:$C,0))),"",INDEX('Policy Characteristics'!G:G,MATCH($C302,'Policy Characteristics'!$C:$C,0)))</f>
        <v>0.6</v>
      </c>
      <c r="N302" s="380">
        <f>IF(ISBLANK(INDEX('Policy Characteristics'!H:H,MATCH($C302,'Policy Characteristics'!$C:$C,0))),"",INDEX('Policy Characteristics'!H:H,MATCH($C302,'Policy Characteristics'!$C:$C,0)))</f>
        <v>0.01</v>
      </c>
      <c r="O302" s="358" t="str">
        <f>IF(ISBLANK(INDEX('Policy Characteristics'!I:I,MATCH($C302,'Policy Characteristics'!$C:$C,0))),"",INDEX('Policy Characteristics'!I:I,MATCH($C302,'Policy Characteristics'!$C:$C,0)))</f>
        <v>% reduction in downtime</v>
      </c>
      <c r="P302" s="358" t="str">
        <f>IF(ISBLANK(INDEX('Policy Characteristics'!J:J,MATCH($C302,'Policy Characteristics'!$C:$C,0))),"",INDEX('Policy Characteristics'!J:J,MATCH($C302,'Policy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2" s="358" t="str">
        <f>IF(ISBLANK(INDEX('Policy Characteristics'!K:K,MATCH($C302,'Policy Characteristics'!$C:$C,0))),"",INDEX('Policy Characteristics'!K:K,MATCH($C302,'Policy Characteristics'!$C:$C,0)))</f>
        <v>electricity-sector-main.html#red-downtime</v>
      </c>
      <c r="R302" s="358" t="str">
        <f>IF(ISBLANK(INDEX('Policy Characteristics'!L:L,MATCH($C302,'Policy Characteristics'!$C:$C,0))),"",INDEX('Policy Characteristics'!L:L,MATCH($C302,'Policy Characteristics'!$C:$C,0)))</f>
        <v>reduce-downtime.html</v>
      </c>
    </row>
    <row r="303" spans="1:18" s="2" customFormat="1" x14ac:dyDescent="0.35">
      <c r="A303" s="358" t="str">
        <f>IF(ISBLANK(INDEX('Policy Characteristics'!A:A,MATCH($C303,'Policy Characteristics'!$C:$C,0))),"",INDEX('Policy Characteristics'!A:A,MATCH($C303,'Policy Characteristics'!$C:$C,0)))</f>
        <v>Electricity Supply</v>
      </c>
      <c r="B303" s="358" t="str">
        <f>IF(ISBLANK(INDEX('Policy Characteristics'!B:B,MATCH($C303,'Policy Characteristics'!$C:$C,0))),"",INDEX('Policy Characteristics'!B:B,MATCH($C303,'Policy Characteristics'!$C:$C,0)))</f>
        <v>Reduce Plant Downtime</v>
      </c>
      <c r="C303" s="364" t="str">
        <f t="shared" si="23"/>
        <v>Percentage Reduction in Plant Downtime</v>
      </c>
      <c r="D303" s="9" t="s">
        <v>334</v>
      </c>
      <c r="E303" s="9" t="s">
        <v>272</v>
      </c>
      <c r="F303" s="9"/>
      <c r="G303" s="9"/>
      <c r="H303" s="56">
        <v>674</v>
      </c>
      <c r="I303" s="9" t="s">
        <v>46</v>
      </c>
      <c r="J303" s="360" t="str">
        <f>IF(ISBLANK(INDEX('Policy Characteristics'!D:D,MATCH($C303,'Policy Characteristics'!$C:$C,0))),"",INDEX('Policy Characteristics'!D:D,MATCH($C303,'Policy Characteristics'!$C:$C,0)))</f>
        <v>Reduce Plant Downtime</v>
      </c>
      <c r="K303" s="358" t="str">
        <f>IF(ISBLANK(INDEX('Policy Characteristics'!E:E,MATCH($C303,'Policy Characteristics'!$C:$C,0))),"",INDEX('Policy Characteristics'!E:E,MATCH($C303,'Policy Characteristics'!$C:$C,0)))</f>
        <v>elec reduce plant downtime</v>
      </c>
      <c r="L303" s="380">
        <f>IF(ISBLANK(INDEX('Policy Characteristics'!F:F,MATCH($C303,'Policy Characteristics'!$C:$C,0))),"",INDEX('Policy Characteristics'!F:F,MATCH($C303,'Policy Characteristics'!$C:$C,0)))</f>
        <v>0</v>
      </c>
      <c r="M303" s="380">
        <f>IF(ISBLANK(INDEX('Policy Characteristics'!G:G,MATCH($C303,'Policy Characteristics'!$C:$C,0))),"",INDEX('Policy Characteristics'!G:G,MATCH($C303,'Policy Characteristics'!$C:$C,0)))</f>
        <v>0.6</v>
      </c>
      <c r="N303" s="380">
        <f>IF(ISBLANK(INDEX('Policy Characteristics'!H:H,MATCH($C303,'Policy Characteristics'!$C:$C,0))),"",INDEX('Policy Characteristics'!H:H,MATCH($C303,'Policy Characteristics'!$C:$C,0)))</f>
        <v>0.01</v>
      </c>
      <c r="O303" s="358" t="str">
        <f>IF(ISBLANK(INDEX('Policy Characteristics'!I:I,MATCH($C303,'Policy Characteristics'!$C:$C,0))),"",INDEX('Policy Characteristics'!I:I,MATCH($C303,'Policy Characteristics'!$C:$C,0)))</f>
        <v>% reduction in downtime</v>
      </c>
      <c r="P303" s="358" t="str">
        <f>IF(ISBLANK(INDEX('Policy Characteristics'!J:J,MATCH($C303,'Policy Characteristics'!$C:$C,0))),"",INDEX('Policy Characteristics'!J:J,MATCH($C303,'Policy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3" s="358" t="str">
        <f>IF(ISBLANK(INDEX('Policy Characteristics'!K:K,MATCH($C303,'Policy Characteristics'!$C:$C,0))),"",INDEX('Policy Characteristics'!K:K,MATCH($C303,'Policy Characteristics'!$C:$C,0)))</f>
        <v>electricity-sector-main.html#red-downtime</v>
      </c>
      <c r="R303" s="358" t="str">
        <f>IF(ISBLANK(INDEX('Policy Characteristics'!L:L,MATCH($C303,'Policy Characteristics'!$C:$C,0))),"",INDEX('Policy Characteristics'!L:L,MATCH($C303,'Policy Characteristics'!$C:$C,0)))</f>
        <v>reduce-downtime.html</v>
      </c>
    </row>
    <row r="304" spans="1:18" s="2" customFormat="1" x14ac:dyDescent="0.35">
      <c r="A304" s="358" t="str">
        <f>IF(ISBLANK(INDEX('Policy Characteristics'!A:A,MATCH($C304,'Policy Characteristics'!$C:$C,0))),"",INDEX('Policy Characteristics'!A:A,MATCH($C304,'Policy Characteristics'!$C:$C,0)))</f>
        <v>Electricity Supply</v>
      </c>
      <c r="B304" s="358" t="str">
        <f>IF(ISBLANK(INDEX('Policy Characteristics'!B:B,MATCH($C304,'Policy Characteristics'!$C:$C,0))),"",INDEX('Policy Characteristics'!B:B,MATCH($C304,'Policy Characteristics'!$C:$C,0)))</f>
        <v>Reduce Plant Downtime</v>
      </c>
      <c r="C304" s="364" t="str">
        <f t="shared" si="23"/>
        <v>Percentage Reduction in Plant Downtime</v>
      </c>
      <c r="D304" s="9" t="s">
        <v>334</v>
      </c>
      <c r="E304" s="9" t="s">
        <v>273</v>
      </c>
      <c r="F304" s="9"/>
      <c r="G304" s="9"/>
      <c r="H304" s="56">
        <v>675</v>
      </c>
      <c r="I304" s="9" t="s">
        <v>46</v>
      </c>
      <c r="J304" s="360" t="str">
        <f>IF(ISBLANK(INDEX('Policy Characteristics'!D:D,MATCH($C304,'Policy Characteristics'!$C:$C,0))),"",INDEX('Policy Characteristics'!D:D,MATCH($C304,'Policy Characteristics'!$C:$C,0)))</f>
        <v>Reduce Plant Downtime</v>
      </c>
      <c r="K304" s="358" t="str">
        <f>IF(ISBLANK(INDEX('Policy Characteristics'!E:E,MATCH($C304,'Policy Characteristics'!$C:$C,0))),"",INDEX('Policy Characteristics'!E:E,MATCH($C304,'Policy Characteristics'!$C:$C,0)))</f>
        <v>elec reduce plant downtime</v>
      </c>
      <c r="L304" s="380">
        <f>IF(ISBLANK(INDEX('Policy Characteristics'!F:F,MATCH($C304,'Policy Characteristics'!$C:$C,0))),"",INDEX('Policy Characteristics'!F:F,MATCH($C304,'Policy Characteristics'!$C:$C,0)))</f>
        <v>0</v>
      </c>
      <c r="M304" s="380">
        <f>IF(ISBLANK(INDEX('Policy Characteristics'!G:G,MATCH($C304,'Policy Characteristics'!$C:$C,0))),"",INDEX('Policy Characteristics'!G:G,MATCH($C304,'Policy Characteristics'!$C:$C,0)))</f>
        <v>0.6</v>
      </c>
      <c r="N304" s="380">
        <f>IF(ISBLANK(INDEX('Policy Characteristics'!H:H,MATCH($C304,'Policy Characteristics'!$C:$C,0))),"",INDEX('Policy Characteristics'!H:H,MATCH($C304,'Policy Characteristics'!$C:$C,0)))</f>
        <v>0.01</v>
      </c>
      <c r="O304" s="358" t="str">
        <f>IF(ISBLANK(INDEX('Policy Characteristics'!I:I,MATCH($C304,'Policy Characteristics'!$C:$C,0))),"",INDEX('Policy Characteristics'!I:I,MATCH($C304,'Policy Characteristics'!$C:$C,0)))</f>
        <v>% reduction in downtime</v>
      </c>
      <c r="P304" s="358" t="str">
        <f>IF(ISBLANK(INDEX('Policy Characteristics'!J:J,MATCH($C304,'Policy Characteristics'!$C:$C,0))),"",INDEX('Policy Characteristics'!J:J,MATCH($C304,'Policy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4" s="358" t="str">
        <f>IF(ISBLANK(INDEX('Policy Characteristics'!K:K,MATCH($C304,'Policy Characteristics'!$C:$C,0))),"",INDEX('Policy Characteristics'!K:K,MATCH($C304,'Policy Characteristics'!$C:$C,0)))</f>
        <v>electricity-sector-main.html#red-downtime</v>
      </c>
      <c r="R304" s="358" t="str">
        <f>IF(ISBLANK(INDEX('Policy Characteristics'!L:L,MATCH($C304,'Policy Characteristics'!$C:$C,0))),"",INDEX('Policy Characteristics'!L:L,MATCH($C304,'Policy Characteristics'!$C:$C,0)))</f>
        <v>reduce-downtime.html</v>
      </c>
    </row>
    <row r="305" spans="1:18" s="2" customFormat="1" x14ac:dyDescent="0.35">
      <c r="A305" s="358" t="str">
        <f>IF(ISBLANK(INDEX('Policy Characteristics'!A:A,MATCH($C305,'Policy Characteristics'!$C:$C,0))),"",INDEX('Policy Characteristics'!A:A,MATCH($C305,'Policy Characteristics'!$C:$C,0)))</f>
        <v>Electricity Supply</v>
      </c>
      <c r="B305" s="358" t="str">
        <f>IF(ISBLANK(INDEX('Policy Characteristics'!B:B,MATCH($C305,'Policy Characteristics'!$C:$C,0))),"",INDEX('Policy Characteristics'!B:B,MATCH($C305,'Policy Characteristics'!$C:$C,0)))</f>
        <v>Reduce Plant Downtime</v>
      </c>
      <c r="C305" s="364" t="str">
        <f t="shared" si="23"/>
        <v>Percentage Reduction in Plant Downtime</v>
      </c>
      <c r="D305" s="9" t="s">
        <v>334</v>
      </c>
      <c r="E305" s="9" t="s">
        <v>274</v>
      </c>
      <c r="F305" s="9"/>
      <c r="G305" s="9"/>
      <c r="H305" s="56">
        <v>676</v>
      </c>
      <c r="I305" s="9" t="s">
        <v>46</v>
      </c>
      <c r="J305" s="360" t="str">
        <f>IF(ISBLANK(INDEX('Policy Characteristics'!D:D,MATCH($C305,'Policy Characteristics'!$C:$C,0))),"",INDEX('Policy Characteristics'!D:D,MATCH($C305,'Policy Characteristics'!$C:$C,0)))</f>
        <v>Reduce Plant Downtime</v>
      </c>
      <c r="K305" s="358" t="str">
        <f>IF(ISBLANK(INDEX('Policy Characteristics'!E:E,MATCH($C305,'Policy Characteristics'!$C:$C,0))),"",INDEX('Policy Characteristics'!E:E,MATCH($C305,'Policy Characteristics'!$C:$C,0)))</f>
        <v>elec reduce plant downtime</v>
      </c>
      <c r="L305" s="380">
        <f>IF(ISBLANK(INDEX('Policy Characteristics'!F:F,MATCH($C305,'Policy Characteristics'!$C:$C,0))),"",INDEX('Policy Characteristics'!F:F,MATCH($C305,'Policy Characteristics'!$C:$C,0)))</f>
        <v>0</v>
      </c>
      <c r="M305" s="380">
        <f>IF(ISBLANK(INDEX('Policy Characteristics'!G:G,MATCH($C305,'Policy Characteristics'!$C:$C,0))),"",INDEX('Policy Characteristics'!G:G,MATCH($C305,'Policy Characteristics'!$C:$C,0)))</f>
        <v>0.6</v>
      </c>
      <c r="N305" s="380">
        <f>IF(ISBLANK(INDEX('Policy Characteristics'!H:H,MATCH($C305,'Policy Characteristics'!$C:$C,0))),"",INDEX('Policy Characteristics'!H:H,MATCH($C305,'Policy Characteristics'!$C:$C,0)))</f>
        <v>0.01</v>
      </c>
      <c r="O305" s="358" t="str">
        <f>IF(ISBLANK(INDEX('Policy Characteristics'!I:I,MATCH($C305,'Policy Characteristics'!$C:$C,0))),"",INDEX('Policy Characteristics'!I:I,MATCH($C305,'Policy Characteristics'!$C:$C,0)))</f>
        <v>% reduction in downtime</v>
      </c>
      <c r="P305" s="358" t="str">
        <f>IF(ISBLANK(INDEX('Policy Characteristics'!J:J,MATCH($C305,'Policy Characteristics'!$C:$C,0))),"",INDEX('Policy Characteristics'!J:J,MATCH($C305,'Policy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5" s="358" t="str">
        <f>IF(ISBLANK(INDEX('Policy Characteristics'!K:K,MATCH($C305,'Policy Characteristics'!$C:$C,0))),"",INDEX('Policy Characteristics'!K:K,MATCH($C305,'Policy Characteristics'!$C:$C,0)))</f>
        <v>electricity-sector-main.html#red-downtime</v>
      </c>
      <c r="R305" s="358" t="str">
        <f>IF(ISBLANK(INDEX('Policy Characteristics'!L:L,MATCH($C305,'Policy Characteristics'!$C:$C,0))),"",INDEX('Policy Characteristics'!L:L,MATCH($C305,'Policy Characteristics'!$C:$C,0)))</f>
        <v>reduce-downtime.html</v>
      </c>
    </row>
    <row r="306" spans="1:18" s="2" customFormat="1" x14ac:dyDescent="0.35">
      <c r="A306" s="358" t="str">
        <f>IF(ISBLANK(INDEX('Policy Characteristics'!A:A,MATCH($C306,'Policy Characteristics'!$C:$C,0))),"",INDEX('Policy Characteristics'!A:A,MATCH($C306,'Policy Characteristics'!$C:$C,0)))</f>
        <v>Electricity Supply</v>
      </c>
      <c r="B306" s="358" t="str">
        <f>IF(ISBLANK(INDEX('Policy Characteristics'!B:B,MATCH($C306,'Policy Characteristics'!$C:$C,0))),"",INDEX('Policy Characteristics'!B:B,MATCH($C306,'Policy Characteristics'!$C:$C,0)))</f>
        <v>Reduce Plant Downtime</v>
      </c>
      <c r="C306" s="364" t="str">
        <f t="shared" si="23"/>
        <v>Percentage Reduction in Plant Downtime</v>
      </c>
      <c r="D306" s="9" t="s">
        <v>474</v>
      </c>
      <c r="E306" s="9" t="s">
        <v>272</v>
      </c>
      <c r="F306" s="9"/>
      <c r="G306" s="9"/>
      <c r="H306" s="56">
        <v>677</v>
      </c>
      <c r="I306" s="9" t="s">
        <v>46</v>
      </c>
      <c r="J306" s="360" t="str">
        <f>IF(ISBLANK(INDEX('Policy Characteristics'!D:D,MATCH($C306,'Policy Characteristics'!$C:$C,0))),"",INDEX('Policy Characteristics'!D:D,MATCH($C306,'Policy Characteristics'!$C:$C,0)))</f>
        <v>Reduce Plant Downtime</v>
      </c>
      <c r="K306" s="358" t="str">
        <f>IF(ISBLANK(INDEX('Policy Characteristics'!E:E,MATCH($C306,'Policy Characteristics'!$C:$C,0))),"",INDEX('Policy Characteristics'!E:E,MATCH($C306,'Policy Characteristics'!$C:$C,0)))</f>
        <v>elec reduce plant downtime</v>
      </c>
      <c r="L306" s="380">
        <f>IF(ISBLANK(INDEX('Policy Characteristics'!F:F,MATCH($C306,'Policy Characteristics'!$C:$C,0))),"",INDEX('Policy Characteristics'!F:F,MATCH($C306,'Policy Characteristics'!$C:$C,0)))</f>
        <v>0</v>
      </c>
      <c r="M306" s="380">
        <f>IF(ISBLANK(INDEX('Policy Characteristics'!G:G,MATCH($C306,'Policy Characteristics'!$C:$C,0))),"",INDEX('Policy Characteristics'!G:G,MATCH($C306,'Policy Characteristics'!$C:$C,0)))</f>
        <v>0.6</v>
      </c>
      <c r="N306" s="380">
        <f>IF(ISBLANK(INDEX('Policy Characteristics'!H:H,MATCH($C306,'Policy Characteristics'!$C:$C,0))),"",INDEX('Policy Characteristics'!H:H,MATCH($C306,'Policy Characteristics'!$C:$C,0)))</f>
        <v>0.01</v>
      </c>
      <c r="O306" s="358" t="str">
        <f>IF(ISBLANK(INDEX('Policy Characteristics'!I:I,MATCH($C306,'Policy Characteristics'!$C:$C,0))),"",INDEX('Policy Characteristics'!I:I,MATCH($C306,'Policy Characteristics'!$C:$C,0)))</f>
        <v>% reduction in downtime</v>
      </c>
      <c r="P306" s="358" t="str">
        <f>IF(ISBLANK(INDEX('Policy Characteristics'!J:J,MATCH($C306,'Policy Characteristics'!$C:$C,0))),"",INDEX('Policy Characteristics'!J:J,MATCH($C306,'Policy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6" s="358" t="str">
        <f>IF(ISBLANK(INDEX('Policy Characteristics'!K:K,MATCH($C306,'Policy Characteristics'!$C:$C,0))),"",INDEX('Policy Characteristics'!K:K,MATCH($C306,'Policy Characteristics'!$C:$C,0)))</f>
        <v>electricity-sector-main.html#red-downtime</v>
      </c>
      <c r="R306" s="358" t="str">
        <f>IF(ISBLANK(INDEX('Policy Characteristics'!L:L,MATCH($C306,'Policy Characteristics'!$C:$C,0))),"",INDEX('Policy Characteristics'!L:L,MATCH($C306,'Policy Characteristics'!$C:$C,0)))</f>
        <v>reduce-downtime.html</v>
      </c>
    </row>
    <row r="307" spans="1:18" s="2" customFormat="1" x14ac:dyDescent="0.35">
      <c r="A307" s="358" t="str">
        <f>IF(ISBLANK(INDEX('Policy Characteristics'!A:A,MATCH($C307,'Policy Characteristics'!$C:$C,0))),"",INDEX('Policy Characteristics'!A:A,MATCH($C307,'Policy Characteristics'!$C:$C,0)))</f>
        <v>Electricity Supply</v>
      </c>
      <c r="B307" s="358" t="str">
        <f>IF(ISBLANK(INDEX('Policy Characteristics'!B:B,MATCH($C307,'Policy Characteristics'!$C:$C,0))),"",INDEX('Policy Characteristics'!B:B,MATCH($C307,'Policy Characteristics'!$C:$C,0)))</f>
        <v>Reduce Plant Downtime</v>
      </c>
      <c r="C307" s="364" t="str">
        <f t="shared" ref="C307:C320" si="24">C$276</f>
        <v>Percentage Reduction in Plant Downtime</v>
      </c>
      <c r="D307" s="9" t="s">
        <v>474</v>
      </c>
      <c r="E307" s="9" t="s">
        <v>273</v>
      </c>
      <c r="F307" s="9"/>
      <c r="G307" s="9"/>
      <c r="H307" s="56">
        <v>678</v>
      </c>
      <c r="I307" s="9" t="s">
        <v>46</v>
      </c>
      <c r="J307" s="360" t="str">
        <f>IF(ISBLANK(INDEX('Policy Characteristics'!D:D,MATCH($C307,'Policy Characteristics'!$C:$C,0))),"",INDEX('Policy Characteristics'!D:D,MATCH($C307,'Policy Characteristics'!$C:$C,0)))</f>
        <v>Reduce Plant Downtime</v>
      </c>
      <c r="K307" s="358" t="str">
        <f>IF(ISBLANK(INDEX('Policy Characteristics'!E:E,MATCH($C307,'Policy Characteristics'!$C:$C,0))),"",INDEX('Policy Characteristics'!E:E,MATCH($C307,'Policy Characteristics'!$C:$C,0)))</f>
        <v>elec reduce plant downtime</v>
      </c>
      <c r="L307" s="380">
        <f>IF(ISBLANK(INDEX('Policy Characteristics'!F:F,MATCH($C307,'Policy Characteristics'!$C:$C,0))),"",INDEX('Policy Characteristics'!F:F,MATCH($C307,'Policy Characteristics'!$C:$C,0)))</f>
        <v>0</v>
      </c>
      <c r="M307" s="380">
        <f>IF(ISBLANK(INDEX('Policy Characteristics'!G:G,MATCH($C307,'Policy Characteristics'!$C:$C,0))),"",INDEX('Policy Characteristics'!G:G,MATCH($C307,'Policy Characteristics'!$C:$C,0)))</f>
        <v>0.6</v>
      </c>
      <c r="N307" s="380">
        <f>IF(ISBLANK(INDEX('Policy Characteristics'!H:H,MATCH($C307,'Policy Characteristics'!$C:$C,0))),"",INDEX('Policy Characteristics'!H:H,MATCH($C307,'Policy Characteristics'!$C:$C,0)))</f>
        <v>0.01</v>
      </c>
      <c r="O307" s="358" t="str">
        <f>IF(ISBLANK(INDEX('Policy Characteristics'!I:I,MATCH($C307,'Policy Characteristics'!$C:$C,0))),"",INDEX('Policy Characteristics'!I:I,MATCH($C307,'Policy Characteristics'!$C:$C,0)))</f>
        <v>% reduction in downtime</v>
      </c>
      <c r="P307" s="358" t="str">
        <f>IF(ISBLANK(INDEX('Policy Characteristics'!J:J,MATCH($C307,'Policy Characteristics'!$C:$C,0))),"",INDEX('Policy Characteristics'!J:J,MATCH($C307,'Policy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7" s="358" t="str">
        <f>IF(ISBLANK(INDEX('Policy Characteristics'!K:K,MATCH($C307,'Policy Characteristics'!$C:$C,0))),"",INDEX('Policy Characteristics'!K:K,MATCH($C307,'Policy Characteristics'!$C:$C,0)))</f>
        <v>electricity-sector-main.html#red-downtime</v>
      </c>
      <c r="R307" s="358" t="str">
        <f>IF(ISBLANK(INDEX('Policy Characteristics'!L:L,MATCH($C307,'Policy Characteristics'!$C:$C,0))),"",INDEX('Policy Characteristics'!L:L,MATCH($C307,'Policy Characteristics'!$C:$C,0)))</f>
        <v>reduce-downtime.html</v>
      </c>
    </row>
    <row r="308" spans="1:18" s="2" customFormat="1" x14ac:dyDescent="0.35">
      <c r="A308" s="358" t="str">
        <f>IF(ISBLANK(INDEX('Policy Characteristics'!A:A,MATCH($C308,'Policy Characteristics'!$C:$C,0))),"",INDEX('Policy Characteristics'!A:A,MATCH($C308,'Policy Characteristics'!$C:$C,0)))</f>
        <v>Electricity Supply</v>
      </c>
      <c r="B308" s="358" t="str">
        <f>IF(ISBLANK(INDEX('Policy Characteristics'!B:B,MATCH($C308,'Policy Characteristics'!$C:$C,0))),"",INDEX('Policy Characteristics'!B:B,MATCH($C308,'Policy Characteristics'!$C:$C,0)))</f>
        <v>Reduce Plant Downtime</v>
      </c>
      <c r="C308" s="364" t="str">
        <f t="shared" si="24"/>
        <v>Percentage Reduction in Plant Downtime</v>
      </c>
      <c r="D308" s="9" t="s">
        <v>474</v>
      </c>
      <c r="E308" s="9" t="s">
        <v>274</v>
      </c>
      <c r="F308" s="9"/>
      <c r="G308" s="9"/>
      <c r="H308" s="56">
        <v>679</v>
      </c>
      <c r="I308" s="9" t="s">
        <v>46</v>
      </c>
      <c r="J308" s="360" t="str">
        <f>IF(ISBLANK(INDEX('Policy Characteristics'!D:D,MATCH($C308,'Policy Characteristics'!$C:$C,0))),"",INDEX('Policy Characteristics'!D:D,MATCH($C308,'Policy Characteristics'!$C:$C,0)))</f>
        <v>Reduce Plant Downtime</v>
      </c>
      <c r="K308" s="358" t="str">
        <f>IF(ISBLANK(INDEX('Policy Characteristics'!E:E,MATCH($C308,'Policy Characteristics'!$C:$C,0))),"",INDEX('Policy Characteristics'!E:E,MATCH($C308,'Policy Characteristics'!$C:$C,0)))</f>
        <v>elec reduce plant downtime</v>
      </c>
      <c r="L308" s="380">
        <f>IF(ISBLANK(INDEX('Policy Characteristics'!F:F,MATCH($C308,'Policy Characteristics'!$C:$C,0))),"",INDEX('Policy Characteristics'!F:F,MATCH($C308,'Policy Characteristics'!$C:$C,0)))</f>
        <v>0</v>
      </c>
      <c r="M308" s="380">
        <f>IF(ISBLANK(INDEX('Policy Characteristics'!G:G,MATCH($C308,'Policy Characteristics'!$C:$C,0))),"",INDEX('Policy Characteristics'!G:G,MATCH($C308,'Policy Characteristics'!$C:$C,0)))</f>
        <v>0.6</v>
      </c>
      <c r="N308" s="380">
        <f>IF(ISBLANK(INDEX('Policy Characteristics'!H:H,MATCH($C308,'Policy Characteristics'!$C:$C,0))),"",INDEX('Policy Characteristics'!H:H,MATCH($C308,'Policy Characteristics'!$C:$C,0)))</f>
        <v>0.01</v>
      </c>
      <c r="O308" s="358" t="str">
        <f>IF(ISBLANK(INDEX('Policy Characteristics'!I:I,MATCH($C308,'Policy Characteristics'!$C:$C,0))),"",INDEX('Policy Characteristics'!I:I,MATCH($C308,'Policy Characteristics'!$C:$C,0)))</f>
        <v>% reduction in downtime</v>
      </c>
      <c r="P308" s="358" t="str">
        <f>IF(ISBLANK(INDEX('Policy Characteristics'!J:J,MATCH($C308,'Policy Characteristics'!$C:$C,0))),"",INDEX('Policy Characteristics'!J:J,MATCH($C308,'Policy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8" s="358" t="str">
        <f>IF(ISBLANK(INDEX('Policy Characteristics'!K:K,MATCH($C308,'Policy Characteristics'!$C:$C,0))),"",INDEX('Policy Characteristics'!K:K,MATCH($C308,'Policy Characteristics'!$C:$C,0)))</f>
        <v>electricity-sector-main.html#red-downtime</v>
      </c>
      <c r="R308" s="358" t="str">
        <f>IF(ISBLANK(INDEX('Policy Characteristics'!L:L,MATCH($C308,'Policy Characteristics'!$C:$C,0))),"",INDEX('Policy Characteristics'!L:L,MATCH($C308,'Policy Characteristics'!$C:$C,0)))</f>
        <v>reduce-downtime.html</v>
      </c>
    </row>
    <row r="309" spans="1:18" s="2" customFormat="1" x14ac:dyDescent="0.35">
      <c r="A309" s="358" t="str">
        <f>IF(ISBLANK(INDEX('Policy Characteristics'!A:A,MATCH($C309,'Policy Characteristics'!$C:$C,0))),"",INDEX('Policy Characteristics'!A:A,MATCH($C309,'Policy Characteristics'!$C:$C,0)))</f>
        <v>Electricity Supply</v>
      </c>
      <c r="B309" s="358" t="str">
        <f>IF(ISBLANK(INDEX('Policy Characteristics'!B:B,MATCH($C309,'Policy Characteristics'!$C:$C,0))),"",INDEX('Policy Characteristics'!B:B,MATCH($C309,'Policy Characteristics'!$C:$C,0)))</f>
        <v>Reduce Plant Downtime</v>
      </c>
      <c r="C309" s="364" t="str">
        <f t="shared" si="24"/>
        <v>Percentage Reduction in Plant Downtime</v>
      </c>
      <c r="D309" s="9" t="s">
        <v>483</v>
      </c>
      <c r="E309" s="9" t="s">
        <v>272</v>
      </c>
      <c r="F309" s="9"/>
      <c r="G309" s="9"/>
      <c r="H309" s="56">
        <v>680</v>
      </c>
      <c r="I309" s="9" t="s">
        <v>46</v>
      </c>
      <c r="J309" s="360" t="str">
        <f>IF(ISBLANK(INDEX('Policy Characteristics'!D:D,MATCH($C309,'Policy Characteristics'!$C:$C,0))),"",INDEX('Policy Characteristics'!D:D,MATCH($C309,'Policy Characteristics'!$C:$C,0)))</f>
        <v>Reduce Plant Downtime</v>
      </c>
      <c r="K309" s="358" t="str">
        <f>IF(ISBLANK(INDEX('Policy Characteristics'!E:E,MATCH($C309,'Policy Characteristics'!$C:$C,0))),"",INDEX('Policy Characteristics'!E:E,MATCH($C309,'Policy Characteristics'!$C:$C,0)))</f>
        <v>elec reduce plant downtime</v>
      </c>
      <c r="L309" s="380">
        <f>IF(ISBLANK(INDEX('Policy Characteristics'!F:F,MATCH($C309,'Policy Characteristics'!$C:$C,0))),"",INDEX('Policy Characteristics'!F:F,MATCH($C309,'Policy Characteristics'!$C:$C,0)))</f>
        <v>0</v>
      </c>
      <c r="M309" s="380">
        <f>IF(ISBLANK(INDEX('Policy Characteristics'!G:G,MATCH($C309,'Policy Characteristics'!$C:$C,0))),"",INDEX('Policy Characteristics'!G:G,MATCH($C309,'Policy Characteristics'!$C:$C,0)))</f>
        <v>0.6</v>
      </c>
      <c r="N309" s="380">
        <f>IF(ISBLANK(INDEX('Policy Characteristics'!H:H,MATCH($C309,'Policy Characteristics'!$C:$C,0))),"",INDEX('Policy Characteristics'!H:H,MATCH($C309,'Policy Characteristics'!$C:$C,0)))</f>
        <v>0.01</v>
      </c>
      <c r="O309" s="358" t="str">
        <f>IF(ISBLANK(INDEX('Policy Characteristics'!I:I,MATCH($C309,'Policy Characteristics'!$C:$C,0))),"",INDEX('Policy Characteristics'!I:I,MATCH($C309,'Policy Characteristics'!$C:$C,0)))</f>
        <v>% reduction in downtime</v>
      </c>
      <c r="P309" s="358" t="str">
        <f>IF(ISBLANK(INDEX('Policy Characteristics'!J:J,MATCH($C309,'Policy Characteristics'!$C:$C,0))),"",INDEX('Policy Characteristics'!J:J,MATCH($C309,'Policy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9" s="358" t="str">
        <f>IF(ISBLANK(INDEX('Policy Characteristics'!K:K,MATCH($C309,'Policy Characteristics'!$C:$C,0))),"",INDEX('Policy Characteristics'!K:K,MATCH($C309,'Policy Characteristics'!$C:$C,0)))</f>
        <v>electricity-sector-main.html#red-downtime</v>
      </c>
      <c r="R309" s="358" t="str">
        <f>IF(ISBLANK(INDEX('Policy Characteristics'!L:L,MATCH($C309,'Policy Characteristics'!$C:$C,0))),"",INDEX('Policy Characteristics'!L:L,MATCH($C309,'Policy Characteristics'!$C:$C,0)))</f>
        <v>reduce-downtime.html</v>
      </c>
    </row>
    <row r="310" spans="1:18" s="2" customFormat="1" x14ac:dyDescent="0.35">
      <c r="A310" s="358" t="str">
        <f>IF(ISBLANK(INDEX('Policy Characteristics'!A:A,MATCH($C310,'Policy Characteristics'!$C:$C,0))),"",INDEX('Policy Characteristics'!A:A,MATCH($C310,'Policy Characteristics'!$C:$C,0)))</f>
        <v>Electricity Supply</v>
      </c>
      <c r="B310" s="358" t="str">
        <f>IF(ISBLANK(INDEX('Policy Characteristics'!B:B,MATCH($C310,'Policy Characteristics'!$C:$C,0))),"",INDEX('Policy Characteristics'!B:B,MATCH($C310,'Policy Characteristics'!$C:$C,0)))</f>
        <v>Reduce Plant Downtime</v>
      </c>
      <c r="C310" s="364" t="str">
        <f t="shared" si="24"/>
        <v>Percentage Reduction in Plant Downtime</v>
      </c>
      <c r="D310" s="9" t="s">
        <v>483</v>
      </c>
      <c r="E310" s="9" t="s">
        <v>273</v>
      </c>
      <c r="F310" s="9"/>
      <c r="G310" s="9"/>
      <c r="H310" s="56">
        <v>681</v>
      </c>
      <c r="I310" s="9" t="s">
        <v>46</v>
      </c>
      <c r="J310" s="360" t="str">
        <f>IF(ISBLANK(INDEX('Policy Characteristics'!D:D,MATCH($C310,'Policy Characteristics'!$C:$C,0))),"",INDEX('Policy Characteristics'!D:D,MATCH($C310,'Policy Characteristics'!$C:$C,0)))</f>
        <v>Reduce Plant Downtime</v>
      </c>
      <c r="K310" s="358" t="str">
        <f>IF(ISBLANK(INDEX('Policy Characteristics'!E:E,MATCH($C310,'Policy Characteristics'!$C:$C,0))),"",INDEX('Policy Characteristics'!E:E,MATCH($C310,'Policy Characteristics'!$C:$C,0)))</f>
        <v>elec reduce plant downtime</v>
      </c>
      <c r="L310" s="380">
        <f>IF(ISBLANK(INDEX('Policy Characteristics'!F:F,MATCH($C310,'Policy Characteristics'!$C:$C,0))),"",INDEX('Policy Characteristics'!F:F,MATCH($C310,'Policy Characteristics'!$C:$C,0)))</f>
        <v>0</v>
      </c>
      <c r="M310" s="380">
        <f>IF(ISBLANK(INDEX('Policy Characteristics'!G:G,MATCH($C310,'Policy Characteristics'!$C:$C,0))),"",INDEX('Policy Characteristics'!G:G,MATCH($C310,'Policy Characteristics'!$C:$C,0)))</f>
        <v>0.6</v>
      </c>
      <c r="N310" s="380">
        <f>IF(ISBLANK(INDEX('Policy Characteristics'!H:H,MATCH($C310,'Policy Characteristics'!$C:$C,0))),"",INDEX('Policy Characteristics'!H:H,MATCH($C310,'Policy Characteristics'!$C:$C,0)))</f>
        <v>0.01</v>
      </c>
      <c r="O310" s="358" t="str">
        <f>IF(ISBLANK(INDEX('Policy Characteristics'!I:I,MATCH($C310,'Policy Characteristics'!$C:$C,0))),"",INDEX('Policy Characteristics'!I:I,MATCH($C310,'Policy Characteristics'!$C:$C,0)))</f>
        <v>% reduction in downtime</v>
      </c>
      <c r="P310" s="358" t="str">
        <f>IF(ISBLANK(INDEX('Policy Characteristics'!J:J,MATCH($C310,'Policy Characteristics'!$C:$C,0))),"",INDEX('Policy Characteristics'!J:J,MATCH($C310,'Policy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0" s="358" t="str">
        <f>IF(ISBLANK(INDEX('Policy Characteristics'!K:K,MATCH($C310,'Policy Characteristics'!$C:$C,0))),"",INDEX('Policy Characteristics'!K:K,MATCH($C310,'Policy Characteristics'!$C:$C,0)))</f>
        <v>electricity-sector-main.html#red-downtime</v>
      </c>
      <c r="R310" s="358" t="str">
        <f>IF(ISBLANK(INDEX('Policy Characteristics'!L:L,MATCH($C310,'Policy Characteristics'!$C:$C,0))),"",INDEX('Policy Characteristics'!L:L,MATCH($C310,'Policy Characteristics'!$C:$C,0)))</f>
        <v>reduce-downtime.html</v>
      </c>
    </row>
    <row r="311" spans="1:18" s="2" customFormat="1" x14ac:dyDescent="0.35">
      <c r="A311" s="358" t="str">
        <f>IF(ISBLANK(INDEX('Policy Characteristics'!A:A,MATCH($C311,'Policy Characteristics'!$C:$C,0))),"",INDEX('Policy Characteristics'!A:A,MATCH($C311,'Policy Characteristics'!$C:$C,0)))</f>
        <v>Electricity Supply</v>
      </c>
      <c r="B311" s="358" t="str">
        <f>IF(ISBLANK(INDEX('Policy Characteristics'!B:B,MATCH($C311,'Policy Characteristics'!$C:$C,0))),"",INDEX('Policy Characteristics'!B:B,MATCH($C311,'Policy Characteristics'!$C:$C,0)))</f>
        <v>Reduce Plant Downtime</v>
      </c>
      <c r="C311" s="364" t="str">
        <f t="shared" si="24"/>
        <v>Percentage Reduction in Plant Downtime</v>
      </c>
      <c r="D311" s="9" t="s">
        <v>483</v>
      </c>
      <c r="E311" s="9" t="s">
        <v>274</v>
      </c>
      <c r="F311" s="9" t="s">
        <v>337</v>
      </c>
      <c r="G311" s="9" t="s">
        <v>484</v>
      </c>
      <c r="H311" s="56">
        <v>182</v>
      </c>
      <c r="I311" s="9" t="s">
        <v>45</v>
      </c>
      <c r="J311" s="360" t="str">
        <f>IF(ISBLANK(INDEX('Policy Characteristics'!D:D,MATCH($C311,'Policy Characteristics'!$C:$C,0))),"",INDEX('Policy Characteristics'!D:D,MATCH($C311,'Policy Characteristics'!$C:$C,0)))</f>
        <v>Reduce Plant Downtime</v>
      </c>
      <c r="K311" s="358" t="str">
        <f>IF(ISBLANK(INDEX('Policy Characteristics'!E:E,MATCH($C311,'Policy Characteristics'!$C:$C,0))),"",INDEX('Policy Characteristics'!E:E,MATCH($C311,'Policy Characteristics'!$C:$C,0)))</f>
        <v>elec reduce plant downtime</v>
      </c>
      <c r="L311" s="380">
        <f>IF(ISBLANK(INDEX('Policy Characteristics'!F:F,MATCH($C311,'Policy Characteristics'!$C:$C,0))),"",INDEX('Policy Characteristics'!F:F,MATCH($C311,'Policy Characteristics'!$C:$C,0)))</f>
        <v>0</v>
      </c>
      <c r="M311" s="380">
        <f>IF(ISBLANK(INDEX('Policy Characteristics'!G:G,MATCH($C311,'Policy Characteristics'!$C:$C,0))),"",INDEX('Policy Characteristics'!G:G,MATCH($C311,'Policy Characteristics'!$C:$C,0)))</f>
        <v>0.6</v>
      </c>
      <c r="N311" s="380">
        <f>IF(ISBLANK(INDEX('Policy Characteristics'!H:H,MATCH($C311,'Policy Characteristics'!$C:$C,0))),"",INDEX('Policy Characteristics'!H:H,MATCH($C311,'Policy Characteristics'!$C:$C,0)))</f>
        <v>0.01</v>
      </c>
      <c r="O311" s="358" t="str">
        <f>IF(ISBLANK(INDEX('Policy Characteristics'!I:I,MATCH($C311,'Policy Characteristics'!$C:$C,0))),"",INDEX('Policy Characteristics'!I:I,MATCH($C311,'Policy Characteristics'!$C:$C,0)))</f>
        <v>% reduction in downtime</v>
      </c>
      <c r="P311" s="358" t="str">
        <f>IF(ISBLANK(INDEX('Policy Characteristics'!J:J,MATCH($C311,'Policy Characteristics'!$C:$C,0))),"",INDEX('Policy Characteristics'!J:J,MATCH($C311,'Policy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1" s="358" t="str">
        <f>IF(ISBLANK(INDEX('Policy Characteristics'!K:K,MATCH($C311,'Policy Characteristics'!$C:$C,0))),"",INDEX('Policy Characteristics'!K:K,MATCH($C311,'Policy Characteristics'!$C:$C,0)))</f>
        <v>electricity-sector-main.html#red-downtime</v>
      </c>
      <c r="R311" s="358" t="str">
        <f>IF(ISBLANK(INDEX('Policy Characteristics'!L:L,MATCH($C311,'Policy Characteristics'!$C:$C,0))),"",INDEX('Policy Characteristics'!L:L,MATCH($C311,'Policy Characteristics'!$C:$C,0)))</f>
        <v>reduce-downtime.html</v>
      </c>
    </row>
    <row r="312" spans="1:18" s="2" customFormat="1" x14ac:dyDescent="0.35">
      <c r="A312" s="358" t="str">
        <f>IF(ISBLANK(INDEX('Policy Characteristics'!A:A,MATCH($C312,'Policy Characteristics'!$C:$C,0))),"",INDEX('Policy Characteristics'!A:A,MATCH($C312,'Policy Characteristics'!$C:$C,0)))</f>
        <v>Electricity Supply</v>
      </c>
      <c r="B312" s="358" t="str">
        <f>IF(ISBLANK(INDEX('Policy Characteristics'!B:B,MATCH($C312,'Policy Characteristics'!$C:$C,0))),"",INDEX('Policy Characteristics'!B:B,MATCH($C312,'Policy Characteristics'!$C:$C,0)))</f>
        <v>Reduce Plant Downtime</v>
      </c>
      <c r="C312" s="364" t="str">
        <f t="shared" si="24"/>
        <v>Percentage Reduction in Plant Downtime</v>
      </c>
      <c r="D312" s="9" t="s">
        <v>2850</v>
      </c>
      <c r="E312" s="9" t="s">
        <v>272</v>
      </c>
      <c r="G312" s="9"/>
      <c r="H312" s="56">
        <v>682</v>
      </c>
      <c r="I312" s="9" t="s">
        <v>46</v>
      </c>
      <c r="J312" s="360" t="str">
        <f>IF(ISBLANK(INDEX('Policy Characteristics'!D:D,MATCH($C312,'Policy Characteristics'!$C:$C,0))),"",INDEX('Policy Characteristics'!D:D,MATCH($C312,'Policy Characteristics'!$C:$C,0)))</f>
        <v>Reduce Plant Downtime</v>
      </c>
      <c r="K312" s="358" t="str">
        <f>IF(ISBLANK(INDEX('Policy Characteristics'!E:E,MATCH($C312,'Policy Characteristics'!$C:$C,0))),"",INDEX('Policy Characteristics'!E:E,MATCH($C312,'Policy Characteristics'!$C:$C,0)))</f>
        <v>elec reduce plant downtime</v>
      </c>
      <c r="L312" s="380">
        <f>IF(ISBLANK(INDEX('Policy Characteristics'!F:F,MATCH($C312,'Policy Characteristics'!$C:$C,0))),"",INDEX('Policy Characteristics'!F:F,MATCH($C312,'Policy Characteristics'!$C:$C,0)))</f>
        <v>0</v>
      </c>
      <c r="M312" s="380">
        <f>IF(ISBLANK(INDEX('Policy Characteristics'!G:G,MATCH($C312,'Policy Characteristics'!$C:$C,0))),"",INDEX('Policy Characteristics'!G:G,MATCH($C312,'Policy Characteristics'!$C:$C,0)))</f>
        <v>0.6</v>
      </c>
      <c r="N312" s="380">
        <f>IF(ISBLANK(INDEX('Policy Characteristics'!H:H,MATCH($C312,'Policy Characteristics'!$C:$C,0))),"",INDEX('Policy Characteristics'!H:H,MATCH($C312,'Policy Characteristics'!$C:$C,0)))</f>
        <v>0.01</v>
      </c>
      <c r="O312" s="358" t="str">
        <f>IF(ISBLANK(INDEX('Policy Characteristics'!I:I,MATCH($C312,'Policy Characteristics'!$C:$C,0))),"",INDEX('Policy Characteristics'!I:I,MATCH($C312,'Policy Characteristics'!$C:$C,0)))</f>
        <v>% reduction in downtime</v>
      </c>
      <c r="P312" s="358" t="str">
        <f>IF(ISBLANK(INDEX('Policy Characteristics'!J:J,MATCH($C312,'Policy Characteristics'!$C:$C,0))),"",INDEX('Policy Characteristics'!J:J,MATCH($C312,'Policy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2" s="358" t="str">
        <f>IF(ISBLANK(INDEX('Policy Characteristics'!K:K,MATCH($C312,'Policy Characteristics'!$C:$C,0))),"",INDEX('Policy Characteristics'!K:K,MATCH($C312,'Policy Characteristics'!$C:$C,0)))</f>
        <v>electricity-sector-main.html#red-downtime</v>
      </c>
      <c r="R312" s="358" t="str">
        <f>IF(ISBLANK(INDEX('Policy Characteristics'!L:L,MATCH($C312,'Policy Characteristics'!$C:$C,0))),"",INDEX('Policy Characteristics'!L:L,MATCH($C312,'Policy Characteristics'!$C:$C,0)))</f>
        <v>reduce-downtime.html</v>
      </c>
    </row>
    <row r="313" spans="1:18" s="2" customFormat="1" x14ac:dyDescent="0.35">
      <c r="A313" s="358" t="str">
        <f>IF(ISBLANK(INDEX('Policy Characteristics'!A:A,MATCH($C313,'Policy Characteristics'!$C:$C,0))),"",INDEX('Policy Characteristics'!A:A,MATCH($C313,'Policy Characteristics'!$C:$C,0)))</f>
        <v>Electricity Supply</v>
      </c>
      <c r="B313" s="358" t="str">
        <f>IF(ISBLANK(INDEX('Policy Characteristics'!B:B,MATCH($C313,'Policy Characteristics'!$C:$C,0))),"",INDEX('Policy Characteristics'!B:B,MATCH($C313,'Policy Characteristics'!$C:$C,0)))</f>
        <v>Reduce Plant Downtime</v>
      </c>
      <c r="C313" s="364" t="str">
        <f t="shared" si="24"/>
        <v>Percentage Reduction in Plant Downtime</v>
      </c>
      <c r="D313" s="9" t="s">
        <v>2850</v>
      </c>
      <c r="E313" s="9" t="s">
        <v>273</v>
      </c>
      <c r="H313" s="56">
        <v>683</v>
      </c>
      <c r="I313" s="9" t="s">
        <v>46</v>
      </c>
      <c r="J313" s="360" t="str">
        <f>IF(ISBLANK(INDEX('Policy Characteristics'!D:D,MATCH($C313,'Policy Characteristics'!$C:$C,0))),"",INDEX('Policy Characteristics'!D:D,MATCH($C313,'Policy Characteristics'!$C:$C,0)))</f>
        <v>Reduce Plant Downtime</v>
      </c>
      <c r="K313" s="358" t="str">
        <f>IF(ISBLANK(INDEX('Policy Characteristics'!E:E,MATCH($C313,'Policy Characteristics'!$C:$C,0))),"",INDEX('Policy Characteristics'!E:E,MATCH($C313,'Policy Characteristics'!$C:$C,0)))</f>
        <v>elec reduce plant downtime</v>
      </c>
      <c r="L313" s="380">
        <f>IF(ISBLANK(INDEX('Policy Characteristics'!F:F,MATCH($C313,'Policy Characteristics'!$C:$C,0))),"",INDEX('Policy Characteristics'!F:F,MATCH($C313,'Policy Characteristics'!$C:$C,0)))</f>
        <v>0</v>
      </c>
      <c r="M313" s="380">
        <f>IF(ISBLANK(INDEX('Policy Characteristics'!G:G,MATCH($C313,'Policy Characteristics'!$C:$C,0))),"",INDEX('Policy Characteristics'!G:G,MATCH($C313,'Policy Characteristics'!$C:$C,0)))</f>
        <v>0.6</v>
      </c>
      <c r="N313" s="380">
        <f>IF(ISBLANK(INDEX('Policy Characteristics'!H:H,MATCH($C313,'Policy Characteristics'!$C:$C,0))),"",INDEX('Policy Characteristics'!H:H,MATCH($C313,'Policy Characteristics'!$C:$C,0)))</f>
        <v>0.01</v>
      </c>
      <c r="O313" s="358" t="str">
        <f>IF(ISBLANK(INDEX('Policy Characteristics'!I:I,MATCH($C313,'Policy Characteristics'!$C:$C,0))),"",INDEX('Policy Characteristics'!I:I,MATCH($C313,'Policy Characteristics'!$C:$C,0)))</f>
        <v>% reduction in downtime</v>
      </c>
      <c r="P313" s="358" t="str">
        <f>IF(ISBLANK(INDEX('Policy Characteristics'!J:J,MATCH($C313,'Policy Characteristics'!$C:$C,0))),"",INDEX('Policy Characteristics'!J:J,MATCH($C313,'Policy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3" s="358" t="str">
        <f>IF(ISBLANK(INDEX('Policy Characteristics'!K:K,MATCH($C313,'Policy Characteristics'!$C:$C,0))),"",INDEX('Policy Characteristics'!K:K,MATCH($C313,'Policy Characteristics'!$C:$C,0)))</f>
        <v>electricity-sector-main.html#red-downtime</v>
      </c>
      <c r="R313" s="358" t="str">
        <f>IF(ISBLANK(INDEX('Policy Characteristics'!L:L,MATCH($C313,'Policy Characteristics'!$C:$C,0))),"",INDEX('Policy Characteristics'!L:L,MATCH($C313,'Policy Characteristics'!$C:$C,0)))</f>
        <v>reduce-downtime.html</v>
      </c>
    </row>
    <row r="314" spans="1:18" s="2" customFormat="1" x14ac:dyDescent="0.35">
      <c r="A314" s="358" t="str">
        <f>IF(ISBLANK(INDEX('Policy Characteristics'!A:A,MATCH($C314,'Policy Characteristics'!$C:$C,0))),"",INDEX('Policy Characteristics'!A:A,MATCH($C314,'Policy Characteristics'!$C:$C,0)))</f>
        <v>Electricity Supply</v>
      </c>
      <c r="B314" s="358" t="str">
        <f>IF(ISBLANK(INDEX('Policy Characteristics'!B:B,MATCH($C314,'Policy Characteristics'!$C:$C,0))),"",INDEX('Policy Characteristics'!B:B,MATCH($C314,'Policy Characteristics'!$C:$C,0)))</f>
        <v>Reduce Plant Downtime</v>
      </c>
      <c r="C314" s="364" t="str">
        <f t="shared" si="24"/>
        <v>Percentage Reduction in Plant Downtime</v>
      </c>
      <c r="D314" s="9" t="s">
        <v>2850</v>
      </c>
      <c r="E314" s="9" t="s">
        <v>274</v>
      </c>
      <c r="H314" s="56">
        <v>684</v>
      </c>
      <c r="I314" s="9" t="s">
        <v>46</v>
      </c>
      <c r="J314" s="360" t="str">
        <f>IF(ISBLANK(INDEX('Policy Characteristics'!D:D,MATCH($C314,'Policy Characteristics'!$C:$C,0))),"",INDEX('Policy Characteristics'!D:D,MATCH($C314,'Policy Characteristics'!$C:$C,0)))</f>
        <v>Reduce Plant Downtime</v>
      </c>
      <c r="K314" s="358" t="str">
        <f>IF(ISBLANK(INDEX('Policy Characteristics'!E:E,MATCH($C314,'Policy Characteristics'!$C:$C,0))),"",INDEX('Policy Characteristics'!E:E,MATCH($C314,'Policy Characteristics'!$C:$C,0)))</f>
        <v>elec reduce plant downtime</v>
      </c>
      <c r="L314" s="380">
        <f>IF(ISBLANK(INDEX('Policy Characteristics'!F:F,MATCH($C314,'Policy Characteristics'!$C:$C,0))),"",INDEX('Policy Characteristics'!F:F,MATCH($C314,'Policy Characteristics'!$C:$C,0)))</f>
        <v>0</v>
      </c>
      <c r="M314" s="380">
        <f>IF(ISBLANK(INDEX('Policy Characteristics'!G:G,MATCH($C314,'Policy Characteristics'!$C:$C,0))),"",INDEX('Policy Characteristics'!G:G,MATCH($C314,'Policy Characteristics'!$C:$C,0)))</f>
        <v>0.6</v>
      </c>
      <c r="N314" s="380">
        <f>IF(ISBLANK(INDEX('Policy Characteristics'!H:H,MATCH($C314,'Policy Characteristics'!$C:$C,0))),"",INDEX('Policy Characteristics'!H:H,MATCH($C314,'Policy Characteristics'!$C:$C,0)))</f>
        <v>0.01</v>
      </c>
      <c r="O314" s="358" t="str">
        <f>IF(ISBLANK(INDEX('Policy Characteristics'!I:I,MATCH($C314,'Policy Characteristics'!$C:$C,0))),"",INDEX('Policy Characteristics'!I:I,MATCH($C314,'Policy Characteristics'!$C:$C,0)))</f>
        <v>% reduction in downtime</v>
      </c>
      <c r="P314" s="358" t="str">
        <f>IF(ISBLANK(INDEX('Policy Characteristics'!J:J,MATCH($C314,'Policy Characteristics'!$C:$C,0))),"",INDEX('Policy Characteristics'!J:J,MATCH($C314,'Policy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4" s="358" t="str">
        <f>IF(ISBLANK(INDEX('Policy Characteristics'!K:K,MATCH($C314,'Policy Characteristics'!$C:$C,0))),"",INDEX('Policy Characteristics'!K:K,MATCH($C314,'Policy Characteristics'!$C:$C,0)))</f>
        <v>electricity-sector-main.html#red-downtime</v>
      </c>
      <c r="R314" s="358" t="str">
        <f>IF(ISBLANK(INDEX('Policy Characteristics'!L:L,MATCH($C314,'Policy Characteristics'!$C:$C,0))),"",INDEX('Policy Characteristics'!L:L,MATCH($C314,'Policy Characteristics'!$C:$C,0)))</f>
        <v>reduce-downtime.html</v>
      </c>
    </row>
    <row r="315" spans="1:18" s="2" customFormat="1" x14ac:dyDescent="0.35">
      <c r="A315" s="358" t="str">
        <f>IF(ISBLANK(INDEX('Policy Characteristics'!A:A,MATCH($C315,'Policy Characteristics'!$C:$C,0))),"",INDEX('Policy Characteristics'!A:A,MATCH($C315,'Policy Characteristics'!$C:$C,0)))</f>
        <v>Electricity Supply</v>
      </c>
      <c r="B315" s="358" t="str">
        <f>IF(ISBLANK(INDEX('Policy Characteristics'!B:B,MATCH($C315,'Policy Characteristics'!$C:$C,0))),"",INDEX('Policy Characteristics'!B:B,MATCH($C315,'Policy Characteristics'!$C:$C,0)))</f>
        <v>Reduce Plant Downtime</v>
      </c>
      <c r="C315" s="364" t="str">
        <f t="shared" si="24"/>
        <v>Percentage Reduction in Plant Downtime</v>
      </c>
      <c r="D315" s="9" t="s">
        <v>2851</v>
      </c>
      <c r="E315" s="9" t="s">
        <v>272</v>
      </c>
      <c r="G315" s="9"/>
      <c r="H315" s="56">
        <v>685</v>
      </c>
      <c r="I315" s="9" t="s">
        <v>46</v>
      </c>
      <c r="J315" s="360" t="str">
        <f>IF(ISBLANK(INDEX('Policy Characteristics'!D:D,MATCH($C315,'Policy Characteristics'!$C:$C,0))),"",INDEX('Policy Characteristics'!D:D,MATCH($C315,'Policy Characteristics'!$C:$C,0)))</f>
        <v>Reduce Plant Downtime</v>
      </c>
      <c r="K315" s="358" t="str">
        <f>IF(ISBLANK(INDEX('Policy Characteristics'!E:E,MATCH($C315,'Policy Characteristics'!$C:$C,0))),"",INDEX('Policy Characteristics'!E:E,MATCH($C315,'Policy Characteristics'!$C:$C,0)))</f>
        <v>elec reduce plant downtime</v>
      </c>
      <c r="L315" s="380">
        <f>IF(ISBLANK(INDEX('Policy Characteristics'!F:F,MATCH($C315,'Policy Characteristics'!$C:$C,0))),"",INDEX('Policy Characteristics'!F:F,MATCH($C315,'Policy Characteristics'!$C:$C,0)))</f>
        <v>0</v>
      </c>
      <c r="M315" s="380">
        <f>IF(ISBLANK(INDEX('Policy Characteristics'!G:G,MATCH($C315,'Policy Characteristics'!$C:$C,0))),"",INDEX('Policy Characteristics'!G:G,MATCH($C315,'Policy Characteristics'!$C:$C,0)))</f>
        <v>0.6</v>
      </c>
      <c r="N315" s="380">
        <f>IF(ISBLANK(INDEX('Policy Characteristics'!H:H,MATCH($C315,'Policy Characteristics'!$C:$C,0))),"",INDEX('Policy Characteristics'!H:H,MATCH($C315,'Policy Characteristics'!$C:$C,0)))</f>
        <v>0.01</v>
      </c>
      <c r="O315" s="358" t="str">
        <f>IF(ISBLANK(INDEX('Policy Characteristics'!I:I,MATCH($C315,'Policy Characteristics'!$C:$C,0))),"",INDEX('Policy Characteristics'!I:I,MATCH($C315,'Policy Characteristics'!$C:$C,0)))</f>
        <v>% reduction in downtime</v>
      </c>
      <c r="P315" s="358" t="str">
        <f>IF(ISBLANK(INDEX('Policy Characteristics'!J:J,MATCH($C315,'Policy Characteristics'!$C:$C,0))),"",INDEX('Policy Characteristics'!J:J,MATCH($C315,'Policy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5" s="358" t="str">
        <f>IF(ISBLANK(INDEX('Policy Characteristics'!K:K,MATCH($C315,'Policy Characteristics'!$C:$C,0))),"",INDEX('Policy Characteristics'!K:K,MATCH($C315,'Policy Characteristics'!$C:$C,0)))</f>
        <v>electricity-sector-main.html#red-downtime</v>
      </c>
      <c r="R315" s="358" t="str">
        <f>IF(ISBLANK(INDEX('Policy Characteristics'!L:L,MATCH($C315,'Policy Characteristics'!$C:$C,0))),"",INDEX('Policy Characteristics'!L:L,MATCH($C315,'Policy Characteristics'!$C:$C,0)))</f>
        <v>reduce-downtime.html</v>
      </c>
    </row>
    <row r="316" spans="1:18" s="2" customFormat="1" x14ac:dyDescent="0.35">
      <c r="A316" s="358" t="str">
        <f>IF(ISBLANK(INDEX('Policy Characteristics'!A:A,MATCH($C316,'Policy Characteristics'!$C:$C,0))),"",INDEX('Policy Characteristics'!A:A,MATCH($C316,'Policy Characteristics'!$C:$C,0)))</f>
        <v>Electricity Supply</v>
      </c>
      <c r="B316" s="358" t="str">
        <f>IF(ISBLANK(INDEX('Policy Characteristics'!B:B,MATCH($C316,'Policy Characteristics'!$C:$C,0))),"",INDEX('Policy Characteristics'!B:B,MATCH($C316,'Policy Characteristics'!$C:$C,0)))</f>
        <v>Reduce Plant Downtime</v>
      </c>
      <c r="C316" s="364" t="str">
        <f t="shared" si="24"/>
        <v>Percentage Reduction in Plant Downtime</v>
      </c>
      <c r="D316" s="9" t="s">
        <v>2851</v>
      </c>
      <c r="E316" s="9" t="s">
        <v>273</v>
      </c>
      <c r="H316" s="56">
        <v>686</v>
      </c>
      <c r="I316" s="9" t="s">
        <v>46</v>
      </c>
      <c r="J316" s="360" t="str">
        <f>IF(ISBLANK(INDEX('Policy Characteristics'!D:D,MATCH($C316,'Policy Characteristics'!$C:$C,0))),"",INDEX('Policy Characteristics'!D:D,MATCH($C316,'Policy Characteristics'!$C:$C,0)))</f>
        <v>Reduce Plant Downtime</v>
      </c>
      <c r="K316" s="358" t="str">
        <f>IF(ISBLANK(INDEX('Policy Characteristics'!E:E,MATCH($C316,'Policy Characteristics'!$C:$C,0))),"",INDEX('Policy Characteristics'!E:E,MATCH($C316,'Policy Characteristics'!$C:$C,0)))</f>
        <v>elec reduce plant downtime</v>
      </c>
      <c r="L316" s="380">
        <f>IF(ISBLANK(INDEX('Policy Characteristics'!F:F,MATCH($C316,'Policy Characteristics'!$C:$C,0))),"",INDEX('Policy Characteristics'!F:F,MATCH($C316,'Policy Characteristics'!$C:$C,0)))</f>
        <v>0</v>
      </c>
      <c r="M316" s="380">
        <f>IF(ISBLANK(INDEX('Policy Characteristics'!G:G,MATCH($C316,'Policy Characteristics'!$C:$C,0))),"",INDEX('Policy Characteristics'!G:G,MATCH($C316,'Policy Characteristics'!$C:$C,0)))</f>
        <v>0.6</v>
      </c>
      <c r="N316" s="380">
        <f>IF(ISBLANK(INDEX('Policy Characteristics'!H:H,MATCH($C316,'Policy Characteristics'!$C:$C,0))),"",INDEX('Policy Characteristics'!H:H,MATCH($C316,'Policy Characteristics'!$C:$C,0)))</f>
        <v>0.01</v>
      </c>
      <c r="O316" s="358" t="str">
        <f>IF(ISBLANK(INDEX('Policy Characteristics'!I:I,MATCH($C316,'Policy Characteristics'!$C:$C,0))),"",INDEX('Policy Characteristics'!I:I,MATCH($C316,'Policy Characteristics'!$C:$C,0)))</f>
        <v>% reduction in downtime</v>
      </c>
      <c r="P316" s="358" t="str">
        <f>IF(ISBLANK(INDEX('Policy Characteristics'!J:J,MATCH($C316,'Policy Characteristics'!$C:$C,0))),"",INDEX('Policy Characteristics'!J:J,MATCH($C316,'Policy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6" s="358" t="str">
        <f>IF(ISBLANK(INDEX('Policy Characteristics'!K:K,MATCH($C316,'Policy Characteristics'!$C:$C,0))),"",INDEX('Policy Characteristics'!K:K,MATCH($C316,'Policy Characteristics'!$C:$C,0)))</f>
        <v>electricity-sector-main.html#red-downtime</v>
      </c>
      <c r="R316" s="358" t="str">
        <f>IF(ISBLANK(INDEX('Policy Characteristics'!L:L,MATCH($C316,'Policy Characteristics'!$C:$C,0))),"",INDEX('Policy Characteristics'!L:L,MATCH($C316,'Policy Characteristics'!$C:$C,0)))</f>
        <v>reduce-downtime.html</v>
      </c>
    </row>
    <row r="317" spans="1:18" s="2" customFormat="1" x14ac:dyDescent="0.35">
      <c r="A317" s="358" t="str">
        <f>IF(ISBLANK(INDEX('Policy Characteristics'!A:A,MATCH($C317,'Policy Characteristics'!$C:$C,0))),"",INDEX('Policy Characteristics'!A:A,MATCH($C317,'Policy Characteristics'!$C:$C,0)))</f>
        <v>Electricity Supply</v>
      </c>
      <c r="B317" s="358" t="str">
        <f>IF(ISBLANK(INDEX('Policy Characteristics'!B:B,MATCH($C317,'Policy Characteristics'!$C:$C,0))),"",INDEX('Policy Characteristics'!B:B,MATCH($C317,'Policy Characteristics'!$C:$C,0)))</f>
        <v>Reduce Plant Downtime</v>
      </c>
      <c r="C317" s="364" t="str">
        <f t="shared" si="24"/>
        <v>Percentage Reduction in Plant Downtime</v>
      </c>
      <c r="D317" s="9" t="s">
        <v>2851</v>
      </c>
      <c r="E317" s="9" t="s">
        <v>274</v>
      </c>
      <c r="G317" s="9"/>
      <c r="H317" s="56">
        <v>687</v>
      </c>
      <c r="I317" s="9" t="s">
        <v>46</v>
      </c>
      <c r="J317" s="360" t="str">
        <f>IF(ISBLANK(INDEX('Policy Characteristics'!D:D,MATCH($C317,'Policy Characteristics'!$C:$C,0))),"",INDEX('Policy Characteristics'!D:D,MATCH($C317,'Policy Characteristics'!$C:$C,0)))</f>
        <v>Reduce Plant Downtime</v>
      </c>
      <c r="K317" s="358" t="str">
        <f>IF(ISBLANK(INDEX('Policy Characteristics'!E:E,MATCH($C317,'Policy Characteristics'!$C:$C,0))),"",INDEX('Policy Characteristics'!E:E,MATCH($C317,'Policy Characteristics'!$C:$C,0)))</f>
        <v>elec reduce plant downtime</v>
      </c>
      <c r="L317" s="380">
        <f>IF(ISBLANK(INDEX('Policy Characteristics'!F:F,MATCH($C317,'Policy Characteristics'!$C:$C,0))),"",INDEX('Policy Characteristics'!F:F,MATCH($C317,'Policy Characteristics'!$C:$C,0)))</f>
        <v>0</v>
      </c>
      <c r="M317" s="380">
        <f>IF(ISBLANK(INDEX('Policy Characteristics'!G:G,MATCH($C317,'Policy Characteristics'!$C:$C,0))),"",INDEX('Policy Characteristics'!G:G,MATCH($C317,'Policy Characteristics'!$C:$C,0)))</f>
        <v>0.6</v>
      </c>
      <c r="N317" s="380">
        <f>IF(ISBLANK(INDEX('Policy Characteristics'!H:H,MATCH($C317,'Policy Characteristics'!$C:$C,0))),"",INDEX('Policy Characteristics'!H:H,MATCH($C317,'Policy Characteristics'!$C:$C,0)))</f>
        <v>0.01</v>
      </c>
      <c r="O317" s="358" t="str">
        <f>IF(ISBLANK(INDEX('Policy Characteristics'!I:I,MATCH($C317,'Policy Characteristics'!$C:$C,0))),"",INDEX('Policy Characteristics'!I:I,MATCH($C317,'Policy Characteristics'!$C:$C,0)))</f>
        <v>% reduction in downtime</v>
      </c>
      <c r="P317" s="358" t="str">
        <f>IF(ISBLANK(INDEX('Policy Characteristics'!J:J,MATCH($C317,'Policy Characteristics'!$C:$C,0))),"",INDEX('Policy Characteristics'!J:J,MATCH($C317,'Policy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7" s="358" t="str">
        <f>IF(ISBLANK(INDEX('Policy Characteristics'!K:K,MATCH($C317,'Policy Characteristics'!$C:$C,0))),"",INDEX('Policy Characteristics'!K:K,MATCH($C317,'Policy Characteristics'!$C:$C,0)))</f>
        <v>electricity-sector-main.html#red-downtime</v>
      </c>
      <c r="R317" s="358" t="str">
        <f>IF(ISBLANK(INDEX('Policy Characteristics'!L:L,MATCH($C317,'Policy Characteristics'!$C:$C,0))),"",INDEX('Policy Characteristics'!L:L,MATCH($C317,'Policy Characteristics'!$C:$C,0)))</f>
        <v>reduce-downtime.html</v>
      </c>
    </row>
    <row r="318" spans="1:18" s="2" customFormat="1" x14ac:dyDescent="0.35">
      <c r="A318" s="358" t="str">
        <f>IF(ISBLANK(INDEX('Policy Characteristics'!A:A,MATCH($C318,'Policy Characteristics'!$C:$C,0))),"",INDEX('Policy Characteristics'!A:A,MATCH($C318,'Policy Characteristics'!$C:$C,0)))</f>
        <v>Electricity Supply</v>
      </c>
      <c r="B318" s="358" t="str">
        <f>IF(ISBLANK(INDEX('Policy Characteristics'!B:B,MATCH($C318,'Policy Characteristics'!$C:$C,0))),"",INDEX('Policy Characteristics'!B:B,MATCH($C318,'Policy Characteristics'!$C:$C,0)))</f>
        <v>Reduce Plant Downtime</v>
      </c>
      <c r="C318" s="364" t="str">
        <f t="shared" si="24"/>
        <v>Percentage Reduction in Plant Downtime</v>
      </c>
      <c r="D318" s="9" t="s">
        <v>2852</v>
      </c>
      <c r="E318" s="9" t="s">
        <v>272</v>
      </c>
      <c r="G318" s="9"/>
      <c r="H318" s="56">
        <v>688</v>
      </c>
      <c r="I318" s="9" t="s">
        <v>46</v>
      </c>
      <c r="J318" s="360" t="str">
        <f>IF(ISBLANK(INDEX('Policy Characteristics'!D:D,MATCH($C318,'Policy Characteristics'!$C:$C,0))),"",INDEX('Policy Characteristics'!D:D,MATCH($C318,'Policy Characteristics'!$C:$C,0)))</f>
        <v>Reduce Plant Downtime</v>
      </c>
      <c r="K318" s="358" t="str">
        <f>IF(ISBLANK(INDEX('Policy Characteristics'!E:E,MATCH($C318,'Policy Characteristics'!$C:$C,0))),"",INDEX('Policy Characteristics'!E:E,MATCH($C318,'Policy Characteristics'!$C:$C,0)))</f>
        <v>elec reduce plant downtime</v>
      </c>
      <c r="L318" s="380">
        <f>IF(ISBLANK(INDEX('Policy Characteristics'!F:F,MATCH($C318,'Policy Characteristics'!$C:$C,0))),"",INDEX('Policy Characteristics'!F:F,MATCH($C318,'Policy Characteristics'!$C:$C,0)))</f>
        <v>0</v>
      </c>
      <c r="M318" s="380">
        <f>IF(ISBLANK(INDEX('Policy Characteristics'!G:G,MATCH($C318,'Policy Characteristics'!$C:$C,0))),"",INDEX('Policy Characteristics'!G:G,MATCH($C318,'Policy Characteristics'!$C:$C,0)))</f>
        <v>0.6</v>
      </c>
      <c r="N318" s="380">
        <f>IF(ISBLANK(INDEX('Policy Characteristics'!H:H,MATCH($C318,'Policy Characteristics'!$C:$C,0))),"",INDEX('Policy Characteristics'!H:H,MATCH($C318,'Policy Characteristics'!$C:$C,0)))</f>
        <v>0.01</v>
      </c>
      <c r="O318" s="358" t="str">
        <f>IF(ISBLANK(INDEX('Policy Characteristics'!I:I,MATCH($C318,'Policy Characteristics'!$C:$C,0))),"",INDEX('Policy Characteristics'!I:I,MATCH($C318,'Policy Characteristics'!$C:$C,0)))</f>
        <v>% reduction in downtime</v>
      </c>
      <c r="P318" s="358" t="str">
        <f>IF(ISBLANK(INDEX('Policy Characteristics'!J:J,MATCH($C318,'Policy Characteristics'!$C:$C,0))),"",INDEX('Policy Characteristics'!J:J,MATCH($C318,'Policy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8" s="358" t="str">
        <f>IF(ISBLANK(INDEX('Policy Characteristics'!K:K,MATCH($C318,'Policy Characteristics'!$C:$C,0))),"",INDEX('Policy Characteristics'!K:K,MATCH($C318,'Policy Characteristics'!$C:$C,0)))</f>
        <v>electricity-sector-main.html#red-downtime</v>
      </c>
      <c r="R318" s="358" t="str">
        <f>IF(ISBLANK(INDEX('Policy Characteristics'!L:L,MATCH($C318,'Policy Characteristics'!$C:$C,0))),"",INDEX('Policy Characteristics'!L:L,MATCH($C318,'Policy Characteristics'!$C:$C,0)))</f>
        <v>reduce-downtime.html</v>
      </c>
    </row>
    <row r="319" spans="1:18" s="2" customFormat="1" x14ac:dyDescent="0.35">
      <c r="A319" s="358" t="str">
        <f>IF(ISBLANK(INDEX('Policy Characteristics'!A:A,MATCH($C319,'Policy Characteristics'!$C:$C,0))),"",INDEX('Policy Characteristics'!A:A,MATCH($C319,'Policy Characteristics'!$C:$C,0)))</f>
        <v>Electricity Supply</v>
      </c>
      <c r="B319" s="358" t="str">
        <f>IF(ISBLANK(INDEX('Policy Characteristics'!B:B,MATCH($C319,'Policy Characteristics'!$C:$C,0))),"",INDEX('Policy Characteristics'!B:B,MATCH($C319,'Policy Characteristics'!$C:$C,0)))</f>
        <v>Reduce Plant Downtime</v>
      </c>
      <c r="C319" s="364" t="str">
        <f t="shared" si="24"/>
        <v>Percentage Reduction in Plant Downtime</v>
      </c>
      <c r="D319" s="9" t="s">
        <v>2852</v>
      </c>
      <c r="E319" s="9" t="s">
        <v>273</v>
      </c>
      <c r="F319" s="9"/>
      <c r="G319" s="9"/>
      <c r="H319" s="56">
        <v>689</v>
      </c>
      <c r="I319" s="9" t="s">
        <v>46</v>
      </c>
      <c r="J319" s="360" t="str">
        <f>IF(ISBLANK(INDEX('Policy Characteristics'!D:D,MATCH($C319,'Policy Characteristics'!$C:$C,0))),"",INDEX('Policy Characteristics'!D:D,MATCH($C319,'Policy Characteristics'!$C:$C,0)))</f>
        <v>Reduce Plant Downtime</v>
      </c>
      <c r="K319" s="358" t="str">
        <f>IF(ISBLANK(INDEX('Policy Characteristics'!E:E,MATCH($C319,'Policy Characteristics'!$C:$C,0))),"",INDEX('Policy Characteristics'!E:E,MATCH($C319,'Policy Characteristics'!$C:$C,0)))</f>
        <v>elec reduce plant downtime</v>
      </c>
      <c r="L319" s="380">
        <f>IF(ISBLANK(INDEX('Policy Characteristics'!F:F,MATCH($C319,'Policy Characteristics'!$C:$C,0))),"",INDEX('Policy Characteristics'!F:F,MATCH($C319,'Policy Characteristics'!$C:$C,0)))</f>
        <v>0</v>
      </c>
      <c r="M319" s="380">
        <f>IF(ISBLANK(INDEX('Policy Characteristics'!G:G,MATCH($C319,'Policy Characteristics'!$C:$C,0))),"",INDEX('Policy Characteristics'!G:G,MATCH($C319,'Policy Characteristics'!$C:$C,0)))</f>
        <v>0.6</v>
      </c>
      <c r="N319" s="380">
        <f>IF(ISBLANK(INDEX('Policy Characteristics'!H:H,MATCH($C319,'Policy Characteristics'!$C:$C,0))),"",INDEX('Policy Characteristics'!H:H,MATCH($C319,'Policy Characteristics'!$C:$C,0)))</f>
        <v>0.01</v>
      </c>
      <c r="O319" s="358" t="str">
        <f>IF(ISBLANK(INDEX('Policy Characteristics'!I:I,MATCH($C319,'Policy Characteristics'!$C:$C,0))),"",INDEX('Policy Characteristics'!I:I,MATCH($C319,'Policy Characteristics'!$C:$C,0)))</f>
        <v>% reduction in downtime</v>
      </c>
      <c r="P319" s="358" t="str">
        <f>IF(ISBLANK(INDEX('Policy Characteristics'!J:J,MATCH($C319,'Policy Characteristics'!$C:$C,0))),"",INDEX('Policy Characteristics'!J:J,MATCH($C319,'Policy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9" s="358" t="str">
        <f>IF(ISBLANK(INDEX('Policy Characteristics'!K:K,MATCH($C319,'Policy Characteristics'!$C:$C,0))),"",INDEX('Policy Characteristics'!K:K,MATCH($C319,'Policy Characteristics'!$C:$C,0)))</f>
        <v>electricity-sector-main.html#red-downtime</v>
      </c>
      <c r="R319" s="358" t="str">
        <f>IF(ISBLANK(INDEX('Policy Characteristics'!L:L,MATCH($C319,'Policy Characteristics'!$C:$C,0))),"",INDEX('Policy Characteristics'!L:L,MATCH($C319,'Policy Characteristics'!$C:$C,0)))</f>
        <v>reduce-downtime.html</v>
      </c>
    </row>
    <row r="320" spans="1:18" s="2" customFormat="1" x14ac:dyDescent="0.35">
      <c r="A320" s="358" t="str">
        <f>IF(ISBLANK(INDEX('Policy Characteristics'!A:A,MATCH($C320,'Policy Characteristics'!$C:$C,0))),"",INDEX('Policy Characteristics'!A:A,MATCH($C320,'Policy Characteristics'!$C:$C,0)))</f>
        <v>Electricity Supply</v>
      </c>
      <c r="B320" s="358" t="str">
        <f>IF(ISBLANK(INDEX('Policy Characteristics'!B:B,MATCH($C320,'Policy Characteristics'!$C:$C,0))),"",INDEX('Policy Characteristics'!B:B,MATCH($C320,'Policy Characteristics'!$C:$C,0)))</f>
        <v>Reduce Plant Downtime</v>
      </c>
      <c r="C320" s="364" t="str">
        <f t="shared" si="24"/>
        <v>Percentage Reduction in Plant Downtime</v>
      </c>
      <c r="D320" s="9" t="s">
        <v>2852</v>
      </c>
      <c r="E320" s="9" t="s">
        <v>274</v>
      </c>
      <c r="F320" s="9"/>
      <c r="G320" s="9"/>
      <c r="H320" s="56">
        <v>690</v>
      </c>
      <c r="I320" s="9" t="s">
        <v>46</v>
      </c>
      <c r="J320" s="360" t="str">
        <f>IF(ISBLANK(INDEX('Policy Characteristics'!D:D,MATCH($C320,'Policy Characteristics'!$C:$C,0))),"",INDEX('Policy Characteristics'!D:D,MATCH($C320,'Policy Characteristics'!$C:$C,0)))</f>
        <v>Reduce Plant Downtime</v>
      </c>
      <c r="K320" s="358" t="str">
        <f>IF(ISBLANK(INDEX('Policy Characteristics'!E:E,MATCH($C320,'Policy Characteristics'!$C:$C,0))),"",INDEX('Policy Characteristics'!E:E,MATCH($C320,'Policy Characteristics'!$C:$C,0)))</f>
        <v>elec reduce plant downtime</v>
      </c>
      <c r="L320" s="380">
        <f>IF(ISBLANK(INDEX('Policy Characteristics'!F:F,MATCH($C320,'Policy Characteristics'!$C:$C,0))),"",INDEX('Policy Characteristics'!F:F,MATCH($C320,'Policy Characteristics'!$C:$C,0)))</f>
        <v>0</v>
      </c>
      <c r="M320" s="380">
        <f>IF(ISBLANK(INDEX('Policy Characteristics'!G:G,MATCH($C320,'Policy Characteristics'!$C:$C,0))),"",INDEX('Policy Characteristics'!G:G,MATCH($C320,'Policy Characteristics'!$C:$C,0)))</f>
        <v>0.6</v>
      </c>
      <c r="N320" s="380">
        <f>IF(ISBLANK(INDEX('Policy Characteristics'!H:H,MATCH($C320,'Policy Characteristics'!$C:$C,0))),"",INDEX('Policy Characteristics'!H:H,MATCH($C320,'Policy Characteristics'!$C:$C,0)))</f>
        <v>0.01</v>
      </c>
      <c r="O320" s="358" t="str">
        <f>IF(ISBLANK(INDEX('Policy Characteristics'!I:I,MATCH($C320,'Policy Characteristics'!$C:$C,0))),"",INDEX('Policy Characteristics'!I:I,MATCH($C320,'Policy Characteristics'!$C:$C,0)))</f>
        <v>% reduction in downtime</v>
      </c>
      <c r="P320" s="358" t="str">
        <f>IF(ISBLANK(INDEX('Policy Characteristics'!J:J,MATCH($C320,'Policy Characteristics'!$C:$C,0))),"",INDEX('Policy Characteristics'!J:J,MATCH($C320,'Policy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20" s="358" t="str">
        <f>IF(ISBLANK(INDEX('Policy Characteristics'!K:K,MATCH($C320,'Policy Characteristics'!$C:$C,0))),"",INDEX('Policy Characteristics'!K:K,MATCH($C320,'Policy Characteristics'!$C:$C,0)))</f>
        <v>electricity-sector-main.html#red-downtime</v>
      </c>
      <c r="R320" s="358" t="str">
        <f>IF(ISBLANK(INDEX('Policy Characteristics'!L:L,MATCH($C320,'Policy Characteristics'!$C:$C,0))),"",INDEX('Policy Characteristics'!L:L,MATCH($C320,'Policy Characteristics'!$C:$C,0)))</f>
        <v>reduce-downtime.html</v>
      </c>
    </row>
    <row r="321" spans="1:18" s="2" customFormat="1" x14ac:dyDescent="0.35">
      <c r="A321" s="358" t="str">
        <f>IF(ISBLANK(INDEX('Policy Characteristics'!A:A,MATCH($C321,'Policy Characteristics'!$C:$C,0))),"",INDEX('Policy Characteristics'!A:A,MATCH($C321,'Policy Characteristics'!$C:$C,0)))</f>
        <v>Electricity Supply</v>
      </c>
      <c r="B321" s="358" t="str">
        <f>IF(ISBLANK(INDEX('Policy Characteristics'!B:B,MATCH($C321,'Policy Characteristics'!$C:$C,0))),"",INDEX('Policy Characteristics'!B:B,MATCH($C321,'Policy Characteristics'!$C:$C,0)))</f>
        <v>Reduce Soft Costs</v>
      </c>
      <c r="C321" s="365" t="s">
        <v>2385</v>
      </c>
      <c r="D321" s="9" t="s">
        <v>478</v>
      </c>
      <c r="E321" s="9"/>
      <c r="F321" s="9" t="s">
        <v>481</v>
      </c>
      <c r="G321" s="9"/>
      <c r="H321" s="56">
        <v>194</v>
      </c>
      <c r="I321" s="9" t="s">
        <v>45</v>
      </c>
      <c r="J321" s="360" t="str">
        <f>IF(ISBLANK(INDEX('Policy Characteristics'!D:D,MATCH($C321,'Policy Characteristics'!$C:$C,0))),"",INDEX('Policy Characteristics'!D:D,MATCH($C321,'Policy Characteristics'!$C:$C,0)))</f>
        <v>Reduce Soft Costs</v>
      </c>
      <c r="K321" s="358" t="str">
        <f>IF(ISBLANK(INDEX('Policy Characteristics'!E:E,MATCH($C321,'Policy Characteristics'!$C:$C,0))),"",INDEX('Policy Characteristics'!E:E,MATCH($C321,'Policy Characteristics'!$C:$C,0)))</f>
        <v>elec reduce soft costs</v>
      </c>
      <c r="L321" s="380">
        <f>IF(ISBLANK(INDEX('Policy Characteristics'!F:F,MATCH($C321,'Policy Characteristics'!$C:$C,0))),"",INDEX('Policy Characteristics'!F:F,MATCH($C321,'Policy Characteristics'!$C:$C,0)))</f>
        <v>0</v>
      </c>
      <c r="M321" s="380">
        <f>IF(ISBLANK(INDEX('Policy Characteristics'!G:G,MATCH($C321,'Policy Characteristics'!$C:$C,0))),"",INDEX('Policy Characteristics'!G:G,MATCH($C321,'Policy Characteristics'!$C:$C,0)))</f>
        <v>0.9</v>
      </c>
      <c r="N321" s="380">
        <f>IF(ISBLANK(INDEX('Policy Characteristics'!H:H,MATCH($C321,'Policy Characteristics'!$C:$C,0))),"",INDEX('Policy Characteristics'!H:H,MATCH($C321,'Policy Characteristics'!$C:$C,0)))</f>
        <v>0.01</v>
      </c>
      <c r="O321" s="358" t="str">
        <f>IF(ISBLANK(INDEX('Policy Characteristics'!I:I,MATCH($C321,'Policy Characteristics'!$C:$C,0))),"",INDEX('Policy Characteristics'!I:I,MATCH($C321,'Policy Characteristics'!$C:$C,0)))</f>
        <v>% reduction in soft costs</v>
      </c>
      <c r="P321" s="358" t="str">
        <f>IF(ISBLANK(INDEX('Policy Characteristics'!J:J,MATCH($C321,'Policy Characteristics'!$C:$C,0))),"",INDEX('Policy Characteristics'!J:J,MATCH($C321,'Policy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321" s="358" t="str">
        <f>IF(ISBLANK(INDEX('Policy Characteristics'!K:K,MATCH($C321,'Policy Characteristics'!$C:$C,0))),"",INDEX('Policy Characteristics'!K:K,MATCH($C321,'Policy Characteristics'!$C:$C,0)))</f>
        <v>endogenous-learning.html#red-soft-costs</v>
      </c>
      <c r="R321" s="358" t="str">
        <f>IF(ISBLANK(INDEX('Policy Characteristics'!L:L,MATCH($C321,'Policy Characteristics'!$C:$C,0))),"",INDEX('Policy Characteristics'!L:L,MATCH($C321,'Policy Characteristics'!$C:$C,0)))</f>
        <v>reduce-soft-costs.html</v>
      </c>
    </row>
    <row r="322" spans="1:18" s="2" customFormat="1" x14ac:dyDescent="0.35">
      <c r="A322" s="358" t="str">
        <f>IF(ISBLANK(INDEX('Policy Characteristics'!A:A,MATCH($C322,'Policy Characteristics'!$C:$C,0))),"",INDEX('Policy Characteristics'!A:A,MATCH($C322,'Policy Characteristics'!$C:$C,0)))</f>
        <v>Electricity Supply</v>
      </c>
      <c r="B322" s="358" t="str">
        <f>IF(ISBLANK(INDEX('Policy Characteristics'!B:B,MATCH($C322,'Policy Characteristics'!$C:$C,0))),"",INDEX('Policy Characteristics'!B:B,MATCH($C322,'Policy Characteristics'!$C:$C,0)))</f>
        <v>Reduce Soft Costs</v>
      </c>
      <c r="C322" s="364" t="str">
        <f t="shared" ref="C322:C323" si="25">C$321</f>
        <v>Percent Reduction in Soft Costs of Capacity Construction</v>
      </c>
      <c r="D322" s="9" t="s">
        <v>80</v>
      </c>
      <c r="E322" s="9"/>
      <c r="F322" s="9" t="s">
        <v>94</v>
      </c>
      <c r="G322" s="9"/>
      <c r="H322" s="56">
        <v>195</v>
      </c>
      <c r="I322" s="9" t="s">
        <v>45</v>
      </c>
      <c r="J322" s="360" t="str">
        <f>IF(ISBLANK(INDEX('Policy Characteristics'!D:D,MATCH($C322,'Policy Characteristics'!$C:$C,0))),"",INDEX('Policy Characteristics'!D:D,MATCH($C322,'Policy Characteristics'!$C:$C,0)))</f>
        <v>Reduce Soft Costs</v>
      </c>
      <c r="K322" s="358" t="str">
        <f>IF(ISBLANK(INDEX('Policy Characteristics'!E:E,MATCH($C322,'Policy Characteristics'!$C:$C,0))),"",INDEX('Policy Characteristics'!E:E,MATCH($C322,'Policy Characteristics'!$C:$C,0)))</f>
        <v>elec reduce soft costs</v>
      </c>
      <c r="L322" s="380">
        <f>IF(ISBLANK(INDEX('Policy Characteristics'!F:F,MATCH($C322,'Policy Characteristics'!$C:$C,0))),"",INDEX('Policy Characteristics'!F:F,MATCH($C322,'Policy Characteristics'!$C:$C,0)))</f>
        <v>0</v>
      </c>
      <c r="M322" s="380">
        <f>IF(ISBLANK(INDEX('Policy Characteristics'!G:G,MATCH($C322,'Policy Characteristics'!$C:$C,0))),"",INDEX('Policy Characteristics'!G:G,MATCH($C322,'Policy Characteristics'!$C:$C,0)))</f>
        <v>0.9</v>
      </c>
      <c r="N322" s="380">
        <f>IF(ISBLANK(INDEX('Policy Characteristics'!H:H,MATCH($C322,'Policy Characteristics'!$C:$C,0))),"",INDEX('Policy Characteristics'!H:H,MATCH($C322,'Policy Characteristics'!$C:$C,0)))</f>
        <v>0.01</v>
      </c>
      <c r="O322" s="358" t="str">
        <f>IF(ISBLANK(INDEX('Policy Characteristics'!I:I,MATCH($C322,'Policy Characteristics'!$C:$C,0))),"",INDEX('Policy Characteristics'!I:I,MATCH($C322,'Policy Characteristics'!$C:$C,0)))</f>
        <v>% reduction in soft costs</v>
      </c>
      <c r="P322" s="358" t="str">
        <f>IF(ISBLANK(INDEX('Policy Characteristics'!J:J,MATCH($C322,'Policy Characteristics'!$C:$C,0))),"",INDEX('Policy Characteristics'!J:J,MATCH($C322,'Policy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322" s="358" t="str">
        <f>IF(ISBLANK(INDEX('Policy Characteristics'!K:K,MATCH($C322,'Policy Characteristics'!$C:$C,0))),"",INDEX('Policy Characteristics'!K:K,MATCH($C322,'Policy Characteristics'!$C:$C,0)))</f>
        <v>endogenous-learning.html#red-soft-costs</v>
      </c>
      <c r="R322" s="358" t="str">
        <f>IF(ISBLANK(INDEX('Policy Characteristics'!L:L,MATCH($C322,'Policy Characteristics'!$C:$C,0))),"",INDEX('Policy Characteristics'!L:L,MATCH($C322,'Policy Characteristics'!$C:$C,0)))</f>
        <v>reduce-soft-costs.html</v>
      </c>
    </row>
    <row r="323" spans="1:18" s="2" customFormat="1" x14ac:dyDescent="0.35">
      <c r="A323" s="358" t="str">
        <f>IF(ISBLANK(INDEX('Policy Characteristics'!A:A,MATCH($C323,'Policy Characteristics'!$C:$C,0))),"",INDEX('Policy Characteristics'!A:A,MATCH($C323,'Policy Characteristics'!$C:$C,0)))</f>
        <v>Electricity Supply</v>
      </c>
      <c r="B323" s="358" t="str">
        <f>IF(ISBLANK(INDEX('Policy Characteristics'!B:B,MATCH($C323,'Policy Characteristics'!$C:$C,0))),"",INDEX('Policy Characteristics'!B:B,MATCH($C323,'Policy Characteristics'!$C:$C,0)))</f>
        <v>Reduce Soft Costs</v>
      </c>
      <c r="C323" s="364" t="str">
        <f t="shared" si="25"/>
        <v>Percent Reduction in Soft Costs of Capacity Construction</v>
      </c>
      <c r="D323" s="9" t="s">
        <v>483</v>
      </c>
      <c r="E323" s="9"/>
      <c r="F323" s="9" t="s">
        <v>484</v>
      </c>
      <c r="G323" s="9"/>
      <c r="H323" s="56">
        <v>196</v>
      </c>
      <c r="I323" s="9" t="s">
        <v>45</v>
      </c>
      <c r="J323" s="360" t="str">
        <f>IF(ISBLANK(INDEX('Policy Characteristics'!D:D,MATCH($C323,'Policy Characteristics'!$C:$C,0))),"",INDEX('Policy Characteristics'!D:D,MATCH($C323,'Policy Characteristics'!$C:$C,0)))</f>
        <v>Reduce Soft Costs</v>
      </c>
      <c r="K323" s="358" t="str">
        <f>IF(ISBLANK(INDEX('Policy Characteristics'!E:E,MATCH($C323,'Policy Characteristics'!$C:$C,0))),"",INDEX('Policy Characteristics'!E:E,MATCH($C323,'Policy Characteristics'!$C:$C,0)))</f>
        <v>elec reduce soft costs</v>
      </c>
      <c r="L323" s="380">
        <f>IF(ISBLANK(INDEX('Policy Characteristics'!F:F,MATCH($C323,'Policy Characteristics'!$C:$C,0))),"",INDEX('Policy Characteristics'!F:F,MATCH($C323,'Policy Characteristics'!$C:$C,0)))</f>
        <v>0</v>
      </c>
      <c r="M323" s="380">
        <f>IF(ISBLANK(INDEX('Policy Characteristics'!G:G,MATCH($C323,'Policy Characteristics'!$C:$C,0))),"",INDEX('Policy Characteristics'!G:G,MATCH($C323,'Policy Characteristics'!$C:$C,0)))</f>
        <v>0.9</v>
      </c>
      <c r="N323" s="380">
        <f>IF(ISBLANK(INDEX('Policy Characteristics'!H:H,MATCH($C323,'Policy Characteristics'!$C:$C,0))),"",INDEX('Policy Characteristics'!H:H,MATCH($C323,'Policy Characteristics'!$C:$C,0)))</f>
        <v>0.01</v>
      </c>
      <c r="O323" s="358" t="str">
        <f>IF(ISBLANK(INDEX('Policy Characteristics'!I:I,MATCH($C323,'Policy Characteristics'!$C:$C,0))),"",INDEX('Policy Characteristics'!I:I,MATCH($C323,'Policy Characteristics'!$C:$C,0)))</f>
        <v>% reduction in soft costs</v>
      </c>
      <c r="P323" s="358" t="str">
        <f>IF(ISBLANK(INDEX('Policy Characteristics'!J:J,MATCH($C323,'Policy Characteristics'!$C:$C,0))),"",INDEX('Policy Characteristics'!J:J,MATCH($C323,'Policy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323" s="358" t="str">
        <f>IF(ISBLANK(INDEX('Policy Characteristics'!K:K,MATCH($C323,'Policy Characteristics'!$C:$C,0))),"",INDEX('Policy Characteristics'!K:K,MATCH($C323,'Policy Characteristics'!$C:$C,0)))</f>
        <v>endogenous-learning.html#red-soft-costs</v>
      </c>
      <c r="R323" s="358" t="str">
        <f>IF(ISBLANK(INDEX('Policy Characteristics'!L:L,MATCH($C323,'Policy Characteristics'!$C:$C,0))),"",INDEX('Policy Characteristics'!L:L,MATCH($C323,'Policy Characteristics'!$C:$C,0)))</f>
        <v>reduce-soft-costs.html</v>
      </c>
    </row>
    <row r="324" spans="1:18" s="2" customFormat="1" x14ac:dyDescent="0.35">
      <c r="A324" s="358" t="str">
        <f>IF(ISBLANK(INDEX('Policy Characteristics'!A:A,MATCH($C324,'Policy Characteristics'!$C:$C,0))),"",INDEX('Policy Characteristics'!A:A,MATCH($C324,'Policy Characteristics'!$C:$C,0)))</f>
        <v>Electricity Supply</v>
      </c>
      <c r="B324" s="358" t="str">
        <f>IF(ISBLANK(INDEX('Policy Characteristics'!B:B,MATCH($C324,'Policy Characteristics'!$C:$C,0))),"",INDEX('Policy Characteristics'!B:B,MATCH($C324,'Policy Characteristics'!$C:$C,0)))</f>
        <v>Reduce Transmission &amp; Distribution Losses</v>
      </c>
      <c r="C324" s="361" t="s">
        <v>302</v>
      </c>
      <c r="D324" s="9"/>
      <c r="E324" s="9"/>
      <c r="F324" s="9"/>
      <c r="G324" s="9"/>
      <c r="H324" s="56">
        <v>145</v>
      </c>
      <c r="I324" s="9" t="s">
        <v>45</v>
      </c>
      <c r="J324" s="360" t="str">
        <f>IF(ISBLANK(INDEX('Policy Characteristics'!D:D,MATCH($C324,'Policy Characteristics'!$C:$C,0))),"",INDEX('Policy Characteristics'!D:D,MATCH($C324,'Policy Characteristics'!$C:$C,0)))</f>
        <v>Reduce T&amp;D Losses</v>
      </c>
      <c r="K324" s="358" t="str">
        <f>IF(ISBLANK(INDEX('Policy Characteristics'!E:E,MATCH($C324,'Policy Characteristics'!$C:$C,0))),"",INDEX('Policy Characteristics'!E:E,MATCH($C324,'Policy Characteristics'!$C:$C,0)))</f>
        <v>elec avoid TND loss</v>
      </c>
      <c r="L324" s="380">
        <f>IF(ISBLANK(INDEX('Policy Characteristics'!F:F,MATCH($C324,'Policy Characteristics'!$C:$C,0))),"",INDEX('Policy Characteristics'!F:F,MATCH($C324,'Policy Characteristics'!$C:$C,0)))</f>
        <v>0</v>
      </c>
      <c r="M324" s="380">
        <f>IF(ISBLANK(INDEX('Policy Characteristics'!G:G,MATCH($C324,'Policy Characteristics'!$C:$C,0))),"",INDEX('Policy Characteristics'!G:G,MATCH($C324,'Policy Characteristics'!$C:$C,0)))</f>
        <v>0.4</v>
      </c>
      <c r="N324" s="380">
        <f>IF(ISBLANK(INDEX('Policy Characteristics'!H:H,MATCH($C324,'Policy Characteristics'!$C:$C,0))),"",INDEX('Policy Characteristics'!H:H,MATCH($C324,'Policy Characteristics'!$C:$C,0)))</f>
        <v>0.01</v>
      </c>
      <c r="O324" s="358" t="str">
        <f>IF(ISBLANK(INDEX('Policy Characteristics'!I:I,MATCH($C324,'Policy Characteristics'!$C:$C,0))),"",INDEX('Policy Characteristics'!I:I,MATCH($C324,'Policy Characteristics'!$C:$C,0)))</f>
        <v>% of losses avoided</v>
      </c>
      <c r="P324" s="358" t="str">
        <f>IF(ISBLANK(INDEX('Policy Characteristics'!J:J,MATCH($C324,'Policy Characteristics'!$C:$C,0))),"",INDEX('Policy Characteristics'!J:J,MATCH($C324,'Policy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324" s="358" t="str">
        <f>IF(ISBLANK(INDEX('Policy Characteristics'!K:K,MATCH($C324,'Policy Characteristics'!$C:$C,0))),"",INDEX('Policy Characteristics'!K:K,MATCH($C324,'Policy Characteristics'!$C:$C,0)))</f>
        <v>electricity-sector-main.html#red-tnd-losses</v>
      </c>
      <c r="R324" s="358" t="str">
        <f>IF(ISBLANK(INDEX('Policy Characteristics'!L:L,MATCH($C324,'Policy Characteristics'!$C:$C,0))),"",INDEX('Policy Characteristics'!L:L,MATCH($C324,'Policy Characteristics'!$C:$C,0)))</f>
        <v>reduce-tnd-losses.html</v>
      </c>
    </row>
    <row r="325" spans="1:18" s="2" customFormat="1" x14ac:dyDescent="0.35">
      <c r="A325" s="358" t="str">
        <f>IF(ISBLANK(INDEX('Policy Characteristics'!A:A,MATCH($C325,'Policy Characteristics'!$C:$C,0))),"",INDEX('Policy Characteristics'!A:A,MATCH($C325,'Policy Characteristics'!$C:$C,0)))</f>
        <v>Electricity Supply</v>
      </c>
      <c r="B325" s="358" t="str">
        <f>IF(ISBLANK(INDEX('Policy Characteristics'!B:B,MATCH($C325,'Policy Characteristics'!$C:$C,0))),"",INDEX('Policy Characteristics'!B:B,MATCH($C325,'Policy Characteristics'!$C:$C,0)))</f>
        <v>Subsidy for Capacity Construction</v>
      </c>
      <c r="C325" s="464" t="s">
        <v>2896</v>
      </c>
      <c r="D325" s="285" t="s">
        <v>477</v>
      </c>
      <c r="E325" s="285"/>
      <c r="F325" s="286" t="s">
        <v>476</v>
      </c>
      <c r="G325" s="286"/>
      <c r="H325" s="200">
        <v>691</v>
      </c>
      <c r="I325" s="286" t="s">
        <v>46</v>
      </c>
      <c r="J325" s="360" t="str">
        <f>IF(ISBLANK(INDEX('Policy Characteristics'!D:D,MATCH($C325,'Policy Characteristics'!$C:$C,0))),"",INDEX('Policy Characteristics'!D:D,MATCH($C325,'Policy Characteristics'!$C:$C,0)))</f>
        <v>Subsidy for Capacity Construction</v>
      </c>
      <c r="K325" s="358" t="str">
        <f>IF(ISBLANK(INDEX('Policy Characteristics'!E:E,MATCH($C325,'Policy Characteristics'!$C:$C,0))),"",INDEX('Policy Characteristics'!E:E,MATCH($C325,'Policy Characteristics'!$C:$C,0)))</f>
        <v>elec capacity construction subsidy</v>
      </c>
      <c r="L325" s="380">
        <f>IF(ISBLANK(INDEX('Policy Characteristics'!F:F,MATCH($C325,'Policy Characteristics'!$C:$C,0))),"",INDEX('Policy Characteristics'!F:F,MATCH($C325,'Policy Characteristics'!$C:$C,0)))</f>
        <v>0</v>
      </c>
      <c r="M325" s="380">
        <f>IF(ISBLANK(INDEX('Policy Characteristics'!G:G,MATCH($C325,'Policy Characteristics'!$C:$C,0))),"",INDEX('Policy Characteristics'!G:G,MATCH($C325,'Policy Characteristics'!$C:$C,0)))</f>
        <v>0.95</v>
      </c>
      <c r="N325" s="380">
        <f>IF(ISBLANK(INDEX('Policy Characteristics'!H:H,MATCH($C325,'Policy Characteristics'!$C:$C,0))),"",INDEX('Policy Characteristics'!H:H,MATCH($C325,'Policy Characteristics'!$C:$C,0)))</f>
        <v>0.01</v>
      </c>
      <c r="O325" s="358" t="str">
        <f>IF(ISBLANK(INDEX('Policy Characteristics'!I:I,MATCH($C325,'Policy Characteristics'!$C:$C,0))),"",INDEX('Policy Characteristics'!I:I,MATCH($C325,'Policy Characteristics'!$C:$C,0)))</f>
        <v>% of construction cost</v>
      </c>
      <c r="P325" s="358" t="str">
        <f>IF(ISBLANK(INDEX('Policy Characteristics'!J:J,MATCH($C325,'Policy Characteristics'!$C:$C,0))),"",INDEX('Policy Characteristics'!J:J,MATCH($C325,'Policy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25" s="358" t="str">
        <f>IF(ISBLANK(INDEX('Policy Characteristics'!K:K,MATCH($C325,'Policy Characteristics'!$C:$C,0))),"",INDEX('Policy Characteristics'!K:K,MATCH($C325,'Policy Characteristics'!$C:$C,0)))</f>
        <v>electricity-sector-main.html#subsidies</v>
      </c>
      <c r="R325" s="358" t="str">
        <f>IF(ISBLANK(INDEX('Policy Characteristics'!L:L,MATCH($C325,'Policy Characteristics'!$C:$C,0))),"",INDEX('Policy Characteristics'!L:L,MATCH($C325,'Policy Characteristics'!$C:$C,0)))</f>
        <v/>
      </c>
    </row>
    <row r="326" spans="1:18" s="2" customFormat="1" x14ac:dyDescent="0.35">
      <c r="A326" s="358" t="str">
        <f>IF(ISBLANK(INDEX('Policy Characteristics'!A:A,MATCH($C326,'Policy Characteristics'!$C:$C,0))),"",INDEX('Policy Characteristics'!A:A,MATCH($C326,'Policy Characteristics'!$C:$C,0)))</f>
        <v>Electricity Supply</v>
      </c>
      <c r="B326" s="358" t="str">
        <f>IF(ISBLANK(INDEX('Policy Characteristics'!B:B,MATCH($C326,'Policy Characteristics'!$C:$C,0))),"",INDEX('Policy Characteristics'!B:B,MATCH($C326,'Policy Characteristics'!$C:$C,0)))</f>
        <v>Subsidy for Capacity Construction</v>
      </c>
      <c r="C326" s="465" t="str">
        <f t="shared" ref="C326:C340" si="26">C$325</f>
        <v>Perc Subsidy for Elec Capacity Construction</v>
      </c>
      <c r="D326" s="286" t="s">
        <v>331</v>
      </c>
      <c r="E326" s="466"/>
      <c r="F326" s="286" t="s">
        <v>332</v>
      </c>
      <c r="G326" s="286"/>
      <c r="H326" s="200">
        <v>692</v>
      </c>
      <c r="I326" s="286" t="s">
        <v>46</v>
      </c>
      <c r="J326" s="360" t="str">
        <f>IF(ISBLANK(INDEX('Policy Characteristics'!D:D,MATCH($C326,'Policy Characteristics'!$C:$C,0))),"",INDEX('Policy Characteristics'!D:D,MATCH($C326,'Policy Characteristics'!$C:$C,0)))</f>
        <v>Subsidy for Capacity Construction</v>
      </c>
      <c r="K326" s="358" t="str">
        <f>IF(ISBLANK(INDEX('Policy Characteristics'!E:E,MATCH($C326,'Policy Characteristics'!$C:$C,0))),"",INDEX('Policy Characteristics'!E:E,MATCH($C326,'Policy Characteristics'!$C:$C,0)))</f>
        <v>elec capacity construction subsidy</v>
      </c>
      <c r="L326" s="380">
        <f>IF(ISBLANK(INDEX('Policy Characteristics'!F:F,MATCH($C326,'Policy Characteristics'!$C:$C,0))),"",INDEX('Policy Characteristics'!F:F,MATCH($C326,'Policy Characteristics'!$C:$C,0)))</f>
        <v>0</v>
      </c>
      <c r="M326" s="380">
        <f>IF(ISBLANK(INDEX('Policy Characteristics'!G:G,MATCH($C326,'Policy Characteristics'!$C:$C,0))),"",INDEX('Policy Characteristics'!G:G,MATCH($C326,'Policy Characteristics'!$C:$C,0)))</f>
        <v>0.95</v>
      </c>
      <c r="N326" s="380">
        <f>IF(ISBLANK(INDEX('Policy Characteristics'!H:H,MATCH($C326,'Policy Characteristics'!$C:$C,0))),"",INDEX('Policy Characteristics'!H:H,MATCH($C326,'Policy Characteristics'!$C:$C,0)))</f>
        <v>0.01</v>
      </c>
      <c r="O326" s="358" t="str">
        <f>IF(ISBLANK(INDEX('Policy Characteristics'!I:I,MATCH($C326,'Policy Characteristics'!$C:$C,0))),"",INDEX('Policy Characteristics'!I:I,MATCH($C326,'Policy Characteristics'!$C:$C,0)))</f>
        <v>% of construction cost</v>
      </c>
      <c r="P326" s="358" t="str">
        <f>IF(ISBLANK(INDEX('Policy Characteristics'!J:J,MATCH($C326,'Policy Characteristics'!$C:$C,0))),"",INDEX('Policy Characteristics'!J:J,MATCH($C326,'Policy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26" s="358" t="str">
        <f>IF(ISBLANK(INDEX('Policy Characteristics'!K:K,MATCH($C326,'Policy Characteristics'!$C:$C,0))),"",INDEX('Policy Characteristics'!K:K,MATCH($C326,'Policy Characteristics'!$C:$C,0)))</f>
        <v>electricity-sector-main.html#subsidies</v>
      </c>
      <c r="R326" s="358" t="str">
        <f>IF(ISBLANK(INDEX('Policy Characteristics'!L:L,MATCH($C326,'Policy Characteristics'!$C:$C,0))),"",INDEX('Policy Characteristics'!L:L,MATCH($C326,'Policy Characteristics'!$C:$C,0)))</f>
        <v/>
      </c>
    </row>
    <row r="327" spans="1:18" s="2" customFormat="1" x14ac:dyDescent="0.35">
      <c r="A327" s="358" t="str">
        <f>IF(ISBLANK(INDEX('Policy Characteristics'!A:A,MATCH($C327,'Policy Characteristics'!$C:$C,0))),"",INDEX('Policy Characteristics'!A:A,MATCH($C327,'Policy Characteristics'!$C:$C,0)))</f>
        <v>Electricity Supply</v>
      </c>
      <c r="B327" s="358" t="str">
        <f>IF(ISBLANK(INDEX('Policy Characteristics'!B:B,MATCH($C327,'Policy Characteristics'!$C:$C,0))),"",INDEX('Policy Characteristics'!B:B,MATCH($C327,'Policy Characteristics'!$C:$C,0)))</f>
        <v>Subsidy for Capacity Construction</v>
      </c>
      <c r="C327" s="465" t="str">
        <f t="shared" si="26"/>
        <v>Perc Subsidy for Elec Capacity Construction</v>
      </c>
      <c r="D327" s="286" t="s">
        <v>78</v>
      </c>
      <c r="E327" s="466"/>
      <c r="F327" s="286" t="s">
        <v>92</v>
      </c>
      <c r="G327" s="286"/>
      <c r="H327" s="200">
        <v>517</v>
      </c>
      <c r="I327" s="286" t="s">
        <v>45</v>
      </c>
      <c r="J327" s="360" t="str">
        <f>IF(ISBLANK(INDEX('Policy Characteristics'!D:D,MATCH($C327,'Policy Characteristics'!$C:$C,0))),"",INDEX('Policy Characteristics'!D:D,MATCH($C327,'Policy Characteristics'!$C:$C,0)))</f>
        <v>Subsidy for Capacity Construction</v>
      </c>
      <c r="K327" s="358" t="str">
        <f>IF(ISBLANK(INDEX('Policy Characteristics'!E:E,MATCH($C327,'Policy Characteristics'!$C:$C,0))),"",INDEX('Policy Characteristics'!E:E,MATCH($C327,'Policy Characteristics'!$C:$C,0)))</f>
        <v>elec capacity construction subsidy</v>
      </c>
      <c r="L327" s="380">
        <f>IF(ISBLANK(INDEX('Policy Characteristics'!F:F,MATCH($C327,'Policy Characteristics'!$C:$C,0))),"",INDEX('Policy Characteristics'!F:F,MATCH($C327,'Policy Characteristics'!$C:$C,0)))</f>
        <v>0</v>
      </c>
      <c r="M327" s="380">
        <f>IF(ISBLANK(INDEX('Policy Characteristics'!G:G,MATCH($C327,'Policy Characteristics'!$C:$C,0))),"",INDEX('Policy Characteristics'!G:G,MATCH($C327,'Policy Characteristics'!$C:$C,0)))</f>
        <v>0.95</v>
      </c>
      <c r="N327" s="380">
        <f>IF(ISBLANK(INDEX('Policy Characteristics'!H:H,MATCH($C327,'Policy Characteristics'!$C:$C,0))),"",INDEX('Policy Characteristics'!H:H,MATCH($C327,'Policy Characteristics'!$C:$C,0)))</f>
        <v>0.01</v>
      </c>
      <c r="O327" s="358" t="str">
        <f>IF(ISBLANK(INDEX('Policy Characteristics'!I:I,MATCH($C327,'Policy Characteristics'!$C:$C,0))),"",INDEX('Policy Characteristics'!I:I,MATCH($C327,'Policy Characteristics'!$C:$C,0)))</f>
        <v>% of construction cost</v>
      </c>
      <c r="P327" s="358" t="str">
        <f>IF(ISBLANK(INDEX('Policy Characteristics'!J:J,MATCH($C327,'Policy Characteristics'!$C:$C,0))),"",INDEX('Policy Characteristics'!J:J,MATCH($C327,'Policy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27" s="358" t="str">
        <f>IF(ISBLANK(INDEX('Policy Characteristics'!K:K,MATCH($C327,'Policy Characteristics'!$C:$C,0))),"",INDEX('Policy Characteristics'!K:K,MATCH($C327,'Policy Characteristics'!$C:$C,0)))</f>
        <v>electricity-sector-main.html#subsidies</v>
      </c>
      <c r="R327" s="358" t="str">
        <f>IF(ISBLANK(INDEX('Policy Characteristics'!L:L,MATCH($C327,'Policy Characteristics'!$C:$C,0))),"",INDEX('Policy Characteristics'!L:L,MATCH($C327,'Policy Characteristics'!$C:$C,0)))</f>
        <v/>
      </c>
    </row>
    <row r="328" spans="1:18" s="2" customFormat="1" x14ac:dyDescent="0.35">
      <c r="A328" s="358" t="str">
        <f>IF(ISBLANK(INDEX('Policy Characteristics'!A:A,MATCH($C328,'Policy Characteristics'!$C:$C,0))),"",INDEX('Policy Characteristics'!A:A,MATCH($C328,'Policy Characteristics'!$C:$C,0)))</f>
        <v>Electricity Supply</v>
      </c>
      <c r="B328" s="358" t="str">
        <f>IF(ISBLANK(INDEX('Policy Characteristics'!B:B,MATCH($C328,'Policy Characteristics'!$C:$C,0))),"",INDEX('Policy Characteristics'!B:B,MATCH($C328,'Policy Characteristics'!$C:$C,0)))</f>
        <v>Subsidy for Capacity Construction</v>
      </c>
      <c r="C328" s="465" t="str">
        <f t="shared" si="26"/>
        <v>Perc Subsidy for Elec Capacity Construction</v>
      </c>
      <c r="D328" s="286" t="s">
        <v>79</v>
      </c>
      <c r="E328" s="466"/>
      <c r="F328" s="286" t="s">
        <v>93</v>
      </c>
      <c r="G328" s="286"/>
      <c r="H328" s="200">
        <v>693</v>
      </c>
      <c r="I328" s="286" t="s">
        <v>46</v>
      </c>
      <c r="J328" s="360" t="str">
        <f>IF(ISBLANK(INDEX('Policy Characteristics'!D:D,MATCH($C328,'Policy Characteristics'!$C:$C,0))),"",INDEX('Policy Characteristics'!D:D,MATCH($C328,'Policy Characteristics'!$C:$C,0)))</f>
        <v>Subsidy for Capacity Construction</v>
      </c>
      <c r="K328" s="358" t="str">
        <f>IF(ISBLANK(INDEX('Policy Characteristics'!E:E,MATCH($C328,'Policy Characteristics'!$C:$C,0))),"",INDEX('Policy Characteristics'!E:E,MATCH($C328,'Policy Characteristics'!$C:$C,0)))</f>
        <v>elec capacity construction subsidy</v>
      </c>
      <c r="L328" s="380">
        <f>IF(ISBLANK(INDEX('Policy Characteristics'!F:F,MATCH($C328,'Policy Characteristics'!$C:$C,0))),"",INDEX('Policy Characteristics'!F:F,MATCH($C328,'Policy Characteristics'!$C:$C,0)))</f>
        <v>0</v>
      </c>
      <c r="M328" s="380">
        <f>IF(ISBLANK(INDEX('Policy Characteristics'!G:G,MATCH($C328,'Policy Characteristics'!$C:$C,0))),"",INDEX('Policy Characteristics'!G:G,MATCH($C328,'Policy Characteristics'!$C:$C,0)))</f>
        <v>0.95</v>
      </c>
      <c r="N328" s="380">
        <f>IF(ISBLANK(INDEX('Policy Characteristics'!H:H,MATCH($C328,'Policy Characteristics'!$C:$C,0))),"",INDEX('Policy Characteristics'!H:H,MATCH($C328,'Policy Characteristics'!$C:$C,0)))</f>
        <v>0.01</v>
      </c>
      <c r="O328" s="358" t="str">
        <f>IF(ISBLANK(INDEX('Policy Characteristics'!I:I,MATCH($C328,'Policy Characteristics'!$C:$C,0))),"",INDEX('Policy Characteristics'!I:I,MATCH($C328,'Policy Characteristics'!$C:$C,0)))</f>
        <v>% of construction cost</v>
      </c>
      <c r="P328" s="358" t="str">
        <f>IF(ISBLANK(INDEX('Policy Characteristics'!J:J,MATCH($C328,'Policy Characteristics'!$C:$C,0))),"",INDEX('Policy Characteristics'!J:J,MATCH($C328,'Policy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28" s="358" t="str">
        <f>IF(ISBLANK(INDEX('Policy Characteristics'!K:K,MATCH($C328,'Policy Characteristics'!$C:$C,0))),"",INDEX('Policy Characteristics'!K:K,MATCH($C328,'Policy Characteristics'!$C:$C,0)))</f>
        <v>electricity-sector-main.html#subsidies</v>
      </c>
      <c r="R328" s="358" t="str">
        <f>IF(ISBLANK(INDEX('Policy Characteristics'!L:L,MATCH($C328,'Policy Characteristics'!$C:$C,0))),"",INDEX('Policy Characteristics'!L:L,MATCH($C328,'Policy Characteristics'!$C:$C,0)))</f>
        <v/>
      </c>
    </row>
    <row r="329" spans="1:18" s="2" customFormat="1" x14ac:dyDescent="0.35">
      <c r="A329" s="358" t="str">
        <f>IF(ISBLANK(INDEX('Policy Characteristics'!A:A,MATCH($C329,'Policy Characteristics'!$C:$C,0))),"",INDEX('Policy Characteristics'!A:A,MATCH($C329,'Policy Characteristics'!$C:$C,0)))</f>
        <v>Electricity Supply</v>
      </c>
      <c r="B329" s="358" t="str">
        <f>IF(ISBLANK(INDEX('Policy Characteristics'!B:B,MATCH($C329,'Policy Characteristics'!$C:$C,0))),"",INDEX('Policy Characteristics'!B:B,MATCH($C329,'Policy Characteristics'!$C:$C,0)))</f>
        <v>Subsidy for Capacity Construction</v>
      </c>
      <c r="C329" s="465" t="str">
        <f t="shared" si="26"/>
        <v>Perc Subsidy for Elec Capacity Construction</v>
      </c>
      <c r="D329" s="286" t="s">
        <v>478</v>
      </c>
      <c r="E329" s="466"/>
      <c r="F329" s="286" t="s">
        <v>481</v>
      </c>
      <c r="G329" s="286"/>
      <c r="H329" s="200">
        <v>518</v>
      </c>
      <c r="I329" s="286" t="s">
        <v>45</v>
      </c>
      <c r="J329" s="360" t="str">
        <f>IF(ISBLANK(INDEX('Policy Characteristics'!D:D,MATCH($C329,'Policy Characteristics'!$C:$C,0))),"",INDEX('Policy Characteristics'!D:D,MATCH($C329,'Policy Characteristics'!$C:$C,0)))</f>
        <v>Subsidy for Capacity Construction</v>
      </c>
      <c r="K329" s="358" t="str">
        <f>IF(ISBLANK(INDEX('Policy Characteristics'!E:E,MATCH($C329,'Policy Characteristics'!$C:$C,0))),"",INDEX('Policy Characteristics'!E:E,MATCH($C329,'Policy Characteristics'!$C:$C,0)))</f>
        <v>elec capacity construction subsidy</v>
      </c>
      <c r="L329" s="380">
        <f>IF(ISBLANK(INDEX('Policy Characteristics'!F:F,MATCH($C329,'Policy Characteristics'!$C:$C,0))),"",INDEX('Policy Characteristics'!F:F,MATCH($C329,'Policy Characteristics'!$C:$C,0)))</f>
        <v>0</v>
      </c>
      <c r="M329" s="380">
        <f>IF(ISBLANK(INDEX('Policy Characteristics'!G:G,MATCH($C329,'Policy Characteristics'!$C:$C,0))),"",INDEX('Policy Characteristics'!G:G,MATCH($C329,'Policy Characteristics'!$C:$C,0)))</f>
        <v>0.95</v>
      </c>
      <c r="N329" s="380">
        <f>IF(ISBLANK(INDEX('Policy Characteristics'!H:H,MATCH($C329,'Policy Characteristics'!$C:$C,0))),"",INDEX('Policy Characteristics'!H:H,MATCH($C329,'Policy Characteristics'!$C:$C,0)))</f>
        <v>0.01</v>
      </c>
      <c r="O329" s="358" t="str">
        <f>IF(ISBLANK(INDEX('Policy Characteristics'!I:I,MATCH($C329,'Policy Characteristics'!$C:$C,0))),"",INDEX('Policy Characteristics'!I:I,MATCH($C329,'Policy Characteristics'!$C:$C,0)))</f>
        <v>% of construction cost</v>
      </c>
      <c r="P329" s="358" t="str">
        <f>IF(ISBLANK(INDEX('Policy Characteristics'!J:J,MATCH($C329,'Policy Characteristics'!$C:$C,0))),"",INDEX('Policy Characteristics'!J:J,MATCH($C329,'Policy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29" s="358" t="str">
        <f>IF(ISBLANK(INDEX('Policy Characteristics'!K:K,MATCH($C329,'Policy Characteristics'!$C:$C,0))),"",INDEX('Policy Characteristics'!K:K,MATCH($C329,'Policy Characteristics'!$C:$C,0)))</f>
        <v>electricity-sector-main.html#subsidies</v>
      </c>
      <c r="R329" s="358" t="str">
        <f>IF(ISBLANK(INDEX('Policy Characteristics'!L:L,MATCH($C329,'Policy Characteristics'!$C:$C,0))),"",INDEX('Policy Characteristics'!L:L,MATCH($C329,'Policy Characteristics'!$C:$C,0)))</f>
        <v/>
      </c>
    </row>
    <row r="330" spans="1:18" s="2" customFormat="1" x14ac:dyDescent="0.35">
      <c r="A330" s="358" t="str">
        <f>IF(ISBLANK(INDEX('Policy Characteristics'!A:A,MATCH($C330,'Policy Characteristics'!$C:$C,0))),"",INDEX('Policy Characteristics'!A:A,MATCH($C330,'Policy Characteristics'!$C:$C,0)))</f>
        <v>Electricity Supply</v>
      </c>
      <c r="B330" s="358" t="str">
        <f>IF(ISBLANK(INDEX('Policy Characteristics'!B:B,MATCH($C330,'Policy Characteristics'!$C:$C,0))),"",INDEX('Policy Characteristics'!B:B,MATCH($C330,'Policy Characteristics'!$C:$C,0)))</f>
        <v>Subsidy for Capacity Construction</v>
      </c>
      <c r="C330" s="465" t="str">
        <f t="shared" si="26"/>
        <v>Perc Subsidy for Elec Capacity Construction</v>
      </c>
      <c r="D330" s="286" t="s">
        <v>80</v>
      </c>
      <c r="E330" s="466"/>
      <c r="F330" s="286" t="s">
        <v>94</v>
      </c>
      <c r="G330" s="286"/>
      <c r="H330" s="200">
        <v>519</v>
      </c>
      <c r="I330" s="286" t="s">
        <v>45</v>
      </c>
      <c r="J330" s="360" t="str">
        <f>IF(ISBLANK(INDEX('Policy Characteristics'!D:D,MATCH($C330,'Policy Characteristics'!$C:$C,0))),"",INDEX('Policy Characteristics'!D:D,MATCH($C330,'Policy Characteristics'!$C:$C,0)))</f>
        <v>Subsidy for Capacity Construction</v>
      </c>
      <c r="K330" s="358" t="str">
        <f>IF(ISBLANK(INDEX('Policy Characteristics'!E:E,MATCH($C330,'Policy Characteristics'!$C:$C,0))),"",INDEX('Policy Characteristics'!E:E,MATCH($C330,'Policy Characteristics'!$C:$C,0)))</f>
        <v>elec capacity construction subsidy</v>
      </c>
      <c r="L330" s="380">
        <f>IF(ISBLANK(INDEX('Policy Characteristics'!F:F,MATCH($C330,'Policy Characteristics'!$C:$C,0))),"",INDEX('Policy Characteristics'!F:F,MATCH($C330,'Policy Characteristics'!$C:$C,0)))</f>
        <v>0</v>
      </c>
      <c r="M330" s="380">
        <f>IF(ISBLANK(INDEX('Policy Characteristics'!G:G,MATCH($C330,'Policy Characteristics'!$C:$C,0))),"",INDEX('Policy Characteristics'!G:G,MATCH($C330,'Policy Characteristics'!$C:$C,0)))</f>
        <v>0.95</v>
      </c>
      <c r="N330" s="380">
        <f>IF(ISBLANK(INDEX('Policy Characteristics'!H:H,MATCH($C330,'Policy Characteristics'!$C:$C,0))),"",INDEX('Policy Characteristics'!H:H,MATCH($C330,'Policy Characteristics'!$C:$C,0)))</f>
        <v>0.01</v>
      </c>
      <c r="O330" s="358" t="str">
        <f>IF(ISBLANK(INDEX('Policy Characteristics'!I:I,MATCH($C330,'Policy Characteristics'!$C:$C,0))),"",INDEX('Policy Characteristics'!I:I,MATCH($C330,'Policy Characteristics'!$C:$C,0)))</f>
        <v>% of construction cost</v>
      </c>
      <c r="P330" s="358" t="str">
        <f>IF(ISBLANK(INDEX('Policy Characteristics'!J:J,MATCH($C330,'Policy Characteristics'!$C:$C,0))),"",INDEX('Policy Characteristics'!J:J,MATCH($C330,'Policy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0" s="358" t="str">
        <f>IF(ISBLANK(INDEX('Policy Characteristics'!K:K,MATCH($C330,'Policy Characteristics'!$C:$C,0))),"",INDEX('Policy Characteristics'!K:K,MATCH($C330,'Policy Characteristics'!$C:$C,0)))</f>
        <v>electricity-sector-main.html#subsidies</v>
      </c>
      <c r="R330" s="358" t="str">
        <f>IF(ISBLANK(INDEX('Policy Characteristics'!L:L,MATCH($C330,'Policy Characteristics'!$C:$C,0))),"",INDEX('Policy Characteristics'!L:L,MATCH($C330,'Policy Characteristics'!$C:$C,0)))</f>
        <v/>
      </c>
    </row>
    <row r="331" spans="1:18" s="2" customFormat="1" x14ac:dyDescent="0.35">
      <c r="A331" s="358" t="str">
        <f>IF(ISBLANK(INDEX('Policy Characteristics'!A:A,MATCH($C331,'Policy Characteristics'!$C:$C,0))),"",INDEX('Policy Characteristics'!A:A,MATCH($C331,'Policy Characteristics'!$C:$C,0)))</f>
        <v>Electricity Supply</v>
      </c>
      <c r="B331" s="358" t="str">
        <f>IF(ISBLANK(INDEX('Policy Characteristics'!B:B,MATCH($C331,'Policy Characteristics'!$C:$C,0))),"",INDEX('Policy Characteristics'!B:B,MATCH($C331,'Policy Characteristics'!$C:$C,0)))</f>
        <v>Subsidy for Capacity Construction</v>
      </c>
      <c r="C331" s="465" t="str">
        <f t="shared" si="26"/>
        <v>Perc Subsidy for Elec Capacity Construction</v>
      </c>
      <c r="D331" s="286" t="s">
        <v>81</v>
      </c>
      <c r="E331" s="466"/>
      <c r="F331" s="286" t="s">
        <v>95</v>
      </c>
      <c r="G331" s="286"/>
      <c r="H331" s="200">
        <v>520</v>
      </c>
      <c r="I331" s="286" t="s">
        <v>45</v>
      </c>
      <c r="J331" s="360" t="str">
        <f>IF(ISBLANK(INDEX('Policy Characteristics'!D:D,MATCH($C331,'Policy Characteristics'!$C:$C,0))),"",INDEX('Policy Characteristics'!D:D,MATCH($C331,'Policy Characteristics'!$C:$C,0)))</f>
        <v>Subsidy for Capacity Construction</v>
      </c>
      <c r="K331" s="358" t="str">
        <f>IF(ISBLANK(INDEX('Policy Characteristics'!E:E,MATCH($C331,'Policy Characteristics'!$C:$C,0))),"",INDEX('Policy Characteristics'!E:E,MATCH($C331,'Policy Characteristics'!$C:$C,0)))</f>
        <v>elec capacity construction subsidy</v>
      </c>
      <c r="L331" s="380">
        <f>IF(ISBLANK(INDEX('Policy Characteristics'!F:F,MATCH($C331,'Policy Characteristics'!$C:$C,0))),"",INDEX('Policy Characteristics'!F:F,MATCH($C331,'Policy Characteristics'!$C:$C,0)))</f>
        <v>0</v>
      </c>
      <c r="M331" s="380">
        <f>IF(ISBLANK(INDEX('Policy Characteristics'!G:G,MATCH($C331,'Policy Characteristics'!$C:$C,0))),"",INDEX('Policy Characteristics'!G:G,MATCH($C331,'Policy Characteristics'!$C:$C,0)))</f>
        <v>0.95</v>
      </c>
      <c r="N331" s="380">
        <f>IF(ISBLANK(INDEX('Policy Characteristics'!H:H,MATCH($C331,'Policy Characteristics'!$C:$C,0))),"",INDEX('Policy Characteristics'!H:H,MATCH($C331,'Policy Characteristics'!$C:$C,0)))</f>
        <v>0.01</v>
      </c>
      <c r="O331" s="358" t="str">
        <f>IF(ISBLANK(INDEX('Policy Characteristics'!I:I,MATCH($C331,'Policy Characteristics'!$C:$C,0))),"",INDEX('Policy Characteristics'!I:I,MATCH($C331,'Policy Characteristics'!$C:$C,0)))</f>
        <v>% of construction cost</v>
      </c>
      <c r="P331" s="358" t="str">
        <f>IF(ISBLANK(INDEX('Policy Characteristics'!J:J,MATCH($C331,'Policy Characteristics'!$C:$C,0))),"",INDEX('Policy Characteristics'!J:J,MATCH($C331,'Policy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1" s="358" t="str">
        <f>IF(ISBLANK(INDEX('Policy Characteristics'!K:K,MATCH($C331,'Policy Characteristics'!$C:$C,0))),"",INDEX('Policy Characteristics'!K:K,MATCH($C331,'Policy Characteristics'!$C:$C,0)))</f>
        <v>electricity-sector-main.html#subsidies</v>
      </c>
      <c r="R331" s="358" t="str">
        <f>IF(ISBLANK(INDEX('Policy Characteristics'!L:L,MATCH($C331,'Policy Characteristics'!$C:$C,0))),"",INDEX('Policy Characteristics'!L:L,MATCH($C331,'Policy Characteristics'!$C:$C,0)))</f>
        <v/>
      </c>
    </row>
    <row r="332" spans="1:18" s="2" customFormat="1" x14ac:dyDescent="0.35">
      <c r="A332" s="358" t="str">
        <f>IF(ISBLANK(INDEX('Policy Characteristics'!A:A,MATCH($C332,'Policy Characteristics'!$C:$C,0))),"",INDEX('Policy Characteristics'!A:A,MATCH($C332,'Policy Characteristics'!$C:$C,0)))</f>
        <v>Electricity Supply</v>
      </c>
      <c r="B332" s="358" t="str">
        <f>IF(ISBLANK(INDEX('Policy Characteristics'!B:B,MATCH($C332,'Policy Characteristics'!$C:$C,0))),"",INDEX('Policy Characteristics'!B:B,MATCH($C332,'Policy Characteristics'!$C:$C,0)))</f>
        <v>Subsidy for Capacity Construction</v>
      </c>
      <c r="C332" s="465" t="str">
        <f t="shared" si="26"/>
        <v>Perc Subsidy for Elec Capacity Construction</v>
      </c>
      <c r="D332" s="286" t="s">
        <v>82</v>
      </c>
      <c r="E332" s="466"/>
      <c r="F332" s="286" t="s">
        <v>96</v>
      </c>
      <c r="G332" s="286"/>
      <c r="H332" s="200">
        <v>521</v>
      </c>
      <c r="I332" s="286" t="s">
        <v>45</v>
      </c>
      <c r="J332" s="360" t="str">
        <f>IF(ISBLANK(INDEX('Policy Characteristics'!D:D,MATCH($C332,'Policy Characteristics'!$C:$C,0))),"",INDEX('Policy Characteristics'!D:D,MATCH($C332,'Policy Characteristics'!$C:$C,0)))</f>
        <v>Subsidy for Capacity Construction</v>
      </c>
      <c r="K332" s="358" t="str">
        <f>IF(ISBLANK(INDEX('Policy Characteristics'!E:E,MATCH($C332,'Policy Characteristics'!$C:$C,0))),"",INDEX('Policy Characteristics'!E:E,MATCH($C332,'Policy Characteristics'!$C:$C,0)))</f>
        <v>elec capacity construction subsidy</v>
      </c>
      <c r="L332" s="380">
        <f>IF(ISBLANK(INDEX('Policy Characteristics'!F:F,MATCH($C332,'Policy Characteristics'!$C:$C,0))),"",INDEX('Policy Characteristics'!F:F,MATCH($C332,'Policy Characteristics'!$C:$C,0)))</f>
        <v>0</v>
      </c>
      <c r="M332" s="380">
        <f>IF(ISBLANK(INDEX('Policy Characteristics'!G:G,MATCH($C332,'Policy Characteristics'!$C:$C,0))),"",INDEX('Policy Characteristics'!G:G,MATCH($C332,'Policy Characteristics'!$C:$C,0)))</f>
        <v>0.95</v>
      </c>
      <c r="N332" s="380">
        <f>IF(ISBLANK(INDEX('Policy Characteristics'!H:H,MATCH($C332,'Policy Characteristics'!$C:$C,0))),"",INDEX('Policy Characteristics'!H:H,MATCH($C332,'Policy Characteristics'!$C:$C,0)))</f>
        <v>0.01</v>
      </c>
      <c r="O332" s="358" t="str">
        <f>IF(ISBLANK(INDEX('Policy Characteristics'!I:I,MATCH($C332,'Policy Characteristics'!$C:$C,0))),"",INDEX('Policy Characteristics'!I:I,MATCH($C332,'Policy Characteristics'!$C:$C,0)))</f>
        <v>% of construction cost</v>
      </c>
      <c r="P332" s="358" t="str">
        <f>IF(ISBLANK(INDEX('Policy Characteristics'!J:J,MATCH($C332,'Policy Characteristics'!$C:$C,0))),"",INDEX('Policy Characteristics'!J:J,MATCH($C332,'Policy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2" s="358" t="str">
        <f>IF(ISBLANK(INDEX('Policy Characteristics'!K:K,MATCH($C332,'Policy Characteristics'!$C:$C,0))),"",INDEX('Policy Characteristics'!K:K,MATCH($C332,'Policy Characteristics'!$C:$C,0)))</f>
        <v>electricity-sector-main.html#subsidies</v>
      </c>
      <c r="R332" s="358" t="str">
        <f>IF(ISBLANK(INDEX('Policy Characteristics'!L:L,MATCH($C332,'Policy Characteristics'!$C:$C,0))),"",INDEX('Policy Characteristics'!L:L,MATCH($C332,'Policy Characteristics'!$C:$C,0)))</f>
        <v/>
      </c>
    </row>
    <row r="333" spans="1:18" s="2" customFormat="1" x14ac:dyDescent="0.35">
      <c r="A333" s="358" t="str">
        <f>IF(ISBLANK(INDEX('Policy Characteristics'!A:A,MATCH($C333,'Policy Characteristics'!$C:$C,0))),"",INDEX('Policy Characteristics'!A:A,MATCH($C333,'Policy Characteristics'!$C:$C,0)))</f>
        <v>Electricity Supply</v>
      </c>
      <c r="B333" s="358" t="str">
        <f>IF(ISBLANK(INDEX('Policy Characteristics'!B:B,MATCH($C333,'Policy Characteristics'!$C:$C,0))),"",INDEX('Policy Characteristics'!B:B,MATCH($C333,'Policy Characteristics'!$C:$C,0)))</f>
        <v>Subsidy for Capacity Construction</v>
      </c>
      <c r="C333" s="465" t="str">
        <f t="shared" si="26"/>
        <v>Perc Subsidy for Elec Capacity Construction</v>
      </c>
      <c r="D333" s="286" t="s">
        <v>2491</v>
      </c>
      <c r="E333" s="466"/>
      <c r="F333" s="285" t="s">
        <v>466</v>
      </c>
      <c r="G333" s="286"/>
      <c r="H333" s="200">
        <v>1598</v>
      </c>
      <c r="I333" s="286" t="s">
        <v>45</v>
      </c>
      <c r="J333" s="360" t="str">
        <f>IF(ISBLANK(INDEX('Policy Characteristics'!D:D,MATCH($C333,'Policy Characteristics'!$C:$C,0))),"",INDEX('Policy Characteristics'!D:D,MATCH($C333,'Policy Characteristics'!$C:$C,0)))</f>
        <v>Subsidy for Capacity Construction</v>
      </c>
      <c r="K333" s="358" t="str">
        <f>IF(ISBLANK(INDEX('Policy Characteristics'!E:E,MATCH($C333,'Policy Characteristics'!$C:$C,0))),"",INDEX('Policy Characteristics'!E:E,MATCH($C333,'Policy Characteristics'!$C:$C,0)))</f>
        <v>elec capacity construction subsidy</v>
      </c>
      <c r="L333" s="380">
        <f>IF(ISBLANK(INDEX('Policy Characteristics'!F:F,MATCH($C333,'Policy Characteristics'!$C:$C,0))),"",INDEX('Policy Characteristics'!F:F,MATCH($C333,'Policy Characteristics'!$C:$C,0)))</f>
        <v>0</v>
      </c>
      <c r="M333" s="380">
        <f>IF(ISBLANK(INDEX('Policy Characteristics'!G:G,MATCH($C333,'Policy Characteristics'!$C:$C,0))),"",INDEX('Policy Characteristics'!G:G,MATCH($C333,'Policy Characteristics'!$C:$C,0)))</f>
        <v>0.95</v>
      </c>
      <c r="N333" s="380">
        <f>IF(ISBLANK(INDEX('Policy Characteristics'!H:H,MATCH($C333,'Policy Characteristics'!$C:$C,0))),"",INDEX('Policy Characteristics'!H:H,MATCH($C333,'Policy Characteristics'!$C:$C,0)))</f>
        <v>0.01</v>
      </c>
      <c r="O333" s="358" t="str">
        <f>IF(ISBLANK(INDEX('Policy Characteristics'!I:I,MATCH($C333,'Policy Characteristics'!$C:$C,0))),"",INDEX('Policy Characteristics'!I:I,MATCH($C333,'Policy Characteristics'!$C:$C,0)))</f>
        <v>% of construction cost</v>
      </c>
      <c r="P333" s="358" t="str">
        <f>IF(ISBLANK(INDEX('Policy Characteristics'!J:J,MATCH($C333,'Policy Characteristics'!$C:$C,0))),"",INDEX('Policy Characteristics'!J:J,MATCH($C333,'Policy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3" s="358" t="str">
        <f>IF(ISBLANK(INDEX('Policy Characteristics'!K:K,MATCH($C333,'Policy Characteristics'!$C:$C,0))),"",INDEX('Policy Characteristics'!K:K,MATCH($C333,'Policy Characteristics'!$C:$C,0)))</f>
        <v>electricity-sector-main.html#subsidies</v>
      </c>
      <c r="R333" s="358" t="str">
        <f>IF(ISBLANK(INDEX('Policy Characteristics'!L:L,MATCH($C333,'Policy Characteristics'!$C:$C,0))),"",INDEX('Policy Characteristics'!L:L,MATCH($C333,'Policy Characteristics'!$C:$C,0)))</f>
        <v/>
      </c>
    </row>
    <row r="334" spans="1:18" s="2" customFormat="1" x14ac:dyDescent="0.35">
      <c r="A334" s="358" t="str">
        <f>IF(ISBLANK(INDEX('Policy Characteristics'!A:A,MATCH($C334,'Policy Characteristics'!$C:$C,0))),"",INDEX('Policy Characteristics'!A:A,MATCH($C334,'Policy Characteristics'!$C:$C,0)))</f>
        <v>Electricity Supply</v>
      </c>
      <c r="B334" s="358" t="str">
        <f>IF(ISBLANK(INDEX('Policy Characteristics'!B:B,MATCH($C334,'Policy Characteristics'!$C:$C,0))),"",INDEX('Policy Characteristics'!B:B,MATCH($C334,'Policy Characteristics'!$C:$C,0)))</f>
        <v>Subsidy for Capacity Construction</v>
      </c>
      <c r="C334" s="465" t="str">
        <f t="shared" si="26"/>
        <v>Perc Subsidy for Elec Capacity Construction</v>
      </c>
      <c r="D334" s="286" t="s">
        <v>333</v>
      </c>
      <c r="E334" s="466"/>
      <c r="F334" s="285" t="s">
        <v>335</v>
      </c>
      <c r="G334" s="286"/>
      <c r="H334" s="200">
        <v>1599</v>
      </c>
      <c r="I334" s="286" t="s">
        <v>46</v>
      </c>
      <c r="J334" s="360" t="str">
        <f>IF(ISBLANK(INDEX('Policy Characteristics'!D:D,MATCH($C334,'Policy Characteristics'!$C:$C,0))),"",INDEX('Policy Characteristics'!D:D,MATCH($C334,'Policy Characteristics'!$C:$C,0)))</f>
        <v>Subsidy for Capacity Construction</v>
      </c>
      <c r="K334" s="358" t="str">
        <f>IF(ISBLANK(INDEX('Policy Characteristics'!E:E,MATCH($C334,'Policy Characteristics'!$C:$C,0))),"",INDEX('Policy Characteristics'!E:E,MATCH($C334,'Policy Characteristics'!$C:$C,0)))</f>
        <v>elec capacity construction subsidy</v>
      </c>
      <c r="L334" s="380">
        <f>IF(ISBLANK(INDEX('Policy Characteristics'!F:F,MATCH($C334,'Policy Characteristics'!$C:$C,0))),"",INDEX('Policy Characteristics'!F:F,MATCH($C334,'Policy Characteristics'!$C:$C,0)))</f>
        <v>0</v>
      </c>
      <c r="M334" s="380">
        <f>IF(ISBLANK(INDEX('Policy Characteristics'!G:G,MATCH($C334,'Policy Characteristics'!$C:$C,0))),"",INDEX('Policy Characteristics'!G:G,MATCH($C334,'Policy Characteristics'!$C:$C,0)))</f>
        <v>0.95</v>
      </c>
      <c r="N334" s="380">
        <f>IF(ISBLANK(INDEX('Policy Characteristics'!H:H,MATCH($C334,'Policy Characteristics'!$C:$C,0))),"",INDEX('Policy Characteristics'!H:H,MATCH($C334,'Policy Characteristics'!$C:$C,0)))</f>
        <v>0.01</v>
      </c>
      <c r="O334" s="358" t="str">
        <f>IF(ISBLANK(INDEX('Policy Characteristics'!I:I,MATCH($C334,'Policy Characteristics'!$C:$C,0))),"",INDEX('Policy Characteristics'!I:I,MATCH($C334,'Policy Characteristics'!$C:$C,0)))</f>
        <v>% of construction cost</v>
      </c>
      <c r="P334" s="358" t="str">
        <f>IF(ISBLANK(INDEX('Policy Characteristics'!J:J,MATCH($C334,'Policy Characteristics'!$C:$C,0))),"",INDEX('Policy Characteristics'!J:J,MATCH($C334,'Policy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4" s="358" t="str">
        <f>IF(ISBLANK(INDEX('Policy Characteristics'!K:K,MATCH($C334,'Policy Characteristics'!$C:$C,0))),"",INDEX('Policy Characteristics'!K:K,MATCH($C334,'Policy Characteristics'!$C:$C,0)))</f>
        <v>electricity-sector-main.html#subsidies</v>
      </c>
      <c r="R334" s="358" t="str">
        <f>IF(ISBLANK(INDEX('Policy Characteristics'!L:L,MATCH($C334,'Policy Characteristics'!$C:$C,0))),"",INDEX('Policy Characteristics'!L:L,MATCH($C334,'Policy Characteristics'!$C:$C,0)))</f>
        <v/>
      </c>
    </row>
    <row r="335" spans="1:18" s="2" customFormat="1" x14ac:dyDescent="0.35">
      <c r="A335" s="358" t="str">
        <f>IF(ISBLANK(INDEX('Policy Characteristics'!A:A,MATCH($C335,'Policy Characteristics'!$C:$C,0))),"",INDEX('Policy Characteristics'!A:A,MATCH($C335,'Policy Characteristics'!$C:$C,0)))</f>
        <v>Electricity Supply</v>
      </c>
      <c r="B335" s="358" t="str">
        <f>IF(ISBLANK(INDEX('Policy Characteristics'!B:B,MATCH($C335,'Policy Characteristics'!$C:$C,0))),"",INDEX('Policy Characteristics'!B:B,MATCH($C335,'Policy Characteristics'!$C:$C,0)))</f>
        <v>Subsidy for Capacity Construction</v>
      </c>
      <c r="C335" s="465" t="str">
        <f t="shared" si="26"/>
        <v>Perc Subsidy for Elec Capacity Construction</v>
      </c>
      <c r="D335" s="286" t="s">
        <v>334</v>
      </c>
      <c r="E335" s="466"/>
      <c r="F335" s="285" t="s">
        <v>336</v>
      </c>
      <c r="G335" s="286"/>
      <c r="H335" s="200">
        <v>1600</v>
      </c>
      <c r="I335" s="286" t="s">
        <v>46</v>
      </c>
      <c r="J335" s="360" t="str">
        <f>IF(ISBLANK(INDEX('Policy Characteristics'!D:D,MATCH($C335,'Policy Characteristics'!$C:$C,0))),"",INDEX('Policy Characteristics'!D:D,MATCH($C335,'Policy Characteristics'!$C:$C,0)))</f>
        <v>Subsidy for Capacity Construction</v>
      </c>
      <c r="K335" s="358" t="str">
        <f>IF(ISBLANK(INDEX('Policy Characteristics'!E:E,MATCH($C335,'Policy Characteristics'!$C:$C,0))),"",INDEX('Policy Characteristics'!E:E,MATCH($C335,'Policy Characteristics'!$C:$C,0)))</f>
        <v>elec capacity construction subsidy</v>
      </c>
      <c r="L335" s="380">
        <f>IF(ISBLANK(INDEX('Policy Characteristics'!F:F,MATCH($C335,'Policy Characteristics'!$C:$C,0))),"",INDEX('Policy Characteristics'!F:F,MATCH($C335,'Policy Characteristics'!$C:$C,0)))</f>
        <v>0</v>
      </c>
      <c r="M335" s="380">
        <f>IF(ISBLANK(INDEX('Policy Characteristics'!G:G,MATCH($C335,'Policy Characteristics'!$C:$C,0))),"",INDEX('Policy Characteristics'!G:G,MATCH($C335,'Policy Characteristics'!$C:$C,0)))</f>
        <v>0.95</v>
      </c>
      <c r="N335" s="380">
        <f>IF(ISBLANK(INDEX('Policy Characteristics'!H:H,MATCH($C335,'Policy Characteristics'!$C:$C,0))),"",INDEX('Policy Characteristics'!H:H,MATCH($C335,'Policy Characteristics'!$C:$C,0)))</f>
        <v>0.01</v>
      </c>
      <c r="O335" s="358" t="str">
        <f>IF(ISBLANK(INDEX('Policy Characteristics'!I:I,MATCH($C335,'Policy Characteristics'!$C:$C,0))),"",INDEX('Policy Characteristics'!I:I,MATCH($C335,'Policy Characteristics'!$C:$C,0)))</f>
        <v>% of construction cost</v>
      </c>
      <c r="P335" s="358" t="str">
        <f>IF(ISBLANK(INDEX('Policy Characteristics'!J:J,MATCH($C335,'Policy Characteristics'!$C:$C,0))),"",INDEX('Policy Characteristics'!J:J,MATCH($C335,'Policy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5" s="358" t="str">
        <f>IF(ISBLANK(INDEX('Policy Characteristics'!K:K,MATCH($C335,'Policy Characteristics'!$C:$C,0))),"",INDEX('Policy Characteristics'!K:K,MATCH($C335,'Policy Characteristics'!$C:$C,0)))</f>
        <v>electricity-sector-main.html#subsidies</v>
      </c>
      <c r="R335" s="358" t="str">
        <f>IF(ISBLANK(INDEX('Policy Characteristics'!L:L,MATCH($C335,'Policy Characteristics'!$C:$C,0))),"",INDEX('Policy Characteristics'!L:L,MATCH($C335,'Policy Characteristics'!$C:$C,0)))</f>
        <v/>
      </c>
    </row>
    <row r="336" spans="1:18" s="2" customFormat="1" x14ac:dyDescent="0.35">
      <c r="A336" s="358" t="str">
        <f>IF(ISBLANK(INDEX('Policy Characteristics'!A:A,MATCH($C336,'Policy Characteristics'!$C:$C,0))),"",INDEX('Policy Characteristics'!A:A,MATCH($C336,'Policy Characteristics'!$C:$C,0)))</f>
        <v>Electricity Supply</v>
      </c>
      <c r="B336" s="358" t="str">
        <f>IF(ISBLANK(INDEX('Policy Characteristics'!B:B,MATCH($C336,'Policy Characteristics'!$C:$C,0))),"",INDEX('Policy Characteristics'!B:B,MATCH($C336,'Policy Characteristics'!$C:$C,0)))</f>
        <v>Subsidy for Capacity Construction</v>
      </c>
      <c r="C336" s="465" t="str">
        <f t="shared" si="26"/>
        <v>Perc Subsidy for Elec Capacity Construction</v>
      </c>
      <c r="D336" s="286" t="s">
        <v>474</v>
      </c>
      <c r="E336" s="466"/>
      <c r="F336" s="286" t="s">
        <v>473</v>
      </c>
      <c r="G336" s="286"/>
      <c r="H336" s="200">
        <v>694</v>
      </c>
      <c r="I336" s="286" t="s">
        <v>46</v>
      </c>
      <c r="J336" s="360" t="str">
        <f>IF(ISBLANK(INDEX('Policy Characteristics'!D:D,MATCH($C336,'Policy Characteristics'!$C:$C,0))),"",INDEX('Policy Characteristics'!D:D,MATCH($C336,'Policy Characteristics'!$C:$C,0)))</f>
        <v>Subsidy for Capacity Construction</v>
      </c>
      <c r="K336" s="358" t="str">
        <f>IF(ISBLANK(INDEX('Policy Characteristics'!E:E,MATCH($C336,'Policy Characteristics'!$C:$C,0))),"",INDEX('Policy Characteristics'!E:E,MATCH($C336,'Policy Characteristics'!$C:$C,0)))</f>
        <v>elec capacity construction subsidy</v>
      </c>
      <c r="L336" s="380">
        <f>IF(ISBLANK(INDEX('Policy Characteristics'!F:F,MATCH($C336,'Policy Characteristics'!$C:$C,0))),"",INDEX('Policy Characteristics'!F:F,MATCH($C336,'Policy Characteristics'!$C:$C,0)))</f>
        <v>0</v>
      </c>
      <c r="M336" s="380">
        <f>IF(ISBLANK(INDEX('Policy Characteristics'!G:G,MATCH($C336,'Policy Characteristics'!$C:$C,0))),"",INDEX('Policy Characteristics'!G:G,MATCH($C336,'Policy Characteristics'!$C:$C,0)))</f>
        <v>0.95</v>
      </c>
      <c r="N336" s="380">
        <f>IF(ISBLANK(INDEX('Policy Characteristics'!H:H,MATCH($C336,'Policy Characteristics'!$C:$C,0))),"",INDEX('Policy Characteristics'!H:H,MATCH($C336,'Policy Characteristics'!$C:$C,0)))</f>
        <v>0.01</v>
      </c>
      <c r="O336" s="358" t="str">
        <f>IF(ISBLANK(INDEX('Policy Characteristics'!I:I,MATCH($C336,'Policy Characteristics'!$C:$C,0))),"",INDEX('Policy Characteristics'!I:I,MATCH($C336,'Policy Characteristics'!$C:$C,0)))</f>
        <v>% of construction cost</v>
      </c>
      <c r="P336" s="358" t="str">
        <f>IF(ISBLANK(INDEX('Policy Characteristics'!J:J,MATCH($C336,'Policy Characteristics'!$C:$C,0))),"",INDEX('Policy Characteristics'!J:J,MATCH($C336,'Policy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6" s="358" t="str">
        <f>IF(ISBLANK(INDEX('Policy Characteristics'!K:K,MATCH($C336,'Policy Characteristics'!$C:$C,0))),"",INDEX('Policy Characteristics'!K:K,MATCH($C336,'Policy Characteristics'!$C:$C,0)))</f>
        <v>electricity-sector-main.html#subsidies</v>
      </c>
      <c r="R336" s="358" t="str">
        <f>IF(ISBLANK(INDEX('Policy Characteristics'!L:L,MATCH($C336,'Policy Characteristics'!$C:$C,0))),"",INDEX('Policy Characteristics'!L:L,MATCH($C336,'Policy Characteristics'!$C:$C,0)))</f>
        <v/>
      </c>
    </row>
    <row r="337" spans="1:18" s="2" customFormat="1" x14ac:dyDescent="0.35">
      <c r="A337" s="358" t="str">
        <f>IF(ISBLANK(INDEX('Policy Characteristics'!A:A,MATCH($C337,'Policy Characteristics'!$C:$C,0))),"",INDEX('Policy Characteristics'!A:A,MATCH($C337,'Policy Characteristics'!$C:$C,0)))</f>
        <v>Electricity Supply</v>
      </c>
      <c r="B337" s="358" t="str">
        <f>IF(ISBLANK(INDEX('Policy Characteristics'!B:B,MATCH($C337,'Policy Characteristics'!$C:$C,0))),"",INDEX('Policy Characteristics'!B:B,MATCH($C337,'Policy Characteristics'!$C:$C,0)))</f>
        <v>Subsidy for Capacity Construction</v>
      </c>
      <c r="C337" s="465" t="str">
        <f t="shared" si="26"/>
        <v>Perc Subsidy for Elec Capacity Construction</v>
      </c>
      <c r="D337" s="286" t="s">
        <v>483</v>
      </c>
      <c r="E337" s="466"/>
      <c r="F337" s="286" t="s">
        <v>484</v>
      </c>
      <c r="G337" s="286"/>
      <c r="H337" s="200">
        <v>522</v>
      </c>
      <c r="I337" s="286" t="s">
        <v>45</v>
      </c>
      <c r="J337" s="360" t="str">
        <f>IF(ISBLANK(INDEX('Policy Characteristics'!D:D,MATCH($C337,'Policy Characteristics'!$C:$C,0))),"",INDEX('Policy Characteristics'!D:D,MATCH($C337,'Policy Characteristics'!$C:$C,0)))</f>
        <v>Subsidy for Capacity Construction</v>
      </c>
      <c r="K337" s="358" t="str">
        <f>IF(ISBLANK(INDEX('Policy Characteristics'!E:E,MATCH($C337,'Policy Characteristics'!$C:$C,0))),"",INDEX('Policy Characteristics'!E:E,MATCH($C337,'Policy Characteristics'!$C:$C,0)))</f>
        <v>elec capacity construction subsidy</v>
      </c>
      <c r="L337" s="380">
        <f>IF(ISBLANK(INDEX('Policy Characteristics'!F:F,MATCH($C337,'Policy Characteristics'!$C:$C,0))),"",INDEX('Policy Characteristics'!F:F,MATCH($C337,'Policy Characteristics'!$C:$C,0)))</f>
        <v>0</v>
      </c>
      <c r="M337" s="380">
        <f>IF(ISBLANK(INDEX('Policy Characteristics'!G:G,MATCH($C337,'Policy Characteristics'!$C:$C,0))),"",INDEX('Policy Characteristics'!G:G,MATCH($C337,'Policy Characteristics'!$C:$C,0)))</f>
        <v>0.95</v>
      </c>
      <c r="N337" s="380">
        <f>IF(ISBLANK(INDEX('Policy Characteristics'!H:H,MATCH($C337,'Policy Characteristics'!$C:$C,0))),"",INDEX('Policy Characteristics'!H:H,MATCH($C337,'Policy Characteristics'!$C:$C,0)))</f>
        <v>0.01</v>
      </c>
      <c r="O337" s="358" t="str">
        <f>IF(ISBLANK(INDEX('Policy Characteristics'!I:I,MATCH($C337,'Policy Characteristics'!$C:$C,0))),"",INDEX('Policy Characteristics'!I:I,MATCH($C337,'Policy Characteristics'!$C:$C,0)))</f>
        <v>% of construction cost</v>
      </c>
      <c r="P337" s="358" t="str">
        <f>IF(ISBLANK(INDEX('Policy Characteristics'!J:J,MATCH($C337,'Policy Characteristics'!$C:$C,0))),"",INDEX('Policy Characteristics'!J:J,MATCH($C337,'Policy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7" s="358" t="str">
        <f>IF(ISBLANK(INDEX('Policy Characteristics'!K:K,MATCH($C337,'Policy Characteristics'!$C:$C,0))),"",INDEX('Policy Characteristics'!K:K,MATCH($C337,'Policy Characteristics'!$C:$C,0)))</f>
        <v>electricity-sector-main.html#subsidies</v>
      </c>
      <c r="R337" s="358" t="str">
        <f>IF(ISBLANK(INDEX('Policy Characteristics'!L:L,MATCH($C337,'Policy Characteristics'!$C:$C,0))),"",INDEX('Policy Characteristics'!L:L,MATCH($C337,'Policy Characteristics'!$C:$C,0)))</f>
        <v/>
      </c>
    </row>
    <row r="338" spans="1:18" s="2" customFormat="1" x14ac:dyDescent="0.35">
      <c r="A338" s="358" t="str">
        <f>IF(ISBLANK(INDEX('Policy Characteristics'!A:A,MATCH($C338,'Policy Characteristics'!$C:$C,0))),"",INDEX('Policy Characteristics'!A:A,MATCH($C338,'Policy Characteristics'!$C:$C,0)))</f>
        <v>Electricity Supply</v>
      </c>
      <c r="B338" s="358" t="str">
        <f>IF(ISBLANK(INDEX('Policy Characteristics'!B:B,MATCH($C338,'Policy Characteristics'!$C:$C,0))),"",INDEX('Policy Characteristics'!B:B,MATCH($C338,'Policy Characteristics'!$C:$C,0)))</f>
        <v>Subsidy for Capacity Construction</v>
      </c>
      <c r="C338" s="465" t="str">
        <f t="shared" si="26"/>
        <v>Perc Subsidy for Elec Capacity Construction</v>
      </c>
      <c r="D338" s="286" t="s">
        <v>2850</v>
      </c>
      <c r="E338" s="285"/>
      <c r="F338" s="286" t="s">
        <v>2543</v>
      </c>
      <c r="G338" s="286"/>
      <c r="H338" s="200">
        <v>695</v>
      </c>
      <c r="I338" s="286" t="s">
        <v>46</v>
      </c>
      <c r="J338" s="360" t="str">
        <f>IF(ISBLANK(INDEX('Policy Characteristics'!D:D,MATCH($C338,'Policy Characteristics'!$C:$C,0))),"",INDEX('Policy Characteristics'!D:D,MATCH($C338,'Policy Characteristics'!$C:$C,0)))</f>
        <v>Subsidy for Capacity Construction</v>
      </c>
      <c r="K338" s="358" t="str">
        <f>IF(ISBLANK(INDEX('Policy Characteristics'!E:E,MATCH($C338,'Policy Characteristics'!$C:$C,0))),"",INDEX('Policy Characteristics'!E:E,MATCH($C338,'Policy Characteristics'!$C:$C,0)))</f>
        <v>elec capacity construction subsidy</v>
      </c>
      <c r="L338" s="380">
        <f>IF(ISBLANK(INDEX('Policy Characteristics'!F:F,MATCH($C338,'Policy Characteristics'!$C:$C,0))),"",INDEX('Policy Characteristics'!F:F,MATCH($C338,'Policy Characteristics'!$C:$C,0)))</f>
        <v>0</v>
      </c>
      <c r="M338" s="380">
        <f>IF(ISBLANK(INDEX('Policy Characteristics'!G:G,MATCH($C338,'Policy Characteristics'!$C:$C,0))),"",INDEX('Policy Characteristics'!G:G,MATCH($C338,'Policy Characteristics'!$C:$C,0)))</f>
        <v>0.95</v>
      </c>
      <c r="N338" s="380">
        <f>IF(ISBLANK(INDEX('Policy Characteristics'!H:H,MATCH($C338,'Policy Characteristics'!$C:$C,0))),"",INDEX('Policy Characteristics'!H:H,MATCH($C338,'Policy Characteristics'!$C:$C,0)))</f>
        <v>0.01</v>
      </c>
      <c r="O338" s="358" t="str">
        <f>IF(ISBLANK(INDEX('Policy Characteristics'!I:I,MATCH($C338,'Policy Characteristics'!$C:$C,0))),"",INDEX('Policy Characteristics'!I:I,MATCH($C338,'Policy Characteristics'!$C:$C,0)))</f>
        <v>% of construction cost</v>
      </c>
      <c r="P338" s="358" t="str">
        <f>IF(ISBLANK(INDEX('Policy Characteristics'!J:J,MATCH($C338,'Policy Characteristics'!$C:$C,0))),"",INDEX('Policy Characteristics'!J:J,MATCH($C338,'Policy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8" s="358" t="str">
        <f>IF(ISBLANK(INDEX('Policy Characteristics'!K:K,MATCH($C338,'Policy Characteristics'!$C:$C,0))),"",INDEX('Policy Characteristics'!K:K,MATCH($C338,'Policy Characteristics'!$C:$C,0)))</f>
        <v>electricity-sector-main.html#subsidies</v>
      </c>
      <c r="R338" s="358" t="str">
        <f>IF(ISBLANK(INDEX('Policy Characteristics'!L:L,MATCH($C338,'Policy Characteristics'!$C:$C,0))),"",INDEX('Policy Characteristics'!L:L,MATCH($C338,'Policy Characteristics'!$C:$C,0)))</f>
        <v/>
      </c>
    </row>
    <row r="339" spans="1:18" s="2" customFormat="1" x14ac:dyDescent="0.35">
      <c r="A339" s="358" t="str">
        <f>IF(ISBLANK(INDEX('Policy Characteristics'!A:A,MATCH($C339,'Policy Characteristics'!$C:$C,0))),"",INDEX('Policy Characteristics'!A:A,MATCH($C339,'Policy Characteristics'!$C:$C,0)))</f>
        <v>Electricity Supply</v>
      </c>
      <c r="B339" s="358" t="str">
        <f>IF(ISBLANK(INDEX('Policy Characteristics'!B:B,MATCH($C339,'Policy Characteristics'!$C:$C,0))),"",INDEX('Policy Characteristics'!B:B,MATCH($C339,'Policy Characteristics'!$C:$C,0)))</f>
        <v>Subsidy for Capacity Construction</v>
      </c>
      <c r="C339" s="465" t="str">
        <f t="shared" si="26"/>
        <v>Perc Subsidy for Elec Capacity Construction</v>
      </c>
      <c r="D339" s="286" t="s">
        <v>2851</v>
      </c>
      <c r="E339" s="285"/>
      <c r="F339" s="286" t="s">
        <v>2678</v>
      </c>
      <c r="G339" s="286"/>
      <c r="H339" s="200">
        <v>696</v>
      </c>
      <c r="I339" s="286" t="s">
        <v>46</v>
      </c>
      <c r="J339" s="360" t="str">
        <f>IF(ISBLANK(INDEX('Policy Characteristics'!D:D,MATCH($C339,'Policy Characteristics'!$C:$C,0))),"",INDEX('Policy Characteristics'!D:D,MATCH($C339,'Policy Characteristics'!$C:$C,0)))</f>
        <v>Subsidy for Capacity Construction</v>
      </c>
      <c r="K339" s="358" t="str">
        <f>IF(ISBLANK(INDEX('Policy Characteristics'!E:E,MATCH($C339,'Policy Characteristics'!$C:$C,0))),"",INDEX('Policy Characteristics'!E:E,MATCH($C339,'Policy Characteristics'!$C:$C,0)))</f>
        <v>elec capacity construction subsidy</v>
      </c>
      <c r="L339" s="380">
        <f>IF(ISBLANK(INDEX('Policy Characteristics'!F:F,MATCH($C339,'Policy Characteristics'!$C:$C,0))),"",INDEX('Policy Characteristics'!F:F,MATCH($C339,'Policy Characteristics'!$C:$C,0)))</f>
        <v>0</v>
      </c>
      <c r="M339" s="380">
        <f>IF(ISBLANK(INDEX('Policy Characteristics'!G:G,MATCH($C339,'Policy Characteristics'!$C:$C,0))),"",INDEX('Policy Characteristics'!G:G,MATCH($C339,'Policy Characteristics'!$C:$C,0)))</f>
        <v>0.95</v>
      </c>
      <c r="N339" s="380">
        <f>IF(ISBLANK(INDEX('Policy Characteristics'!H:H,MATCH($C339,'Policy Characteristics'!$C:$C,0))),"",INDEX('Policy Characteristics'!H:H,MATCH($C339,'Policy Characteristics'!$C:$C,0)))</f>
        <v>0.01</v>
      </c>
      <c r="O339" s="358" t="str">
        <f>IF(ISBLANK(INDEX('Policy Characteristics'!I:I,MATCH($C339,'Policy Characteristics'!$C:$C,0))),"",INDEX('Policy Characteristics'!I:I,MATCH($C339,'Policy Characteristics'!$C:$C,0)))</f>
        <v>% of construction cost</v>
      </c>
      <c r="P339" s="358" t="str">
        <f>IF(ISBLANK(INDEX('Policy Characteristics'!J:J,MATCH($C339,'Policy Characteristics'!$C:$C,0))),"",INDEX('Policy Characteristics'!J:J,MATCH($C339,'Policy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9" s="358" t="str">
        <f>IF(ISBLANK(INDEX('Policy Characteristics'!K:K,MATCH($C339,'Policy Characteristics'!$C:$C,0))),"",INDEX('Policy Characteristics'!K:K,MATCH($C339,'Policy Characteristics'!$C:$C,0)))</f>
        <v>electricity-sector-main.html#subsidies</v>
      </c>
      <c r="R339" s="358" t="str">
        <f>IF(ISBLANK(INDEX('Policy Characteristics'!L:L,MATCH($C339,'Policy Characteristics'!$C:$C,0))),"",INDEX('Policy Characteristics'!L:L,MATCH($C339,'Policy Characteristics'!$C:$C,0)))</f>
        <v/>
      </c>
    </row>
    <row r="340" spans="1:18" s="2" customFormat="1" x14ac:dyDescent="0.35">
      <c r="A340" s="358" t="str">
        <f>IF(ISBLANK(INDEX('Policy Characteristics'!A:A,MATCH($C340,'Policy Characteristics'!$C:$C,0))),"",INDEX('Policy Characteristics'!A:A,MATCH($C340,'Policy Characteristics'!$C:$C,0)))</f>
        <v>Electricity Supply</v>
      </c>
      <c r="B340" s="358" t="str">
        <f>IF(ISBLANK(INDEX('Policy Characteristics'!B:B,MATCH($C340,'Policy Characteristics'!$C:$C,0))),"",INDEX('Policy Characteristics'!B:B,MATCH($C340,'Policy Characteristics'!$C:$C,0)))</f>
        <v>Subsidy for Capacity Construction</v>
      </c>
      <c r="C340" s="465" t="str">
        <f t="shared" si="26"/>
        <v>Perc Subsidy for Elec Capacity Construction</v>
      </c>
      <c r="D340" s="286" t="s">
        <v>2852</v>
      </c>
      <c r="E340" s="285"/>
      <c r="F340" s="286" t="s">
        <v>2545</v>
      </c>
      <c r="G340" s="286"/>
      <c r="H340" s="200">
        <v>697</v>
      </c>
      <c r="I340" s="286" t="s">
        <v>46</v>
      </c>
      <c r="J340" s="360" t="str">
        <f>IF(ISBLANK(INDEX('Policy Characteristics'!D:D,MATCH($C340,'Policy Characteristics'!$C:$C,0))),"",INDEX('Policy Characteristics'!D:D,MATCH($C340,'Policy Characteristics'!$C:$C,0)))</f>
        <v>Subsidy for Capacity Construction</v>
      </c>
      <c r="K340" s="358" t="str">
        <f>IF(ISBLANK(INDEX('Policy Characteristics'!E:E,MATCH($C340,'Policy Characteristics'!$C:$C,0))),"",INDEX('Policy Characteristics'!E:E,MATCH($C340,'Policy Characteristics'!$C:$C,0)))</f>
        <v>elec capacity construction subsidy</v>
      </c>
      <c r="L340" s="380">
        <f>IF(ISBLANK(INDEX('Policy Characteristics'!F:F,MATCH($C340,'Policy Characteristics'!$C:$C,0))),"",INDEX('Policy Characteristics'!F:F,MATCH($C340,'Policy Characteristics'!$C:$C,0)))</f>
        <v>0</v>
      </c>
      <c r="M340" s="380">
        <f>IF(ISBLANK(INDEX('Policy Characteristics'!G:G,MATCH($C340,'Policy Characteristics'!$C:$C,0))),"",INDEX('Policy Characteristics'!G:G,MATCH($C340,'Policy Characteristics'!$C:$C,0)))</f>
        <v>0.95</v>
      </c>
      <c r="N340" s="380">
        <f>IF(ISBLANK(INDEX('Policy Characteristics'!H:H,MATCH($C340,'Policy Characteristics'!$C:$C,0))),"",INDEX('Policy Characteristics'!H:H,MATCH($C340,'Policy Characteristics'!$C:$C,0)))</f>
        <v>0.01</v>
      </c>
      <c r="O340" s="358" t="str">
        <f>IF(ISBLANK(INDEX('Policy Characteristics'!I:I,MATCH($C340,'Policy Characteristics'!$C:$C,0))),"",INDEX('Policy Characteristics'!I:I,MATCH($C340,'Policy Characteristics'!$C:$C,0)))</f>
        <v>% of construction cost</v>
      </c>
      <c r="P340" s="358" t="str">
        <f>IF(ISBLANK(INDEX('Policy Characteristics'!J:J,MATCH($C340,'Policy Characteristics'!$C:$C,0))),"",INDEX('Policy Characteristics'!J:J,MATCH($C340,'Policy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40" s="358" t="str">
        <f>IF(ISBLANK(INDEX('Policy Characteristics'!K:K,MATCH($C340,'Policy Characteristics'!$C:$C,0))),"",INDEX('Policy Characteristics'!K:K,MATCH($C340,'Policy Characteristics'!$C:$C,0)))</f>
        <v>electricity-sector-main.html#subsidies</v>
      </c>
      <c r="R340" s="358" t="str">
        <f>IF(ISBLANK(INDEX('Policy Characteristics'!L:L,MATCH($C340,'Policy Characteristics'!$C:$C,0))),"",INDEX('Policy Characteristics'!L:L,MATCH($C340,'Policy Characteristics'!$C:$C,0)))</f>
        <v/>
      </c>
    </row>
    <row r="341" spans="1:18" s="2" customFormat="1" x14ac:dyDescent="0.35">
      <c r="A341" s="358" t="str">
        <f>IF(ISBLANK(INDEX('Policy Characteristics'!A:A,MATCH($C341,'Policy Characteristics'!$C:$C,0))),"",INDEX('Policy Characteristics'!A:A,MATCH($C341,'Policy Characteristics'!$C:$C,0)))</f>
        <v>Electricity Supply</v>
      </c>
      <c r="B341" s="358" t="str">
        <f>IF(ISBLANK(INDEX('Policy Characteristics'!B:B,MATCH($C341,'Policy Characteristics'!$C:$C,0))),"",INDEX('Policy Characteristics'!B:B,MATCH($C341,'Policy Characteristics'!$C:$C,0)))</f>
        <v>Subsidy for Electricity Production</v>
      </c>
      <c r="C341" s="462" t="s">
        <v>136</v>
      </c>
      <c r="D341" s="285" t="s">
        <v>477</v>
      </c>
      <c r="E341" s="285" t="s">
        <v>272</v>
      </c>
      <c r="F341" s="286" t="s">
        <v>476</v>
      </c>
      <c r="G341" s="467" t="s">
        <v>326</v>
      </c>
      <c r="H341" s="200">
        <v>698</v>
      </c>
      <c r="I341" s="286" t="s">
        <v>46</v>
      </c>
      <c r="J341" s="360" t="str">
        <f>IF(ISBLANK(INDEX('Policy Characteristics'!D:D,MATCH($C341,'Policy Characteristics'!$C:$C,0))),"",INDEX('Policy Characteristics'!D:D,MATCH($C341,'Policy Characteristics'!$C:$C,0)))</f>
        <v>Subsidy for Electricity Production</v>
      </c>
      <c r="K341" s="358" t="str">
        <f>IF(ISBLANK(INDEX('Policy Characteristics'!E:E,MATCH($C341,'Policy Characteristics'!$C:$C,0))),"",INDEX('Policy Characteristics'!E:E,MATCH($C341,'Policy Characteristics'!$C:$C,0)))</f>
        <v>elec generation subsidy</v>
      </c>
      <c r="L341" s="380">
        <f>IF(ISBLANK(INDEX('Policy Characteristics'!F:F,MATCH($C341,'Policy Characteristics'!$C:$C,0))),"",INDEX('Policy Characteristics'!F:F,MATCH($C341,'Policy Characteristics'!$C:$C,0)))</f>
        <v>0</v>
      </c>
      <c r="M341" s="380">
        <f>IF(ISBLANK(INDEX('Policy Characteristics'!G:G,MATCH($C341,'Policy Characteristics'!$C:$C,0))),"",INDEX('Policy Characteristics'!G:G,MATCH($C341,'Policy Characteristics'!$C:$C,0)))</f>
        <v>60</v>
      </c>
      <c r="N341" s="380">
        <f>IF(ISBLANK(INDEX('Policy Characteristics'!H:H,MATCH($C341,'Policy Characteristics'!$C:$C,0))),"",INDEX('Policy Characteristics'!H:H,MATCH($C341,'Policy Characteristics'!$C:$C,0)))</f>
        <v>1</v>
      </c>
      <c r="O341" s="358" t="str">
        <f>IF(ISBLANK(INDEX('Policy Characteristics'!I:I,MATCH($C341,'Policy Characteristics'!$C:$C,0))),"",INDEX('Policy Characteristics'!I:I,MATCH($C341,'Policy Characteristics'!$C:$C,0)))</f>
        <v>$/MWh</v>
      </c>
      <c r="P341" s="358" t="str">
        <f>IF(ISBLANK(INDEX('Policy Characteristics'!J:J,MATCH($C341,'Policy Characteristics'!$C:$C,0))),"",INDEX('Policy Characteristics'!J:J,MATCH($C341,'Policy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1" s="358" t="str">
        <f>IF(ISBLANK(INDEX('Policy Characteristics'!K:K,MATCH($C341,'Policy Characteristics'!$C:$C,0))),"",INDEX('Policy Characteristics'!K:K,MATCH($C341,'Policy Characteristics'!$C:$C,0)))</f>
        <v>electricity-sector-main.html#subsidies</v>
      </c>
      <c r="R341" s="358" t="str">
        <f>IF(ISBLANK(INDEX('Policy Characteristics'!L:L,MATCH($C341,'Policy Characteristics'!$C:$C,0))),"",INDEX('Policy Characteristics'!L:L,MATCH($C341,'Policy Characteristics'!$C:$C,0)))</f>
        <v>subsidy-for-electricity-production.html</v>
      </c>
    </row>
    <row r="342" spans="1:18" s="2" customFormat="1" x14ac:dyDescent="0.35">
      <c r="A342" s="358" t="str">
        <f>IF(ISBLANK(INDEX('Policy Characteristics'!A:A,MATCH($C342,'Policy Characteristics'!$C:$C,0))),"",INDEX('Policy Characteristics'!A:A,MATCH($C342,'Policy Characteristics'!$C:$C,0)))</f>
        <v>Electricity Supply</v>
      </c>
      <c r="B342" s="358" t="str">
        <f>IF(ISBLANK(INDEX('Policy Characteristics'!B:B,MATCH($C342,'Policy Characteristics'!$C:$C,0))),"",INDEX('Policy Characteristics'!B:B,MATCH($C342,'Policy Characteristics'!$C:$C,0)))</f>
        <v>Subsidy for Electricity Production</v>
      </c>
      <c r="C342" s="463" t="str">
        <f t="shared" ref="C342:C388" si="27">C$341</f>
        <v>Subsidy for Elec Production by Fuel</v>
      </c>
      <c r="D342" s="285" t="s">
        <v>477</v>
      </c>
      <c r="E342" s="285" t="s">
        <v>273</v>
      </c>
      <c r="F342" s="286" t="s">
        <v>476</v>
      </c>
      <c r="G342" s="467"/>
      <c r="H342" s="297">
        <v>1563</v>
      </c>
      <c r="I342" s="286" t="s">
        <v>46</v>
      </c>
      <c r="J342" s="360" t="str">
        <f>IF(ISBLANK(INDEX('Policy Characteristics'!D:D,MATCH($C342,'Policy Characteristics'!$C:$C,0))),"",INDEX('Policy Characteristics'!D:D,MATCH($C342,'Policy Characteristics'!$C:$C,0)))</f>
        <v>Subsidy for Electricity Production</v>
      </c>
      <c r="K342" s="358" t="str">
        <f>IF(ISBLANK(INDEX('Policy Characteristics'!E:E,MATCH($C342,'Policy Characteristics'!$C:$C,0))),"",INDEX('Policy Characteristics'!E:E,MATCH($C342,'Policy Characteristics'!$C:$C,0)))</f>
        <v>elec generation subsidy</v>
      </c>
      <c r="L342" s="380">
        <f>IF(ISBLANK(INDEX('Policy Characteristics'!F:F,MATCH($C342,'Policy Characteristics'!$C:$C,0))),"",INDEX('Policy Characteristics'!F:F,MATCH($C342,'Policy Characteristics'!$C:$C,0)))</f>
        <v>0</v>
      </c>
      <c r="M342" s="380">
        <f>IF(ISBLANK(INDEX('Policy Characteristics'!G:G,MATCH($C342,'Policy Characteristics'!$C:$C,0))),"",INDEX('Policy Characteristics'!G:G,MATCH($C342,'Policy Characteristics'!$C:$C,0)))</f>
        <v>60</v>
      </c>
      <c r="N342" s="380">
        <f>IF(ISBLANK(INDEX('Policy Characteristics'!H:H,MATCH($C342,'Policy Characteristics'!$C:$C,0))),"",INDEX('Policy Characteristics'!H:H,MATCH($C342,'Policy Characteristics'!$C:$C,0)))</f>
        <v>1</v>
      </c>
      <c r="O342" s="358" t="str">
        <f>IF(ISBLANK(INDEX('Policy Characteristics'!I:I,MATCH($C342,'Policy Characteristics'!$C:$C,0))),"",INDEX('Policy Characteristics'!I:I,MATCH($C342,'Policy Characteristics'!$C:$C,0)))</f>
        <v>$/MWh</v>
      </c>
      <c r="P342" s="358" t="str">
        <f>IF(ISBLANK(INDEX('Policy Characteristics'!J:J,MATCH($C342,'Policy Characteristics'!$C:$C,0))),"",INDEX('Policy Characteristics'!J:J,MATCH($C342,'Policy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2" s="358" t="str">
        <f>IF(ISBLANK(INDEX('Policy Characteristics'!K:K,MATCH($C342,'Policy Characteristics'!$C:$C,0))),"",INDEX('Policy Characteristics'!K:K,MATCH($C342,'Policy Characteristics'!$C:$C,0)))</f>
        <v>electricity-sector-main.html#subsidies</v>
      </c>
      <c r="R342" s="358" t="str">
        <f>IF(ISBLANK(INDEX('Policy Characteristics'!L:L,MATCH($C342,'Policy Characteristics'!$C:$C,0))),"",INDEX('Policy Characteristics'!L:L,MATCH($C342,'Policy Characteristics'!$C:$C,0)))</f>
        <v>subsidy-for-electricity-production.html</v>
      </c>
    </row>
    <row r="343" spans="1:18" s="2" customFormat="1" x14ac:dyDescent="0.35">
      <c r="A343" s="358" t="str">
        <f>IF(ISBLANK(INDEX('Policy Characteristics'!A:A,MATCH($C343,'Policy Characteristics'!$C:$C,0))),"",INDEX('Policy Characteristics'!A:A,MATCH($C343,'Policy Characteristics'!$C:$C,0)))</f>
        <v>Electricity Supply</v>
      </c>
      <c r="B343" s="358" t="str">
        <f>IF(ISBLANK(INDEX('Policy Characteristics'!B:B,MATCH($C343,'Policy Characteristics'!$C:$C,0))),"",INDEX('Policy Characteristics'!B:B,MATCH($C343,'Policy Characteristics'!$C:$C,0)))</f>
        <v>Subsidy for Electricity Production</v>
      </c>
      <c r="C343" s="463" t="str">
        <f t="shared" si="27"/>
        <v>Subsidy for Elec Production by Fuel</v>
      </c>
      <c r="D343" s="285" t="s">
        <v>477</v>
      </c>
      <c r="E343" s="285" t="s">
        <v>274</v>
      </c>
      <c r="F343" s="286" t="s">
        <v>476</v>
      </c>
      <c r="G343" s="467" t="s">
        <v>337</v>
      </c>
      <c r="H343" s="297">
        <v>1564</v>
      </c>
      <c r="I343" s="286" t="s">
        <v>46</v>
      </c>
      <c r="J343" s="360" t="str">
        <f>IF(ISBLANK(INDEX('Policy Characteristics'!D:D,MATCH($C343,'Policy Characteristics'!$C:$C,0))),"",INDEX('Policy Characteristics'!D:D,MATCH($C343,'Policy Characteristics'!$C:$C,0)))</f>
        <v>Subsidy for Electricity Production</v>
      </c>
      <c r="K343" s="358" t="str">
        <f>IF(ISBLANK(INDEX('Policy Characteristics'!E:E,MATCH($C343,'Policy Characteristics'!$C:$C,0))),"",INDEX('Policy Characteristics'!E:E,MATCH($C343,'Policy Characteristics'!$C:$C,0)))</f>
        <v>elec generation subsidy</v>
      </c>
      <c r="L343" s="380">
        <f>IF(ISBLANK(INDEX('Policy Characteristics'!F:F,MATCH($C343,'Policy Characteristics'!$C:$C,0))),"",INDEX('Policy Characteristics'!F:F,MATCH($C343,'Policy Characteristics'!$C:$C,0)))</f>
        <v>0</v>
      </c>
      <c r="M343" s="380">
        <f>IF(ISBLANK(INDEX('Policy Characteristics'!G:G,MATCH($C343,'Policy Characteristics'!$C:$C,0))),"",INDEX('Policy Characteristics'!G:G,MATCH($C343,'Policy Characteristics'!$C:$C,0)))</f>
        <v>60</v>
      </c>
      <c r="N343" s="380">
        <f>IF(ISBLANK(INDEX('Policy Characteristics'!H:H,MATCH($C343,'Policy Characteristics'!$C:$C,0))),"",INDEX('Policy Characteristics'!H:H,MATCH($C343,'Policy Characteristics'!$C:$C,0)))</f>
        <v>1</v>
      </c>
      <c r="O343" s="358" t="str">
        <f>IF(ISBLANK(INDEX('Policy Characteristics'!I:I,MATCH($C343,'Policy Characteristics'!$C:$C,0))),"",INDEX('Policy Characteristics'!I:I,MATCH($C343,'Policy Characteristics'!$C:$C,0)))</f>
        <v>$/MWh</v>
      </c>
      <c r="P343" s="358" t="str">
        <f>IF(ISBLANK(INDEX('Policy Characteristics'!J:J,MATCH($C343,'Policy Characteristics'!$C:$C,0))),"",INDEX('Policy Characteristics'!J:J,MATCH($C343,'Policy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3" s="358" t="str">
        <f>IF(ISBLANK(INDEX('Policy Characteristics'!K:K,MATCH($C343,'Policy Characteristics'!$C:$C,0))),"",INDEX('Policy Characteristics'!K:K,MATCH($C343,'Policy Characteristics'!$C:$C,0)))</f>
        <v>electricity-sector-main.html#subsidies</v>
      </c>
      <c r="R343" s="358" t="str">
        <f>IF(ISBLANK(INDEX('Policy Characteristics'!L:L,MATCH($C343,'Policy Characteristics'!$C:$C,0))),"",INDEX('Policy Characteristics'!L:L,MATCH($C343,'Policy Characteristics'!$C:$C,0)))</f>
        <v>subsidy-for-electricity-production.html</v>
      </c>
    </row>
    <row r="344" spans="1:18" s="2" customFormat="1" x14ac:dyDescent="0.35">
      <c r="A344" s="358" t="str">
        <f>IF(ISBLANK(INDEX('Policy Characteristics'!A:A,MATCH($C344,'Policy Characteristics'!$C:$C,0))),"",INDEX('Policy Characteristics'!A:A,MATCH($C344,'Policy Characteristics'!$C:$C,0)))</f>
        <v>Electricity Supply</v>
      </c>
      <c r="B344" s="358" t="str">
        <f>IF(ISBLANK(INDEX('Policy Characteristics'!B:B,MATCH($C344,'Policy Characteristics'!$C:$C,0))),"",INDEX('Policy Characteristics'!B:B,MATCH($C344,'Policy Characteristics'!$C:$C,0)))</f>
        <v>Subsidy for Electricity Production</v>
      </c>
      <c r="C344" s="463" t="str">
        <f t="shared" si="27"/>
        <v>Subsidy for Elec Production by Fuel</v>
      </c>
      <c r="D344" s="286" t="s">
        <v>331</v>
      </c>
      <c r="E344" s="285" t="s">
        <v>272</v>
      </c>
      <c r="F344" s="286" t="s">
        <v>332</v>
      </c>
      <c r="G344" s="467" t="s">
        <v>326</v>
      </c>
      <c r="H344" s="297">
        <v>699</v>
      </c>
      <c r="I344" s="286" t="s">
        <v>46</v>
      </c>
      <c r="J344" s="360" t="str">
        <f>IF(ISBLANK(INDEX('Policy Characteristics'!D:D,MATCH($C344,'Policy Characteristics'!$C:$C,0))),"",INDEX('Policy Characteristics'!D:D,MATCH($C344,'Policy Characteristics'!$C:$C,0)))</f>
        <v>Subsidy for Electricity Production</v>
      </c>
      <c r="K344" s="358" t="str">
        <f>IF(ISBLANK(INDEX('Policy Characteristics'!E:E,MATCH($C344,'Policy Characteristics'!$C:$C,0))),"",INDEX('Policy Characteristics'!E:E,MATCH($C344,'Policy Characteristics'!$C:$C,0)))</f>
        <v>elec generation subsidy</v>
      </c>
      <c r="L344" s="380">
        <f>IF(ISBLANK(INDEX('Policy Characteristics'!F:F,MATCH($C344,'Policy Characteristics'!$C:$C,0))),"",INDEX('Policy Characteristics'!F:F,MATCH($C344,'Policy Characteristics'!$C:$C,0)))</f>
        <v>0</v>
      </c>
      <c r="M344" s="380">
        <f>IF(ISBLANK(INDEX('Policy Characteristics'!G:G,MATCH($C344,'Policy Characteristics'!$C:$C,0))),"",INDEX('Policy Characteristics'!G:G,MATCH($C344,'Policy Characteristics'!$C:$C,0)))</f>
        <v>60</v>
      </c>
      <c r="N344" s="380">
        <f>IF(ISBLANK(INDEX('Policy Characteristics'!H:H,MATCH($C344,'Policy Characteristics'!$C:$C,0))),"",INDEX('Policy Characteristics'!H:H,MATCH($C344,'Policy Characteristics'!$C:$C,0)))</f>
        <v>1</v>
      </c>
      <c r="O344" s="358" t="str">
        <f>IF(ISBLANK(INDEX('Policy Characteristics'!I:I,MATCH($C344,'Policy Characteristics'!$C:$C,0))),"",INDEX('Policy Characteristics'!I:I,MATCH($C344,'Policy Characteristics'!$C:$C,0)))</f>
        <v>$/MWh</v>
      </c>
      <c r="P344" s="358" t="str">
        <f>IF(ISBLANK(INDEX('Policy Characteristics'!J:J,MATCH($C344,'Policy Characteristics'!$C:$C,0))),"",INDEX('Policy Characteristics'!J:J,MATCH($C344,'Policy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4" s="358" t="str">
        <f>IF(ISBLANK(INDEX('Policy Characteristics'!K:K,MATCH($C344,'Policy Characteristics'!$C:$C,0))),"",INDEX('Policy Characteristics'!K:K,MATCH($C344,'Policy Characteristics'!$C:$C,0)))</f>
        <v>electricity-sector-main.html#subsidies</v>
      </c>
      <c r="R344" s="358" t="str">
        <f>IF(ISBLANK(INDEX('Policy Characteristics'!L:L,MATCH($C344,'Policy Characteristics'!$C:$C,0))),"",INDEX('Policy Characteristics'!L:L,MATCH($C344,'Policy Characteristics'!$C:$C,0)))</f>
        <v>subsidy-for-electricity-production.html</v>
      </c>
    </row>
    <row r="345" spans="1:18" s="2" customFormat="1" x14ac:dyDescent="0.35">
      <c r="A345" s="358" t="str">
        <f>IF(ISBLANK(INDEX('Policy Characteristics'!A:A,MATCH($C345,'Policy Characteristics'!$C:$C,0))),"",INDEX('Policy Characteristics'!A:A,MATCH($C345,'Policy Characteristics'!$C:$C,0)))</f>
        <v>Electricity Supply</v>
      </c>
      <c r="B345" s="358" t="str">
        <f>IF(ISBLANK(INDEX('Policy Characteristics'!B:B,MATCH($C345,'Policy Characteristics'!$C:$C,0))),"",INDEX('Policy Characteristics'!B:B,MATCH($C345,'Policy Characteristics'!$C:$C,0)))</f>
        <v>Subsidy for Electricity Production</v>
      </c>
      <c r="C345" s="463" t="str">
        <f t="shared" si="27"/>
        <v>Subsidy for Elec Production by Fuel</v>
      </c>
      <c r="D345" s="286" t="s">
        <v>331</v>
      </c>
      <c r="E345" s="285" t="s">
        <v>273</v>
      </c>
      <c r="F345" s="286" t="s">
        <v>332</v>
      </c>
      <c r="G345" s="467"/>
      <c r="H345" s="297">
        <v>1565</v>
      </c>
      <c r="I345" s="286" t="s">
        <v>46</v>
      </c>
      <c r="J345" s="360" t="str">
        <f>IF(ISBLANK(INDEX('Policy Characteristics'!D:D,MATCH($C345,'Policy Characteristics'!$C:$C,0))),"",INDEX('Policy Characteristics'!D:D,MATCH($C345,'Policy Characteristics'!$C:$C,0)))</f>
        <v>Subsidy for Electricity Production</v>
      </c>
      <c r="K345" s="358" t="str">
        <f>IF(ISBLANK(INDEX('Policy Characteristics'!E:E,MATCH($C345,'Policy Characteristics'!$C:$C,0))),"",INDEX('Policy Characteristics'!E:E,MATCH($C345,'Policy Characteristics'!$C:$C,0)))</f>
        <v>elec generation subsidy</v>
      </c>
      <c r="L345" s="380">
        <f>IF(ISBLANK(INDEX('Policy Characteristics'!F:F,MATCH($C345,'Policy Characteristics'!$C:$C,0))),"",INDEX('Policy Characteristics'!F:F,MATCH($C345,'Policy Characteristics'!$C:$C,0)))</f>
        <v>0</v>
      </c>
      <c r="M345" s="380">
        <f>IF(ISBLANK(INDEX('Policy Characteristics'!G:G,MATCH($C345,'Policy Characteristics'!$C:$C,0))),"",INDEX('Policy Characteristics'!G:G,MATCH($C345,'Policy Characteristics'!$C:$C,0)))</f>
        <v>60</v>
      </c>
      <c r="N345" s="380">
        <f>IF(ISBLANK(INDEX('Policy Characteristics'!H:H,MATCH($C345,'Policy Characteristics'!$C:$C,0))),"",INDEX('Policy Characteristics'!H:H,MATCH($C345,'Policy Characteristics'!$C:$C,0)))</f>
        <v>1</v>
      </c>
      <c r="O345" s="358" t="str">
        <f>IF(ISBLANK(INDEX('Policy Characteristics'!I:I,MATCH($C345,'Policy Characteristics'!$C:$C,0))),"",INDEX('Policy Characteristics'!I:I,MATCH($C345,'Policy Characteristics'!$C:$C,0)))</f>
        <v>$/MWh</v>
      </c>
      <c r="P345" s="358" t="str">
        <f>IF(ISBLANK(INDEX('Policy Characteristics'!J:J,MATCH($C345,'Policy Characteristics'!$C:$C,0))),"",INDEX('Policy Characteristics'!J:J,MATCH($C345,'Policy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5" s="358" t="str">
        <f>IF(ISBLANK(INDEX('Policy Characteristics'!K:K,MATCH($C345,'Policy Characteristics'!$C:$C,0))),"",INDEX('Policy Characteristics'!K:K,MATCH($C345,'Policy Characteristics'!$C:$C,0)))</f>
        <v>electricity-sector-main.html#subsidies</v>
      </c>
      <c r="R345" s="358" t="str">
        <f>IF(ISBLANK(INDEX('Policy Characteristics'!L:L,MATCH($C345,'Policy Characteristics'!$C:$C,0))),"",INDEX('Policy Characteristics'!L:L,MATCH($C345,'Policy Characteristics'!$C:$C,0)))</f>
        <v>subsidy-for-electricity-production.html</v>
      </c>
    </row>
    <row r="346" spans="1:18" s="2" customFormat="1" x14ac:dyDescent="0.35">
      <c r="A346" s="358" t="str">
        <f>IF(ISBLANK(INDEX('Policy Characteristics'!A:A,MATCH($C346,'Policy Characteristics'!$C:$C,0))),"",INDEX('Policy Characteristics'!A:A,MATCH($C346,'Policy Characteristics'!$C:$C,0)))</f>
        <v>Electricity Supply</v>
      </c>
      <c r="B346" s="358" t="str">
        <f>IF(ISBLANK(INDEX('Policy Characteristics'!B:B,MATCH($C346,'Policy Characteristics'!$C:$C,0))),"",INDEX('Policy Characteristics'!B:B,MATCH($C346,'Policy Characteristics'!$C:$C,0)))</f>
        <v>Subsidy for Electricity Production</v>
      </c>
      <c r="C346" s="463" t="str">
        <f t="shared" si="27"/>
        <v>Subsidy for Elec Production by Fuel</v>
      </c>
      <c r="D346" s="286" t="s">
        <v>331</v>
      </c>
      <c r="E346" s="285" t="s">
        <v>274</v>
      </c>
      <c r="F346" s="286" t="s">
        <v>332</v>
      </c>
      <c r="G346" s="467" t="s">
        <v>337</v>
      </c>
      <c r="H346" s="297">
        <v>1566</v>
      </c>
      <c r="I346" s="286" t="s">
        <v>46</v>
      </c>
      <c r="J346" s="360" t="str">
        <f>IF(ISBLANK(INDEX('Policy Characteristics'!D:D,MATCH($C346,'Policy Characteristics'!$C:$C,0))),"",INDEX('Policy Characteristics'!D:D,MATCH($C346,'Policy Characteristics'!$C:$C,0)))</f>
        <v>Subsidy for Electricity Production</v>
      </c>
      <c r="K346" s="358" t="str">
        <f>IF(ISBLANK(INDEX('Policy Characteristics'!E:E,MATCH($C346,'Policy Characteristics'!$C:$C,0))),"",INDEX('Policy Characteristics'!E:E,MATCH($C346,'Policy Characteristics'!$C:$C,0)))</f>
        <v>elec generation subsidy</v>
      </c>
      <c r="L346" s="380">
        <f>IF(ISBLANK(INDEX('Policy Characteristics'!F:F,MATCH($C346,'Policy Characteristics'!$C:$C,0))),"",INDEX('Policy Characteristics'!F:F,MATCH($C346,'Policy Characteristics'!$C:$C,0)))</f>
        <v>0</v>
      </c>
      <c r="M346" s="380">
        <f>IF(ISBLANK(INDEX('Policy Characteristics'!G:G,MATCH($C346,'Policy Characteristics'!$C:$C,0))),"",INDEX('Policy Characteristics'!G:G,MATCH($C346,'Policy Characteristics'!$C:$C,0)))</f>
        <v>60</v>
      </c>
      <c r="N346" s="380">
        <f>IF(ISBLANK(INDEX('Policy Characteristics'!H:H,MATCH($C346,'Policy Characteristics'!$C:$C,0))),"",INDEX('Policy Characteristics'!H:H,MATCH($C346,'Policy Characteristics'!$C:$C,0)))</f>
        <v>1</v>
      </c>
      <c r="O346" s="358" t="str">
        <f>IF(ISBLANK(INDEX('Policy Characteristics'!I:I,MATCH($C346,'Policy Characteristics'!$C:$C,0))),"",INDEX('Policy Characteristics'!I:I,MATCH($C346,'Policy Characteristics'!$C:$C,0)))</f>
        <v>$/MWh</v>
      </c>
      <c r="P346" s="358" t="str">
        <f>IF(ISBLANK(INDEX('Policy Characteristics'!J:J,MATCH($C346,'Policy Characteristics'!$C:$C,0))),"",INDEX('Policy Characteristics'!J:J,MATCH($C346,'Policy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6" s="358" t="str">
        <f>IF(ISBLANK(INDEX('Policy Characteristics'!K:K,MATCH($C346,'Policy Characteristics'!$C:$C,0))),"",INDEX('Policy Characteristics'!K:K,MATCH($C346,'Policy Characteristics'!$C:$C,0)))</f>
        <v>electricity-sector-main.html#subsidies</v>
      </c>
      <c r="R346" s="358" t="str">
        <f>IF(ISBLANK(INDEX('Policy Characteristics'!L:L,MATCH($C346,'Policy Characteristics'!$C:$C,0))),"",INDEX('Policy Characteristics'!L:L,MATCH($C346,'Policy Characteristics'!$C:$C,0)))</f>
        <v>subsidy-for-electricity-production.html</v>
      </c>
    </row>
    <row r="347" spans="1:18" s="2" customFormat="1" x14ac:dyDescent="0.35">
      <c r="A347" s="358" t="str">
        <f>IF(ISBLANK(INDEX('Policy Characteristics'!A:A,MATCH($C347,'Policy Characteristics'!$C:$C,0))),"",INDEX('Policy Characteristics'!A:A,MATCH($C347,'Policy Characteristics'!$C:$C,0)))</f>
        <v>Electricity Supply</v>
      </c>
      <c r="B347" s="358" t="str">
        <f>IF(ISBLANK(INDEX('Policy Characteristics'!B:B,MATCH($C347,'Policy Characteristics'!$C:$C,0))),"",INDEX('Policy Characteristics'!B:B,MATCH($C347,'Policy Characteristics'!$C:$C,0)))</f>
        <v>Subsidy for Electricity Production</v>
      </c>
      <c r="C347" s="463" t="str">
        <f t="shared" si="27"/>
        <v>Subsidy for Elec Production by Fuel</v>
      </c>
      <c r="D347" s="286" t="s">
        <v>78</v>
      </c>
      <c r="E347" s="285" t="s">
        <v>272</v>
      </c>
      <c r="F347" s="286" t="s">
        <v>92</v>
      </c>
      <c r="G347" s="467" t="s">
        <v>326</v>
      </c>
      <c r="H347" s="297">
        <v>37</v>
      </c>
      <c r="I347" s="285" t="s">
        <v>45</v>
      </c>
      <c r="J347" s="360" t="str">
        <f>IF(ISBLANK(INDEX('Policy Characteristics'!D:D,MATCH($C347,'Policy Characteristics'!$C:$C,0))),"",INDEX('Policy Characteristics'!D:D,MATCH($C347,'Policy Characteristics'!$C:$C,0)))</f>
        <v>Subsidy for Electricity Production</v>
      </c>
      <c r="K347" s="358" t="str">
        <f>IF(ISBLANK(INDEX('Policy Characteristics'!E:E,MATCH($C347,'Policy Characteristics'!$C:$C,0))),"",INDEX('Policy Characteristics'!E:E,MATCH($C347,'Policy Characteristics'!$C:$C,0)))</f>
        <v>elec generation subsidy</v>
      </c>
      <c r="L347" s="380">
        <f>IF(ISBLANK(INDEX('Policy Characteristics'!F:F,MATCH($C347,'Policy Characteristics'!$C:$C,0))),"",INDEX('Policy Characteristics'!F:F,MATCH($C347,'Policy Characteristics'!$C:$C,0)))</f>
        <v>0</v>
      </c>
      <c r="M347" s="380">
        <f>IF(ISBLANK(INDEX('Policy Characteristics'!G:G,MATCH($C347,'Policy Characteristics'!$C:$C,0))),"",INDEX('Policy Characteristics'!G:G,MATCH($C347,'Policy Characteristics'!$C:$C,0)))</f>
        <v>60</v>
      </c>
      <c r="N347" s="380">
        <f>IF(ISBLANK(INDEX('Policy Characteristics'!H:H,MATCH($C347,'Policy Characteristics'!$C:$C,0))),"",INDEX('Policy Characteristics'!H:H,MATCH($C347,'Policy Characteristics'!$C:$C,0)))</f>
        <v>1</v>
      </c>
      <c r="O347" s="358" t="str">
        <f>IF(ISBLANK(INDEX('Policy Characteristics'!I:I,MATCH($C347,'Policy Characteristics'!$C:$C,0))),"",INDEX('Policy Characteristics'!I:I,MATCH($C347,'Policy Characteristics'!$C:$C,0)))</f>
        <v>$/MWh</v>
      </c>
      <c r="P347" s="358" t="str">
        <f>IF(ISBLANK(INDEX('Policy Characteristics'!J:J,MATCH($C347,'Policy Characteristics'!$C:$C,0))),"",INDEX('Policy Characteristics'!J:J,MATCH($C347,'Policy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7" s="358" t="str">
        <f>IF(ISBLANK(INDEX('Policy Characteristics'!K:K,MATCH($C347,'Policy Characteristics'!$C:$C,0))),"",INDEX('Policy Characteristics'!K:K,MATCH($C347,'Policy Characteristics'!$C:$C,0)))</f>
        <v>electricity-sector-main.html#subsidies</v>
      </c>
      <c r="R347" s="358" t="str">
        <f>IF(ISBLANK(INDEX('Policy Characteristics'!L:L,MATCH($C347,'Policy Characteristics'!$C:$C,0))),"",INDEX('Policy Characteristics'!L:L,MATCH($C347,'Policy Characteristics'!$C:$C,0)))</f>
        <v>subsidy-for-electricity-production.html</v>
      </c>
    </row>
    <row r="348" spans="1:18" s="2" customFormat="1" x14ac:dyDescent="0.35">
      <c r="A348" s="358" t="str">
        <f>IF(ISBLANK(INDEX('Policy Characteristics'!A:A,MATCH($C348,'Policy Characteristics'!$C:$C,0))),"",INDEX('Policy Characteristics'!A:A,MATCH($C348,'Policy Characteristics'!$C:$C,0)))</f>
        <v>Electricity Supply</v>
      </c>
      <c r="B348" s="358" t="str">
        <f>IF(ISBLANK(INDEX('Policy Characteristics'!B:B,MATCH($C348,'Policy Characteristics'!$C:$C,0))),"",INDEX('Policy Characteristics'!B:B,MATCH($C348,'Policy Characteristics'!$C:$C,0)))</f>
        <v>Subsidy for Electricity Production</v>
      </c>
      <c r="C348" s="463" t="str">
        <f t="shared" si="27"/>
        <v>Subsidy for Elec Production by Fuel</v>
      </c>
      <c r="D348" s="286" t="s">
        <v>78</v>
      </c>
      <c r="E348" s="285" t="s">
        <v>273</v>
      </c>
      <c r="F348" s="286" t="s">
        <v>92</v>
      </c>
      <c r="G348" s="467"/>
      <c r="H348" s="297">
        <v>1567</v>
      </c>
      <c r="I348" s="286" t="s">
        <v>46</v>
      </c>
      <c r="J348" s="360" t="str">
        <f>IF(ISBLANK(INDEX('Policy Characteristics'!D:D,MATCH($C348,'Policy Characteristics'!$C:$C,0))),"",INDEX('Policy Characteristics'!D:D,MATCH($C348,'Policy Characteristics'!$C:$C,0)))</f>
        <v>Subsidy for Electricity Production</v>
      </c>
      <c r="K348" s="358" t="str">
        <f>IF(ISBLANK(INDEX('Policy Characteristics'!E:E,MATCH($C348,'Policy Characteristics'!$C:$C,0))),"",INDEX('Policy Characteristics'!E:E,MATCH($C348,'Policy Characteristics'!$C:$C,0)))</f>
        <v>elec generation subsidy</v>
      </c>
      <c r="L348" s="380">
        <f>IF(ISBLANK(INDEX('Policy Characteristics'!F:F,MATCH($C348,'Policy Characteristics'!$C:$C,0))),"",INDEX('Policy Characteristics'!F:F,MATCH($C348,'Policy Characteristics'!$C:$C,0)))</f>
        <v>0</v>
      </c>
      <c r="M348" s="380">
        <f>IF(ISBLANK(INDEX('Policy Characteristics'!G:G,MATCH($C348,'Policy Characteristics'!$C:$C,0))),"",INDEX('Policy Characteristics'!G:G,MATCH($C348,'Policy Characteristics'!$C:$C,0)))</f>
        <v>60</v>
      </c>
      <c r="N348" s="380">
        <f>IF(ISBLANK(INDEX('Policy Characteristics'!H:H,MATCH($C348,'Policy Characteristics'!$C:$C,0))),"",INDEX('Policy Characteristics'!H:H,MATCH($C348,'Policy Characteristics'!$C:$C,0)))</f>
        <v>1</v>
      </c>
      <c r="O348" s="358" t="str">
        <f>IF(ISBLANK(INDEX('Policy Characteristics'!I:I,MATCH($C348,'Policy Characteristics'!$C:$C,0))),"",INDEX('Policy Characteristics'!I:I,MATCH($C348,'Policy Characteristics'!$C:$C,0)))</f>
        <v>$/MWh</v>
      </c>
      <c r="P348" s="358" t="str">
        <f>IF(ISBLANK(INDEX('Policy Characteristics'!J:J,MATCH($C348,'Policy Characteristics'!$C:$C,0))),"",INDEX('Policy Characteristics'!J:J,MATCH($C348,'Policy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8" s="358" t="str">
        <f>IF(ISBLANK(INDEX('Policy Characteristics'!K:K,MATCH($C348,'Policy Characteristics'!$C:$C,0))),"",INDEX('Policy Characteristics'!K:K,MATCH($C348,'Policy Characteristics'!$C:$C,0)))</f>
        <v>electricity-sector-main.html#subsidies</v>
      </c>
      <c r="R348" s="358" t="str">
        <f>IF(ISBLANK(INDEX('Policy Characteristics'!L:L,MATCH($C348,'Policy Characteristics'!$C:$C,0))),"",INDEX('Policy Characteristics'!L:L,MATCH($C348,'Policy Characteristics'!$C:$C,0)))</f>
        <v>subsidy-for-electricity-production.html</v>
      </c>
    </row>
    <row r="349" spans="1:18" s="2" customFormat="1" x14ac:dyDescent="0.35">
      <c r="A349" s="358" t="str">
        <f>IF(ISBLANK(INDEX('Policy Characteristics'!A:A,MATCH($C349,'Policy Characteristics'!$C:$C,0))),"",INDEX('Policy Characteristics'!A:A,MATCH($C349,'Policy Characteristics'!$C:$C,0)))</f>
        <v>Electricity Supply</v>
      </c>
      <c r="B349" s="358" t="str">
        <f>IF(ISBLANK(INDEX('Policy Characteristics'!B:B,MATCH($C349,'Policy Characteristics'!$C:$C,0))),"",INDEX('Policy Characteristics'!B:B,MATCH($C349,'Policy Characteristics'!$C:$C,0)))</f>
        <v>Subsidy for Electricity Production</v>
      </c>
      <c r="C349" s="463" t="str">
        <f t="shared" si="27"/>
        <v>Subsidy for Elec Production by Fuel</v>
      </c>
      <c r="D349" s="286" t="s">
        <v>78</v>
      </c>
      <c r="E349" s="285" t="s">
        <v>274</v>
      </c>
      <c r="F349" s="286" t="s">
        <v>92</v>
      </c>
      <c r="G349" s="467" t="s">
        <v>337</v>
      </c>
      <c r="H349" s="297">
        <v>1568</v>
      </c>
      <c r="I349" s="285" t="s">
        <v>45</v>
      </c>
      <c r="J349" s="360" t="str">
        <f>IF(ISBLANK(INDEX('Policy Characteristics'!D:D,MATCH($C349,'Policy Characteristics'!$C:$C,0))),"",INDEX('Policy Characteristics'!D:D,MATCH($C349,'Policy Characteristics'!$C:$C,0)))</f>
        <v>Subsidy for Electricity Production</v>
      </c>
      <c r="K349" s="358" t="str">
        <f>IF(ISBLANK(INDEX('Policy Characteristics'!E:E,MATCH($C349,'Policy Characteristics'!$C:$C,0))),"",INDEX('Policy Characteristics'!E:E,MATCH($C349,'Policy Characteristics'!$C:$C,0)))</f>
        <v>elec generation subsidy</v>
      </c>
      <c r="L349" s="380">
        <f>IF(ISBLANK(INDEX('Policy Characteristics'!F:F,MATCH($C349,'Policy Characteristics'!$C:$C,0))),"",INDEX('Policy Characteristics'!F:F,MATCH($C349,'Policy Characteristics'!$C:$C,0)))</f>
        <v>0</v>
      </c>
      <c r="M349" s="380">
        <f>IF(ISBLANK(INDEX('Policy Characteristics'!G:G,MATCH($C349,'Policy Characteristics'!$C:$C,0))),"",INDEX('Policy Characteristics'!G:G,MATCH($C349,'Policy Characteristics'!$C:$C,0)))</f>
        <v>60</v>
      </c>
      <c r="N349" s="380">
        <f>IF(ISBLANK(INDEX('Policy Characteristics'!H:H,MATCH($C349,'Policy Characteristics'!$C:$C,0))),"",INDEX('Policy Characteristics'!H:H,MATCH($C349,'Policy Characteristics'!$C:$C,0)))</f>
        <v>1</v>
      </c>
      <c r="O349" s="358" t="str">
        <f>IF(ISBLANK(INDEX('Policy Characteristics'!I:I,MATCH($C349,'Policy Characteristics'!$C:$C,0))),"",INDEX('Policy Characteristics'!I:I,MATCH($C349,'Policy Characteristics'!$C:$C,0)))</f>
        <v>$/MWh</v>
      </c>
      <c r="P349" s="358" t="str">
        <f>IF(ISBLANK(INDEX('Policy Characteristics'!J:J,MATCH($C349,'Policy Characteristics'!$C:$C,0))),"",INDEX('Policy Characteristics'!J:J,MATCH($C349,'Policy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9" s="358" t="str">
        <f>IF(ISBLANK(INDEX('Policy Characteristics'!K:K,MATCH($C349,'Policy Characteristics'!$C:$C,0))),"",INDEX('Policy Characteristics'!K:K,MATCH($C349,'Policy Characteristics'!$C:$C,0)))</f>
        <v>electricity-sector-main.html#subsidies</v>
      </c>
      <c r="R349" s="358" t="str">
        <f>IF(ISBLANK(INDEX('Policy Characteristics'!L:L,MATCH($C349,'Policy Characteristics'!$C:$C,0))),"",INDEX('Policy Characteristics'!L:L,MATCH($C349,'Policy Characteristics'!$C:$C,0)))</f>
        <v>subsidy-for-electricity-production.html</v>
      </c>
    </row>
    <row r="350" spans="1:18" s="2" customFormat="1" x14ac:dyDescent="0.35">
      <c r="A350" s="358" t="str">
        <f>IF(ISBLANK(INDEX('Policy Characteristics'!A:A,MATCH($C350,'Policy Characteristics'!$C:$C,0))),"",INDEX('Policy Characteristics'!A:A,MATCH($C350,'Policy Characteristics'!$C:$C,0)))</f>
        <v>Electricity Supply</v>
      </c>
      <c r="B350" s="358" t="str">
        <f>IF(ISBLANK(INDEX('Policy Characteristics'!B:B,MATCH($C350,'Policy Characteristics'!$C:$C,0))),"",INDEX('Policy Characteristics'!B:B,MATCH($C350,'Policy Characteristics'!$C:$C,0)))</f>
        <v>Subsidy for Electricity Production</v>
      </c>
      <c r="C350" s="463" t="str">
        <f t="shared" si="27"/>
        <v>Subsidy for Elec Production by Fuel</v>
      </c>
      <c r="D350" s="286" t="s">
        <v>79</v>
      </c>
      <c r="E350" s="285" t="s">
        <v>272</v>
      </c>
      <c r="F350" s="286" t="s">
        <v>93</v>
      </c>
      <c r="G350" s="467" t="s">
        <v>326</v>
      </c>
      <c r="H350" s="297">
        <v>700</v>
      </c>
      <c r="I350" s="285" t="s">
        <v>45</v>
      </c>
      <c r="J350" s="360" t="str">
        <f>IF(ISBLANK(INDEX('Policy Characteristics'!D:D,MATCH($C350,'Policy Characteristics'!$C:$C,0))),"",INDEX('Policy Characteristics'!D:D,MATCH($C350,'Policy Characteristics'!$C:$C,0)))</f>
        <v>Subsidy for Electricity Production</v>
      </c>
      <c r="K350" s="358" t="str">
        <f>IF(ISBLANK(INDEX('Policy Characteristics'!E:E,MATCH($C350,'Policy Characteristics'!$C:$C,0))),"",INDEX('Policy Characteristics'!E:E,MATCH($C350,'Policy Characteristics'!$C:$C,0)))</f>
        <v>elec generation subsidy</v>
      </c>
      <c r="L350" s="380">
        <f>IF(ISBLANK(INDEX('Policy Characteristics'!F:F,MATCH($C350,'Policy Characteristics'!$C:$C,0))),"",INDEX('Policy Characteristics'!F:F,MATCH($C350,'Policy Characteristics'!$C:$C,0)))</f>
        <v>0</v>
      </c>
      <c r="M350" s="380">
        <f>IF(ISBLANK(INDEX('Policy Characteristics'!G:G,MATCH($C350,'Policy Characteristics'!$C:$C,0))),"",INDEX('Policy Characteristics'!G:G,MATCH($C350,'Policy Characteristics'!$C:$C,0)))</f>
        <v>60</v>
      </c>
      <c r="N350" s="380">
        <f>IF(ISBLANK(INDEX('Policy Characteristics'!H:H,MATCH($C350,'Policy Characteristics'!$C:$C,0))),"",INDEX('Policy Characteristics'!H:H,MATCH($C350,'Policy Characteristics'!$C:$C,0)))</f>
        <v>1</v>
      </c>
      <c r="O350" s="358" t="str">
        <f>IF(ISBLANK(INDEX('Policy Characteristics'!I:I,MATCH($C350,'Policy Characteristics'!$C:$C,0))),"",INDEX('Policy Characteristics'!I:I,MATCH($C350,'Policy Characteristics'!$C:$C,0)))</f>
        <v>$/MWh</v>
      </c>
      <c r="P350" s="358" t="str">
        <f>IF(ISBLANK(INDEX('Policy Characteristics'!J:J,MATCH($C350,'Policy Characteristics'!$C:$C,0))),"",INDEX('Policy Characteristics'!J:J,MATCH($C350,'Policy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0" s="358" t="str">
        <f>IF(ISBLANK(INDEX('Policy Characteristics'!K:K,MATCH($C350,'Policy Characteristics'!$C:$C,0))),"",INDEX('Policy Characteristics'!K:K,MATCH($C350,'Policy Characteristics'!$C:$C,0)))</f>
        <v>electricity-sector-main.html#subsidies</v>
      </c>
      <c r="R350" s="358" t="str">
        <f>IF(ISBLANK(INDEX('Policy Characteristics'!L:L,MATCH($C350,'Policy Characteristics'!$C:$C,0))),"",INDEX('Policy Characteristics'!L:L,MATCH($C350,'Policy Characteristics'!$C:$C,0)))</f>
        <v>subsidy-for-electricity-production.html</v>
      </c>
    </row>
    <row r="351" spans="1:18" s="2" customFormat="1" x14ac:dyDescent="0.35">
      <c r="A351" s="358" t="str">
        <f>IF(ISBLANK(INDEX('Policy Characteristics'!A:A,MATCH($C351,'Policy Characteristics'!$C:$C,0))),"",INDEX('Policy Characteristics'!A:A,MATCH($C351,'Policy Characteristics'!$C:$C,0)))</f>
        <v>Electricity Supply</v>
      </c>
      <c r="B351" s="358" t="str">
        <f>IF(ISBLANK(INDEX('Policy Characteristics'!B:B,MATCH($C351,'Policy Characteristics'!$C:$C,0))),"",INDEX('Policy Characteristics'!B:B,MATCH($C351,'Policy Characteristics'!$C:$C,0)))</f>
        <v>Subsidy for Electricity Production</v>
      </c>
      <c r="C351" s="463" t="str">
        <f t="shared" si="27"/>
        <v>Subsidy for Elec Production by Fuel</v>
      </c>
      <c r="D351" s="286" t="s">
        <v>79</v>
      </c>
      <c r="E351" s="285" t="s">
        <v>273</v>
      </c>
      <c r="F351" s="286" t="s">
        <v>93</v>
      </c>
      <c r="G351" s="467"/>
      <c r="H351" s="297">
        <v>1569</v>
      </c>
      <c r="I351" s="286" t="s">
        <v>46</v>
      </c>
      <c r="J351" s="360" t="str">
        <f>IF(ISBLANK(INDEX('Policy Characteristics'!D:D,MATCH($C351,'Policy Characteristics'!$C:$C,0))),"",INDEX('Policy Characteristics'!D:D,MATCH($C351,'Policy Characteristics'!$C:$C,0)))</f>
        <v>Subsidy for Electricity Production</v>
      </c>
      <c r="K351" s="358" t="str">
        <f>IF(ISBLANK(INDEX('Policy Characteristics'!E:E,MATCH($C351,'Policy Characteristics'!$C:$C,0))),"",INDEX('Policy Characteristics'!E:E,MATCH($C351,'Policy Characteristics'!$C:$C,0)))</f>
        <v>elec generation subsidy</v>
      </c>
      <c r="L351" s="380">
        <f>IF(ISBLANK(INDEX('Policy Characteristics'!F:F,MATCH($C351,'Policy Characteristics'!$C:$C,0))),"",INDEX('Policy Characteristics'!F:F,MATCH($C351,'Policy Characteristics'!$C:$C,0)))</f>
        <v>0</v>
      </c>
      <c r="M351" s="380">
        <f>IF(ISBLANK(INDEX('Policy Characteristics'!G:G,MATCH($C351,'Policy Characteristics'!$C:$C,0))),"",INDEX('Policy Characteristics'!G:G,MATCH($C351,'Policy Characteristics'!$C:$C,0)))</f>
        <v>60</v>
      </c>
      <c r="N351" s="380">
        <f>IF(ISBLANK(INDEX('Policy Characteristics'!H:H,MATCH($C351,'Policy Characteristics'!$C:$C,0))),"",INDEX('Policy Characteristics'!H:H,MATCH($C351,'Policy Characteristics'!$C:$C,0)))</f>
        <v>1</v>
      </c>
      <c r="O351" s="358" t="str">
        <f>IF(ISBLANK(INDEX('Policy Characteristics'!I:I,MATCH($C351,'Policy Characteristics'!$C:$C,0))),"",INDEX('Policy Characteristics'!I:I,MATCH($C351,'Policy Characteristics'!$C:$C,0)))</f>
        <v>$/MWh</v>
      </c>
      <c r="P351" s="358" t="str">
        <f>IF(ISBLANK(INDEX('Policy Characteristics'!J:J,MATCH($C351,'Policy Characteristics'!$C:$C,0))),"",INDEX('Policy Characteristics'!J:J,MATCH($C351,'Policy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1" s="358" t="str">
        <f>IF(ISBLANK(INDEX('Policy Characteristics'!K:K,MATCH($C351,'Policy Characteristics'!$C:$C,0))),"",INDEX('Policy Characteristics'!K:K,MATCH($C351,'Policy Characteristics'!$C:$C,0)))</f>
        <v>electricity-sector-main.html#subsidies</v>
      </c>
      <c r="R351" s="358" t="str">
        <f>IF(ISBLANK(INDEX('Policy Characteristics'!L:L,MATCH($C351,'Policy Characteristics'!$C:$C,0))),"",INDEX('Policy Characteristics'!L:L,MATCH($C351,'Policy Characteristics'!$C:$C,0)))</f>
        <v>subsidy-for-electricity-production.html</v>
      </c>
    </row>
    <row r="352" spans="1:18" s="2" customFormat="1" x14ac:dyDescent="0.35">
      <c r="A352" s="358" t="str">
        <f>IF(ISBLANK(INDEX('Policy Characteristics'!A:A,MATCH($C352,'Policy Characteristics'!$C:$C,0))),"",INDEX('Policy Characteristics'!A:A,MATCH($C352,'Policy Characteristics'!$C:$C,0)))</f>
        <v>Electricity Supply</v>
      </c>
      <c r="B352" s="358" t="str">
        <f>IF(ISBLANK(INDEX('Policy Characteristics'!B:B,MATCH($C352,'Policy Characteristics'!$C:$C,0))),"",INDEX('Policy Characteristics'!B:B,MATCH($C352,'Policy Characteristics'!$C:$C,0)))</f>
        <v>Subsidy for Electricity Production</v>
      </c>
      <c r="C352" s="463" t="str">
        <f t="shared" si="27"/>
        <v>Subsidy for Elec Production by Fuel</v>
      </c>
      <c r="D352" s="286" t="s">
        <v>79</v>
      </c>
      <c r="E352" s="285" t="s">
        <v>274</v>
      </c>
      <c r="F352" s="286" t="s">
        <v>93</v>
      </c>
      <c r="G352" s="467" t="s">
        <v>337</v>
      </c>
      <c r="H352" s="297">
        <v>1570</v>
      </c>
      <c r="I352" s="285" t="s">
        <v>45</v>
      </c>
      <c r="J352" s="360" t="str">
        <f>IF(ISBLANK(INDEX('Policy Characteristics'!D:D,MATCH($C352,'Policy Characteristics'!$C:$C,0))),"",INDEX('Policy Characteristics'!D:D,MATCH($C352,'Policy Characteristics'!$C:$C,0)))</f>
        <v>Subsidy for Electricity Production</v>
      </c>
      <c r="K352" s="358" t="str">
        <f>IF(ISBLANK(INDEX('Policy Characteristics'!E:E,MATCH($C352,'Policy Characteristics'!$C:$C,0))),"",INDEX('Policy Characteristics'!E:E,MATCH($C352,'Policy Characteristics'!$C:$C,0)))</f>
        <v>elec generation subsidy</v>
      </c>
      <c r="L352" s="380">
        <f>IF(ISBLANK(INDEX('Policy Characteristics'!F:F,MATCH($C352,'Policy Characteristics'!$C:$C,0))),"",INDEX('Policy Characteristics'!F:F,MATCH($C352,'Policy Characteristics'!$C:$C,0)))</f>
        <v>0</v>
      </c>
      <c r="M352" s="380">
        <f>IF(ISBLANK(INDEX('Policy Characteristics'!G:G,MATCH($C352,'Policy Characteristics'!$C:$C,0))),"",INDEX('Policy Characteristics'!G:G,MATCH($C352,'Policy Characteristics'!$C:$C,0)))</f>
        <v>60</v>
      </c>
      <c r="N352" s="380">
        <f>IF(ISBLANK(INDEX('Policy Characteristics'!H:H,MATCH($C352,'Policy Characteristics'!$C:$C,0))),"",INDEX('Policy Characteristics'!H:H,MATCH($C352,'Policy Characteristics'!$C:$C,0)))</f>
        <v>1</v>
      </c>
      <c r="O352" s="358" t="str">
        <f>IF(ISBLANK(INDEX('Policy Characteristics'!I:I,MATCH($C352,'Policy Characteristics'!$C:$C,0))),"",INDEX('Policy Characteristics'!I:I,MATCH($C352,'Policy Characteristics'!$C:$C,0)))</f>
        <v>$/MWh</v>
      </c>
      <c r="P352" s="358" t="str">
        <f>IF(ISBLANK(INDEX('Policy Characteristics'!J:J,MATCH($C352,'Policy Characteristics'!$C:$C,0))),"",INDEX('Policy Characteristics'!J:J,MATCH($C352,'Policy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2" s="358" t="str">
        <f>IF(ISBLANK(INDEX('Policy Characteristics'!K:K,MATCH($C352,'Policy Characteristics'!$C:$C,0))),"",INDEX('Policy Characteristics'!K:K,MATCH($C352,'Policy Characteristics'!$C:$C,0)))</f>
        <v>electricity-sector-main.html#subsidies</v>
      </c>
      <c r="R352" s="358" t="str">
        <f>IF(ISBLANK(INDEX('Policy Characteristics'!L:L,MATCH($C352,'Policy Characteristics'!$C:$C,0))),"",INDEX('Policy Characteristics'!L:L,MATCH($C352,'Policy Characteristics'!$C:$C,0)))</f>
        <v>subsidy-for-electricity-production.html</v>
      </c>
    </row>
    <row r="353" spans="1:18" s="2" customFormat="1" x14ac:dyDescent="0.35">
      <c r="A353" s="358" t="str">
        <f>IF(ISBLANK(INDEX('Policy Characteristics'!A:A,MATCH($C353,'Policy Characteristics'!$C:$C,0))),"",INDEX('Policy Characteristics'!A:A,MATCH($C353,'Policy Characteristics'!$C:$C,0)))</f>
        <v>Electricity Supply</v>
      </c>
      <c r="B353" s="358" t="str">
        <f>IF(ISBLANK(INDEX('Policy Characteristics'!B:B,MATCH($C353,'Policy Characteristics'!$C:$C,0))),"",INDEX('Policy Characteristics'!B:B,MATCH($C353,'Policy Characteristics'!$C:$C,0)))</f>
        <v>Subsidy for Electricity Production</v>
      </c>
      <c r="C353" s="463" t="str">
        <f t="shared" si="27"/>
        <v>Subsidy for Elec Production by Fuel</v>
      </c>
      <c r="D353" s="286" t="s">
        <v>478</v>
      </c>
      <c r="E353" s="285" t="s">
        <v>272</v>
      </c>
      <c r="F353" s="286" t="s">
        <v>481</v>
      </c>
      <c r="G353" s="467" t="s">
        <v>326</v>
      </c>
      <c r="H353" s="297">
        <v>39</v>
      </c>
      <c r="I353" s="285" t="s">
        <v>45</v>
      </c>
      <c r="J353" s="360" t="str">
        <f>IF(ISBLANK(INDEX('Policy Characteristics'!D:D,MATCH($C353,'Policy Characteristics'!$C:$C,0))),"",INDEX('Policy Characteristics'!D:D,MATCH($C353,'Policy Characteristics'!$C:$C,0)))</f>
        <v>Subsidy for Electricity Production</v>
      </c>
      <c r="K353" s="358" t="str">
        <f>IF(ISBLANK(INDEX('Policy Characteristics'!E:E,MATCH($C353,'Policy Characteristics'!$C:$C,0))),"",INDEX('Policy Characteristics'!E:E,MATCH($C353,'Policy Characteristics'!$C:$C,0)))</f>
        <v>elec generation subsidy</v>
      </c>
      <c r="L353" s="380">
        <f>IF(ISBLANK(INDEX('Policy Characteristics'!F:F,MATCH($C353,'Policy Characteristics'!$C:$C,0))),"",INDEX('Policy Characteristics'!F:F,MATCH($C353,'Policy Characteristics'!$C:$C,0)))</f>
        <v>0</v>
      </c>
      <c r="M353" s="380">
        <f>IF(ISBLANK(INDEX('Policy Characteristics'!G:G,MATCH($C353,'Policy Characteristics'!$C:$C,0))),"",INDEX('Policy Characteristics'!G:G,MATCH($C353,'Policy Characteristics'!$C:$C,0)))</f>
        <v>60</v>
      </c>
      <c r="N353" s="380">
        <f>IF(ISBLANK(INDEX('Policy Characteristics'!H:H,MATCH($C353,'Policy Characteristics'!$C:$C,0))),"",INDEX('Policy Characteristics'!H:H,MATCH($C353,'Policy Characteristics'!$C:$C,0)))</f>
        <v>1</v>
      </c>
      <c r="O353" s="358" t="str">
        <f>IF(ISBLANK(INDEX('Policy Characteristics'!I:I,MATCH($C353,'Policy Characteristics'!$C:$C,0))),"",INDEX('Policy Characteristics'!I:I,MATCH($C353,'Policy Characteristics'!$C:$C,0)))</f>
        <v>$/MWh</v>
      </c>
      <c r="P353" s="358" t="str">
        <f>IF(ISBLANK(INDEX('Policy Characteristics'!J:J,MATCH($C353,'Policy Characteristics'!$C:$C,0))),"",INDEX('Policy Characteristics'!J:J,MATCH($C353,'Policy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3" s="358" t="str">
        <f>IF(ISBLANK(INDEX('Policy Characteristics'!K:K,MATCH($C353,'Policy Characteristics'!$C:$C,0))),"",INDEX('Policy Characteristics'!K:K,MATCH($C353,'Policy Characteristics'!$C:$C,0)))</f>
        <v>electricity-sector-main.html#subsidies</v>
      </c>
      <c r="R353" s="358" t="str">
        <f>IF(ISBLANK(INDEX('Policy Characteristics'!L:L,MATCH($C353,'Policy Characteristics'!$C:$C,0))),"",INDEX('Policy Characteristics'!L:L,MATCH($C353,'Policy Characteristics'!$C:$C,0)))</f>
        <v>subsidy-for-electricity-production.html</v>
      </c>
    </row>
    <row r="354" spans="1:18" s="2" customFormat="1" x14ac:dyDescent="0.35">
      <c r="A354" s="358" t="str">
        <f>IF(ISBLANK(INDEX('Policy Characteristics'!A:A,MATCH($C354,'Policy Characteristics'!$C:$C,0))),"",INDEX('Policy Characteristics'!A:A,MATCH($C354,'Policy Characteristics'!$C:$C,0)))</f>
        <v>Electricity Supply</v>
      </c>
      <c r="B354" s="358" t="str">
        <f>IF(ISBLANK(INDEX('Policy Characteristics'!B:B,MATCH($C354,'Policy Characteristics'!$C:$C,0))),"",INDEX('Policy Characteristics'!B:B,MATCH($C354,'Policy Characteristics'!$C:$C,0)))</f>
        <v>Subsidy for Electricity Production</v>
      </c>
      <c r="C354" s="463" t="str">
        <f t="shared" si="27"/>
        <v>Subsidy for Elec Production by Fuel</v>
      </c>
      <c r="D354" s="286" t="s">
        <v>478</v>
      </c>
      <c r="E354" s="285" t="s">
        <v>273</v>
      </c>
      <c r="F354" s="286" t="s">
        <v>481</v>
      </c>
      <c r="G354" s="467"/>
      <c r="H354" s="297">
        <v>1571</v>
      </c>
      <c r="I354" s="286" t="s">
        <v>46</v>
      </c>
      <c r="J354" s="360" t="str">
        <f>IF(ISBLANK(INDEX('Policy Characteristics'!D:D,MATCH($C354,'Policy Characteristics'!$C:$C,0))),"",INDEX('Policy Characteristics'!D:D,MATCH($C354,'Policy Characteristics'!$C:$C,0)))</f>
        <v>Subsidy for Electricity Production</v>
      </c>
      <c r="K354" s="358" t="str">
        <f>IF(ISBLANK(INDEX('Policy Characteristics'!E:E,MATCH($C354,'Policy Characteristics'!$C:$C,0))),"",INDEX('Policy Characteristics'!E:E,MATCH($C354,'Policy Characteristics'!$C:$C,0)))</f>
        <v>elec generation subsidy</v>
      </c>
      <c r="L354" s="380">
        <f>IF(ISBLANK(INDEX('Policy Characteristics'!F:F,MATCH($C354,'Policy Characteristics'!$C:$C,0))),"",INDEX('Policy Characteristics'!F:F,MATCH($C354,'Policy Characteristics'!$C:$C,0)))</f>
        <v>0</v>
      </c>
      <c r="M354" s="380">
        <f>IF(ISBLANK(INDEX('Policy Characteristics'!G:G,MATCH($C354,'Policy Characteristics'!$C:$C,0))),"",INDEX('Policy Characteristics'!G:G,MATCH($C354,'Policy Characteristics'!$C:$C,0)))</f>
        <v>60</v>
      </c>
      <c r="N354" s="380">
        <f>IF(ISBLANK(INDEX('Policy Characteristics'!H:H,MATCH($C354,'Policy Characteristics'!$C:$C,0))),"",INDEX('Policy Characteristics'!H:H,MATCH($C354,'Policy Characteristics'!$C:$C,0)))</f>
        <v>1</v>
      </c>
      <c r="O354" s="358" t="str">
        <f>IF(ISBLANK(INDEX('Policy Characteristics'!I:I,MATCH($C354,'Policy Characteristics'!$C:$C,0))),"",INDEX('Policy Characteristics'!I:I,MATCH($C354,'Policy Characteristics'!$C:$C,0)))</f>
        <v>$/MWh</v>
      </c>
      <c r="P354" s="358" t="str">
        <f>IF(ISBLANK(INDEX('Policy Characteristics'!J:J,MATCH($C354,'Policy Characteristics'!$C:$C,0))),"",INDEX('Policy Characteristics'!J:J,MATCH($C354,'Policy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4" s="358" t="str">
        <f>IF(ISBLANK(INDEX('Policy Characteristics'!K:K,MATCH($C354,'Policy Characteristics'!$C:$C,0))),"",INDEX('Policy Characteristics'!K:K,MATCH($C354,'Policy Characteristics'!$C:$C,0)))</f>
        <v>electricity-sector-main.html#subsidies</v>
      </c>
      <c r="R354" s="358" t="str">
        <f>IF(ISBLANK(INDEX('Policy Characteristics'!L:L,MATCH($C354,'Policy Characteristics'!$C:$C,0))),"",INDEX('Policy Characteristics'!L:L,MATCH($C354,'Policy Characteristics'!$C:$C,0)))</f>
        <v>subsidy-for-electricity-production.html</v>
      </c>
    </row>
    <row r="355" spans="1:18" s="2" customFormat="1" x14ac:dyDescent="0.35">
      <c r="A355" s="358" t="str">
        <f>IF(ISBLANK(INDEX('Policy Characteristics'!A:A,MATCH($C355,'Policy Characteristics'!$C:$C,0))),"",INDEX('Policy Characteristics'!A:A,MATCH($C355,'Policy Characteristics'!$C:$C,0)))</f>
        <v>Electricity Supply</v>
      </c>
      <c r="B355" s="358" t="str">
        <f>IF(ISBLANK(INDEX('Policy Characteristics'!B:B,MATCH($C355,'Policy Characteristics'!$C:$C,0))),"",INDEX('Policy Characteristics'!B:B,MATCH($C355,'Policy Characteristics'!$C:$C,0)))</f>
        <v>Subsidy for Electricity Production</v>
      </c>
      <c r="C355" s="463" t="str">
        <f t="shared" si="27"/>
        <v>Subsidy for Elec Production by Fuel</v>
      </c>
      <c r="D355" s="286" t="s">
        <v>478</v>
      </c>
      <c r="E355" s="285" t="s">
        <v>274</v>
      </c>
      <c r="F355" s="286" t="s">
        <v>481</v>
      </c>
      <c r="G355" s="467" t="s">
        <v>337</v>
      </c>
      <c r="H355" s="297">
        <v>1572</v>
      </c>
      <c r="I355" s="285" t="s">
        <v>45</v>
      </c>
      <c r="J355" s="360" t="str">
        <f>IF(ISBLANK(INDEX('Policy Characteristics'!D:D,MATCH($C355,'Policy Characteristics'!$C:$C,0))),"",INDEX('Policy Characteristics'!D:D,MATCH($C355,'Policy Characteristics'!$C:$C,0)))</f>
        <v>Subsidy for Electricity Production</v>
      </c>
      <c r="K355" s="358" t="str">
        <f>IF(ISBLANK(INDEX('Policy Characteristics'!E:E,MATCH($C355,'Policy Characteristics'!$C:$C,0))),"",INDEX('Policy Characteristics'!E:E,MATCH($C355,'Policy Characteristics'!$C:$C,0)))</f>
        <v>elec generation subsidy</v>
      </c>
      <c r="L355" s="380">
        <f>IF(ISBLANK(INDEX('Policy Characteristics'!F:F,MATCH($C355,'Policy Characteristics'!$C:$C,0))),"",INDEX('Policy Characteristics'!F:F,MATCH($C355,'Policy Characteristics'!$C:$C,0)))</f>
        <v>0</v>
      </c>
      <c r="M355" s="380">
        <f>IF(ISBLANK(INDEX('Policy Characteristics'!G:G,MATCH($C355,'Policy Characteristics'!$C:$C,0))),"",INDEX('Policy Characteristics'!G:G,MATCH($C355,'Policy Characteristics'!$C:$C,0)))</f>
        <v>60</v>
      </c>
      <c r="N355" s="380">
        <f>IF(ISBLANK(INDEX('Policy Characteristics'!H:H,MATCH($C355,'Policy Characteristics'!$C:$C,0))),"",INDEX('Policy Characteristics'!H:H,MATCH($C355,'Policy Characteristics'!$C:$C,0)))</f>
        <v>1</v>
      </c>
      <c r="O355" s="358" t="str">
        <f>IF(ISBLANK(INDEX('Policy Characteristics'!I:I,MATCH($C355,'Policy Characteristics'!$C:$C,0))),"",INDEX('Policy Characteristics'!I:I,MATCH($C355,'Policy Characteristics'!$C:$C,0)))</f>
        <v>$/MWh</v>
      </c>
      <c r="P355" s="358" t="str">
        <f>IF(ISBLANK(INDEX('Policy Characteristics'!J:J,MATCH($C355,'Policy Characteristics'!$C:$C,0))),"",INDEX('Policy Characteristics'!J:J,MATCH($C355,'Policy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5" s="358" t="str">
        <f>IF(ISBLANK(INDEX('Policy Characteristics'!K:K,MATCH($C355,'Policy Characteristics'!$C:$C,0))),"",INDEX('Policy Characteristics'!K:K,MATCH($C355,'Policy Characteristics'!$C:$C,0)))</f>
        <v>electricity-sector-main.html#subsidies</v>
      </c>
      <c r="R355" s="358" t="str">
        <f>IF(ISBLANK(INDEX('Policy Characteristics'!L:L,MATCH($C355,'Policy Characteristics'!$C:$C,0))),"",INDEX('Policy Characteristics'!L:L,MATCH($C355,'Policy Characteristics'!$C:$C,0)))</f>
        <v>subsidy-for-electricity-production.html</v>
      </c>
    </row>
    <row r="356" spans="1:18" s="2" customFormat="1" x14ac:dyDescent="0.35">
      <c r="A356" s="358" t="str">
        <f>IF(ISBLANK(INDEX('Policy Characteristics'!A:A,MATCH($C356,'Policy Characteristics'!$C:$C,0))),"",INDEX('Policy Characteristics'!A:A,MATCH($C356,'Policy Characteristics'!$C:$C,0)))</f>
        <v>Electricity Supply</v>
      </c>
      <c r="B356" s="358" t="str">
        <f>IF(ISBLANK(INDEX('Policy Characteristics'!B:B,MATCH($C356,'Policy Characteristics'!$C:$C,0))),"",INDEX('Policy Characteristics'!B:B,MATCH($C356,'Policy Characteristics'!$C:$C,0)))</f>
        <v>Subsidy for Electricity Production</v>
      </c>
      <c r="C356" s="463" t="str">
        <f t="shared" si="27"/>
        <v>Subsidy for Elec Production by Fuel</v>
      </c>
      <c r="D356" s="286" t="s">
        <v>80</v>
      </c>
      <c r="E356" s="285" t="s">
        <v>272</v>
      </c>
      <c r="F356" s="285" t="s">
        <v>94</v>
      </c>
      <c r="G356" s="467" t="s">
        <v>326</v>
      </c>
      <c r="H356" s="297">
        <v>40</v>
      </c>
      <c r="I356" s="285" t="s">
        <v>45</v>
      </c>
      <c r="J356" s="360" t="str">
        <f>IF(ISBLANK(INDEX('Policy Characteristics'!D:D,MATCH($C356,'Policy Characteristics'!$C:$C,0))),"",INDEX('Policy Characteristics'!D:D,MATCH($C356,'Policy Characteristics'!$C:$C,0)))</f>
        <v>Subsidy for Electricity Production</v>
      </c>
      <c r="K356" s="358" t="str">
        <f>IF(ISBLANK(INDEX('Policy Characteristics'!E:E,MATCH($C356,'Policy Characteristics'!$C:$C,0))),"",INDEX('Policy Characteristics'!E:E,MATCH($C356,'Policy Characteristics'!$C:$C,0)))</f>
        <v>elec generation subsidy</v>
      </c>
      <c r="L356" s="380">
        <f>IF(ISBLANK(INDEX('Policy Characteristics'!F:F,MATCH($C356,'Policy Characteristics'!$C:$C,0))),"",INDEX('Policy Characteristics'!F:F,MATCH($C356,'Policy Characteristics'!$C:$C,0)))</f>
        <v>0</v>
      </c>
      <c r="M356" s="380">
        <f>IF(ISBLANK(INDEX('Policy Characteristics'!G:G,MATCH($C356,'Policy Characteristics'!$C:$C,0))),"",INDEX('Policy Characteristics'!G:G,MATCH($C356,'Policy Characteristics'!$C:$C,0)))</f>
        <v>60</v>
      </c>
      <c r="N356" s="380">
        <f>IF(ISBLANK(INDEX('Policy Characteristics'!H:H,MATCH($C356,'Policy Characteristics'!$C:$C,0))),"",INDEX('Policy Characteristics'!H:H,MATCH($C356,'Policy Characteristics'!$C:$C,0)))</f>
        <v>1</v>
      </c>
      <c r="O356" s="358" t="str">
        <f>IF(ISBLANK(INDEX('Policy Characteristics'!I:I,MATCH($C356,'Policy Characteristics'!$C:$C,0))),"",INDEX('Policy Characteristics'!I:I,MATCH($C356,'Policy Characteristics'!$C:$C,0)))</f>
        <v>$/MWh</v>
      </c>
      <c r="P356" s="358" t="str">
        <f>IF(ISBLANK(INDEX('Policy Characteristics'!J:J,MATCH($C356,'Policy Characteristics'!$C:$C,0))),"",INDEX('Policy Characteristics'!J:J,MATCH($C356,'Policy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6" s="358" t="str">
        <f>IF(ISBLANK(INDEX('Policy Characteristics'!K:K,MATCH($C356,'Policy Characteristics'!$C:$C,0))),"",INDEX('Policy Characteristics'!K:K,MATCH($C356,'Policy Characteristics'!$C:$C,0)))</f>
        <v>electricity-sector-main.html#subsidies</v>
      </c>
      <c r="R356" s="358" t="str">
        <f>IF(ISBLANK(INDEX('Policy Characteristics'!L:L,MATCH($C356,'Policy Characteristics'!$C:$C,0))),"",INDEX('Policy Characteristics'!L:L,MATCH($C356,'Policy Characteristics'!$C:$C,0)))</f>
        <v>subsidy-for-electricity-production.html</v>
      </c>
    </row>
    <row r="357" spans="1:18" s="2" customFormat="1" x14ac:dyDescent="0.35">
      <c r="A357" s="358" t="str">
        <f>IF(ISBLANK(INDEX('Policy Characteristics'!A:A,MATCH($C357,'Policy Characteristics'!$C:$C,0))),"",INDEX('Policy Characteristics'!A:A,MATCH($C357,'Policy Characteristics'!$C:$C,0)))</f>
        <v>Electricity Supply</v>
      </c>
      <c r="B357" s="358" t="str">
        <f>IF(ISBLANK(INDEX('Policy Characteristics'!B:B,MATCH($C357,'Policy Characteristics'!$C:$C,0))),"",INDEX('Policy Characteristics'!B:B,MATCH($C357,'Policy Characteristics'!$C:$C,0)))</f>
        <v>Subsidy for Electricity Production</v>
      </c>
      <c r="C357" s="463" t="str">
        <f t="shared" si="27"/>
        <v>Subsidy for Elec Production by Fuel</v>
      </c>
      <c r="D357" s="286" t="s">
        <v>80</v>
      </c>
      <c r="E357" s="285" t="s">
        <v>273</v>
      </c>
      <c r="F357" s="285" t="s">
        <v>94</v>
      </c>
      <c r="G357" s="467"/>
      <c r="H357" s="297">
        <v>1573</v>
      </c>
      <c r="I357" s="286" t="s">
        <v>46</v>
      </c>
      <c r="J357" s="360" t="str">
        <f>IF(ISBLANK(INDEX('Policy Characteristics'!D:D,MATCH($C357,'Policy Characteristics'!$C:$C,0))),"",INDEX('Policy Characteristics'!D:D,MATCH($C357,'Policy Characteristics'!$C:$C,0)))</f>
        <v>Subsidy for Electricity Production</v>
      </c>
      <c r="K357" s="358" t="str">
        <f>IF(ISBLANK(INDEX('Policy Characteristics'!E:E,MATCH($C357,'Policy Characteristics'!$C:$C,0))),"",INDEX('Policy Characteristics'!E:E,MATCH($C357,'Policy Characteristics'!$C:$C,0)))</f>
        <v>elec generation subsidy</v>
      </c>
      <c r="L357" s="380">
        <f>IF(ISBLANK(INDEX('Policy Characteristics'!F:F,MATCH($C357,'Policy Characteristics'!$C:$C,0))),"",INDEX('Policy Characteristics'!F:F,MATCH($C357,'Policy Characteristics'!$C:$C,0)))</f>
        <v>0</v>
      </c>
      <c r="M357" s="380">
        <f>IF(ISBLANK(INDEX('Policy Characteristics'!G:G,MATCH($C357,'Policy Characteristics'!$C:$C,0))),"",INDEX('Policy Characteristics'!G:G,MATCH($C357,'Policy Characteristics'!$C:$C,0)))</f>
        <v>60</v>
      </c>
      <c r="N357" s="380">
        <f>IF(ISBLANK(INDEX('Policy Characteristics'!H:H,MATCH($C357,'Policy Characteristics'!$C:$C,0))),"",INDEX('Policy Characteristics'!H:H,MATCH($C357,'Policy Characteristics'!$C:$C,0)))</f>
        <v>1</v>
      </c>
      <c r="O357" s="358" t="str">
        <f>IF(ISBLANK(INDEX('Policy Characteristics'!I:I,MATCH($C357,'Policy Characteristics'!$C:$C,0))),"",INDEX('Policy Characteristics'!I:I,MATCH($C357,'Policy Characteristics'!$C:$C,0)))</f>
        <v>$/MWh</v>
      </c>
      <c r="P357" s="358" t="str">
        <f>IF(ISBLANK(INDEX('Policy Characteristics'!J:J,MATCH($C357,'Policy Characteristics'!$C:$C,0))),"",INDEX('Policy Characteristics'!J:J,MATCH($C357,'Policy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7" s="358" t="str">
        <f>IF(ISBLANK(INDEX('Policy Characteristics'!K:K,MATCH($C357,'Policy Characteristics'!$C:$C,0))),"",INDEX('Policy Characteristics'!K:K,MATCH($C357,'Policy Characteristics'!$C:$C,0)))</f>
        <v>electricity-sector-main.html#subsidies</v>
      </c>
      <c r="R357" s="358" t="str">
        <f>IF(ISBLANK(INDEX('Policy Characteristics'!L:L,MATCH($C357,'Policy Characteristics'!$C:$C,0))),"",INDEX('Policy Characteristics'!L:L,MATCH($C357,'Policy Characteristics'!$C:$C,0)))</f>
        <v>subsidy-for-electricity-production.html</v>
      </c>
    </row>
    <row r="358" spans="1:18" s="2" customFormat="1" x14ac:dyDescent="0.35">
      <c r="A358" s="358" t="str">
        <f>IF(ISBLANK(INDEX('Policy Characteristics'!A:A,MATCH($C358,'Policy Characteristics'!$C:$C,0))),"",INDEX('Policy Characteristics'!A:A,MATCH($C358,'Policy Characteristics'!$C:$C,0)))</f>
        <v>Electricity Supply</v>
      </c>
      <c r="B358" s="358" t="str">
        <f>IF(ISBLANK(INDEX('Policy Characteristics'!B:B,MATCH($C358,'Policy Characteristics'!$C:$C,0))),"",INDEX('Policy Characteristics'!B:B,MATCH($C358,'Policy Characteristics'!$C:$C,0)))</f>
        <v>Subsidy for Electricity Production</v>
      </c>
      <c r="C358" s="463" t="str">
        <f t="shared" si="27"/>
        <v>Subsidy for Elec Production by Fuel</v>
      </c>
      <c r="D358" s="286" t="s">
        <v>80</v>
      </c>
      <c r="E358" s="285" t="s">
        <v>274</v>
      </c>
      <c r="F358" s="285" t="s">
        <v>94</v>
      </c>
      <c r="G358" s="467" t="s">
        <v>337</v>
      </c>
      <c r="H358" s="297">
        <v>1574</v>
      </c>
      <c r="I358" s="285" t="s">
        <v>45</v>
      </c>
      <c r="J358" s="360" t="str">
        <f>IF(ISBLANK(INDEX('Policy Characteristics'!D:D,MATCH($C358,'Policy Characteristics'!$C:$C,0))),"",INDEX('Policy Characteristics'!D:D,MATCH($C358,'Policy Characteristics'!$C:$C,0)))</f>
        <v>Subsidy for Electricity Production</v>
      </c>
      <c r="K358" s="358" t="str">
        <f>IF(ISBLANK(INDEX('Policy Characteristics'!E:E,MATCH($C358,'Policy Characteristics'!$C:$C,0))),"",INDEX('Policy Characteristics'!E:E,MATCH($C358,'Policy Characteristics'!$C:$C,0)))</f>
        <v>elec generation subsidy</v>
      </c>
      <c r="L358" s="380">
        <f>IF(ISBLANK(INDEX('Policy Characteristics'!F:F,MATCH($C358,'Policy Characteristics'!$C:$C,0))),"",INDEX('Policy Characteristics'!F:F,MATCH($C358,'Policy Characteristics'!$C:$C,0)))</f>
        <v>0</v>
      </c>
      <c r="M358" s="380">
        <f>IF(ISBLANK(INDEX('Policy Characteristics'!G:G,MATCH($C358,'Policy Characteristics'!$C:$C,0))),"",INDEX('Policy Characteristics'!G:G,MATCH($C358,'Policy Characteristics'!$C:$C,0)))</f>
        <v>60</v>
      </c>
      <c r="N358" s="380">
        <f>IF(ISBLANK(INDEX('Policy Characteristics'!H:H,MATCH($C358,'Policy Characteristics'!$C:$C,0))),"",INDEX('Policy Characteristics'!H:H,MATCH($C358,'Policy Characteristics'!$C:$C,0)))</f>
        <v>1</v>
      </c>
      <c r="O358" s="358" t="str">
        <f>IF(ISBLANK(INDEX('Policy Characteristics'!I:I,MATCH($C358,'Policy Characteristics'!$C:$C,0))),"",INDEX('Policy Characteristics'!I:I,MATCH($C358,'Policy Characteristics'!$C:$C,0)))</f>
        <v>$/MWh</v>
      </c>
      <c r="P358" s="358" t="str">
        <f>IF(ISBLANK(INDEX('Policy Characteristics'!J:J,MATCH($C358,'Policy Characteristics'!$C:$C,0))),"",INDEX('Policy Characteristics'!J:J,MATCH($C358,'Policy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8" s="358" t="str">
        <f>IF(ISBLANK(INDEX('Policy Characteristics'!K:K,MATCH($C358,'Policy Characteristics'!$C:$C,0))),"",INDEX('Policy Characteristics'!K:K,MATCH($C358,'Policy Characteristics'!$C:$C,0)))</f>
        <v>electricity-sector-main.html#subsidies</v>
      </c>
      <c r="R358" s="358" t="str">
        <f>IF(ISBLANK(INDEX('Policy Characteristics'!L:L,MATCH($C358,'Policy Characteristics'!$C:$C,0))),"",INDEX('Policy Characteristics'!L:L,MATCH($C358,'Policy Characteristics'!$C:$C,0)))</f>
        <v>subsidy-for-electricity-production.html</v>
      </c>
    </row>
    <row r="359" spans="1:18" s="2" customFormat="1" x14ac:dyDescent="0.35">
      <c r="A359" s="358" t="str">
        <f>IF(ISBLANK(INDEX('Policy Characteristics'!A:A,MATCH($C359,'Policy Characteristics'!$C:$C,0))),"",INDEX('Policy Characteristics'!A:A,MATCH($C359,'Policy Characteristics'!$C:$C,0)))</f>
        <v>Electricity Supply</v>
      </c>
      <c r="B359" s="358" t="str">
        <f>IF(ISBLANK(INDEX('Policy Characteristics'!B:B,MATCH($C359,'Policy Characteristics'!$C:$C,0))),"",INDEX('Policy Characteristics'!B:B,MATCH($C359,'Policy Characteristics'!$C:$C,0)))</f>
        <v>Subsidy for Electricity Production</v>
      </c>
      <c r="C359" s="463" t="str">
        <f t="shared" si="27"/>
        <v>Subsidy for Elec Production by Fuel</v>
      </c>
      <c r="D359" s="286" t="s">
        <v>81</v>
      </c>
      <c r="E359" s="285" t="s">
        <v>272</v>
      </c>
      <c r="F359" s="285" t="s">
        <v>95</v>
      </c>
      <c r="G359" s="467" t="s">
        <v>326</v>
      </c>
      <c r="H359" s="297">
        <v>41</v>
      </c>
      <c r="I359" s="285" t="s">
        <v>45</v>
      </c>
      <c r="J359" s="360" t="str">
        <f>IF(ISBLANK(INDEX('Policy Characteristics'!D:D,MATCH($C359,'Policy Characteristics'!$C:$C,0))),"",INDEX('Policy Characteristics'!D:D,MATCH($C359,'Policy Characteristics'!$C:$C,0)))</f>
        <v>Subsidy for Electricity Production</v>
      </c>
      <c r="K359" s="358" t="str">
        <f>IF(ISBLANK(INDEX('Policy Characteristics'!E:E,MATCH($C359,'Policy Characteristics'!$C:$C,0))),"",INDEX('Policy Characteristics'!E:E,MATCH($C359,'Policy Characteristics'!$C:$C,0)))</f>
        <v>elec generation subsidy</v>
      </c>
      <c r="L359" s="380">
        <f>IF(ISBLANK(INDEX('Policy Characteristics'!F:F,MATCH($C359,'Policy Characteristics'!$C:$C,0))),"",INDEX('Policy Characteristics'!F:F,MATCH($C359,'Policy Characteristics'!$C:$C,0)))</f>
        <v>0</v>
      </c>
      <c r="M359" s="380">
        <f>IF(ISBLANK(INDEX('Policy Characteristics'!G:G,MATCH($C359,'Policy Characteristics'!$C:$C,0))),"",INDEX('Policy Characteristics'!G:G,MATCH($C359,'Policy Characteristics'!$C:$C,0)))</f>
        <v>60</v>
      </c>
      <c r="N359" s="380">
        <f>IF(ISBLANK(INDEX('Policy Characteristics'!H:H,MATCH($C359,'Policy Characteristics'!$C:$C,0))),"",INDEX('Policy Characteristics'!H:H,MATCH($C359,'Policy Characteristics'!$C:$C,0)))</f>
        <v>1</v>
      </c>
      <c r="O359" s="358" t="str">
        <f>IF(ISBLANK(INDEX('Policy Characteristics'!I:I,MATCH($C359,'Policy Characteristics'!$C:$C,0))),"",INDEX('Policy Characteristics'!I:I,MATCH($C359,'Policy Characteristics'!$C:$C,0)))</f>
        <v>$/MWh</v>
      </c>
      <c r="P359" s="358" t="str">
        <f>IF(ISBLANK(INDEX('Policy Characteristics'!J:J,MATCH($C359,'Policy Characteristics'!$C:$C,0))),"",INDEX('Policy Characteristics'!J:J,MATCH($C359,'Policy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9" s="358" t="str">
        <f>IF(ISBLANK(INDEX('Policy Characteristics'!K:K,MATCH($C359,'Policy Characteristics'!$C:$C,0))),"",INDEX('Policy Characteristics'!K:K,MATCH($C359,'Policy Characteristics'!$C:$C,0)))</f>
        <v>electricity-sector-main.html#subsidies</v>
      </c>
      <c r="R359" s="358" t="str">
        <f>IF(ISBLANK(INDEX('Policy Characteristics'!L:L,MATCH($C359,'Policy Characteristics'!$C:$C,0))),"",INDEX('Policy Characteristics'!L:L,MATCH($C359,'Policy Characteristics'!$C:$C,0)))</f>
        <v>subsidy-for-electricity-production.html</v>
      </c>
    </row>
    <row r="360" spans="1:18" s="2" customFormat="1" x14ac:dyDescent="0.35">
      <c r="A360" s="358" t="str">
        <f>IF(ISBLANK(INDEX('Policy Characteristics'!A:A,MATCH($C360,'Policy Characteristics'!$C:$C,0))),"",INDEX('Policy Characteristics'!A:A,MATCH($C360,'Policy Characteristics'!$C:$C,0)))</f>
        <v>Electricity Supply</v>
      </c>
      <c r="B360" s="358" t="str">
        <f>IF(ISBLANK(INDEX('Policy Characteristics'!B:B,MATCH($C360,'Policy Characteristics'!$C:$C,0))),"",INDEX('Policy Characteristics'!B:B,MATCH($C360,'Policy Characteristics'!$C:$C,0)))</f>
        <v>Subsidy for Electricity Production</v>
      </c>
      <c r="C360" s="463" t="str">
        <f t="shared" si="27"/>
        <v>Subsidy for Elec Production by Fuel</v>
      </c>
      <c r="D360" s="286" t="s">
        <v>81</v>
      </c>
      <c r="E360" s="285" t="s">
        <v>273</v>
      </c>
      <c r="F360" s="285" t="s">
        <v>95</v>
      </c>
      <c r="G360" s="467"/>
      <c r="H360" s="297">
        <v>1575</v>
      </c>
      <c r="I360" s="286" t="s">
        <v>46</v>
      </c>
      <c r="J360" s="360" t="str">
        <f>IF(ISBLANK(INDEX('Policy Characteristics'!D:D,MATCH($C360,'Policy Characteristics'!$C:$C,0))),"",INDEX('Policy Characteristics'!D:D,MATCH($C360,'Policy Characteristics'!$C:$C,0)))</f>
        <v>Subsidy for Electricity Production</v>
      </c>
      <c r="K360" s="358" t="str">
        <f>IF(ISBLANK(INDEX('Policy Characteristics'!E:E,MATCH($C360,'Policy Characteristics'!$C:$C,0))),"",INDEX('Policy Characteristics'!E:E,MATCH($C360,'Policy Characteristics'!$C:$C,0)))</f>
        <v>elec generation subsidy</v>
      </c>
      <c r="L360" s="380">
        <f>IF(ISBLANK(INDEX('Policy Characteristics'!F:F,MATCH($C360,'Policy Characteristics'!$C:$C,0))),"",INDEX('Policy Characteristics'!F:F,MATCH($C360,'Policy Characteristics'!$C:$C,0)))</f>
        <v>0</v>
      </c>
      <c r="M360" s="380">
        <f>IF(ISBLANK(INDEX('Policy Characteristics'!G:G,MATCH($C360,'Policy Characteristics'!$C:$C,0))),"",INDEX('Policy Characteristics'!G:G,MATCH($C360,'Policy Characteristics'!$C:$C,0)))</f>
        <v>60</v>
      </c>
      <c r="N360" s="380">
        <f>IF(ISBLANK(INDEX('Policy Characteristics'!H:H,MATCH($C360,'Policy Characteristics'!$C:$C,0))),"",INDEX('Policy Characteristics'!H:H,MATCH($C360,'Policy Characteristics'!$C:$C,0)))</f>
        <v>1</v>
      </c>
      <c r="O360" s="358" t="str">
        <f>IF(ISBLANK(INDEX('Policy Characteristics'!I:I,MATCH($C360,'Policy Characteristics'!$C:$C,0))),"",INDEX('Policy Characteristics'!I:I,MATCH($C360,'Policy Characteristics'!$C:$C,0)))</f>
        <v>$/MWh</v>
      </c>
      <c r="P360" s="358" t="str">
        <f>IF(ISBLANK(INDEX('Policy Characteristics'!J:J,MATCH($C360,'Policy Characteristics'!$C:$C,0))),"",INDEX('Policy Characteristics'!J:J,MATCH($C360,'Policy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60" s="358" t="str">
        <f>IF(ISBLANK(INDEX('Policy Characteristics'!K:K,MATCH($C360,'Policy Characteristics'!$C:$C,0))),"",INDEX('Policy Characteristics'!K:K,MATCH($C360,'Policy Characteristics'!$C:$C,0)))</f>
        <v>electricity-sector-main.html#subsidies</v>
      </c>
      <c r="R360" s="358" t="str">
        <f>IF(ISBLANK(INDEX('Policy Characteristics'!L:L,MATCH($C360,'Policy Characteristics'!$C:$C,0))),"",INDEX('Policy Characteristics'!L:L,MATCH($C360,'Policy Characteristics'!$C:$C,0)))</f>
        <v>subsidy-for-electricity-production.html</v>
      </c>
    </row>
    <row r="361" spans="1:18" s="2" customFormat="1" x14ac:dyDescent="0.35">
      <c r="A361" s="358" t="str">
        <f>IF(ISBLANK(INDEX('Policy Characteristics'!A:A,MATCH($C361,'Policy Characteristics'!$C:$C,0))),"",INDEX('Policy Characteristics'!A:A,MATCH($C361,'Policy Characteristics'!$C:$C,0)))</f>
        <v>Electricity Supply</v>
      </c>
      <c r="B361" s="358" t="str">
        <f>IF(ISBLANK(INDEX('Policy Characteristics'!B:B,MATCH($C361,'Policy Characteristics'!$C:$C,0))),"",INDEX('Policy Characteristics'!B:B,MATCH($C361,'Policy Characteristics'!$C:$C,0)))</f>
        <v>Subsidy for Electricity Production</v>
      </c>
      <c r="C361" s="463" t="str">
        <f t="shared" si="27"/>
        <v>Subsidy for Elec Production by Fuel</v>
      </c>
      <c r="D361" s="286" t="s">
        <v>81</v>
      </c>
      <c r="E361" s="285" t="s">
        <v>274</v>
      </c>
      <c r="F361" s="285" t="s">
        <v>95</v>
      </c>
      <c r="G361" s="467" t="s">
        <v>337</v>
      </c>
      <c r="H361" s="297">
        <v>1576</v>
      </c>
      <c r="I361" s="285" t="s">
        <v>45</v>
      </c>
      <c r="J361" s="360" t="str">
        <f>IF(ISBLANK(INDEX('Policy Characteristics'!D:D,MATCH($C361,'Policy Characteristics'!$C:$C,0))),"",INDEX('Policy Characteristics'!D:D,MATCH($C361,'Policy Characteristics'!$C:$C,0)))</f>
        <v>Subsidy for Electricity Production</v>
      </c>
      <c r="K361" s="358" t="str">
        <f>IF(ISBLANK(INDEX('Policy Characteristics'!E:E,MATCH($C361,'Policy Characteristics'!$C:$C,0))),"",INDEX('Policy Characteristics'!E:E,MATCH($C361,'Policy Characteristics'!$C:$C,0)))</f>
        <v>elec generation subsidy</v>
      </c>
      <c r="L361" s="380">
        <f>IF(ISBLANK(INDEX('Policy Characteristics'!F:F,MATCH($C361,'Policy Characteristics'!$C:$C,0))),"",INDEX('Policy Characteristics'!F:F,MATCH($C361,'Policy Characteristics'!$C:$C,0)))</f>
        <v>0</v>
      </c>
      <c r="M361" s="380">
        <f>IF(ISBLANK(INDEX('Policy Characteristics'!G:G,MATCH($C361,'Policy Characteristics'!$C:$C,0))),"",INDEX('Policy Characteristics'!G:G,MATCH($C361,'Policy Characteristics'!$C:$C,0)))</f>
        <v>60</v>
      </c>
      <c r="N361" s="380">
        <f>IF(ISBLANK(INDEX('Policy Characteristics'!H:H,MATCH($C361,'Policy Characteristics'!$C:$C,0))),"",INDEX('Policy Characteristics'!H:H,MATCH($C361,'Policy Characteristics'!$C:$C,0)))</f>
        <v>1</v>
      </c>
      <c r="O361" s="358" t="str">
        <f>IF(ISBLANK(INDEX('Policy Characteristics'!I:I,MATCH($C361,'Policy Characteristics'!$C:$C,0))),"",INDEX('Policy Characteristics'!I:I,MATCH($C361,'Policy Characteristics'!$C:$C,0)))</f>
        <v>$/MWh</v>
      </c>
      <c r="P361" s="358" t="str">
        <f>IF(ISBLANK(INDEX('Policy Characteristics'!J:J,MATCH($C361,'Policy Characteristics'!$C:$C,0))),"",INDEX('Policy Characteristics'!J:J,MATCH($C361,'Policy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61" s="358" t="str">
        <f>IF(ISBLANK(INDEX('Policy Characteristics'!K:K,MATCH($C361,'Policy Characteristics'!$C:$C,0))),"",INDEX('Policy Characteristics'!K:K,MATCH($C361,'Policy Characteristics'!$C:$C,0)))</f>
        <v>electricity-sector-main.html#subsidies</v>
      </c>
      <c r="R361" s="358" t="str">
        <f>IF(ISBLANK(INDEX('Policy Characteristics'!L:L,MATCH($C361,'Policy Characteristics'!$C:$C,0))),"",INDEX('Policy Characteristics'!L:L,MATCH($C361,'Policy Characteristics'!$C:$C,0)))</f>
        <v>subsidy-for-electricity-production.html</v>
      </c>
    </row>
    <row r="362" spans="1:18" s="2" customFormat="1" x14ac:dyDescent="0.35">
      <c r="A362" s="358" t="str">
        <f>IF(ISBLANK(INDEX('Policy Characteristics'!A:A,MATCH($C362,'Policy Characteristics'!$C:$C,0))),"",INDEX('Policy Characteristics'!A:A,MATCH($C362,'Policy Characteristics'!$C:$C,0)))</f>
        <v>Electricity Supply</v>
      </c>
      <c r="B362" s="358" t="str">
        <f>IF(ISBLANK(INDEX('Policy Characteristics'!B:B,MATCH($C362,'Policy Characteristics'!$C:$C,0))),"",INDEX('Policy Characteristics'!B:B,MATCH($C362,'Policy Characteristics'!$C:$C,0)))</f>
        <v>Subsidy for Electricity Production</v>
      </c>
      <c r="C362" s="463" t="str">
        <f t="shared" si="27"/>
        <v>Subsidy for Elec Production by Fuel</v>
      </c>
      <c r="D362" s="286" t="s">
        <v>82</v>
      </c>
      <c r="E362" s="285" t="s">
        <v>272</v>
      </c>
      <c r="F362" s="285" t="s">
        <v>96</v>
      </c>
      <c r="G362" s="467" t="s">
        <v>326</v>
      </c>
      <c r="H362" s="297">
        <v>42</v>
      </c>
      <c r="I362" s="285" t="s">
        <v>45</v>
      </c>
      <c r="J362" s="360" t="str">
        <f>IF(ISBLANK(INDEX('Policy Characteristics'!D:D,MATCH($C362,'Policy Characteristics'!$C:$C,0))),"",INDEX('Policy Characteristics'!D:D,MATCH($C362,'Policy Characteristics'!$C:$C,0)))</f>
        <v>Subsidy for Electricity Production</v>
      </c>
      <c r="K362" s="358" t="str">
        <f>IF(ISBLANK(INDEX('Policy Characteristics'!E:E,MATCH($C362,'Policy Characteristics'!$C:$C,0))),"",INDEX('Policy Characteristics'!E:E,MATCH($C362,'Policy Characteristics'!$C:$C,0)))</f>
        <v>elec generation subsidy</v>
      </c>
      <c r="L362" s="380">
        <f>IF(ISBLANK(INDEX('Policy Characteristics'!F:F,MATCH($C362,'Policy Characteristics'!$C:$C,0))),"",INDEX('Policy Characteristics'!F:F,MATCH($C362,'Policy Characteristics'!$C:$C,0)))</f>
        <v>0</v>
      </c>
      <c r="M362" s="380">
        <f>IF(ISBLANK(INDEX('Policy Characteristics'!G:G,MATCH($C362,'Policy Characteristics'!$C:$C,0))),"",INDEX('Policy Characteristics'!G:G,MATCH($C362,'Policy Characteristics'!$C:$C,0)))</f>
        <v>60</v>
      </c>
      <c r="N362" s="380">
        <f>IF(ISBLANK(INDEX('Policy Characteristics'!H:H,MATCH($C362,'Policy Characteristics'!$C:$C,0))),"",INDEX('Policy Characteristics'!H:H,MATCH($C362,'Policy Characteristics'!$C:$C,0)))</f>
        <v>1</v>
      </c>
      <c r="O362" s="358" t="str">
        <f>IF(ISBLANK(INDEX('Policy Characteristics'!I:I,MATCH($C362,'Policy Characteristics'!$C:$C,0))),"",INDEX('Policy Characteristics'!I:I,MATCH($C362,'Policy Characteristics'!$C:$C,0)))</f>
        <v>$/MWh</v>
      </c>
      <c r="P362" s="358" t="str">
        <f>IF(ISBLANK(INDEX('Policy Characteristics'!J:J,MATCH($C362,'Policy Characteristics'!$C:$C,0))),"",INDEX('Policy Characteristics'!J:J,MATCH($C362,'Policy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62" s="358" t="str">
        <f>IF(ISBLANK(INDEX('Policy Characteristics'!K:K,MATCH($C362,'Policy Characteristics'!$C:$C,0))),"",INDEX('Policy Characteristics'!K:K,MATCH($C362,'Policy Characteristics'!$C:$C,0)))</f>
        <v>electricity-sector-main.html#subsidies</v>
      </c>
      <c r="R362" s="358" t="str">
        <f>IF(ISBLANK(INDEX('Policy Characteristics'!L:L,MATCH($C362,'Policy Characteristics'!$C:$C,0))),"",INDEX('Policy Characteristics'!L:L,MATCH($C362,'Policy Characteristics'!$C:$C,0)))</f>
        <v>subsidy-for-electricity-production.html</v>
      </c>
    </row>
    <row r="363" spans="1:18" s="2" customFormat="1" x14ac:dyDescent="0.35">
      <c r="A363" s="358" t="str">
        <f>IF(ISBLANK(INDEX('Policy Characteristics'!A:A,MATCH($C363,'Policy Characteristics'!$C:$C,0))),"",INDEX('Policy Characteristics'!A:A,MATCH($C363,'Policy Characteristics'!$C:$C,0)))</f>
        <v>Electricity Supply</v>
      </c>
      <c r="B363" s="358" t="str">
        <f>IF(ISBLANK(INDEX('Policy Characteristics'!B:B,MATCH($C363,'Policy Characteristics'!$C:$C,0))),"",INDEX('Policy Characteristics'!B:B,MATCH($C363,'Policy Characteristics'!$C:$C,0)))</f>
        <v>Subsidy for Electricity Production</v>
      </c>
      <c r="C363" s="463" t="str">
        <f t="shared" si="27"/>
        <v>Subsidy for Elec Production by Fuel</v>
      </c>
      <c r="D363" s="286" t="s">
        <v>82</v>
      </c>
      <c r="E363" s="285" t="s">
        <v>273</v>
      </c>
      <c r="F363" s="285" t="s">
        <v>96</v>
      </c>
      <c r="G363" s="467"/>
      <c r="H363" s="297">
        <v>1577</v>
      </c>
      <c r="I363" s="286" t="s">
        <v>46</v>
      </c>
      <c r="J363" s="360" t="str">
        <f>IF(ISBLANK(INDEX('Policy Characteristics'!D:D,MATCH($C363,'Policy Characteristics'!$C:$C,0))),"",INDEX('Policy Characteristics'!D:D,MATCH($C363,'Policy Characteristics'!$C:$C,0)))</f>
        <v>Subsidy for Electricity Production</v>
      </c>
      <c r="K363" s="358" t="str">
        <f>IF(ISBLANK(INDEX('Policy Characteristics'!E:E,MATCH($C363,'Policy Characteristics'!$C:$C,0))),"",INDEX('Policy Characteristics'!E:E,MATCH($C363,'Policy Characteristics'!$C:$C,0)))</f>
        <v>elec generation subsidy</v>
      </c>
      <c r="L363" s="380">
        <f>IF(ISBLANK(INDEX('Policy Characteristics'!F:F,MATCH($C363,'Policy Characteristics'!$C:$C,0))),"",INDEX('Policy Characteristics'!F:F,MATCH($C363,'Policy Characteristics'!$C:$C,0)))</f>
        <v>0</v>
      </c>
      <c r="M363" s="380">
        <f>IF(ISBLANK(INDEX('Policy Characteristics'!G:G,MATCH($C363,'Policy Characteristics'!$C:$C,0))),"",INDEX('Policy Characteristics'!G:G,MATCH($C363,'Policy Characteristics'!$C:$C,0)))</f>
        <v>60</v>
      </c>
      <c r="N363" s="380">
        <f>IF(ISBLANK(INDEX('Policy Characteristics'!H:H,MATCH($C363,'Policy Characteristics'!$C:$C,0))),"",INDEX('Policy Characteristics'!H:H,MATCH($C363,'Policy Characteristics'!$C:$C,0)))</f>
        <v>1</v>
      </c>
      <c r="O363" s="358" t="str">
        <f>IF(ISBLANK(INDEX('Policy Characteristics'!I:I,MATCH($C363,'Policy Characteristics'!$C:$C,0))),"",INDEX('Policy Characteristics'!I:I,MATCH($C363,'Policy Characteristics'!$C:$C,0)))</f>
        <v>$/MWh</v>
      </c>
      <c r="P363" s="358" t="str">
        <f>IF(ISBLANK(INDEX('Policy Characteristics'!J:J,MATCH($C363,'Policy Characteristics'!$C:$C,0))),"",INDEX('Policy Characteristics'!J:J,MATCH($C363,'Policy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63" s="358" t="str">
        <f>IF(ISBLANK(INDEX('Policy Characteristics'!K:K,MATCH($C363,'Policy Characteristics'!$C:$C,0))),"",INDEX('Policy Characteristics'!K:K,MATCH($C363,'Policy Characteristics'!$C:$C,0)))</f>
        <v>electricity-sector-main.html#subsidies</v>
      </c>
      <c r="R363" s="358" t="str">
        <f>IF(ISBLANK(INDEX('Policy Characteristics'!L:L,MATCH($C363,'Policy Characteristics'!$C:$C,0))),"",INDEX('Policy Characteristics'!L:L,MATCH($C363,'Policy Characteristics'!$C:$C,0)))</f>
        <v>subsidy-for-electricity-production.html</v>
      </c>
    </row>
    <row r="364" spans="1:18" s="2" customFormat="1" x14ac:dyDescent="0.35">
      <c r="A364" s="358" t="str">
        <f>IF(ISBLANK(INDEX('Policy Characteristics'!A:A,MATCH($C364,'Policy Characteristics'!$C:$C,0))),"",INDEX('Policy Characteristics'!A:A,MATCH($C364,'Policy Characteristics'!$C:$C,0)))</f>
        <v>Electricity Supply</v>
      </c>
      <c r="B364" s="358" t="str">
        <f>IF(ISBLANK(INDEX('Policy Characteristics'!B:B,MATCH($C364,'Policy Characteristics'!$C:$C,0))),"",INDEX('Policy Characteristics'!B:B,MATCH($C364,'Policy Characteristics'!$C:$C,0)))</f>
        <v>Subsidy for Electricity Production</v>
      </c>
      <c r="C364" s="463" t="str">
        <f t="shared" si="27"/>
        <v>Subsidy for Elec Production by Fuel</v>
      </c>
      <c r="D364" s="286" t="s">
        <v>82</v>
      </c>
      <c r="E364" s="285" t="s">
        <v>274</v>
      </c>
      <c r="F364" s="285" t="s">
        <v>96</v>
      </c>
      <c r="G364" s="467" t="s">
        <v>337</v>
      </c>
      <c r="H364" s="297">
        <v>1578</v>
      </c>
      <c r="I364" s="285" t="s">
        <v>45</v>
      </c>
      <c r="J364" s="360" t="str">
        <f>IF(ISBLANK(INDEX('Policy Characteristics'!D:D,MATCH($C364,'Policy Characteristics'!$C:$C,0))),"",INDEX('Policy Characteristics'!D:D,MATCH($C364,'Policy Characteristics'!$C:$C,0)))</f>
        <v>Subsidy for Electricity Production</v>
      </c>
      <c r="K364" s="358" t="str">
        <f>IF(ISBLANK(INDEX('Policy Characteristics'!E:E,MATCH($C364,'Policy Characteristics'!$C:$C,0))),"",INDEX('Policy Characteristics'!E:E,MATCH($C364,'Policy Characteristics'!$C:$C,0)))</f>
        <v>elec generation subsidy</v>
      </c>
      <c r="L364" s="380">
        <f>IF(ISBLANK(INDEX('Policy Characteristics'!F:F,MATCH($C364,'Policy Characteristics'!$C:$C,0))),"",INDEX('Policy Characteristics'!F:F,MATCH($C364,'Policy Characteristics'!$C:$C,0)))</f>
        <v>0</v>
      </c>
      <c r="M364" s="380">
        <f>IF(ISBLANK(INDEX('Policy Characteristics'!G:G,MATCH($C364,'Policy Characteristics'!$C:$C,0))),"",INDEX('Policy Characteristics'!G:G,MATCH($C364,'Policy Characteristics'!$C:$C,0)))</f>
        <v>60</v>
      </c>
      <c r="N364" s="380">
        <f>IF(ISBLANK(INDEX('Policy Characteristics'!H:H,MATCH($C364,'Policy Characteristics'!$C:$C,0))),"",INDEX('Policy Characteristics'!H:H,MATCH($C364,'Policy Characteristics'!$C:$C,0)))</f>
        <v>1</v>
      </c>
      <c r="O364" s="358" t="str">
        <f>IF(ISBLANK(INDEX('Policy Characteristics'!I:I,MATCH($C364,'Policy Characteristics'!$C:$C,0))),"",INDEX('Policy Characteristics'!I:I,MATCH($C364,'Policy Characteristics'!$C:$C,0)))</f>
        <v>$/MWh</v>
      </c>
      <c r="P364" s="358" t="str">
        <f>IF(ISBLANK(INDEX('Policy Characteristics'!J:J,MATCH($C364,'Policy Characteristics'!$C:$C,0))),"",INDEX('Policy Characteristics'!J:J,MATCH($C364,'Policy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64" s="358" t="str">
        <f>IF(ISBLANK(INDEX('Policy Characteristics'!K:K,MATCH($C364,'Policy Characteristics'!$C:$C,0))),"",INDEX('Policy Characteristics'!K:K,MATCH($C364,'Policy Characteristics'!$C:$C,0)))</f>
        <v>electricity-sector-main.html#subsidies</v>
      </c>
      <c r="R364" s="358" t="str">
        <f>IF(ISBLANK(INDEX('Policy Characteristics'!L:L,MATCH($C364,'Policy Characteristics'!$C:$C,0))),"",INDEX('Policy Characteristics'!L:L,MATCH($C364,'Policy Characteristics'!$C:$C,0)))</f>
        <v>subsidy-for-electricity-production.html</v>
      </c>
    </row>
    <row r="365" spans="1:18" s="2" customFormat="1" x14ac:dyDescent="0.35">
      <c r="A365" s="358" t="str">
        <f>IF(ISBLANK(INDEX('Policy Characteristics'!A:A,MATCH($C365,'Policy Characteristics'!$C:$C,0))),"",INDEX('Policy Characteristics'!A:A,MATCH($C365,'Policy Characteristics'!$C:$C,0)))</f>
        <v>Electricity Supply</v>
      </c>
      <c r="B365" s="358" t="str">
        <f>IF(ISBLANK(INDEX('Policy Characteristics'!B:B,MATCH($C365,'Policy Characteristics'!$C:$C,0))),"",INDEX('Policy Characteristics'!B:B,MATCH($C365,'Policy Characteristics'!$C:$C,0)))</f>
        <v>Subsidy for Electricity Production</v>
      </c>
      <c r="C365" s="463" t="str">
        <f t="shared" si="27"/>
        <v>Subsidy for Elec Production by Fuel</v>
      </c>
      <c r="D365" s="286" t="s">
        <v>2491</v>
      </c>
      <c r="E365" s="285" t="s">
        <v>272</v>
      </c>
      <c r="F365" s="285" t="s">
        <v>466</v>
      </c>
      <c r="G365" s="467" t="s">
        <v>326</v>
      </c>
      <c r="H365" s="297">
        <v>1589</v>
      </c>
      <c r="I365" s="285" t="s">
        <v>45</v>
      </c>
      <c r="J365" s="360" t="str">
        <f>IF(ISBLANK(INDEX('Policy Characteristics'!D:D,MATCH($C365,'Policy Characteristics'!$C:$C,0))),"",INDEX('Policy Characteristics'!D:D,MATCH($C365,'Policy Characteristics'!$C:$C,0)))</f>
        <v>Subsidy for Electricity Production</v>
      </c>
      <c r="K365" s="358" t="str">
        <f>IF(ISBLANK(INDEX('Policy Characteristics'!E:E,MATCH($C365,'Policy Characteristics'!$C:$C,0))),"",INDEX('Policy Characteristics'!E:E,MATCH($C365,'Policy Characteristics'!$C:$C,0)))</f>
        <v>elec generation subsidy</v>
      </c>
      <c r="L365" s="380">
        <f>IF(ISBLANK(INDEX('Policy Characteristics'!F:F,MATCH($C365,'Policy Characteristics'!$C:$C,0))),"",INDEX('Policy Characteristics'!F:F,MATCH($C365,'Policy Characteristics'!$C:$C,0)))</f>
        <v>0</v>
      </c>
      <c r="M365" s="380">
        <f>IF(ISBLANK(INDEX('Policy Characteristics'!G:G,MATCH($C365,'Policy Characteristics'!$C:$C,0))),"",INDEX('Policy Characteristics'!G:G,MATCH($C365,'Policy Characteristics'!$C:$C,0)))</f>
        <v>60</v>
      </c>
      <c r="N365" s="380">
        <f>IF(ISBLANK(INDEX('Policy Characteristics'!H:H,MATCH($C365,'Policy Characteristics'!$C:$C,0))),"",INDEX('Policy Characteristics'!H:H,MATCH($C365,'Policy Characteristics'!$C:$C,0)))</f>
        <v>1</v>
      </c>
      <c r="O365" s="358" t="str">
        <f>IF(ISBLANK(INDEX('Policy Characteristics'!I:I,MATCH($C365,'Policy Characteristics'!$C:$C,0))),"",INDEX('Policy Characteristics'!I:I,MATCH($C365,'Policy Characteristics'!$C:$C,0)))</f>
        <v>$/MWh</v>
      </c>
      <c r="P365" s="358" t="str">
        <f>IF(ISBLANK(INDEX('Policy Characteristics'!J:J,MATCH($C365,'Policy Characteristics'!$C:$C,0))),"",INDEX('Policy Characteristics'!J:J,MATCH($C365,'Policy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65" s="358" t="str">
        <f>IF(ISBLANK(INDEX('Policy Characteristics'!K:K,MATCH($C365,'Policy Characteristics'!$C:$C,0))),"",INDEX('Policy Characteristics'!K:K,MATCH($C365,'Policy Characteristics'!$C:$C,0)))</f>
        <v>electricity-sector-main.html#subsidies</v>
      </c>
      <c r="R365" s="358" t="str">
        <f>IF(ISBLANK(INDEX('Policy Characteristics'!L:L,MATCH($C365,'Policy Characteristics'!$C:$C,0))),"",INDEX('Policy Characteristics'!L:L,MATCH($C365,'Policy Characteristics'!$C:$C,0)))</f>
        <v>subsidy-for-electricity-production.html</v>
      </c>
    </row>
    <row r="366" spans="1:18" s="2" customFormat="1" x14ac:dyDescent="0.35">
      <c r="A366" s="358" t="str">
        <f>IF(ISBLANK(INDEX('Policy Characteristics'!A:A,MATCH($C366,'Policy Characteristics'!$C:$C,0))),"",INDEX('Policy Characteristics'!A:A,MATCH($C366,'Policy Characteristics'!$C:$C,0)))</f>
        <v>Electricity Supply</v>
      </c>
      <c r="B366" s="358" t="str">
        <f>IF(ISBLANK(INDEX('Policy Characteristics'!B:B,MATCH($C366,'Policy Characteristics'!$C:$C,0))),"",INDEX('Policy Characteristics'!B:B,MATCH($C366,'Policy Characteristics'!$C:$C,0)))</f>
        <v>Subsidy for Electricity Production</v>
      </c>
      <c r="C366" s="463" t="str">
        <f t="shared" si="27"/>
        <v>Subsidy for Elec Production by Fuel</v>
      </c>
      <c r="D366" s="286" t="s">
        <v>2491</v>
      </c>
      <c r="E366" s="285" t="s">
        <v>273</v>
      </c>
      <c r="F366" s="285" t="s">
        <v>466</v>
      </c>
      <c r="G366" s="467"/>
      <c r="H366" s="297">
        <v>1590</v>
      </c>
      <c r="I366" s="286" t="s">
        <v>46</v>
      </c>
      <c r="J366" s="360" t="str">
        <f>IF(ISBLANK(INDEX('Policy Characteristics'!D:D,MATCH($C366,'Policy Characteristics'!$C:$C,0))),"",INDEX('Policy Characteristics'!D:D,MATCH($C366,'Policy Characteristics'!$C:$C,0)))</f>
        <v>Subsidy for Electricity Production</v>
      </c>
      <c r="K366" s="358" t="str">
        <f>IF(ISBLANK(INDEX('Policy Characteristics'!E:E,MATCH($C366,'Policy Characteristics'!$C:$C,0))),"",INDEX('Policy Characteristics'!E:E,MATCH($C366,'Policy Characteristics'!$C:$C,0)))</f>
        <v>elec generation subsidy</v>
      </c>
      <c r="L366" s="380">
        <f>IF(ISBLANK(INDEX('Policy Characteristics'!F:F,MATCH($C366,'Policy Characteristics'!$C:$C,0))),"",INDEX('Policy Characteristics'!F:F,MATCH($C366,'Policy Characteristics'!$C:$C,0)))</f>
        <v>0</v>
      </c>
      <c r="M366" s="380">
        <f>IF(ISBLANK(INDEX('Policy Characteristics'!G:G,MATCH($C366,'Policy Characteristics'!$C:$C,0))),"",INDEX('Policy Characteristics'!G:G,MATCH($C366,'Policy Characteristics'!$C:$C,0)))</f>
        <v>60</v>
      </c>
      <c r="N366" s="380">
        <f>IF(ISBLANK(INDEX('Policy Characteristics'!H:H,MATCH($C366,'Policy Characteristics'!$C:$C,0))),"",INDEX('Policy Characteristics'!H:H,MATCH($C366,'Policy Characteristics'!$C:$C,0)))</f>
        <v>1</v>
      </c>
      <c r="O366" s="358" t="str">
        <f>IF(ISBLANK(INDEX('Policy Characteristics'!I:I,MATCH($C366,'Policy Characteristics'!$C:$C,0))),"",INDEX('Policy Characteristics'!I:I,MATCH($C366,'Policy Characteristics'!$C:$C,0)))</f>
        <v>$/MWh</v>
      </c>
      <c r="P366" s="358" t="str">
        <f>IF(ISBLANK(INDEX('Policy Characteristics'!J:J,MATCH($C366,'Policy Characteristics'!$C:$C,0))),"",INDEX('Policy Characteristics'!J:J,MATCH($C366,'Policy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66" s="358" t="str">
        <f>IF(ISBLANK(INDEX('Policy Characteristics'!K:K,MATCH($C366,'Policy Characteristics'!$C:$C,0))),"",INDEX('Policy Characteristics'!K:K,MATCH($C366,'Policy Characteristics'!$C:$C,0)))</f>
        <v>electricity-sector-main.html#subsidies</v>
      </c>
      <c r="R366" s="358" t="str">
        <f>IF(ISBLANK(INDEX('Policy Characteristics'!L:L,MATCH($C366,'Policy Characteristics'!$C:$C,0))),"",INDEX('Policy Characteristics'!L:L,MATCH($C366,'Policy Characteristics'!$C:$C,0)))</f>
        <v>subsidy-for-electricity-production.html</v>
      </c>
    </row>
    <row r="367" spans="1:18" s="2" customFormat="1" x14ac:dyDescent="0.35">
      <c r="A367" s="358" t="str">
        <f>IF(ISBLANK(INDEX('Policy Characteristics'!A:A,MATCH($C367,'Policy Characteristics'!$C:$C,0))),"",INDEX('Policy Characteristics'!A:A,MATCH($C367,'Policy Characteristics'!$C:$C,0)))</f>
        <v>Electricity Supply</v>
      </c>
      <c r="B367" s="358" t="str">
        <f>IF(ISBLANK(INDEX('Policy Characteristics'!B:B,MATCH($C367,'Policy Characteristics'!$C:$C,0))),"",INDEX('Policy Characteristics'!B:B,MATCH($C367,'Policy Characteristics'!$C:$C,0)))</f>
        <v>Subsidy for Electricity Production</v>
      </c>
      <c r="C367" s="463" t="str">
        <f t="shared" si="27"/>
        <v>Subsidy for Elec Production by Fuel</v>
      </c>
      <c r="D367" s="286" t="s">
        <v>2491</v>
      </c>
      <c r="E367" s="285" t="s">
        <v>274</v>
      </c>
      <c r="F367" s="285" t="s">
        <v>466</v>
      </c>
      <c r="G367" s="467" t="s">
        <v>337</v>
      </c>
      <c r="H367" s="297">
        <v>1591</v>
      </c>
      <c r="I367" s="285" t="s">
        <v>45</v>
      </c>
      <c r="J367" s="360" t="str">
        <f>IF(ISBLANK(INDEX('Policy Characteristics'!D:D,MATCH($C367,'Policy Characteristics'!$C:$C,0))),"",INDEX('Policy Characteristics'!D:D,MATCH($C367,'Policy Characteristics'!$C:$C,0)))</f>
        <v>Subsidy for Electricity Production</v>
      </c>
      <c r="K367" s="358" t="str">
        <f>IF(ISBLANK(INDEX('Policy Characteristics'!E:E,MATCH($C367,'Policy Characteristics'!$C:$C,0))),"",INDEX('Policy Characteristics'!E:E,MATCH($C367,'Policy Characteristics'!$C:$C,0)))</f>
        <v>elec generation subsidy</v>
      </c>
      <c r="L367" s="380">
        <f>IF(ISBLANK(INDEX('Policy Characteristics'!F:F,MATCH($C367,'Policy Characteristics'!$C:$C,0))),"",INDEX('Policy Characteristics'!F:F,MATCH($C367,'Policy Characteristics'!$C:$C,0)))</f>
        <v>0</v>
      </c>
      <c r="M367" s="380">
        <f>IF(ISBLANK(INDEX('Policy Characteristics'!G:G,MATCH($C367,'Policy Characteristics'!$C:$C,0))),"",INDEX('Policy Characteristics'!G:G,MATCH($C367,'Policy Characteristics'!$C:$C,0)))</f>
        <v>60</v>
      </c>
      <c r="N367" s="380">
        <f>IF(ISBLANK(INDEX('Policy Characteristics'!H:H,MATCH($C367,'Policy Characteristics'!$C:$C,0))),"",INDEX('Policy Characteristics'!H:H,MATCH($C367,'Policy Characteristics'!$C:$C,0)))</f>
        <v>1</v>
      </c>
      <c r="O367" s="358" t="str">
        <f>IF(ISBLANK(INDEX('Policy Characteristics'!I:I,MATCH($C367,'Policy Characteristics'!$C:$C,0))),"",INDEX('Policy Characteristics'!I:I,MATCH($C367,'Policy Characteristics'!$C:$C,0)))</f>
        <v>$/MWh</v>
      </c>
      <c r="P367" s="358" t="str">
        <f>IF(ISBLANK(INDEX('Policy Characteristics'!J:J,MATCH($C367,'Policy Characteristics'!$C:$C,0))),"",INDEX('Policy Characteristics'!J:J,MATCH($C367,'Policy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67" s="358" t="str">
        <f>IF(ISBLANK(INDEX('Policy Characteristics'!K:K,MATCH($C367,'Policy Characteristics'!$C:$C,0))),"",INDEX('Policy Characteristics'!K:K,MATCH($C367,'Policy Characteristics'!$C:$C,0)))</f>
        <v>electricity-sector-main.html#subsidies</v>
      </c>
      <c r="R367" s="358" t="str">
        <f>IF(ISBLANK(INDEX('Policy Characteristics'!L:L,MATCH($C367,'Policy Characteristics'!$C:$C,0))),"",INDEX('Policy Characteristics'!L:L,MATCH($C367,'Policy Characteristics'!$C:$C,0)))</f>
        <v>subsidy-for-electricity-production.html</v>
      </c>
    </row>
    <row r="368" spans="1:18" s="2" customFormat="1" x14ac:dyDescent="0.35">
      <c r="A368" s="358" t="str">
        <f>IF(ISBLANK(INDEX('Policy Characteristics'!A:A,MATCH($C368,'Policy Characteristics'!$C:$C,0))),"",INDEX('Policy Characteristics'!A:A,MATCH($C368,'Policy Characteristics'!$C:$C,0)))</f>
        <v>Electricity Supply</v>
      </c>
      <c r="B368" s="358" t="str">
        <f>IF(ISBLANK(INDEX('Policy Characteristics'!B:B,MATCH($C368,'Policy Characteristics'!$C:$C,0))),"",INDEX('Policy Characteristics'!B:B,MATCH($C368,'Policy Characteristics'!$C:$C,0)))</f>
        <v>Subsidy for Electricity Production</v>
      </c>
      <c r="C368" s="463" t="str">
        <f t="shared" si="27"/>
        <v>Subsidy for Elec Production by Fuel</v>
      </c>
      <c r="D368" s="286" t="s">
        <v>333</v>
      </c>
      <c r="E368" s="285" t="s">
        <v>272</v>
      </c>
      <c r="F368" s="285" t="s">
        <v>335</v>
      </c>
      <c r="G368" s="467" t="s">
        <v>326</v>
      </c>
      <c r="H368" s="297">
        <v>1592</v>
      </c>
      <c r="I368" s="286" t="s">
        <v>46</v>
      </c>
      <c r="J368" s="360" t="str">
        <f>IF(ISBLANK(INDEX('Policy Characteristics'!D:D,MATCH($C368,'Policy Characteristics'!$C:$C,0))),"",INDEX('Policy Characteristics'!D:D,MATCH($C368,'Policy Characteristics'!$C:$C,0)))</f>
        <v>Subsidy for Electricity Production</v>
      </c>
      <c r="K368" s="358" t="str">
        <f>IF(ISBLANK(INDEX('Policy Characteristics'!E:E,MATCH($C368,'Policy Characteristics'!$C:$C,0))),"",INDEX('Policy Characteristics'!E:E,MATCH($C368,'Policy Characteristics'!$C:$C,0)))</f>
        <v>elec generation subsidy</v>
      </c>
      <c r="L368" s="380">
        <f>IF(ISBLANK(INDEX('Policy Characteristics'!F:F,MATCH($C368,'Policy Characteristics'!$C:$C,0))),"",INDEX('Policy Characteristics'!F:F,MATCH($C368,'Policy Characteristics'!$C:$C,0)))</f>
        <v>0</v>
      </c>
      <c r="M368" s="380">
        <f>IF(ISBLANK(INDEX('Policy Characteristics'!G:G,MATCH($C368,'Policy Characteristics'!$C:$C,0))),"",INDEX('Policy Characteristics'!G:G,MATCH($C368,'Policy Characteristics'!$C:$C,0)))</f>
        <v>60</v>
      </c>
      <c r="N368" s="380">
        <f>IF(ISBLANK(INDEX('Policy Characteristics'!H:H,MATCH($C368,'Policy Characteristics'!$C:$C,0))),"",INDEX('Policy Characteristics'!H:H,MATCH($C368,'Policy Characteristics'!$C:$C,0)))</f>
        <v>1</v>
      </c>
      <c r="O368" s="358" t="str">
        <f>IF(ISBLANK(INDEX('Policy Characteristics'!I:I,MATCH($C368,'Policy Characteristics'!$C:$C,0))),"",INDEX('Policy Characteristics'!I:I,MATCH($C368,'Policy Characteristics'!$C:$C,0)))</f>
        <v>$/MWh</v>
      </c>
      <c r="P368" s="358" t="str">
        <f>IF(ISBLANK(INDEX('Policy Characteristics'!J:J,MATCH($C368,'Policy Characteristics'!$C:$C,0))),"",INDEX('Policy Characteristics'!J:J,MATCH($C368,'Policy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68" s="358" t="str">
        <f>IF(ISBLANK(INDEX('Policy Characteristics'!K:K,MATCH($C368,'Policy Characteristics'!$C:$C,0))),"",INDEX('Policy Characteristics'!K:K,MATCH($C368,'Policy Characteristics'!$C:$C,0)))</f>
        <v>electricity-sector-main.html#subsidies</v>
      </c>
      <c r="R368" s="358" t="str">
        <f>IF(ISBLANK(INDEX('Policy Characteristics'!L:L,MATCH($C368,'Policy Characteristics'!$C:$C,0))),"",INDEX('Policy Characteristics'!L:L,MATCH($C368,'Policy Characteristics'!$C:$C,0)))</f>
        <v>subsidy-for-electricity-production.html</v>
      </c>
    </row>
    <row r="369" spans="1:18" s="2" customFormat="1" x14ac:dyDescent="0.35">
      <c r="A369" s="358" t="str">
        <f>IF(ISBLANK(INDEX('Policy Characteristics'!A:A,MATCH($C369,'Policy Characteristics'!$C:$C,0))),"",INDEX('Policy Characteristics'!A:A,MATCH($C369,'Policy Characteristics'!$C:$C,0)))</f>
        <v>Electricity Supply</v>
      </c>
      <c r="B369" s="358" t="str">
        <f>IF(ISBLANK(INDEX('Policy Characteristics'!B:B,MATCH($C369,'Policy Characteristics'!$C:$C,0))),"",INDEX('Policy Characteristics'!B:B,MATCH($C369,'Policy Characteristics'!$C:$C,0)))</f>
        <v>Subsidy for Electricity Production</v>
      </c>
      <c r="C369" s="463" t="str">
        <f t="shared" si="27"/>
        <v>Subsidy for Elec Production by Fuel</v>
      </c>
      <c r="D369" s="286" t="s">
        <v>333</v>
      </c>
      <c r="E369" s="285" t="s">
        <v>273</v>
      </c>
      <c r="F369" s="285" t="s">
        <v>335</v>
      </c>
      <c r="G369" s="467"/>
      <c r="H369" s="297">
        <v>1593</v>
      </c>
      <c r="I369" s="286" t="s">
        <v>46</v>
      </c>
      <c r="J369" s="360" t="str">
        <f>IF(ISBLANK(INDEX('Policy Characteristics'!D:D,MATCH($C369,'Policy Characteristics'!$C:$C,0))),"",INDEX('Policy Characteristics'!D:D,MATCH($C369,'Policy Characteristics'!$C:$C,0)))</f>
        <v>Subsidy for Electricity Production</v>
      </c>
      <c r="K369" s="358" t="str">
        <f>IF(ISBLANK(INDEX('Policy Characteristics'!E:E,MATCH($C369,'Policy Characteristics'!$C:$C,0))),"",INDEX('Policy Characteristics'!E:E,MATCH($C369,'Policy Characteristics'!$C:$C,0)))</f>
        <v>elec generation subsidy</v>
      </c>
      <c r="L369" s="380">
        <f>IF(ISBLANK(INDEX('Policy Characteristics'!F:F,MATCH($C369,'Policy Characteristics'!$C:$C,0))),"",INDEX('Policy Characteristics'!F:F,MATCH($C369,'Policy Characteristics'!$C:$C,0)))</f>
        <v>0</v>
      </c>
      <c r="M369" s="380">
        <f>IF(ISBLANK(INDEX('Policy Characteristics'!G:G,MATCH($C369,'Policy Characteristics'!$C:$C,0))),"",INDEX('Policy Characteristics'!G:G,MATCH($C369,'Policy Characteristics'!$C:$C,0)))</f>
        <v>60</v>
      </c>
      <c r="N369" s="380">
        <f>IF(ISBLANK(INDEX('Policy Characteristics'!H:H,MATCH($C369,'Policy Characteristics'!$C:$C,0))),"",INDEX('Policy Characteristics'!H:H,MATCH($C369,'Policy Characteristics'!$C:$C,0)))</f>
        <v>1</v>
      </c>
      <c r="O369" s="358" t="str">
        <f>IF(ISBLANK(INDEX('Policy Characteristics'!I:I,MATCH($C369,'Policy Characteristics'!$C:$C,0))),"",INDEX('Policy Characteristics'!I:I,MATCH($C369,'Policy Characteristics'!$C:$C,0)))</f>
        <v>$/MWh</v>
      </c>
      <c r="P369" s="358" t="str">
        <f>IF(ISBLANK(INDEX('Policy Characteristics'!J:J,MATCH($C369,'Policy Characteristics'!$C:$C,0))),"",INDEX('Policy Characteristics'!J:J,MATCH($C369,'Policy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69" s="358" t="str">
        <f>IF(ISBLANK(INDEX('Policy Characteristics'!K:K,MATCH($C369,'Policy Characteristics'!$C:$C,0))),"",INDEX('Policy Characteristics'!K:K,MATCH($C369,'Policy Characteristics'!$C:$C,0)))</f>
        <v>electricity-sector-main.html#subsidies</v>
      </c>
      <c r="R369" s="358" t="str">
        <f>IF(ISBLANK(INDEX('Policy Characteristics'!L:L,MATCH($C369,'Policy Characteristics'!$C:$C,0))),"",INDEX('Policy Characteristics'!L:L,MATCH($C369,'Policy Characteristics'!$C:$C,0)))</f>
        <v>subsidy-for-electricity-production.html</v>
      </c>
    </row>
    <row r="370" spans="1:18" s="2" customFormat="1" x14ac:dyDescent="0.35">
      <c r="A370" s="358" t="str">
        <f>IF(ISBLANK(INDEX('Policy Characteristics'!A:A,MATCH($C370,'Policy Characteristics'!$C:$C,0))),"",INDEX('Policy Characteristics'!A:A,MATCH($C370,'Policy Characteristics'!$C:$C,0)))</f>
        <v>Electricity Supply</v>
      </c>
      <c r="B370" s="358" t="str">
        <f>IF(ISBLANK(INDEX('Policy Characteristics'!B:B,MATCH($C370,'Policy Characteristics'!$C:$C,0))),"",INDEX('Policy Characteristics'!B:B,MATCH($C370,'Policy Characteristics'!$C:$C,0)))</f>
        <v>Subsidy for Electricity Production</v>
      </c>
      <c r="C370" s="463" t="str">
        <f t="shared" si="27"/>
        <v>Subsidy for Elec Production by Fuel</v>
      </c>
      <c r="D370" s="286" t="s">
        <v>333</v>
      </c>
      <c r="E370" s="285" t="s">
        <v>274</v>
      </c>
      <c r="F370" s="285" t="s">
        <v>335</v>
      </c>
      <c r="G370" s="467" t="s">
        <v>337</v>
      </c>
      <c r="H370" s="297">
        <v>1594</v>
      </c>
      <c r="I370" s="286" t="s">
        <v>46</v>
      </c>
      <c r="J370" s="360" t="str">
        <f>IF(ISBLANK(INDEX('Policy Characteristics'!D:D,MATCH($C370,'Policy Characteristics'!$C:$C,0))),"",INDEX('Policy Characteristics'!D:D,MATCH($C370,'Policy Characteristics'!$C:$C,0)))</f>
        <v>Subsidy for Electricity Production</v>
      </c>
      <c r="K370" s="358" t="str">
        <f>IF(ISBLANK(INDEX('Policy Characteristics'!E:E,MATCH($C370,'Policy Characteristics'!$C:$C,0))),"",INDEX('Policy Characteristics'!E:E,MATCH($C370,'Policy Characteristics'!$C:$C,0)))</f>
        <v>elec generation subsidy</v>
      </c>
      <c r="L370" s="380">
        <f>IF(ISBLANK(INDEX('Policy Characteristics'!F:F,MATCH($C370,'Policy Characteristics'!$C:$C,0))),"",INDEX('Policy Characteristics'!F:F,MATCH($C370,'Policy Characteristics'!$C:$C,0)))</f>
        <v>0</v>
      </c>
      <c r="M370" s="380">
        <f>IF(ISBLANK(INDEX('Policy Characteristics'!G:G,MATCH($C370,'Policy Characteristics'!$C:$C,0))),"",INDEX('Policy Characteristics'!G:G,MATCH($C370,'Policy Characteristics'!$C:$C,0)))</f>
        <v>60</v>
      </c>
      <c r="N370" s="380">
        <f>IF(ISBLANK(INDEX('Policy Characteristics'!H:H,MATCH($C370,'Policy Characteristics'!$C:$C,0))),"",INDEX('Policy Characteristics'!H:H,MATCH($C370,'Policy Characteristics'!$C:$C,0)))</f>
        <v>1</v>
      </c>
      <c r="O370" s="358" t="str">
        <f>IF(ISBLANK(INDEX('Policy Characteristics'!I:I,MATCH($C370,'Policy Characteristics'!$C:$C,0))),"",INDEX('Policy Characteristics'!I:I,MATCH($C370,'Policy Characteristics'!$C:$C,0)))</f>
        <v>$/MWh</v>
      </c>
      <c r="P370" s="358" t="str">
        <f>IF(ISBLANK(INDEX('Policy Characteristics'!J:J,MATCH($C370,'Policy Characteristics'!$C:$C,0))),"",INDEX('Policy Characteristics'!J:J,MATCH($C370,'Policy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70" s="358" t="str">
        <f>IF(ISBLANK(INDEX('Policy Characteristics'!K:K,MATCH($C370,'Policy Characteristics'!$C:$C,0))),"",INDEX('Policy Characteristics'!K:K,MATCH($C370,'Policy Characteristics'!$C:$C,0)))</f>
        <v>electricity-sector-main.html#subsidies</v>
      </c>
      <c r="R370" s="358" t="str">
        <f>IF(ISBLANK(INDEX('Policy Characteristics'!L:L,MATCH($C370,'Policy Characteristics'!$C:$C,0))),"",INDEX('Policy Characteristics'!L:L,MATCH($C370,'Policy Characteristics'!$C:$C,0)))</f>
        <v>subsidy-for-electricity-production.html</v>
      </c>
    </row>
    <row r="371" spans="1:18" s="2" customFormat="1" x14ac:dyDescent="0.35">
      <c r="A371" s="358" t="str">
        <f>IF(ISBLANK(INDEX('Policy Characteristics'!A:A,MATCH($C371,'Policy Characteristics'!$C:$C,0))),"",INDEX('Policy Characteristics'!A:A,MATCH($C371,'Policy Characteristics'!$C:$C,0)))</f>
        <v>Electricity Supply</v>
      </c>
      <c r="B371" s="358" t="str">
        <f>IF(ISBLANK(INDEX('Policy Characteristics'!B:B,MATCH($C371,'Policy Characteristics'!$C:$C,0))),"",INDEX('Policy Characteristics'!B:B,MATCH($C371,'Policy Characteristics'!$C:$C,0)))</f>
        <v>Subsidy for Electricity Production</v>
      </c>
      <c r="C371" s="463" t="str">
        <f t="shared" si="27"/>
        <v>Subsidy for Elec Production by Fuel</v>
      </c>
      <c r="D371" s="286" t="s">
        <v>334</v>
      </c>
      <c r="E371" s="285" t="s">
        <v>272</v>
      </c>
      <c r="F371" s="285" t="s">
        <v>336</v>
      </c>
      <c r="G371" s="467" t="s">
        <v>326</v>
      </c>
      <c r="H371" s="297">
        <v>1595</v>
      </c>
      <c r="I371" s="286" t="s">
        <v>46</v>
      </c>
      <c r="J371" s="360" t="str">
        <f>IF(ISBLANK(INDEX('Policy Characteristics'!D:D,MATCH($C371,'Policy Characteristics'!$C:$C,0))),"",INDEX('Policy Characteristics'!D:D,MATCH($C371,'Policy Characteristics'!$C:$C,0)))</f>
        <v>Subsidy for Electricity Production</v>
      </c>
      <c r="K371" s="358" t="str">
        <f>IF(ISBLANK(INDEX('Policy Characteristics'!E:E,MATCH($C371,'Policy Characteristics'!$C:$C,0))),"",INDEX('Policy Characteristics'!E:E,MATCH($C371,'Policy Characteristics'!$C:$C,0)))</f>
        <v>elec generation subsidy</v>
      </c>
      <c r="L371" s="380">
        <f>IF(ISBLANK(INDEX('Policy Characteristics'!F:F,MATCH($C371,'Policy Characteristics'!$C:$C,0))),"",INDEX('Policy Characteristics'!F:F,MATCH($C371,'Policy Characteristics'!$C:$C,0)))</f>
        <v>0</v>
      </c>
      <c r="M371" s="380">
        <f>IF(ISBLANK(INDEX('Policy Characteristics'!G:G,MATCH($C371,'Policy Characteristics'!$C:$C,0))),"",INDEX('Policy Characteristics'!G:G,MATCH($C371,'Policy Characteristics'!$C:$C,0)))</f>
        <v>60</v>
      </c>
      <c r="N371" s="380">
        <f>IF(ISBLANK(INDEX('Policy Characteristics'!H:H,MATCH($C371,'Policy Characteristics'!$C:$C,0))),"",INDEX('Policy Characteristics'!H:H,MATCH($C371,'Policy Characteristics'!$C:$C,0)))</f>
        <v>1</v>
      </c>
      <c r="O371" s="358" t="str">
        <f>IF(ISBLANK(INDEX('Policy Characteristics'!I:I,MATCH($C371,'Policy Characteristics'!$C:$C,0))),"",INDEX('Policy Characteristics'!I:I,MATCH($C371,'Policy Characteristics'!$C:$C,0)))</f>
        <v>$/MWh</v>
      </c>
      <c r="P371" s="358" t="str">
        <f>IF(ISBLANK(INDEX('Policy Characteristics'!J:J,MATCH($C371,'Policy Characteristics'!$C:$C,0))),"",INDEX('Policy Characteristics'!J:J,MATCH($C371,'Policy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71" s="358" t="str">
        <f>IF(ISBLANK(INDEX('Policy Characteristics'!K:K,MATCH($C371,'Policy Characteristics'!$C:$C,0))),"",INDEX('Policy Characteristics'!K:K,MATCH($C371,'Policy Characteristics'!$C:$C,0)))</f>
        <v>electricity-sector-main.html#subsidies</v>
      </c>
      <c r="R371" s="358" t="str">
        <f>IF(ISBLANK(INDEX('Policy Characteristics'!L:L,MATCH($C371,'Policy Characteristics'!$C:$C,0))),"",INDEX('Policy Characteristics'!L:L,MATCH($C371,'Policy Characteristics'!$C:$C,0)))</f>
        <v>subsidy-for-electricity-production.html</v>
      </c>
    </row>
    <row r="372" spans="1:18" s="2" customFormat="1" x14ac:dyDescent="0.35">
      <c r="A372" s="358" t="str">
        <f>IF(ISBLANK(INDEX('Policy Characteristics'!A:A,MATCH($C372,'Policy Characteristics'!$C:$C,0))),"",INDEX('Policy Characteristics'!A:A,MATCH($C372,'Policy Characteristics'!$C:$C,0)))</f>
        <v>Electricity Supply</v>
      </c>
      <c r="B372" s="358" t="str">
        <f>IF(ISBLANK(INDEX('Policy Characteristics'!B:B,MATCH($C372,'Policy Characteristics'!$C:$C,0))),"",INDEX('Policy Characteristics'!B:B,MATCH($C372,'Policy Characteristics'!$C:$C,0)))</f>
        <v>Subsidy for Electricity Production</v>
      </c>
      <c r="C372" s="463" t="str">
        <f t="shared" si="27"/>
        <v>Subsidy for Elec Production by Fuel</v>
      </c>
      <c r="D372" s="286" t="s">
        <v>334</v>
      </c>
      <c r="E372" s="285" t="s">
        <v>273</v>
      </c>
      <c r="F372" s="285" t="s">
        <v>336</v>
      </c>
      <c r="G372" s="467"/>
      <c r="H372" s="297">
        <v>1596</v>
      </c>
      <c r="I372" s="286" t="s">
        <v>46</v>
      </c>
      <c r="J372" s="360" t="str">
        <f>IF(ISBLANK(INDEX('Policy Characteristics'!D:D,MATCH($C372,'Policy Characteristics'!$C:$C,0))),"",INDEX('Policy Characteristics'!D:D,MATCH($C372,'Policy Characteristics'!$C:$C,0)))</f>
        <v>Subsidy for Electricity Production</v>
      </c>
      <c r="K372" s="358" t="str">
        <f>IF(ISBLANK(INDEX('Policy Characteristics'!E:E,MATCH($C372,'Policy Characteristics'!$C:$C,0))),"",INDEX('Policy Characteristics'!E:E,MATCH($C372,'Policy Characteristics'!$C:$C,0)))</f>
        <v>elec generation subsidy</v>
      </c>
      <c r="L372" s="380">
        <f>IF(ISBLANK(INDEX('Policy Characteristics'!F:F,MATCH($C372,'Policy Characteristics'!$C:$C,0))),"",INDEX('Policy Characteristics'!F:F,MATCH($C372,'Policy Characteristics'!$C:$C,0)))</f>
        <v>0</v>
      </c>
      <c r="M372" s="380">
        <f>IF(ISBLANK(INDEX('Policy Characteristics'!G:G,MATCH($C372,'Policy Characteristics'!$C:$C,0))),"",INDEX('Policy Characteristics'!G:G,MATCH($C372,'Policy Characteristics'!$C:$C,0)))</f>
        <v>60</v>
      </c>
      <c r="N372" s="380">
        <f>IF(ISBLANK(INDEX('Policy Characteristics'!H:H,MATCH($C372,'Policy Characteristics'!$C:$C,0))),"",INDEX('Policy Characteristics'!H:H,MATCH($C372,'Policy Characteristics'!$C:$C,0)))</f>
        <v>1</v>
      </c>
      <c r="O372" s="358" t="str">
        <f>IF(ISBLANK(INDEX('Policy Characteristics'!I:I,MATCH($C372,'Policy Characteristics'!$C:$C,0))),"",INDEX('Policy Characteristics'!I:I,MATCH($C372,'Policy Characteristics'!$C:$C,0)))</f>
        <v>$/MWh</v>
      </c>
      <c r="P372" s="358" t="str">
        <f>IF(ISBLANK(INDEX('Policy Characteristics'!J:J,MATCH($C372,'Policy Characteristics'!$C:$C,0))),"",INDEX('Policy Characteristics'!J:J,MATCH($C372,'Policy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72" s="358" t="str">
        <f>IF(ISBLANK(INDEX('Policy Characteristics'!K:K,MATCH($C372,'Policy Characteristics'!$C:$C,0))),"",INDEX('Policy Characteristics'!K:K,MATCH($C372,'Policy Characteristics'!$C:$C,0)))</f>
        <v>electricity-sector-main.html#subsidies</v>
      </c>
      <c r="R372" s="358" t="str">
        <f>IF(ISBLANK(INDEX('Policy Characteristics'!L:L,MATCH($C372,'Policy Characteristics'!$C:$C,0))),"",INDEX('Policy Characteristics'!L:L,MATCH($C372,'Policy Characteristics'!$C:$C,0)))</f>
        <v>subsidy-for-electricity-production.html</v>
      </c>
    </row>
    <row r="373" spans="1:18" s="2" customFormat="1" x14ac:dyDescent="0.35">
      <c r="A373" s="358" t="str">
        <f>IF(ISBLANK(INDEX('Policy Characteristics'!A:A,MATCH($C373,'Policy Characteristics'!$C:$C,0))),"",INDEX('Policy Characteristics'!A:A,MATCH($C373,'Policy Characteristics'!$C:$C,0)))</f>
        <v>Electricity Supply</v>
      </c>
      <c r="B373" s="358" t="str">
        <f>IF(ISBLANK(INDEX('Policy Characteristics'!B:B,MATCH($C373,'Policy Characteristics'!$C:$C,0))),"",INDEX('Policy Characteristics'!B:B,MATCH($C373,'Policy Characteristics'!$C:$C,0)))</f>
        <v>Subsidy for Electricity Production</v>
      </c>
      <c r="C373" s="463" t="str">
        <f t="shared" si="27"/>
        <v>Subsidy for Elec Production by Fuel</v>
      </c>
      <c r="D373" s="286" t="s">
        <v>334</v>
      </c>
      <c r="E373" s="285" t="s">
        <v>274</v>
      </c>
      <c r="F373" s="285" t="s">
        <v>336</v>
      </c>
      <c r="G373" s="467" t="s">
        <v>337</v>
      </c>
      <c r="H373" s="297">
        <v>1597</v>
      </c>
      <c r="I373" s="286" t="s">
        <v>46</v>
      </c>
      <c r="J373" s="360" t="str">
        <f>IF(ISBLANK(INDEX('Policy Characteristics'!D:D,MATCH($C373,'Policy Characteristics'!$C:$C,0))),"",INDEX('Policy Characteristics'!D:D,MATCH($C373,'Policy Characteristics'!$C:$C,0)))</f>
        <v>Subsidy for Electricity Production</v>
      </c>
      <c r="K373" s="358" t="str">
        <f>IF(ISBLANK(INDEX('Policy Characteristics'!E:E,MATCH($C373,'Policy Characteristics'!$C:$C,0))),"",INDEX('Policy Characteristics'!E:E,MATCH($C373,'Policy Characteristics'!$C:$C,0)))</f>
        <v>elec generation subsidy</v>
      </c>
      <c r="L373" s="380">
        <f>IF(ISBLANK(INDEX('Policy Characteristics'!F:F,MATCH($C373,'Policy Characteristics'!$C:$C,0))),"",INDEX('Policy Characteristics'!F:F,MATCH($C373,'Policy Characteristics'!$C:$C,0)))</f>
        <v>0</v>
      </c>
      <c r="M373" s="380">
        <f>IF(ISBLANK(INDEX('Policy Characteristics'!G:G,MATCH($C373,'Policy Characteristics'!$C:$C,0))),"",INDEX('Policy Characteristics'!G:G,MATCH($C373,'Policy Characteristics'!$C:$C,0)))</f>
        <v>60</v>
      </c>
      <c r="N373" s="380">
        <f>IF(ISBLANK(INDEX('Policy Characteristics'!H:H,MATCH($C373,'Policy Characteristics'!$C:$C,0))),"",INDEX('Policy Characteristics'!H:H,MATCH($C373,'Policy Characteristics'!$C:$C,0)))</f>
        <v>1</v>
      </c>
      <c r="O373" s="358" t="str">
        <f>IF(ISBLANK(INDEX('Policy Characteristics'!I:I,MATCH($C373,'Policy Characteristics'!$C:$C,0))),"",INDEX('Policy Characteristics'!I:I,MATCH($C373,'Policy Characteristics'!$C:$C,0)))</f>
        <v>$/MWh</v>
      </c>
      <c r="P373" s="358" t="str">
        <f>IF(ISBLANK(INDEX('Policy Characteristics'!J:J,MATCH($C373,'Policy Characteristics'!$C:$C,0))),"",INDEX('Policy Characteristics'!J:J,MATCH($C373,'Policy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73" s="358" t="str">
        <f>IF(ISBLANK(INDEX('Policy Characteristics'!K:K,MATCH($C373,'Policy Characteristics'!$C:$C,0))),"",INDEX('Policy Characteristics'!K:K,MATCH($C373,'Policy Characteristics'!$C:$C,0)))</f>
        <v>electricity-sector-main.html#subsidies</v>
      </c>
      <c r="R373" s="358" t="str">
        <f>IF(ISBLANK(INDEX('Policy Characteristics'!L:L,MATCH($C373,'Policy Characteristics'!$C:$C,0))),"",INDEX('Policy Characteristics'!L:L,MATCH($C373,'Policy Characteristics'!$C:$C,0)))</f>
        <v>subsidy-for-electricity-production.html</v>
      </c>
    </row>
    <row r="374" spans="1:18" s="2" customFormat="1" x14ac:dyDescent="0.35">
      <c r="A374" s="358" t="str">
        <f>IF(ISBLANK(INDEX('Policy Characteristics'!A:A,MATCH($C374,'Policy Characteristics'!$C:$C,0))),"",INDEX('Policy Characteristics'!A:A,MATCH($C374,'Policy Characteristics'!$C:$C,0)))</f>
        <v>Electricity Supply</v>
      </c>
      <c r="B374" s="358" t="str">
        <f>IF(ISBLANK(INDEX('Policy Characteristics'!B:B,MATCH($C374,'Policy Characteristics'!$C:$C,0))),"",INDEX('Policy Characteristics'!B:B,MATCH($C374,'Policy Characteristics'!$C:$C,0)))</f>
        <v>Subsidy for Electricity Production</v>
      </c>
      <c r="C374" s="463" t="str">
        <f t="shared" si="27"/>
        <v>Subsidy for Elec Production by Fuel</v>
      </c>
      <c r="D374" s="286" t="s">
        <v>474</v>
      </c>
      <c r="E374" s="285" t="s">
        <v>272</v>
      </c>
      <c r="F374" s="285" t="s">
        <v>473</v>
      </c>
      <c r="G374" s="467" t="s">
        <v>326</v>
      </c>
      <c r="H374" s="297">
        <v>701</v>
      </c>
      <c r="I374" s="286" t="s">
        <v>46</v>
      </c>
      <c r="J374" s="360" t="str">
        <f>IF(ISBLANK(INDEX('Policy Characteristics'!D:D,MATCH($C374,'Policy Characteristics'!$C:$C,0))),"",INDEX('Policy Characteristics'!D:D,MATCH($C374,'Policy Characteristics'!$C:$C,0)))</f>
        <v>Subsidy for Electricity Production</v>
      </c>
      <c r="K374" s="358" t="str">
        <f>IF(ISBLANK(INDEX('Policy Characteristics'!E:E,MATCH($C374,'Policy Characteristics'!$C:$C,0))),"",INDEX('Policy Characteristics'!E:E,MATCH($C374,'Policy Characteristics'!$C:$C,0)))</f>
        <v>elec generation subsidy</v>
      </c>
      <c r="L374" s="380">
        <f>IF(ISBLANK(INDEX('Policy Characteristics'!F:F,MATCH($C374,'Policy Characteristics'!$C:$C,0))),"",INDEX('Policy Characteristics'!F:F,MATCH($C374,'Policy Characteristics'!$C:$C,0)))</f>
        <v>0</v>
      </c>
      <c r="M374" s="380">
        <f>IF(ISBLANK(INDEX('Policy Characteristics'!G:G,MATCH($C374,'Policy Characteristics'!$C:$C,0))),"",INDEX('Policy Characteristics'!G:G,MATCH($C374,'Policy Characteristics'!$C:$C,0)))</f>
        <v>60</v>
      </c>
      <c r="N374" s="380">
        <f>IF(ISBLANK(INDEX('Policy Characteristics'!H:H,MATCH($C374,'Policy Characteristics'!$C:$C,0))),"",INDEX('Policy Characteristics'!H:H,MATCH($C374,'Policy Characteristics'!$C:$C,0)))</f>
        <v>1</v>
      </c>
      <c r="O374" s="358" t="str">
        <f>IF(ISBLANK(INDEX('Policy Characteristics'!I:I,MATCH($C374,'Policy Characteristics'!$C:$C,0))),"",INDEX('Policy Characteristics'!I:I,MATCH($C374,'Policy Characteristics'!$C:$C,0)))</f>
        <v>$/MWh</v>
      </c>
      <c r="P374" s="358" t="str">
        <f>IF(ISBLANK(INDEX('Policy Characteristics'!J:J,MATCH($C374,'Policy Characteristics'!$C:$C,0))),"",INDEX('Policy Characteristics'!J:J,MATCH($C374,'Policy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74" s="358" t="str">
        <f>IF(ISBLANK(INDEX('Policy Characteristics'!K:K,MATCH($C374,'Policy Characteristics'!$C:$C,0))),"",INDEX('Policy Characteristics'!K:K,MATCH($C374,'Policy Characteristics'!$C:$C,0)))</f>
        <v>electricity-sector-main.html#subsidies</v>
      </c>
      <c r="R374" s="358" t="str">
        <f>IF(ISBLANK(INDEX('Policy Characteristics'!L:L,MATCH($C374,'Policy Characteristics'!$C:$C,0))),"",INDEX('Policy Characteristics'!L:L,MATCH($C374,'Policy Characteristics'!$C:$C,0)))</f>
        <v>subsidy-for-electricity-production.html</v>
      </c>
    </row>
    <row r="375" spans="1:18" s="2" customFormat="1" x14ac:dyDescent="0.35">
      <c r="A375" s="358" t="str">
        <f>IF(ISBLANK(INDEX('Policy Characteristics'!A:A,MATCH($C375,'Policy Characteristics'!$C:$C,0))),"",INDEX('Policy Characteristics'!A:A,MATCH($C375,'Policy Characteristics'!$C:$C,0)))</f>
        <v>Electricity Supply</v>
      </c>
      <c r="B375" s="358" t="str">
        <f>IF(ISBLANK(INDEX('Policy Characteristics'!B:B,MATCH($C375,'Policy Characteristics'!$C:$C,0))),"",INDEX('Policy Characteristics'!B:B,MATCH($C375,'Policy Characteristics'!$C:$C,0)))</f>
        <v>Subsidy for Electricity Production</v>
      </c>
      <c r="C375" s="463" t="str">
        <f t="shared" si="27"/>
        <v>Subsidy for Elec Production by Fuel</v>
      </c>
      <c r="D375" s="286" t="s">
        <v>474</v>
      </c>
      <c r="E375" s="285" t="s">
        <v>273</v>
      </c>
      <c r="F375" s="285" t="s">
        <v>473</v>
      </c>
      <c r="G375" s="467"/>
      <c r="H375" s="297">
        <v>1579</v>
      </c>
      <c r="I375" s="286" t="s">
        <v>46</v>
      </c>
      <c r="J375" s="360" t="str">
        <f>IF(ISBLANK(INDEX('Policy Characteristics'!D:D,MATCH($C375,'Policy Characteristics'!$C:$C,0))),"",INDEX('Policy Characteristics'!D:D,MATCH($C375,'Policy Characteristics'!$C:$C,0)))</f>
        <v>Subsidy for Electricity Production</v>
      </c>
      <c r="K375" s="358" t="str">
        <f>IF(ISBLANK(INDEX('Policy Characteristics'!E:E,MATCH($C375,'Policy Characteristics'!$C:$C,0))),"",INDEX('Policy Characteristics'!E:E,MATCH($C375,'Policy Characteristics'!$C:$C,0)))</f>
        <v>elec generation subsidy</v>
      </c>
      <c r="L375" s="380">
        <f>IF(ISBLANK(INDEX('Policy Characteristics'!F:F,MATCH($C375,'Policy Characteristics'!$C:$C,0))),"",INDEX('Policy Characteristics'!F:F,MATCH($C375,'Policy Characteristics'!$C:$C,0)))</f>
        <v>0</v>
      </c>
      <c r="M375" s="380">
        <f>IF(ISBLANK(INDEX('Policy Characteristics'!G:G,MATCH($C375,'Policy Characteristics'!$C:$C,0))),"",INDEX('Policy Characteristics'!G:G,MATCH($C375,'Policy Characteristics'!$C:$C,0)))</f>
        <v>60</v>
      </c>
      <c r="N375" s="380">
        <f>IF(ISBLANK(INDEX('Policy Characteristics'!H:H,MATCH($C375,'Policy Characteristics'!$C:$C,0))),"",INDEX('Policy Characteristics'!H:H,MATCH($C375,'Policy Characteristics'!$C:$C,0)))</f>
        <v>1</v>
      </c>
      <c r="O375" s="358" t="str">
        <f>IF(ISBLANK(INDEX('Policy Characteristics'!I:I,MATCH($C375,'Policy Characteristics'!$C:$C,0))),"",INDEX('Policy Characteristics'!I:I,MATCH($C375,'Policy Characteristics'!$C:$C,0)))</f>
        <v>$/MWh</v>
      </c>
      <c r="P375" s="358" t="str">
        <f>IF(ISBLANK(INDEX('Policy Characteristics'!J:J,MATCH($C375,'Policy Characteristics'!$C:$C,0))),"",INDEX('Policy Characteristics'!J:J,MATCH($C375,'Policy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75" s="358" t="str">
        <f>IF(ISBLANK(INDEX('Policy Characteristics'!K:K,MATCH($C375,'Policy Characteristics'!$C:$C,0))),"",INDEX('Policy Characteristics'!K:K,MATCH($C375,'Policy Characteristics'!$C:$C,0)))</f>
        <v>electricity-sector-main.html#subsidies</v>
      </c>
      <c r="R375" s="358" t="str">
        <f>IF(ISBLANK(INDEX('Policy Characteristics'!L:L,MATCH($C375,'Policy Characteristics'!$C:$C,0))),"",INDEX('Policy Characteristics'!L:L,MATCH($C375,'Policy Characteristics'!$C:$C,0)))</f>
        <v>subsidy-for-electricity-production.html</v>
      </c>
    </row>
    <row r="376" spans="1:18" s="2" customFormat="1" x14ac:dyDescent="0.35">
      <c r="A376" s="358" t="str">
        <f>IF(ISBLANK(INDEX('Policy Characteristics'!A:A,MATCH($C376,'Policy Characteristics'!$C:$C,0))),"",INDEX('Policy Characteristics'!A:A,MATCH($C376,'Policy Characteristics'!$C:$C,0)))</f>
        <v>Electricity Supply</v>
      </c>
      <c r="B376" s="358" t="str">
        <f>IF(ISBLANK(INDEX('Policy Characteristics'!B:B,MATCH($C376,'Policy Characteristics'!$C:$C,0))),"",INDEX('Policy Characteristics'!B:B,MATCH($C376,'Policy Characteristics'!$C:$C,0)))</f>
        <v>Subsidy for Electricity Production</v>
      </c>
      <c r="C376" s="463" t="str">
        <f t="shared" si="27"/>
        <v>Subsidy for Elec Production by Fuel</v>
      </c>
      <c r="D376" s="286" t="s">
        <v>474</v>
      </c>
      <c r="E376" s="285" t="s">
        <v>274</v>
      </c>
      <c r="F376" s="285" t="s">
        <v>473</v>
      </c>
      <c r="G376" s="467" t="s">
        <v>337</v>
      </c>
      <c r="H376" s="297">
        <v>1580</v>
      </c>
      <c r="I376" s="286" t="s">
        <v>46</v>
      </c>
      <c r="J376" s="360" t="str">
        <f>IF(ISBLANK(INDEX('Policy Characteristics'!D:D,MATCH($C376,'Policy Characteristics'!$C:$C,0))),"",INDEX('Policy Characteristics'!D:D,MATCH($C376,'Policy Characteristics'!$C:$C,0)))</f>
        <v>Subsidy for Electricity Production</v>
      </c>
      <c r="K376" s="358" t="str">
        <f>IF(ISBLANK(INDEX('Policy Characteristics'!E:E,MATCH($C376,'Policy Characteristics'!$C:$C,0))),"",INDEX('Policy Characteristics'!E:E,MATCH($C376,'Policy Characteristics'!$C:$C,0)))</f>
        <v>elec generation subsidy</v>
      </c>
      <c r="L376" s="380">
        <f>IF(ISBLANK(INDEX('Policy Characteristics'!F:F,MATCH($C376,'Policy Characteristics'!$C:$C,0))),"",INDEX('Policy Characteristics'!F:F,MATCH($C376,'Policy Characteristics'!$C:$C,0)))</f>
        <v>0</v>
      </c>
      <c r="M376" s="380">
        <f>IF(ISBLANK(INDEX('Policy Characteristics'!G:G,MATCH($C376,'Policy Characteristics'!$C:$C,0))),"",INDEX('Policy Characteristics'!G:G,MATCH($C376,'Policy Characteristics'!$C:$C,0)))</f>
        <v>60</v>
      </c>
      <c r="N376" s="380">
        <f>IF(ISBLANK(INDEX('Policy Characteristics'!H:H,MATCH($C376,'Policy Characteristics'!$C:$C,0))),"",INDEX('Policy Characteristics'!H:H,MATCH($C376,'Policy Characteristics'!$C:$C,0)))</f>
        <v>1</v>
      </c>
      <c r="O376" s="358" t="str">
        <f>IF(ISBLANK(INDEX('Policy Characteristics'!I:I,MATCH($C376,'Policy Characteristics'!$C:$C,0))),"",INDEX('Policy Characteristics'!I:I,MATCH($C376,'Policy Characteristics'!$C:$C,0)))</f>
        <v>$/MWh</v>
      </c>
      <c r="P376" s="358" t="str">
        <f>IF(ISBLANK(INDEX('Policy Characteristics'!J:J,MATCH($C376,'Policy Characteristics'!$C:$C,0))),"",INDEX('Policy Characteristics'!J:J,MATCH($C376,'Policy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76" s="358" t="str">
        <f>IF(ISBLANK(INDEX('Policy Characteristics'!K:K,MATCH($C376,'Policy Characteristics'!$C:$C,0))),"",INDEX('Policy Characteristics'!K:K,MATCH($C376,'Policy Characteristics'!$C:$C,0)))</f>
        <v>electricity-sector-main.html#subsidies</v>
      </c>
      <c r="R376" s="358" t="str">
        <f>IF(ISBLANK(INDEX('Policy Characteristics'!L:L,MATCH($C376,'Policy Characteristics'!$C:$C,0))),"",INDEX('Policy Characteristics'!L:L,MATCH($C376,'Policy Characteristics'!$C:$C,0)))</f>
        <v>subsidy-for-electricity-production.html</v>
      </c>
    </row>
    <row r="377" spans="1:18" s="2" customFormat="1" x14ac:dyDescent="0.35">
      <c r="A377" s="358" t="str">
        <f>IF(ISBLANK(INDEX('Policy Characteristics'!A:A,MATCH($C377,'Policy Characteristics'!$C:$C,0))),"",INDEX('Policy Characteristics'!A:A,MATCH($C377,'Policy Characteristics'!$C:$C,0)))</f>
        <v>Electricity Supply</v>
      </c>
      <c r="B377" s="358" t="str">
        <f>IF(ISBLANK(INDEX('Policy Characteristics'!B:B,MATCH($C377,'Policy Characteristics'!$C:$C,0))),"",INDEX('Policy Characteristics'!B:B,MATCH($C377,'Policy Characteristics'!$C:$C,0)))</f>
        <v>Subsidy for Electricity Production</v>
      </c>
      <c r="C377" s="463" t="str">
        <f t="shared" si="27"/>
        <v>Subsidy for Elec Production by Fuel</v>
      </c>
      <c r="D377" s="286" t="s">
        <v>483</v>
      </c>
      <c r="E377" s="285" t="s">
        <v>272</v>
      </c>
      <c r="F377" s="286" t="s">
        <v>484</v>
      </c>
      <c r="G377" s="467" t="s">
        <v>326</v>
      </c>
      <c r="H377" s="297">
        <v>184</v>
      </c>
      <c r="I377" s="285" t="s">
        <v>45</v>
      </c>
      <c r="J377" s="360" t="str">
        <f>IF(ISBLANK(INDEX('Policy Characteristics'!D:D,MATCH($C377,'Policy Characteristics'!$C:$C,0))),"",INDEX('Policy Characteristics'!D:D,MATCH($C377,'Policy Characteristics'!$C:$C,0)))</f>
        <v>Subsidy for Electricity Production</v>
      </c>
      <c r="K377" s="358" t="str">
        <f>IF(ISBLANK(INDEX('Policy Characteristics'!E:E,MATCH($C377,'Policy Characteristics'!$C:$C,0))),"",INDEX('Policy Characteristics'!E:E,MATCH($C377,'Policy Characteristics'!$C:$C,0)))</f>
        <v>elec generation subsidy</v>
      </c>
      <c r="L377" s="380">
        <f>IF(ISBLANK(INDEX('Policy Characteristics'!F:F,MATCH($C377,'Policy Characteristics'!$C:$C,0))),"",INDEX('Policy Characteristics'!F:F,MATCH($C377,'Policy Characteristics'!$C:$C,0)))</f>
        <v>0</v>
      </c>
      <c r="M377" s="380">
        <f>IF(ISBLANK(INDEX('Policy Characteristics'!G:G,MATCH($C377,'Policy Characteristics'!$C:$C,0))),"",INDEX('Policy Characteristics'!G:G,MATCH($C377,'Policy Characteristics'!$C:$C,0)))</f>
        <v>60</v>
      </c>
      <c r="N377" s="380">
        <f>IF(ISBLANK(INDEX('Policy Characteristics'!H:H,MATCH($C377,'Policy Characteristics'!$C:$C,0))),"",INDEX('Policy Characteristics'!H:H,MATCH($C377,'Policy Characteristics'!$C:$C,0)))</f>
        <v>1</v>
      </c>
      <c r="O377" s="358" t="str">
        <f>IF(ISBLANK(INDEX('Policy Characteristics'!I:I,MATCH($C377,'Policy Characteristics'!$C:$C,0))),"",INDEX('Policy Characteristics'!I:I,MATCH($C377,'Policy Characteristics'!$C:$C,0)))</f>
        <v>$/MWh</v>
      </c>
      <c r="P377" s="358" t="str">
        <f>IF(ISBLANK(INDEX('Policy Characteristics'!J:J,MATCH($C377,'Policy Characteristics'!$C:$C,0))),"",INDEX('Policy Characteristics'!J:J,MATCH($C377,'Policy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77" s="358" t="str">
        <f>IF(ISBLANK(INDEX('Policy Characteristics'!K:K,MATCH($C377,'Policy Characteristics'!$C:$C,0))),"",INDEX('Policy Characteristics'!K:K,MATCH($C377,'Policy Characteristics'!$C:$C,0)))</f>
        <v>electricity-sector-main.html#subsidies</v>
      </c>
      <c r="R377" s="358" t="str">
        <f>IF(ISBLANK(INDEX('Policy Characteristics'!L:L,MATCH($C377,'Policy Characteristics'!$C:$C,0))),"",INDEX('Policy Characteristics'!L:L,MATCH($C377,'Policy Characteristics'!$C:$C,0)))</f>
        <v>subsidy-for-electricity-production.html</v>
      </c>
    </row>
    <row r="378" spans="1:18" s="2" customFormat="1" x14ac:dyDescent="0.35">
      <c r="A378" s="358" t="str">
        <f>IF(ISBLANK(INDEX('Policy Characteristics'!A:A,MATCH($C378,'Policy Characteristics'!$C:$C,0))),"",INDEX('Policy Characteristics'!A:A,MATCH($C378,'Policy Characteristics'!$C:$C,0)))</f>
        <v>Electricity Supply</v>
      </c>
      <c r="B378" s="358" t="str">
        <f>IF(ISBLANK(INDEX('Policy Characteristics'!B:B,MATCH($C378,'Policy Characteristics'!$C:$C,0))),"",INDEX('Policy Characteristics'!B:B,MATCH($C378,'Policy Characteristics'!$C:$C,0)))</f>
        <v>Subsidy for Electricity Production</v>
      </c>
      <c r="C378" s="463" t="str">
        <f t="shared" si="27"/>
        <v>Subsidy for Elec Production by Fuel</v>
      </c>
      <c r="D378" s="286" t="s">
        <v>483</v>
      </c>
      <c r="E378" s="285" t="s">
        <v>273</v>
      </c>
      <c r="F378" s="286" t="s">
        <v>484</v>
      </c>
      <c r="G378" s="467"/>
      <c r="H378" s="297">
        <v>1581</v>
      </c>
      <c r="I378" s="286" t="s">
        <v>46</v>
      </c>
      <c r="J378" s="360" t="str">
        <f>IF(ISBLANK(INDEX('Policy Characteristics'!D:D,MATCH($C378,'Policy Characteristics'!$C:$C,0))),"",INDEX('Policy Characteristics'!D:D,MATCH($C378,'Policy Characteristics'!$C:$C,0)))</f>
        <v>Subsidy for Electricity Production</v>
      </c>
      <c r="K378" s="358" t="str">
        <f>IF(ISBLANK(INDEX('Policy Characteristics'!E:E,MATCH($C378,'Policy Characteristics'!$C:$C,0))),"",INDEX('Policy Characteristics'!E:E,MATCH($C378,'Policy Characteristics'!$C:$C,0)))</f>
        <v>elec generation subsidy</v>
      </c>
      <c r="L378" s="380">
        <f>IF(ISBLANK(INDEX('Policy Characteristics'!F:F,MATCH($C378,'Policy Characteristics'!$C:$C,0))),"",INDEX('Policy Characteristics'!F:F,MATCH($C378,'Policy Characteristics'!$C:$C,0)))</f>
        <v>0</v>
      </c>
      <c r="M378" s="380">
        <f>IF(ISBLANK(INDEX('Policy Characteristics'!G:G,MATCH($C378,'Policy Characteristics'!$C:$C,0))),"",INDEX('Policy Characteristics'!G:G,MATCH($C378,'Policy Characteristics'!$C:$C,0)))</f>
        <v>60</v>
      </c>
      <c r="N378" s="380">
        <f>IF(ISBLANK(INDEX('Policy Characteristics'!H:H,MATCH($C378,'Policy Characteristics'!$C:$C,0))),"",INDEX('Policy Characteristics'!H:H,MATCH($C378,'Policy Characteristics'!$C:$C,0)))</f>
        <v>1</v>
      </c>
      <c r="O378" s="358" t="str">
        <f>IF(ISBLANK(INDEX('Policy Characteristics'!I:I,MATCH($C378,'Policy Characteristics'!$C:$C,0))),"",INDEX('Policy Characteristics'!I:I,MATCH($C378,'Policy Characteristics'!$C:$C,0)))</f>
        <v>$/MWh</v>
      </c>
      <c r="P378" s="358" t="str">
        <f>IF(ISBLANK(INDEX('Policy Characteristics'!J:J,MATCH($C378,'Policy Characteristics'!$C:$C,0))),"",INDEX('Policy Characteristics'!J:J,MATCH($C378,'Policy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78" s="358" t="str">
        <f>IF(ISBLANK(INDEX('Policy Characteristics'!K:K,MATCH($C378,'Policy Characteristics'!$C:$C,0))),"",INDEX('Policy Characteristics'!K:K,MATCH($C378,'Policy Characteristics'!$C:$C,0)))</f>
        <v>electricity-sector-main.html#subsidies</v>
      </c>
      <c r="R378" s="358" t="str">
        <f>IF(ISBLANK(INDEX('Policy Characteristics'!L:L,MATCH($C378,'Policy Characteristics'!$C:$C,0))),"",INDEX('Policy Characteristics'!L:L,MATCH($C378,'Policy Characteristics'!$C:$C,0)))</f>
        <v>subsidy-for-electricity-production.html</v>
      </c>
    </row>
    <row r="379" spans="1:18" s="2" customFormat="1" x14ac:dyDescent="0.35">
      <c r="A379" s="358" t="str">
        <f>IF(ISBLANK(INDEX('Policy Characteristics'!A:A,MATCH($C379,'Policy Characteristics'!$C:$C,0))),"",INDEX('Policy Characteristics'!A:A,MATCH($C379,'Policy Characteristics'!$C:$C,0)))</f>
        <v>Electricity Supply</v>
      </c>
      <c r="B379" s="358" t="str">
        <f>IF(ISBLANK(INDEX('Policy Characteristics'!B:B,MATCH($C379,'Policy Characteristics'!$C:$C,0))),"",INDEX('Policy Characteristics'!B:B,MATCH($C379,'Policy Characteristics'!$C:$C,0)))</f>
        <v>Subsidy for Electricity Production</v>
      </c>
      <c r="C379" s="463" t="str">
        <f t="shared" si="27"/>
        <v>Subsidy for Elec Production by Fuel</v>
      </c>
      <c r="D379" s="286" t="s">
        <v>483</v>
      </c>
      <c r="E379" s="285" t="s">
        <v>274</v>
      </c>
      <c r="F379" s="286" t="s">
        <v>484</v>
      </c>
      <c r="G379" s="467" t="s">
        <v>337</v>
      </c>
      <c r="H379" s="297">
        <v>1582</v>
      </c>
      <c r="I379" s="285" t="s">
        <v>45</v>
      </c>
      <c r="J379" s="360" t="str">
        <f>IF(ISBLANK(INDEX('Policy Characteristics'!D:D,MATCH($C379,'Policy Characteristics'!$C:$C,0))),"",INDEX('Policy Characteristics'!D:D,MATCH($C379,'Policy Characteristics'!$C:$C,0)))</f>
        <v>Subsidy for Electricity Production</v>
      </c>
      <c r="K379" s="358" t="str">
        <f>IF(ISBLANK(INDEX('Policy Characteristics'!E:E,MATCH($C379,'Policy Characteristics'!$C:$C,0))),"",INDEX('Policy Characteristics'!E:E,MATCH($C379,'Policy Characteristics'!$C:$C,0)))</f>
        <v>elec generation subsidy</v>
      </c>
      <c r="L379" s="380">
        <f>IF(ISBLANK(INDEX('Policy Characteristics'!F:F,MATCH($C379,'Policy Characteristics'!$C:$C,0))),"",INDEX('Policy Characteristics'!F:F,MATCH($C379,'Policy Characteristics'!$C:$C,0)))</f>
        <v>0</v>
      </c>
      <c r="M379" s="380">
        <f>IF(ISBLANK(INDEX('Policy Characteristics'!G:G,MATCH($C379,'Policy Characteristics'!$C:$C,0))),"",INDEX('Policy Characteristics'!G:G,MATCH($C379,'Policy Characteristics'!$C:$C,0)))</f>
        <v>60</v>
      </c>
      <c r="N379" s="380">
        <f>IF(ISBLANK(INDEX('Policy Characteristics'!H:H,MATCH($C379,'Policy Characteristics'!$C:$C,0))),"",INDEX('Policy Characteristics'!H:H,MATCH($C379,'Policy Characteristics'!$C:$C,0)))</f>
        <v>1</v>
      </c>
      <c r="O379" s="358" t="str">
        <f>IF(ISBLANK(INDEX('Policy Characteristics'!I:I,MATCH($C379,'Policy Characteristics'!$C:$C,0))),"",INDEX('Policy Characteristics'!I:I,MATCH($C379,'Policy Characteristics'!$C:$C,0)))</f>
        <v>$/MWh</v>
      </c>
      <c r="P379" s="358" t="str">
        <f>IF(ISBLANK(INDEX('Policy Characteristics'!J:J,MATCH($C379,'Policy Characteristics'!$C:$C,0))),"",INDEX('Policy Characteristics'!J:J,MATCH($C379,'Policy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79" s="358" t="str">
        <f>IF(ISBLANK(INDEX('Policy Characteristics'!K:K,MATCH($C379,'Policy Characteristics'!$C:$C,0))),"",INDEX('Policy Characteristics'!K:K,MATCH($C379,'Policy Characteristics'!$C:$C,0)))</f>
        <v>electricity-sector-main.html#subsidies</v>
      </c>
      <c r="R379" s="358" t="str">
        <f>IF(ISBLANK(INDEX('Policy Characteristics'!L:L,MATCH($C379,'Policy Characteristics'!$C:$C,0))),"",INDEX('Policy Characteristics'!L:L,MATCH($C379,'Policy Characteristics'!$C:$C,0)))</f>
        <v>subsidy-for-electricity-production.html</v>
      </c>
    </row>
    <row r="380" spans="1:18" s="2" customFormat="1" x14ac:dyDescent="0.35">
      <c r="A380" s="358" t="str">
        <f>IF(ISBLANK(INDEX('Policy Characteristics'!A:A,MATCH($C380,'Policy Characteristics'!$C:$C,0))),"",INDEX('Policy Characteristics'!A:A,MATCH($C380,'Policy Characteristics'!$C:$C,0)))</f>
        <v>Electricity Supply</v>
      </c>
      <c r="B380" s="358" t="str">
        <f>IF(ISBLANK(INDEX('Policy Characteristics'!B:B,MATCH($C380,'Policy Characteristics'!$C:$C,0))),"",INDEX('Policy Characteristics'!B:B,MATCH($C380,'Policy Characteristics'!$C:$C,0)))</f>
        <v>Subsidy for Electricity Production</v>
      </c>
      <c r="C380" s="463" t="str">
        <f t="shared" si="27"/>
        <v>Subsidy for Elec Production by Fuel</v>
      </c>
      <c r="D380" s="286" t="s">
        <v>2850</v>
      </c>
      <c r="E380" s="285" t="s">
        <v>272</v>
      </c>
      <c r="F380" s="286" t="s">
        <v>2543</v>
      </c>
      <c r="G380" s="467" t="s">
        <v>326</v>
      </c>
      <c r="H380" s="297">
        <v>702</v>
      </c>
      <c r="I380" s="286" t="s">
        <v>46</v>
      </c>
      <c r="J380" s="360" t="str">
        <f>IF(ISBLANK(INDEX('Policy Characteristics'!D:D,MATCH($C380,'Policy Characteristics'!$C:$C,0))),"",INDEX('Policy Characteristics'!D:D,MATCH($C380,'Policy Characteristics'!$C:$C,0)))</f>
        <v>Subsidy for Electricity Production</v>
      </c>
      <c r="K380" s="358" t="str">
        <f>IF(ISBLANK(INDEX('Policy Characteristics'!E:E,MATCH($C380,'Policy Characteristics'!$C:$C,0))),"",INDEX('Policy Characteristics'!E:E,MATCH($C380,'Policy Characteristics'!$C:$C,0)))</f>
        <v>elec generation subsidy</v>
      </c>
      <c r="L380" s="380">
        <f>IF(ISBLANK(INDEX('Policy Characteristics'!F:F,MATCH($C380,'Policy Characteristics'!$C:$C,0))),"",INDEX('Policy Characteristics'!F:F,MATCH($C380,'Policy Characteristics'!$C:$C,0)))</f>
        <v>0</v>
      </c>
      <c r="M380" s="380">
        <f>IF(ISBLANK(INDEX('Policy Characteristics'!G:G,MATCH($C380,'Policy Characteristics'!$C:$C,0))),"",INDEX('Policy Characteristics'!G:G,MATCH($C380,'Policy Characteristics'!$C:$C,0)))</f>
        <v>60</v>
      </c>
      <c r="N380" s="380">
        <f>IF(ISBLANK(INDEX('Policy Characteristics'!H:H,MATCH($C380,'Policy Characteristics'!$C:$C,0))),"",INDEX('Policy Characteristics'!H:H,MATCH($C380,'Policy Characteristics'!$C:$C,0)))</f>
        <v>1</v>
      </c>
      <c r="O380" s="358" t="str">
        <f>IF(ISBLANK(INDEX('Policy Characteristics'!I:I,MATCH($C380,'Policy Characteristics'!$C:$C,0))),"",INDEX('Policy Characteristics'!I:I,MATCH($C380,'Policy Characteristics'!$C:$C,0)))</f>
        <v>$/MWh</v>
      </c>
      <c r="P380" s="358" t="str">
        <f>IF(ISBLANK(INDEX('Policy Characteristics'!J:J,MATCH($C380,'Policy Characteristics'!$C:$C,0))),"",INDEX('Policy Characteristics'!J:J,MATCH($C380,'Policy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80" s="358" t="str">
        <f>IF(ISBLANK(INDEX('Policy Characteristics'!K:K,MATCH($C380,'Policy Characteristics'!$C:$C,0))),"",INDEX('Policy Characteristics'!K:K,MATCH($C380,'Policy Characteristics'!$C:$C,0)))</f>
        <v>electricity-sector-main.html#subsidies</v>
      </c>
      <c r="R380" s="358" t="str">
        <f>IF(ISBLANK(INDEX('Policy Characteristics'!L:L,MATCH($C380,'Policy Characteristics'!$C:$C,0))),"",INDEX('Policy Characteristics'!L:L,MATCH($C380,'Policy Characteristics'!$C:$C,0)))</f>
        <v>subsidy-for-electricity-production.html</v>
      </c>
    </row>
    <row r="381" spans="1:18" s="2" customFormat="1" x14ac:dyDescent="0.35">
      <c r="A381" s="358" t="str">
        <f>IF(ISBLANK(INDEX('Policy Characteristics'!A:A,MATCH($C381,'Policy Characteristics'!$C:$C,0))),"",INDEX('Policy Characteristics'!A:A,MATCH($C381,'Policy Characteristics'!$C:$C,0)))</f>
        <v>Electricity Supply</v>
      </c>
      <c r="B381" s="358" t="str">
        <f>IF(ISBLANK(INDEX('Policy Characteristics'!B:B,MATCH($C381,'Policy Characteristics'!$C:$C,0))),"",INDEX('Policy Characteristics'!B:B,MATCH($C381,'Policy Characteristics'!$C:$C,0)))</f>
        <v>Subsidy for Electricity Production</v>
      </c>
      <c r="C381" s="463" t="str">
        <f t="shared" si="27"/>
        <v>Subsidy for Elec Production by Fuel</v>
      </c>
      <c r="D381" s="286" t="s">
        <v>2850</v>
      </c>
      <c r="E381" s="285" t="s">
        <v>273</v>
      </c>
      <c r="F381" s="286" t="s">
        <v>2543</v>
      </c>
      <c r="G381" s="467"/>
      <c r="H381" s="297">
        <v>1583</v>
      </c>
      <c r="I381" s="286" t="s">
        <v>46</v>
      </c>
      <c r="J381" s="360" t="str">
        <f>IF(ISBLANK(INDEX('Policy Characteristics'!D:D,MATCH($C381,'Policy Characteristics'!$C:$C,0))),"",INDEX('Policy Characteristics'!D:D,MATCH($C381,'Policy Characteristics'!$C:$C,0)))</f>
        <v>Subsidy for Electricity Production</v>
      </c>
      <c r="K381" s="358" t="str">
        <f>IF(ISBLANK(INDEX('Policy Characteristics'!E:E,MATCH($C381,'Policy Characteristics'!$C:$C,0))),"",INDEX('Policy Characteristics'!E:E,MATCH($C381,'Policy Characteristics'!$C:$C,0)))</f>
        <v>elec generation subsidy</v>
      </c>
      <c r="L381" s="380">
        <f>IF(ISBLANK(INDEX('Policy Characteristics'!F:F,MATCH($C381,'Policy Characteristics'!$C:$C,0))),"",INDEX('Policy Characteristics'!F:F,MATCH($C381,'Policy Characteristics'!$C:$C,0)))</f>
        <v>0</v>
      </c>
      <c r="M381" s="380">
        <f>IF(ISBLANK(INDEX('Policy Characteristics'!G:G,MATCH($C381,'Policy Characteristics'!$C:$C,0))),"",INDEX('Policy Characteristics'!G:G,MATCH($C381,'Policy Characteristics'!$C:$C,0)))</f>
        <v>60</v>
      </c>
      <c r="N381" s="380">
        <f>IF(ISBLANK(INDEX('Policy Characteristics'!H:H,MATCH($C381,'Policy Characteristics'!$C:$C,0))),"",INDEX('Policy Characteristics'!H:H,MATCH($C381,'Policy Characteristics'!$C:$C,0)))</f>
        <v>1</v>
      </c>
      <c r="O381" s="358" t="str">
        <f>IF(ISBLANK(INDEX('Policy Characteristics'!I:I,MATCH($C381,'Policy Characteristics'!$C:$C,0))),"",INDEX('Policy Characteristics'!I:I,MATCH($C381,'Policy Characteristics'!$C:$C,0)))</f>
        <v>$/MWh</v>
      </c>
      <c r="P381" s="358" t="str">
        <f>IF(ISBLANK(INDEX('Policy Characteristics'!J:J,MATCH($C381,'Policy Characteristics'!$C:$C,0))),"",INDEX('Policy Characteristics'!J:J,MATCH($C381,'Policy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81" s="358" t="str">
        <f>IF(ISBLANK(INDEX('Policy Characteristics'!K:K,MATCH($C381,'Policy Characteristics'!$C:$C,0))),"",INDEX('Policy Characteristics'!K:K,MATCH($C381,'Policy Characteristics'!$C:$C,0)))</f>
        <v>electricity-sector-main.html#subsidies</v>
      </c>
      <c r="R381" s="358" t="str">
        <f>IF(ISBLANK(INDEX('Policy Characteristics'!L:L,MATCH($C381,'Policy Characteristics'!$C:$C,0))),"",INDEX('Policy Characteristics'!L:L,MATCH($C381,'Policy Characteristics'!$C:$C,0)))</f>
        <v>subsidy-for-electricity-production.html</v>
      </c>
    </row>
    <row r="382" spans="1:18" s="2" customFormat="1" x14ac:dyDescent="0.35">
      <c r="A382" s="358" t="str">
        <f>IF(ISBLANK(INDEX('Policy Characteristics'!A:A,MATCH($C382,'Policy Characteristics'!$C:$C,0))),"",INDEX('Policy Characteristics'!A:A,MATCH($C382,'Policy Characteristics'!$C:$C,0)))</f>
        <v>Electricity Supply</v>
      </c>
      <c r="B382" s="358" t="str">
        <f>IF(ISBLANK(INDEX('Policy Characteristics'!B:B,MATCH($C382,'Policy Characteristics'!$C:$C,0))),"",INDEX('Policy Characteristics'!B:B,MATCH($C382,'Policy Characteristics'!$C:$C,0)))</f>
        <v>Subsidy for Electricity Production</v>
      </c>
      <c r="C382" s="463" t="str">
        <f t="shared" si="27"/>
        <v>Subsidy for Elec Production by Fuel</v>
      </c>
      <c r="D382" s="286" t="s">
        <v>2850</v>
      </c>
      <c r="E382" s="285" t="s">
        <v>274</v>
      </c>
      <c r="F382" s="286" t="s">
        <v>2543</v>
      </c>
      <c r="G382" s="467" t="s">
        <v>337</v>
      </c>
      <c r="H382" s="297">
        <v>1584</v>
      </c>
      <c r="I382" s="286" t="s">
        <v>46</v>
      </c>
      <c r="J382" s="360" t="str">
        <f>IF(ISBLANK(INDEX('Policy Characteristics'!D:D,MATCH($C382,'Policy Characteristics'!$C:$C,0))),"",INDEX('Policy Characteristics'!D:D,MATCH($C382,'Policy Characteristics'!$C:$C,0)))</f>
        <v>Subsidy for Electricity Production</v>
      </c>
      <c r="K382" s="358" t="str">
        <f>IF(ISBLANK(INDEX('Policy Characteristics'!E:E,MATCH($C382,'Policy Characteristics'!$C:$C,0))),"",INDEX('Policy Characteristics'!E:E,MATCH($C382,'Policy Characteristics'!$C:$C,0)))</f>
        <v>elec generation subsidy</v>
      </c>
      <c r="L382" s="380">
        <f>IF(ISBLANK(INDEX('Policy Characteristics'!F:F,MATCH($C382,'Policy Characteristics'!$C:$C,0))),"",INDEX('Policy Characteristics'!F:F,MATCH($C382,'Policy Characteristics'!$C:$C,0)))</f>
        <v>0</v>
      </c>
      <c r="M382" s="380">
        <f>IF(ISBLANK(INDEX('Policy Characteristics'!G:G,MATCH($C382,'Policy Characteristics'!$C:$C,0))),"",INDEX('Policy Characteristics'!G:G,MATCH($C382,'Policy Characteristics'!$C:$C,0)))</f>
        <v>60</v>
      </c>
      <c r="N382" s="380">
        <f>IF(ISBLANK(INDEX('Policy Characteristics'!H:H,MATCH($C382,'Policy Characteristics'!$C:$C,0))),"",INDEX('Policy Characteristics'!H:H,MATCH($C382,'Policy Characteristics'!$C:$C,0)))</f>
        <v>1</v>
      </c>
      <c r="O382" s="358" t="str">
        <f>IF(ISBLANK(INDEX('Policy Characteristics'!I:I,MATCH($C382,'Policy Characteristics'!$C:$C,0))),"",INDEX('Policy Characteristics'!I:I,MATCH($C382,'Policy Characteristics'!$C:$C,0)))</f>
        <v>$/MWh</v>
      </c>
      <c r="P382" s="358" t="str">
        <f>IF(ISBLANK(INDEX('Policy Characteristics'!J:J,MATCH($C382,'Policy Characteristics'!$C:$C,0))),"",INDEX('Policy Characteristics'!J:J,MATCH($C382,'Policy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82" s="358" t="str">
        <f>IF(ISBLANK(INDEX('Policy Characteristics'!K:K,MATCH($C382,'Policy Characteristics'!$C:$C,0))),"",INDEX('Policy Characteristics'!K:K,MATCH($C382,'Policy Characteristics'!$C:$C,0)))</f>
        <v>electricity-sector-main.html#subsidies</v>
      </c>
      <c r="R382" s="358" t="str">
        <f>IF(ISBLANK(INDEX('Policy Characteristics'!L:L,MATCH($C382,'Policy Characteristics'!$C:$C,0))),"",INDEX('Policy Characteristics'!L:L,MATCH($C382,'Policy Characteristics'!$C:$C,0)))</f>
        <v>subsidy-for-electricity-production.html</v>
      </c>
    </row>
    <row r="383" spans="1:18" s="2" customFormat="1" x14ac:dyDescent="0.35">
      <c r="A383" s="358" t="str">
        <f>IF(ISBLANK(INDEX('Policy Characteristics'!A:A,MATCH($C383,'Policy Characteristics'!$C:$C,0))),"",INDEX('Policy Characteristics'!A:A,MATCH($C383,'Policy Characteristics'!$C:$C,0)))</f>
        <v>Electricity Supply</v>
      </c>
      <c r="B383" s="358" t="str">
        <f>IF(ISBLANK(INDEX('Policy Characteristics'!B:B,MATCH($C383,'Policy Characteristics'!$C:$C,0))),"",INDEX('Policy Characteristics'!B:B,MATCH($C383,'Policy Characteristics'!$C:$C,0)))</f>
        <v>Subsidy for Electricity Production</v>
      </c>
      <c r="C383" s="463" t="str">
        <f t="shared" si="27"/>
        <v>Subsidy for Elec Production by Fuel</v>
      </c>
      <c r="D383" s="286" t="s">
        <v>2851</v>
      </c>
      <c r="E383" s="285" t="s">
        <v>272</v>
      </c>
      <c r="F383" s="286" t="s">
        <v>2678</v>
      </c>
      <c r="G383" s="467" t="s">
        <v>326</v>
      </c>
      <c r="H383" s="297">
        <v>703</v>
      </c>
      <c r="I383" s="286" t="s">
        <v>46</v>
      </c>
      <c r="J383" s="360" t="str">
        <f>IF(ISBLANK(INDEX('Policy Characteristics'!D:D,MATCH($C383,'Policy Characteristics'!$C:$C,0))),"",INDEX('Policy Characteristics'!D:D,MATCH($C383,'Policy Characteristics'!$C:$C,0)))</f>
        <v>Subsidy for Electricity Production</v>
      </c>
      <c r="K383" s="358" t="str">
        <f>IF(ISBLANK(INDEX('Policy Characteristics'!E:E,MATCH($C383,'Policy Characteristics'!$C:$C,0))),"",INDEX('Policy Characteristics'!E:E,MATCH($C383,'Policy Characteristics'!$C:$C,0)))</f>
        <v>elec generation subsidy</v>
      </c>
      <c r="L383" s="380">
        <f>IF(ISBLANK(INDEX('Policy Characteristics'!F:F,MATCH($C383,'Policy Characteristics'!$C:$C,0))),"",INDEX('Policy Characteristics'!F:F,MATCH($C383,'Policy Characteristics'!$C:$C,0)))</f>
        <v>0</v>
      </c>
      <c r="M383" s="380">
        <f>IF(ISBLANK(INDEX('Policy Characteristics'!G:G,MATCH($C383,'Policy Characteristics'!$C:$C,0))),"",INDEX('Policy Characteristics'!G:G,MATCH($C383,'Policy Characteristics'!$C:$C,0)))</f>
        <v>60</v>
      </c>
      <c r="N383" s="380">
        <f>IF(ISBLANK(INDEX('Policy Characteristics'!H:H,MATCH($C383,'Policy Characteristics'!$C:$C,0))),"",INDEX('Policy Characteristics'!H:H,MATCH($C383,'Policy Characteristics'!$C:$C,0)))</f>
        <v>1</v>
      </c>
      <c r="O383" s="358" t="str">
        <f>IF(ISBLANK(INDEX('Policy Characteristics'!I:I,MATCH($C383,'Policy Characteristics'!$C:$C,0))),"",INDEX('Policy Characteristics'!I:I,MATCH($C383,'Policy Characteristics'!$C:$C,0)))</f>
        <v>$/MWh</v>
      </c>
      <c r="P383" s="358" t="str">
        <f>IF(ISBLANK(INDEX('Policy Characteristics'!J:J,MATCH($C383,'Policy Characteristics'!$C:$C,0))),"",INDEX('Policy Characteristics'!J:J,MATCH($C383,'Policy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83" s="358" t="str">
        <f>IF(ISBLANK(INDEX('Policy Characteristics'!K:K,MATCH($C383,'Policy Characteristics'!$C:$C,0))),"",INDEX('Policy Characteristics'!K:K,MATCH($C383,'Policy Characteristics'!$C:$C,0)))</f>
        <v>electricity-sector-main.html#subsidies</v>
      </c>
      <c r="R383" s="358" t="str">
        <f>IF(ISBLANK(INDEX('Policy Characteristics'!L:L,MATCH($C383,'Policy Characteristics'!$C:$C,0))),"",INDEX('Policy Characteristics'!L:L,MATCH($C383,'Policy Characteristics'!$C:$C,0)))</f>
        <v>subsidy-for-electricity-production.html</v>
      </c>
    </row>
    <row r="384" spans="1:18" s="2" customFormat="1" x14ac:dyDescent="0.35">
      <c r="A384" s="358" t="str">
        <f>IF(ISBLANK(INDEX('Policy Characteristics'!A:A,MATCH($C384,'Policy Characteristics'!$C:$C,0))),"",INDEX('Policy Characteristics'!A:A,MATCH($C384,'Policy Characteristics'!$C:$C,0)))</f>
        <v>Electricity Supply</v>
      </c>
      <c r="B384" s="358" t="str">
        <f>IF(ISBLANK(INDEX('Policy Characteristics'!B:B,MATCH($C384,'Policy Characteristics'!$C:$C,0))),"",INDEX('Policy Characteristics'!B:B,MATCH($C384,'Policy Characteristics'!$C:$C,0)))</f>
        <v>Subsidy for Electricity Production</v>
      </c>
      <c r="C384" s="463" t="str">
        <f t="shared" si="27"/>
        <v>Subsidy for Elec Production by Fuel</v>
      </c>
      <c r="D384" s="286" t="s">
        <v>2851</v>
      </c>
      <c r="E384" s="285" t="s">
        <v>273</v>
      </c>
      <c r="F384" s="286" t="s">
        <v>2678</v>
      </c>
      <c r="G384" s="467"/>
      <c r="H384" s="297">
        <v>1585</v>
      </c>
      <c r="I384" s="286" t="s">
        <v>46</v>
      </c>
      <c r="J384" s="360" t="str">
        <f>IF(ISBLANK(INDEX('Policy Characteristics'!D:D,MATCH($C384,'Policy Characteristics'!$C:$C,0))),"",INDEX('Policy Characteristics'!D:D,MATCH($C384,'Policy Characteristics'!$C:$C,0)))</f>
        <v>Subsidy for Electricity Production</v>
      </c>
      <c r="K384" s="358" t="str">
        <f>IF(ISBLANK(INDEX('Policy Characteristics'!E:E,MATCH($C384,'Policy Characteristics'!$C:$C,0))),"",INDEX('Policy Characteristics'!E:E,MATCH($C384,'Policy Characteristics'!$C:$C,0)))</f>
        <v>elec generation subsidy</v>
      </c>
      <c r="L384" s="380">
        <f>IF(ISBLANK(INDEX('Policy Characteristics'!F:F,MATCH($C384,'Policy Characteristics'!$C:$C,0))),"",INDEX('Policy Characteristics'!F:F,MATCH($C384,'Policy Characteristics'!$C:$C,0)))</f>
        <v>0</v>
      </c>
      <c r="M384" s="380">
        <f>IF(ISBLANK(INDEX('Policy Characteristics'!G:G,MATCH($C384,'Policy Characteristics'!$C:$C,0))),"",INDEX('Policy Characteristics'!G:G,MATCH($C384,'Policy Characteristics'!$C:$C,0)))</f>
        <v>60</v>
      </c>
      <c r="N384" s="380">
        <f>IF(ISBLANK(INDEX('Policy Characteristics'!H:H,MATCH($C384,'Policy Characteristics'!$C:$C,0))),"",INDEX('Policy Characteristics'!H:H,MATCH($C384,'Policy Characteristics'!$C:$C,0)))</f>
        <v>1</v>
      </c>
      <c r="O384" s="358" t="str">
        <f>IF(ISBLANK(INDEX('Policy Characteristics'!I:I,MATCH($C384,'Policy Characteristics'!$C:$C,0))),"",INDEX('Policy Characteristics'!I:I,MATCH($C384,'Policy Characteristics'!$C:$C,0)))</f>
        <v>$/MWh</v>
      </c>
      <c r="P384" s="358" t="str">
        <f>IF(ISBLANK(INDEX('Policy Characteristics'!J:J,MATCH($C384,'Policy Characteristics'!$C:$C,0))),"",INDEX('Policy Characteristics'!J:J,MATCH($C384,'Policy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84" s="358" t="str">
        <f>IF(ISBLANK(INDEX('Policy Characteristics'!K:K,MATCH($C384,'Policy Characteristics'!$C:$C,0))),"",INDEX('Policy Characteristics'!K:K,MATCH($C384,'Policy Characteristics'!$C:$C,0)))</f>
        <v>electricity-sector-main.html#subsidies</v>
      </c>
      <c r="R384" s="358" t="str">
        <f>IF(ISBLANK(INDEX('Policy Characteristics'!L:L,MATCH($C384,'Policy Characteristics'!$C:$C,0))),"",INDEX('Policy Characteristics'!L:L,MATCH($C384,'Policy Characteristics'!$C:$C,0)))</f>
        <v>subsidy-for-electricity-production.html</v>
      </c>
    </row>
    <row r="385" spans="1:18" s="2" customFormat="1" x14ac:dyDescent="0.35">
      <c r="A385" s="358" t="str">
        <f>IF(ISBLANK(INDEX('Policy Characteristics'!A:A,MATCH($C385,'Policy Characteristics'!$C:$C,0))),"",INDEX('Policy Characteristics'!A:A,MATCH($C385,'Policy Characteristics'!$C:$C,0)))</f>
        <v>Electricity Supply</v>
      </c>
      <c r="B385" s="358" t="str">
        <f>IF(ISBLANK(INDEX('Policy Characteristics'!B:B,MATCH($C385,'Policy Characteristics'!$C:$C,0))),"",INDEX('Policy Characteristics'!B:B,MATCH($C385,'Policy Characteristics'!$C:$C,0)))</f>
        <v>Subsidy for Electricity Production</v>
      </c>
      <c r="C385" s="463" t="str">
        <f t="shared" si="27"/>
        <v>Subsidy for Elec Production by Fuel</v>
      </c>
      <c r="D385" s="286" t="s">
        <v>2851</v>
      </c>
      <c r="E385" s="285" t="s">
        <v>274</v>
      </c>
      <c r="F385" s="286" t="s">
        <v>2678</v>
      </c>
      <c r="G385" s="467" t="s">
        <v>337</v>
      </c>
      <c r="H385" s="297">
        <v>1586</v>
      </c>
      <c r="I385" s="286" t="s">
        <v>46</v>
      </c>
      <c r="J385" s="360" t="str">
        <f>IF(ISBLANK(INDEX('Policy Characteristics'!D:D,MATCH($C385,'Policy Characteristics'!$C:$C,0))),"",INDEX('Policy Characteristics'!D:D,MATCH($C385,'Policy Characteristics'!$C:$C,0)))</f>
        <v>Subsidy for Electricity Production</v>
      </c>
      <c r="K385" s="358" t="str">
        <f>IF(ISBLANK(INDEX('Policy Characteristics'!E:E,MATCH($C385,'Policy Characteristics'!$C:$C,0))),"",INDEX('Policy Characteristics'!E:E,MATCH($C385,'Policy Characteristics'!$C:$C,0)))</f>
        <v>elec generation subsidy</v>
      </c>
      <c r="L385" s="380">
        <f>IF(ISBLANK(INDEX('Policy Characteristics'!F:F,MATCH($C385,'Policy Characteristics'!$C:$C,0))),"",INDEX('Policy Characteristics'!F:F,MATCH($C385,'Policy Characteristics'!$C:$C,0)))</f>
        <v>0</v>
      </c>
      <c r="M385" s="380">
        <f>IF(ISBLANK(INDEX('Policy Characteristics'!G:G,MATCH($C385,'Policy Characteristics'!$C:$C,0))),"",INDEX('Policy Characteristics'!G:G,MATCH($C385,'Policy Characteristics'!$C:$C,0)))</f>
        <v>60</v>
      </c>
      <c r="N385" s="380">
        <f>IF(ISBLANK(INDEX('Policy Characteristics'!H:H,MATCH($C385,'Policy Characteristics'!$C:$C,0))),"",INDEX('Policy Characteristics'!H:H,MATCH($C385,'Policy Characteristics'!$C:$C,0)))</f>
        <v>1</v>
      </c>
      <c r="O385" s="358" t="str">
        <f>IF(ISBLANK(INDEX('Policy Characteristics'!I:I,MATCH($C385,'Policy Characteristics'!$C:$C,0))),"",INDEX('Policy Characteristics'!I:I,MATCH($C385,'Policy Characteristics'!$C:$C,0)))</f>
        <v>$/MWh</v>
      </c>
      <c r="P385" s="358" t="str">
        <f>IF(ISBLANK(INDEX('Policy Characteristics'!J:J,MATCH($C385,'Policy Characteristics'!$C:$C,0))),"",INDEX('Policy Characteristics'!J:J,MATCH($C385,'Policy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85" s="358" t="str">
        <f>IF(ISBLANK(INDEX('Policy Characteristics'!K:K,MATCH($C385,'Policy Characteristics'!$C:$C,0))),"",INDEX('Policy Characteristics'!K:K,MATCH($C385,'Policy Characteristics'!$C:$C,0)))</f>
        <v>electricity-sector-main.html#subsidies</v>
      </c>
      <c r="R385" s="358" t="str">
        <f>IF(ISBLANK(INDEX('Policy Characteristics'!L:L,MATCH($C385,'Policy Characteristics'!$C:$C,0))),"",INDEX('Policy Characteristics'!L:L,MATCH($C385,'Policy Characteristics'!$C:$C,0)))</f>
        <v>subsidy-for-electricity-production.html</v>
      </c>
    </row>
    <row r="386" spans="1:18" s="2" customFormat="1" x14ac:dyDescent="0.35">
      <c r="A386" s="358" t="str">
        <f>IF(ISBLANK(INDEX('Policy Characteristics'!A:A,MATCH($C386,'Policy Characteristics'!$C:$C,0))),"",INDEX('Policy Characteristics'!A:A,MATCH($C386,'Policy Characteristics'!$C:$C,0)))</f>
        <v>Electricity Supply</v>
      </c>
      <c r="B386" s="358" t="str">
        <f>IF(ISBLANK(INDEX('Policy Characteristics'!B:B,MATCH($C386,'Policy Characteristics'!$C:$C,0))),"",INDEX('Policy Characteristics'!B:B,MATCH($C386,'Policy Characteristics'!$C:$C,0)))</f>
        <v>Subsidy for Electricity Production</v>
      </c>
      <c r="C386" s="463" t="str">
        <f t="shared" si="27"/>
        <v>Subsidy for Elec Production by Fuel</v>
      </c>
      <c r="D386" s="286" t="s">
        <v>2852</v>
      </c>
      <c r="E386" s="285" t="s">
        <v>272</v>
      </c>
      <c r="F386" s="286" t="s">
        <v>2545</v>
      </c>
      <c r="G386" s="467" t="s">
        <v>326</v>
      </c>
      <c r="H386" s="297">
        <v>704</v>
      </c>
      <c r="I386" s="286" t="s">
        <v>46</v>
      </c>
      <c r="J386" s="360" t="str">
        <f>IF(ISBLANK(INDEX('Policy Characteristics'!D:D,MATCH($C386,'Policy Characteristics'!$C:$C,0))),"",INDEX('Policy Characteristics'!D:D,MATCH($C386,'Policy Characteristics'!$C:$C,0)))</f>
        <v>Subsidy for Electricity Production</v>
      </c>
      <c r="K386" s="358" t="str">
        <f>IF(ISBLANK(INDEX('Policy Characteristics'!E:E,MATCH($C386,'Policy Characteristics'!$C:$C,0))),"",INDEX('Policy Characteristics'!E:E,MATCH($C386,'Policy Characteristics'!$C:$C,0)))</f>
        <v>elec generation subsidy</v>
      </c>
      <c r="L386" s="380">
        <f>IF(ISBLANK(INDEX('Policy Characteristics'!F:F,MATCH($C386,'Policy Characteristics'!$C:$C,0))),"",INDEX('Policy Characteristics'!F:F,MATCH($C386,'Policy Characteristics'!$C:$C,0)))</f>
        <v>0</v>
      </c>
      <c r="M386" s="380">
        <f>IF(ISBLANK(INDEX('Policy Characteristics'!G:G,MATCH($C386,'Policy Characteristics'!$C:$C,0))),"",INDEX('Policy Characteristics'!G:G,MATCH($C386,'Policy Characteristics'!$C:$C,0)))</f>
        <v>60</v>
      </c>
      <c r="N386" s="380">
        <f>IF(ISBLANK(INDEX('Policy Characteristics'!H:H,MATCH($C386,'Policy Characteristics'!$C:$C,0))),"",INDEX('Policy Characteristics'!H:H,MATCH($C386,'Policy Characteristics'!$C:$C,0)))</f>
        <v>1</v>
      </c>
      <c r="O386" s="358" t="str">
        <f>IF(ISBLANK(INDEX('Policy Characteristics'!I:I,MATCH($C386,'Policy Characteristics'!$C:$C,0))),"",INDEX('Policy Characteristics'!I:I,MATCH($C386,'Policy Characteristics'!$C:$C,0)))</f>
        <v>$/MWh</v>
      </c>
      <c r="P386" s="358" t="str">
        <f>IF(ISBLANK(INDEX('Policy Characteristics'!J:J,MATCH($C386,'Policy Characteristics'!$C:$C,0))),"",INDEX('Policy Characteristics'!J:J,MATCH($C386,'Policy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86" s="358" t="str">
        <f>IF(ISBLANK(INDEX('Policy Characteristics'!K:K,MATCH($C386,'Policy Characteristics'!$C:$C,0))),"",INDEX('Policy Characteristics'!K:K,MATCH($C386,'Policy Characteristics'!$C:$C,0)))</f>
        <v>electricity-sector-main.html#subsidies</v>
      </c>
      <c r="R386" s="358" t="str">
        <f>IF(ISBLANK(INDEX('Policy Characteristics'!L:L,MATCH($C386,'Policy Characteristics'!$C:$C,0))),"",INDEX('Policy Characteristics'!L:L,MATCH($C386,'Policy Characteristics'!$C:$C,0)))</f>
        <v>subsidy-for-electricity-production.html</v>
      </c>
    </row>
    <row r="387" spans="1:18" s="2" customFormat="1" x14ac:dyDescent="0.35">
      <c r="A387" s="358" t="str">
        <f>IF(ISBLANK(INDEX('Policy Characteristics'!A:A,MATCH($C387,'Policy Characteristics'!$C:$C,0))),"",INDEX('Policy Characteristics'!A:A,MATCH($C387,'Policy Characteristics'!$C:$C,0)))</f>
        <v>Electricity Supply</v>
      </c>
      <c r="B387" s="358" t="str">
        <f>IF(ISBLANK(INDEX('Policy Characteristics'!B:B,MATCH($C387,'Policy Characteristics'!$C:$C,0))),"",INDEX('Policy Characteristics'!B:B,MATCH($C387,'Policy Characteristics'!$C:$C,0)))</f>
        <v>Subsidy for Electricity Production</v>
      </c>
      <c r="C387" s="463" t="str">
        <f t="shared" si="27"/>
        <v>Subsidy for Elec Production by Fuel</v>
      </c>
      <c r="D387" s="286" t="s">
        <v>2852</v>
      </c>
      <c r="E387" s="285" t="s">
        <v>273</v>
      </c>
      <c r="F387" s="286" t="s">
        <v>2545</v>
      </c>
      <c r="G387" s="467"/>
      <c r="H387" s="297">
        <v>1587</v>
      </c>
      <c r="I387" s="286" t="s">
        <v>46</v>
      </c>
      <c r="J387" s="360" t="str">
        <f>IF(ISBLANK(INDEX('Policy Characteristics'!D:D,MATCH($C387,'Policy Characteristics'!$C:$C,0))),"",INDEX('Policy Characteristics'!D:D,MATCH($C387,'Policy Characteristics'!$C:$C,0)))</f>
        <v>Subsidy for Electricity Production</v>
      </c>
      <c r="K387" s="358" t="str">
        <f>IF(ISBLANK(INDEX('Policy Characteristics'!E:E,MATCH($C387,'Policy Characteristics'!$C:$C,0))),"",INDEX('Policy Characteristics'!E:E,MATCH($C387,'Policy Characteristics'!$C:$C,0)))</f>
        <v>elec generation subsidy</v>
      </c>
      <c r="L387" s="380">
        <f>IF(ISBLANK(INDEX('Policy Characteristics'!F:F,MATCH($C387,'Policy Characteristics'!$C:$C,0))),"",INDEX('Policy Characteristics'!F:F,MATCH($C387,'Policy Characteristics'!$C:$C,0)))</f>
        <v>0</v>
      </c>
      <c r="M387" s="380">
        <f>IF(ISBLANK(INDEX('Policy Characteristics'!G:G,MATCH($C387,'Policy Characteristics'!$C:$C,0))),"",INDEX('Policy Characteristics'!G:G,MATCH($C387,'Policy Characteristics'!$C:$C,0)))</f>
        <v>60</v>
      </c>
      <c r="N387" s="380">
        <f>IF(ISBLANK(INDEX('Policy Characteristics'!H:H,MATCH($C387,'Policy Characteristics'!$C:$C,0))),"",INDEX('Policy Characteristics'!H:H,MATCH($C387,'Policy Characteristics'!$C:$C,0)))</f>
        <v>1</v>
      </c>
      <c r="O387" s="358" t="str">
        <f>IF(ISBLANK(INDEX('Policy Characteristics'!I:I,MATCH($C387,'Policy Characteristics'!$C:$C,0))),"",INDEX('Policy Characteristics'!I:I,MATCH($C387,'Policy Characteristics'!$C:$C,0)))</f>
        <v>$/MWh</v>
      </c>
      <c r="P387" s="358" t="str">
        <f>IF(ISBLANK(INDEX('Policy Characteristics'!J:J,MATCH($C387,'Policy Characteristics'!$C:$C,0))),"",INDEX('Policy Characteristics'!J:J,MATCH($C387,'Policy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87" s="358" t="str">
        <f>IF(ISBLANK(INDEX('Policy Characteristics'!K:K,MATCH($C387,'Policy Characteristics'!$C:$C,0))),"",INDEX('Policy Characteristics'!K:K,MATCH($C387,'Policy Characteristics'!$C:$C,0)))</f>
        <v>electricity-sector-main.html#subsidies</v>
      </c>
      <c r="R387" s="358" t="str">
        <f>IF(ISBLANK(INDEX('Policy Characteristics'!L:L,MATCH($C387,'Policy Characteristics'!$C:$C,0))),"",INDEX('Policy Characteristics'!L:L,MATCH($C387,'Policy Characteristics'!$C:$C,0)))</f>
        <v>subsidy-for-electricity-production.html</v>
      </c>
    </row>
    <row r="388" spans="1:18" s="2" customFormat="1" x14ac:dyDescent="0.35">
      <c r="A388" s="358" t="str">
        <f>IF(ISBLANK(INDEX('Policy Characteristics'!A:A,MATCH($C388,'Policy Characteristics'!$C:$C,0))),"",INDEX('Policy Characteristics'!A:A,MATCH($C388,'Policy Characteristics'!$C:$C,0)))</f>
        <v>Electricity Supply</v>
      </c>
      <c r="B388" s="358" t="str">
        <f>IF(ISBLANK(INDEX('Policy Characteristics'!B:B,MATCH($C388,'Policy Characteristics'!$C:$C,0))),"",INDEX('Policy Characteristics'!B:B,MATCH($C388,'Policy Characteristics'!$C:$C,0)))</f>
        <v>Subsidy for Electricity Production</v>
      </c>
      <c r="C388" s="463" t="str">
        <f t="shared" si="27"/>
        <v>Subsidy for Elec Production by Fuel</v>
      </c>
      <c r="D388" s="286" t="s">
        <v>2852</v>
      </c>
      <c r="E388" s="285" t="s">
        <v>274</v>
      </c>
      <c r="F388" s="286" t="s">
        <v>2545</v>
      </c>
      <c r="G388" s="467" t="s">
        <v>337</v>
      </c>
      <c r="H388" s="297">
        <v>1588</v>
      </c>
      <c r="I388" s="286" t="s">
        <v>46</v>
      </c>
      <c r="J388" s="360" t="str">
        <f>IF(ISBLANK(INDEX('Policy Characteristics'!D:D,MATCH($C388,'Policy Characteristics'!$C:$C,0))),"",INDEX('Policy Characteristics'!D:D,MATCH($C388,'Policy Characteristics'!$C:$C,0)))</f>
        <v>Subsidy for Electricity Production</v>
      </c>
      <c r="K388" s="358" t="str">
        <f>IF(ISBLANK(INDEX('Policy Characteristics'!E:E,MATCH($C388,'Policy Characteristics'!$C:$C,0))),"",INDEX('Policy Characteristics'!E:E,MATCH($C388,'Policy Characteristics'!$C:$C,0)))</f>
        <v>elec generation subsidy</v>
      </c>
      <c r="L388" s="380">
        <f>IF(ISBLANK(INDEX('Policy Characteristics'!F:F,MATCH($C388,'Policy Characteristics'!$C:$C,0))),"",INDEX('Policy Characteristics'!F:F,MATCH($C388,'Policy Characteristics'!$C:$C,0)))</f>
        <v>0</v>
      </c>
      <c r="M388" s="380">
        <f>IF(ISBLANK(INDEX('Policy Characteristics'!G:G,MATCH($C388,'Policy Characteristics'!$C:$C,0))),"",INDEX('Policy Characteristics'!G:G,MATCH($C388,'Policy Characteristics'!$C:$C,0)))</f>
        <v>60</v>
      </c>
      <c r="N388" s="380">
        <f>IF(ISBLANK(INDEX('Policy Characteristics'!H:H,MATCH($C388,'Policy Characteristics'!$C:$C,0))),"",INDEX('Policy Characteristics'!H:H,MATCH($C388,'Policy Characteristics'!$C:$C,0)))</f>
        <v>1</v>
      </c>
      <c r="O388" s="358" t="str">
        <f>IF(ISBLANK(INDEX('Policy Characteristics'!I:I,MATCH($C388,'Policy Characteristics'!$C:$C,0))),"",INDEX('Policy Characteristics'!I:I,MATCH($C388,'Policy Characteristics'!$C:$C,0)))</f>
        <v>$/MWh</v>
      </c>
      <c r="P388" s="358" t="str">
        <f>IF(ISBLANK(INDEX('Policy Characteristics'!J:J,MATCH($C388,'Policy Characteristics'!$C:$C,0))),"",INDEX('Policy Characteristics'!J:J,MATCH($C388,'Policy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88" s="358" t="str">
        <f>IF(ISBLANK(INDEX('Policy Characteristics'!K:K,MATCH($C388,'Policy Characteristics'!$C:$C,0))),"",INDEX('Policy Characteristics'!K:K,MATCH($C388,'Policy Characteristics'!$C:$C,0)))</f>
        <v>electricity-sector-main.html#subsidies</v>
      </c>
      <c r="R388" s="358" t="str">
        <f>IF(ISBLANK(INDEX('Policy Characteristics'!L:L,MATCH($C388,'Policy Characteristics'!$C:$C,0))),"",INDEX('Policy Characteristics'!L:L,MATCH($C388,'Policy Characteristics'!$C:$C,0)))</f>
        <v>subsidy-for-electricity-production.html</v>
      </c>
    </row>
    <row r="389" spans="1:18" x14ac:dyDescent="0.35">
      <c r="A389" s="358" t="str">
        <f>IF(ISBLANK(INDEX('Policy Characteristics'!A:A,MATCH($C389,'Policy Characteristics'!$C:$C,0))),"",INDEX('Policy Characteristics'!A:A,MATCH($C389,'Policy Characteristics'!$C:$C,0)))</f>
        <v>Industry</v>
      </c>
      <c r="B389" s="358" t="str">
        <f>IF(ISBLANK(INDEX('Policy Characteristics'!B:B,MATCH($C389,'Policy Characteristics'!$C:$C,0))),"",INDEX('Policy Characteristics'!B:B,MATCH($C389,'Policy Characteristics'!$C:$C,0)))</f>
        <v>Buy In-Region Products</v>
      </c>
      <c r="C389" s="363" t="s">
        <v>3359</v>
      </c>
      <c r="D389" s="285" t="s">
        <v>3219</v>
      </c>
      <c r="E389" s="286"/>
      <c r="F389" s="195" t="s">
        <v>3244</v>
      </c>
      <c r="G389" s="53"/>
      <c r="H389" s="54">
        <v>1537</v>
      </c>
      <c r="I389" s="53" t="s">
        <v>45</v>
      </c>
      <c r="J389" s="360" t="str">
        <f>IF(ISBLANK(INDEX('Policy Characteristics'!D:D,MATCH($C389,'Policy Characteristics'!$C:$C,0))),"",INDEX('Policy Characteristics'!D:D,MATCH($C389,'Policy Characteristics'!$C:$C,0)))</f>
        <v>Buy In-Region Products</v>
      </c>
      <c r="K389" s="358" t="str">
        <f>IF(ISBLANK(INDEX('Policy Characteristics'!E:E,MATCH($C389,'Policy Characteristics'!$C:$C,0))),"",INDEX('Policy Characteristics'!E:E,MATCH($C389,'Policy Characteristics'!$C:$C,0)))</f>
        <v>indst buy in region outputs</v>
      </c>
      <c r="L389" s="380">
        <f>IF(ISBLANK(INDEX('Policy Characteristics'!F:F,MATCH($C389,'Policy Characteristics'!$C:$C,0))),"",INDEX('Policy Characteristics'!F:F,MATCH($C389,'Policy Characteristics'!$C:$C,0)))</f>
        <v>0</v>
      </c>
      <c r="M389" s="380">
        <f>IF(ISBLANK(INDEX('Policy Characteristics'!G:G,MATCH($C389,'Policy Characteristics'!$C:$C,0))),"",INDEX('Policy Characteristics'!G:G,MATCH($C389,'Policy Characteristics'!$C:$C,0)))</f>
        <v>0.5</v>
      </c>
      <c r="N389" s="380">
        <f>IF(ISBLANK(INDEX('Policy Characteristics'!H:H,MATCH($C389,'Policy Characteristics'!$C:$C,0))),"",INDEX('Policy Characteristics'!H:H,MATCH($C389,'Policy Characteristics'!$C:$C,0)))</f>
        <v>0.01</v>
      </c>
      <c r="O389" s="358" t="str">
        <f>IF(ISBLANK(INDEX('Policy Characteristics'!I:I,MATCH($C389,'Policy Characteristics'!$C:$C,0))),"",INDEX('Policy Characteristics'!I:I,MATCH($C389,'Policy Characteristics'!$C:$C,0)))</f>
        <v>% of imports shifted</v>
      </c>
      <c r="P389" s="358" t="str">
        <f>IF(ISBLANK(INDEX('Policy Characteristics'!J:J,MATCH($C389,'Policy Characteristics'!$C:$C,0))),"",INDEX('Policy Characteristics'!J:J,MATCH($C389,'Policy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89" s="358" t="str">
        <f>IF(ISBLANK(INDEX('Policy Characteristics'!K:K,MATCH($C389,'Policy Characteristics'!$C:$C,0))),"",INDEX('Policy Characteristics'!K:K,MATCH($C389,'Policy Characteristics'!$C:$C,0)))</f>
        <v/>
      </c>
      <c r="R389" s="358" t="str">
        <f>IF(ISBLANK(INDEX('Policy Characteristics'!L:L,MATCH($C389,'Policy Characteristics'!$C:$C,0))),"",INDEX('Policy Characteristics'!L:L,MATCH($C389,'Policy Characteristics'!$C:$C,0)))</f>
        <v/>
      </c>
    </row>
    <row r="390" spans="1:18" x14ac:dyDescent="0.35">
      <c r="A390" s="358" t="str">
        <f>IF(ISBLANK(INDEX('Policy Characteristics'!A:A,MATCH($C390,'Policy Characteristics'!$C:$C,0))),"",INDEX('Policy Characteristics'!A:A,MATCH($C390,'Policy Characteristics'!$C:$C,0)))</f>
        <v>Industry</v>
      </c>
      <c r="B390" s="358" t="str">
        <f>IF(ISBLANK(INDEX('Policy Characteristics'!B:B,MATCH($C390,'Policy Characteristics'!$C:$C,0))),"",INDEX('Policy Characteristics'!B:B,MATCH($C390,'Policy Characteristics'!$C:$C,0)))</f>
        <v>Buy In-Region Products</v>
      </c>
      <c r="C390" s="362" t="str">
        <f>C$389</f>
        <v>Fraction of Imported Industrial Outputs Shifted to In Region Suppliers</v>
      </c>
      <c r="D390" s="286" t="s">
        <v>3220</v>
      </c>
      <c r="E390" s="286"/>
      <c r="F390" s="195" t="s">
        <v>2864</v>
      </c>
      <c r="G390" s="55"/>
      <c r="H390" s="54">
        <v>1538</v>
      </c>
      <c r="I390" s="53" t="s">
        <v>45</v>
      </c>
      <c r="J390" s="360" t="str">
        <f>IF(ISBLANK(INDEX('Policy Characteristics'!D:D,MATCH($C390,'Policy Characteristics'!$C:$C,0))),"",INDEX('Policy Characteristics'!D:D,MATCH($C390,'Policy Characteristics'!$C:$C,0)))</f>
        <v>Buy In-Region Products</v>
      </c>
      <c r="K390" s="358" t="str">
        <f>IF(ISBLANK(INDEX('Policy Characteristics'!E:E,MATCH($C390,'Policy Characteristics'!$C:$C,0))),"",INDEX('Policy Characteristics'!E:E,MATCH($C390,'Policy Characteristics'!$C:$C,0)))</f>
        <v>indst buy in region outputs</v>
      </c>
      <c r="L390" s="380">
        <f>IF(ISBLANK(INDEX('Policy Characteristics'!F:F,MATCH($C390,'Policy Characteristics'!$C:$C,0))),"",INDEX('Policy Characteristics'!F:F,MATCH($C390,'Policy Characteristics'!$C:$C,0)))</f>
        <v>0</v>
      </c>
      <c r="M390" s="380">
        <f>IF(ISBLANK(INDEX('Policy Characteristics'!G:G,MATCH($C390,'Policy Characteristics'!$C:$C,0))),"",INDEX('Policy Characteristics'!G:G,MATCH($C390,'Policy Characteristics'!$C:$C,0)))</f>
        <v>0.5</v>
      </c>
      <c r="N390" s="380">
        <f>IF(ISBLANK(INDEX('Policy Characteristics'!H:H,MATCH($C390,'Policy Characteristics'!$C:$C,0))),"",INDEX('Policy Characteristics'!H:H,MATCH($C390,'Policy Characteristics'!$C:$C,0)))</f>
        <v>0.01</v>
      </c>
      <c r="O390" s="358" t="str">
        <f>IF(ISBLANK(INDEX('Policy Characteristics'!I:I,MATCH($C390,'Policy Characteristics'!$C:$C,0))),"",INDEX('Policy Characteristics'!I:I,MATCH($C390,'Policy Characteristics'!$C:$C,0)))</f>
        <v>% of imports shifted</v>
      </c>
      <c r="P390" s="358" t="str">
        <f>IF(ISBLANK(INDEX('Policy Characteristics'!J:J,MATCH($C390,'Policy Characteristics'!$C:$C,0))),"",INDEX('Policy Characteristics'!J:J,MATCH($C390,'Policy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90" s="358" t="str">
        <f>IF(ISBLANK(INDEX('Policy Characteristics'!K:K,MATCH($C390,'Policy Characteristics'!$C:$C,0))),"",INDEX('Policy Characteristics'!K:K,MATCH($C390,'Policy Characteristics'!$C:$C,0)))</f>
        <v/>
      </c>
      <c r="R390" s="358" t="str">
        <f>IF(ISBLANK(INDEX('Policy Characteristics'!L:L,MATCH($C390,'Policy Characteristics'!$C:$C,0))),"",INDEX('Policy Characteristics'!L:L,MATCH($C390,'Policy Characteristics'!$C:$C,0)))</f>
        <v/>
      </c>
    </row>
    <row r="391" spans="1:18" x14ac:dyDescent="0.35">
      <c r="A391" s="358" t="str">
        <f>IF(ISBLANK(INDEX('Policy Characteristics'!A:A,MATCH($C391,'Policy Characteristics'!$C:$C,0))),"",INDEX('Policy Characteristics'!A:A,MATCH($C391,'Policy Characteristics'!$C:$C,0)))</f>
        <v>Industry</v>
      </c>
      <c r="B391" s="358" t="str">
        <f>IF(ISBLANK(INDEX('Policy Characteristics'!B:B,MATCH($C391,'Policy Characteristics'!$C:$C,0))),"",INDEX('Policy Characteristics'!B:B,MATCH($C391,'Policy Characteristics'!$C:$C,0)))</f>
        <v>Buy In-Region Products</v>
      </c>
      <c r="C391" s="362" t="str">
        <f t="shared" ref="C391:C413" si="28">C$389</f>
        <v>Fraction of Imported Industrial Outputs Shifted to In Region Suppliers</v>
      </c>
      <c r="D391" s="286" t="s">
        <v>3221</v>
      </c>
      <c r="E391" s="286"/>
      <c r="F391" s="195" t="s">
        <v>3185</v>
      </c>
      <c r="G391" s="55"/>
      <c r="H391" s="54">
        <v>1539</v>
      </c>
      <c r="I391" s="53" t="s">
        <v>45</v>
      </c>
      <c r="J391" s="360" t="str">
        <f>IF(ISBLANK(INDEX('Policy Characteristics'!D:D,MATCH($C391,'Policy Characteristics'!$C:$C,0))),"",INDEX('Policy Characteristics'!D:D,MATCH($C391,'Policy Characteristics'!$C:$C,0)))</f>
        <v>Buy In-Region Products</v>
      </c>
      <c r="K391" s="358" t="str">
        <f>IF(ISBLANK(INDEX('Policy Characteristics'!E:E,MATCH($C391,'Policy Characteristics'!$C:$C,0))),"",INDEX('Policy Characteristics'!E:E,MATCH($C391,'Policy Characteristics'!$C:$C,0)))</f>
        <v>indst buy in region outputs</v>
      </c>
      <c r="L391" s="380">
        <f>IF(ISBLANK(INDEX('Policy Characteristics'!F:F,MATCH($C391,'Policy Characteristics'!$C:$C,0))),"",INDEX('Policy Characteristics'!F:F,MATCH($C391,'Policy Characteristics'!$C:$C,0)))</f>
        <v>0</v>
      </c>
      <c r="M391" s="380">
        <f>IF(ISBLANK(INDEX('Policy Characteristics'!G:G,MATCH($C391,'Policy Characteristics'!$C:$C,0))),"",INDEX('Policy Characteristics'!G:G,MATCH($C391,'Policy Characteristics'!$C:$C,0)))</f>
        <v>0.5</v>
      </c>
      <c r="N391" s="380">
        <f>IF(ISBLANK(INDEX('Policy Characteristics'!H:H,MATCH($C391,'Policy Characteristics'!$C:$C,0))),"",INDEX('Policy Characteristics'!H:H,MATCH($C391,'Policy Characteristics'!$C:$C,0)))</f>
        <v>0.01</v>
      </c>
      <c r="O391" s="358" t="str">
        <f>IF(ISBLANK(INDEX('Policy Characteristics'!I:I,MATCH($C391,'Policy Characteristics'!$C:$C,0))),"",INDEX('Policy Characteristics'!I:I,MATCH($C391,'Policy Characteristics'!$C:$C,0)))</f>
        <v>% of imports shifted</v>
      </c>
      <c r="P391" s="358" t="str">
        <f>IF(ISBLANK(INDEX('Policy Characteristics'!J:J,MATCH($C391,'Policy Characteristics'!$C:$C,0))),"",INDEX('Policy Characteristics'!J:J,MATCH($C391,'Policy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91" s="358" t="str">
        <f>IF(ISBLANK(INDEX('Policy Characteristics'!K:K,MATCH($C391,'Policy Characteristics'!$C:$C,0))),"",INDEX('Policy Characteristics'!K:K,MATCH($C391,'Policy Characteristics'!$C:$C,0)))</f>
        <v/>
      </c>
      <c r="R391" s="358" t="str">
        <f>IF(ISBLANK(INDEX('Policy Characteristics'!L:L,MATCH($C391,'Policy Characteristics'!$C:$C,0))),"",INDEX('Policy Characteristics'!L:L,MATCH($C391,'Policy Characteristics'!$C:$C,0)))</f>
        <v/>
      </c>
    </row>
    <row r="392" spans="1:18" x14ac:dyDescent="0.35">
      <c r="A392" s="358" t="str">
        <f>IF(ISBLANK(INDEX('Policy Characteristics'!A:A,MATCH($C392,'Policy Characteristics'!$C:$C,0))),"",INDEX('Policy Characteristics'!A:A,MATCH($C392,'Policy Characteristics'!$C:$C,0)))</f>
        <v>Industry</v>
      </c>
      <c r="B392" s="358" t="str">
        <f>IF(ISBLANK(INDEX('Policy Characteristics'!B:B,MATCH($C392,'Policy Characteristics'!$C:$C,0))),"",INDEX('Policy Characteristics'!B:B,MATCH($C392,'Policy Characteristics'!$C:$C,0)))</f>
        <v>Buy In-Region Products</v>
      </c>
      <c r="C392" s="362" t="str">
        <f t="shared" si="28"/>
        <v>Fraction of Imported Industrial Outputs Shifted to In Region Suppliers</v>
      </c>
      <c r="D392" s="286" t="s">
        <v>3222</v>
      </c>
      <c r="E392" s="286"/>
      <c r="F392" s="195" t="s">
        <v>3186</v>
      </c>
      <c r="G392" s="55"/>
      <c r="H392" s="54">
        <v>1540</v>
      </c>
      <c r="I392" s="53" t="s">
        <v>45</v>
      </c>
      <c r="J392" s="360" t="str">
        <f>IF(ISBLANK(INDEX('Policy Characteristics'!D:D,MATCH($C392,'Policy Characteristics'!$C:$C,0))),"",INDEX('Policy Characteristics'!D:D,MATCH($C392,'Policy Characteristics'!$C:$C,0)))</f>
        <v>Buy In-Region Products</v>
      </c>
      <c r="K392" s="358" t="str">
        <f>IF(ISBLANK(INDEX('Policy Characteristics'!E:E,MATCH($C392,'Policy Characteristics'!$C:$C,0))),"",INDEX('Policy Characteristics'!E:E,MATCH($C392,'Policy Characteristics'!$C:$C,0)))</f>
        <v>indst buy in region outputs</v>
      </c>
      <c r="L392" s="380">
        <f>IF(ISBLANK(INDEX('Policy Characteristics'!F:F,MATCH($C392,'Policy Characteristics'!$C:$C,0))),"",INDEX('Policy Characteristics'!F:F,MATCH($C392,'Policy Characteristics'!$C:$C,0)))</f>
        <v>0</v>
      </c>
      <c r="M392" s="380">
        <f>IF(ISBLANK(INDEX('Policy Characteristics'!G:G,MATCH($C392,'Policy Characteristics'!$C:$C,0))),"",INDEX('Policy Characteristics'!G:G,MATCH($C392,'Policy Characteristics'!$C:$C,0)))</f>
        <v>0.5</v>
      </c>
      <c r="N392" s="380">
        <f>IF(ISBLANK(INDEX('Policy Characteristics'!H:H,MATCH($C392,'Policy Characteristics'!$C:$C,0))),"",INDEX('Policy Characteristics'!H:H,MATCH($C392,'Policy Characteristics'!$C:$C,0)))</f>
        <v>0.01</v>
      </c>
      <c r="O392" s="358" t="str">
        <f>IF(ISBLANK(INDEX('Policy Characteristics'!I:I,MATCH($C392,'Policy Characteristics'!$C:$C,0))),"",INDEX('Policy Characteristics'!I:I,MATCH($C392,'Policy Characteristics'!$C:$C,0)))</f>
        <v>% of imports shifted</v>
      </c>
      <c r="P392" s="358" t="str">
        <f>IF(ISBLANK(INDEX('Policy Characteristics'!J:J,MATCH($C392,'Policy Characteristics'!$C:$C,0))),"",INDEX('Policy Characteristics'!J:J,MATCH($C392,'Policy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92" s="358" t="str">
        <f>IF(ISBLANK(INDEX('Policy Characteristics'!K:K,MATCH($C392,'Policy Characteristics'!$C:$C,0))),"",INDEX('Policy Characteristics'!K:K,MATCH($C392,'Policy Characteristics'!$C:$C,0)))</f>
        <v/>
      </c>
      <c r="R392" s="358" t="str">
        <f>IF(ISBLANK(INDEX('Policy Characteristics'!L:L,MATCH($C392,'Policy Characteristics'!$C:$C,0))),"",INDEX('Policy Characteristics'!L:L,MATCH($C392,'Policy Characteristics'!$C:$C,0)))</f>
        <v/>
      </c>
    </row>
    <row r="393" spans="1:18" x14ac:dyDescent="0.35">
      <c r="A393" s="358" t="str">
        <f>IF(ISBLANK(INDEX('Policy Characteristics'!A:A,MATCH($C393,'Policy Characteristics'!$C:$C,0))),"",INDEX('Policy Characteristics'!A:A,MATCH($C393,'Policy Characteristics'!$C:$C,0)))</f>
        <v>Industry</v>
      </c>
      <c r="B393" s="358" t="str">
        <f>IF(ISBLANK(INDEX('Policy Characteristics'!B:B,MATCH($C393,'Policy Characteristics'!$C:$C,0))),"",INDEX('Policy Characteristics'!B:B,MATCH($C393,'Policy Characteristics'!$C:$C,0)))</f>
        <v>Buy In-Region Products</v>
      </c>
      <c r="C393" s="362" t="str">
        <f t="shared" si="28"/>
        <v>Fraction of Imported Industrial Outputs Shifted to In Region Suppliers</v>
      </c>
      <c r="D393" s="286" t="s">
        <v>3223</v>
      </c>
      <c r="E393" s="286"/>
      <c r="F393" s="195" t="s">
        <v>3187</v>
      </c>
      <c r="G393" s="55"/>
      <c r="H393" s="54">
        <v>1541</v>
      </c>
      <c r="I393" s="53" t="s">
        <v>45</v>
      </c>
      <c r="J393" s="360" t="str">
        <f>IF(ISBLANK(INDEX('Policy Characteristics'!D:D,MATCH($C393,'Policy Characteristics'!$C:$C,0))),"",INDEX('Policy Characteristics'!D:D,MATCH($C393,'Policy Characteristics'!$C:$C,0)))</f>
        <v>Buy In-Region Products</v>
      </c>
      <c r="K393" s="358" t="str">
        <f>IF(ISBLANK(INDEX('Policy Characteristics'!E:E,MATCH($C393,'Policy Characteristics'!$C:$C,0))),"",INDEX('Policy Characteristics'!E:E,MATCH($C393,'Policy Characteristics'!$C:$C,0)))</f>
        <v>indst buy in region outputs</v>
      </c>
      <c r="L393" s="380">
        <f>IF(ISBLANK(INDEX('Policy Characteristics'!F:F,MATCH($C393,'Policy Characteristics'!$C:$C,0))),"",INDEX('Policy Characteristics'!F:F,MATCH($C393,'Policy Characteristics'!$C:$C,0)))</f>
        <v>0</v>
      </c>
      <c r="M393" s="380">
        <f>IF(ISBLANK(INDEX('Policy Characteristics'!G:G,MATCH($C393,'Policy Characteristics'!$C:$C,0))),"",INDEX('Policy Characteristics'!G:G,MATCH($C393,'Policy Characteristics'!$C:$C,0)))</f>
        <v>0.5</v>
      </c>
      <c r="N393" s="380">
        <f>IF(ISBLANK(INDEX('Policy Characteristics'!H:H,MATCH($C393,'Policy Characteristics'!$C:$C,0))),"",INDEX('Policy Characteristics'!H:H,MATCH($C393,'Policy Characteristics'!$C:$C,0)))</f>
        <v>0.01</v>
      </c>
      <c r="O393" s="358" t="str">
        <f>IF(ISBLANK(INDEX('Policy Characteristics'!I:I,MATCH($C393,'Policy Characteristics'!$C:$C,0))),"",INDEX('Policy Characteristics'!I:I,MATCH($C393,'Policy Characteristics'!$C:$C,0)))</f>
        <v>% of imports shifted</v>
      </c>
      <c r="P393" s="358" t="str">
        <f>IF(ISBLANK(INDEX('Policy Characteristics'!J:J,MATCH($C393,'Policy Characteristics'!$C:$C,0))),"",INDEX('Policy Characteristics'!J:J,MATCH($C393,'Policy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93" s="358" t="str">
        <f>IF(ISBLANK(INDEX('Policy Characteristics'!K:K,MATCH($C393,'Policy Characteristics'!$C:$C,0))),"",INDEX('Policy Characteristics'!K:K,MATCH($C393,'Policy Characteristics'!$C:$C,0)))</f>
        <v/>
      </c>
      <c r="R393" s="358" t="str">
        <f>IF(ISBLANK(INDEX('Policy Characteristics'!L:L,MATCH($C393,'Policy Characteristics'!$C:$C,0))),"",INDEX('Policy Characteristics'!L:L,MATCH($C393,'Policy Characteristics'!$C:$C,0)))</f>
        <v/>
      </c>
    </row>
    <row r="394" spans="1:18" x14ac:dyDescent="0.35">
      <c r="A394" s="358" t="str">
        <f>IF(ISBLANK(INDEX('Policy Characteristics'!A:A,MATCH($C394,'Policy Characteristics'!$C:$C,0))),"",INDEX('Policy Characteristics'!A:A,MATCH($C394,'Policy Characteristics'!$C:$C,0)))</f>
        <v>Industry</v>
      </c>
      <c r="B394" s="358" t="str">
        <f>IF(ISBLANK(INDEX('Policy Characteristics'!B:B,MATCH($C394,'Policy Characteristics'!$C:$C,0))),"",INDEX('Policy Characteristics'!B:B,MATCH($C394,'Policy Characteristics'!$C:$C,0)))</f>
        <v>Buy In-Region Products</v>
      </c>
      <c r="C394" s="362" t="str">
        <f t="shared" si="28"/>
        <v>Fraction of Imported Industrial Outputs Shifted to In Region Suppliers</v>
      </c>
      <c r="D394" s="286" t="s">
        <v>3224</v>
      </c>
      <c r="E394" s="286"/>
      <c r="F394" s="195" t="s">
        <v>3188</v>
      </c>
      <c r="G394" s="55"/>
      <c r="H394" s="54">
        <v>1542</v>
      </c>
      <c r="I394" s="53" t="s">
        <v>45</v>
      </c>
      <c r="J394" s="360" t="str">
        <f>IF(ISBLANK(INDEX('Policy Characteristics'!D:D,MATCH($C394,'Policy Characteristics'!$C:$C,0))),"",INDEX('Policy Characteristics'!D:D,MATCH($C394,'Policy Characteristics'!$C:$C,0)))</f>
        <v>Buy In-Region Products</v>
      </c>
      <c r="K394" s="358" t="str">
        <f>IF(ISBLANK(INDEX('Policy Characteristics'!E:E,MATCH($C394,'Policy Characteristics'!$C:$C,0))),"",INDEX('Policy Characteristics'!E:E,MATCH($C394,'Policy Characteristics'!$C:$C,0)))</f>
        <v>indst buy in region outputs</v>
      </c>
      <c r="L394" s="380">
        <f>IF(ISBLANK(INDEX('Policy Characteristics'!F:F,MATCH($C394,'Policy Characteristics'!$C:$C,0))),"",INDEX('Policy Characteristics'!F:F,MATCH($C394,'Policy Characteristics'!$C:$C,0)))</f>
        <v>0</v>
      </c>
      <c r="M394" s="380">
        <f>IF(ISBLANK(INDEX('Policy Characteristics'!G:G,MATCH($C394,'Policy Characteristics'!$C:$C,0))),"",INDEX('Policy Characteristics'!G:G,MATCH($C394,'Policy Characteristics'!$C:$C,0)))</f>
        <v>0.5</v>
      </c>
      <c r="N394" s="380">
        <f>IF(ISBLANK(INDEX('Policy Characteristics'!H:H,MATCH($C394,'Policy Characteristics'!$C:$C,0))),"",INDEX('Policy Characteristics'!H:H,MATCH($C394,'Policy Characteristics'!$C:$C,0)))</f>
        <v>0.01</v>
      </c>
      <c r="O394" s="358" t="str">
        <f>IF(ISBLANK(INDEX('Policy Characteristics'!I:I,MATCH($C394,'Policy Characteristics'!$C:$C,0))),"",INDEX('Policy Characteristics'!I:I,MATCH($C394,'Policy Characteristics'!$C:$C,0)))</f>
        <v>% of imports shifted</v>
      </c>
      <c r="P394" s="358" t="str">
        <f>IF(ISBLANK(INDEX('Policy Characteristics'!J:J,MATCH($C394,'Policy Characteristics'!$C:$C,0))),"",INDEX('Policy Characteristics'!J:J,MATCH($C394,'Policy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94" s="358" t="str">
        <f>IF(ISBLANK(INDEX('Policy Characteristics'!K:K,MATCH($C394,'Policy Characteristics'!$C:$C,0))),"",INDEX('Policy Characteristics'!K:K,MATCH($C394,'Policy Characteristics'!$C:$C,0)))</f>
        <v/>
      </c>
      <c r="R394" s="358" t="str">
        <f>IF(ISBLANK(INDEX('Policy Characteristics'!L:L,MATCH($C394,'Policy Characteristics'!$C:$C,0))),"",INDEX('Policy Characteristics'!L:L,MATCH($C394,'Policy Characteristics'!$C:$C,0)))</f>
        <v/>
      </c>
    </row>
    <row r="395" spans="1:18" x14ac:dyDescent="0.35">
      <c r="A395" s="358" t="str">
        <f>IF(ISBLANK(INDEX('Policy Characteristics'!A:A,MATCH($C395,'Policy Characteristics'!$C:$C,0))),"",INDEX('Policy Characteristics'!A:A,MATCH($C395,'Policy Characteristics'!$C:$C,0)))</f>
        <v>Industry</v>
      </c>
      <c r="B395" s="358" t="str">
        <f>IF(ISBLANK(INDEX('Policy Characteristics'!B:B,MATCH($C395,'Policy Characteristics'!$C:$C,0))),"",INDEX('Policy Characteristics'!B:B,MATCH($C395,'Policy Characteristics'!$C:$C,0)))</f>
        <v>Buy In-Region Products</v>
      </c>
      <c r="C395" s="362" t="str">
        <f t="shared" si="28"/>
        <v>Fraction of Imported Industrial Outputs Shifted to In Region Suppliers</v>
      </c>
      <c r="D395" s="286" t="s">
        <v>3225</v>
      </c>
      <c r="E395" s="286"/>
      <c r="F395" s="195" t="s">
        <v>3189</v>
      </c>
      <c r="G395" s="55"/>
      <c r="H395" s="54">
        <v>1543</v>
      </c>
      <c r="I395" s="53" t="s">
        <v>45</v>
      </c>
      <c r="J395" s="360" t="str">
        <f>IF(ISBLANK(INDEX('Policy Characteristics'!D:D,MATCH($C395,'Policy Characteristics'!$C:$C,0))),"",INDEX('Policy Characteristics'!D:D,MATCH($C395,'Policy Characteristics'!$C:$C,0)))</f>
        <v>Buy In-Region Products</v>
      </c>
      <c r="K395" s="358" t="str">
        <f>IF(ISBLANK(INDEX('Policy Characteristics'!E:E,MATCH($C395,'Policy Characteristics'!$C:$C,0))),"",INDEX('Policy Characteristics'!E:E,MATCH($C395,'Policy Characteristics'!$C:$C,0)))</f>
        <v>indst buy in region outputs</v>
      </c>
      <c r="L395" s="380">
        <f>IF(ISBLANK(INDEX('Policy Characteristics'!F:F,MATCH($C395,'Policy Characteristics'!$C:$C,0))),"",INDEX('Policy Characteristics'!F:F,MATCH($C395,'Policy Characteristics'!$C:$C,0)))</f>
        <v>0</v>
      </c>
      <c r="M395" s="380">
        <f>IF(ISBLANK(INDEX('Policy Characteristics'!G:G,MATCH($C395,'Policy Characteristics'!$C:$C,0))),"",INDEX('Policy Characteristics'!G:G,MATCH($C395,'Policy Characteristics'!$C:$C,0)))</f>
        <v>0.5</v>
      </c>
      <c r="N395" s="380">
        <f>IF(ISBLANK(INDEX('Policy Characteristics'!H:H,MATCH($C395,'Policy Characteristics'!$C:$C,0))),"",INDEX('Policy Characteristics'!H:H,MATCH($C395,'Policy Characteristics'!$C:$C,0)))</f>
        <v>0.01</v>
      </c>
      <c r="O395" s="358" t="str">
        <f>IF(ISBLANK(INDEX('Policy Characteristics'!I:I,MATCH($C395,'Policy Characteristics'!$C:$C,0))),"",INDEX('Policy Characteristics'!I:I,MATCH($C395,'Policy Characteristics'!$C:$C,0)))</f>
        <v>% of imports shifted</v>
      </c>
      <c r="P395" s="358" t="str">
        <f>IF(ISBLANK(INDEX('Policy Characteristics'!J:J,MATCH($C395,'Policy Characteristics'!$C:$C,0))),"",INDEX('Policy Characteristics'!J:J,MATCH($C395,'Policy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95" s="358" t="str">
        <f>IF(ISBLANK(INDEX('Policy Characteristics'!K:K,MATCH($C395,'Policy Characteristics'!$C:$C,0))),"",INDEX('Policy Characteristics'!K:K,MATCH($C395,'Policy Characteristics'!$C:$C,0)))</f>
        <v/>
      </c>
      <c r="R395" s="358" t="str">
        <f>IF(ISBLANK(INDEX('Policy Characteristics'!L:L,MATCH($C395,'Policy Characteristics'!$C:$C,0))),"",INDEX('Policy Characteristics'!L:L,MATCH($C395,'Policy Characteristics'!$C:$C,0)))</f>
        <v/>
      </c>
    </row>
    <row r="396" spans="1:18" x14ac:dyDescent="0.35">
      <c r="A396" s="358" t="str">
        <f>IF(ISBLANK(INDEX('Policy Characteristics'!A:A,MATCH($C396,'Policy Characteristics'!$C:$C,0))),"",INDEX('Policy Characteristics'!A:A,MATCH($C396,'Policy Characteristics'!$C:$C,0)))</f>
        <v>Industry</v>
      </c>
      <c r="B396" s="358" t="str">
        <f>IF(ISBLANK(INDEX('Policy Characteristics'!B:B,MATCH($C396,'Policy Characteristics'!$C:$C,0))),"",INDEX('Policy Characteristics'!B:B,MATCH($C396,'Policy Characteristics'!$C:$C,0)))</f>
        <v>Buy In-Region Products</v>
      </c>
      <c r="C396" s="362" t="str">
        <f t="shared" si="28"/>
        <v>Fraction of Imported Industrial Outputs Shifted to In Region Suppliers</v>
      </c>
      <c r="D396" s="286" t="s">
        <v>3226</v>
      </c>
      <c r="E396" s="286"/>
      <c r="F396" s="195" t="s">
        <v>3190</v>
      </c>
      <c r="G396" s="55"/>
      <c r="H396" s="54">
        <v>1544</v>
      </c>
      <c r="I396" s="53" t="s">
        <v>45</v>
      </c>
      <c r="J396" s="360" t="str">
        <f>IF(ISBLANK(INDEX('Policy Characteristics'!D:D,MATCH($C396,'Policy Characteristics'!$C:$C,0))),"",INDEX('Policy Characteristics'!D:D,MATCH($C396,'Policy Characteristics'!$C:$C,0)))</f>
        <v>Buy In-Region Products</v>
      </c>
      <c r="K396" s="358" t="str">
        <f>IF(ISBLANK(INDEX('Policy Characteristics'!E:E,MATCH($C396,'Policy Characteristics'!$C:$C,0))),"",INDEX('Policy Characteristics'!E:E,MATCH($C396,'Policy Characteristics'!$C:$C,0)))</f>
        <v>indst buy in region outputs</v>
      </c>
      <c r="L396" s="380">
        <f>IF(ISBLANK(INDEX('Policy Characteristics'!F:F,MATCH($C396,'Policy Characteristics'!$C:$C,0))),"",INDEX('Policy Characteristics'!F:F,MATCH($C396,'Policy Characteristics'!$C:$C,0)))</f>
        <v>0</v>
      </c>
      <c r="M396" s="380">
        <f>IF(ISBLANK(INDEX('Policy Characteristics'!G:G,MATCH($C396,'Policy Characteristics'!$C:$C,0))),"",INDEX('Policy Characteristics'!G:G,MATCH($C396,'Policy Characteristics'!$C:$C,0)))</f>
        <v>0.5</v>
      </c>
      <c r="N396" s="380">
        <f>IF(ISBLANK(INDEX('Policy Characteristics'!H:H,MATCH($C396,'Policy Characteristics'!$C:$C,0))),"",INDEX('Policy Characteristics'!H:H,MATCH($C396,'Policy Characteristics'!$C:$C,0)))</f>
        <v>0.01</v>
      </c>
      <c r="O396" s="358" t="str">
        <f>IF(ISBLANK(INDEX('Policy Characteristics'!I:I,MATCH($C396,'Policy Characteristics'!$C:$C,0))),"",INDEX('Policy Characteristics'!I:I,MATCH($C396,'Policy Characteristics'!$C:$C,0)))</f>
        <v>% of imports shifted</v>
      </c>
      <c r="P396" s="358" t="str">
        <f>IF(ISBLANK(INDEX('Policy Characteristics'!J:J,MATCH($C396,'Policy Characteristics'!$C:$C,0))),"",INDEX('Policy Characteristics'!J:J,MATCH($C396,'Policy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96" s="358" t="str">
        <f>IF(ISBLANK(INDEX('Policy Characteristics'!K:K,MATCH($C396,'Policy Characteristics'!$C:$C,0))),"",INDEX('Policy Characteristics'!K:K,MATCH($C396,'Policy Characteristics'!$C:$C,0)))</f>
        <v/>
      </c>
      <c r="R396" s="358" t="str">
        <f>IF(ISBLANK(INDEX('Policy Characteristics'!L:L,MATCH($C396,'Policy Characteristics'!$C:$C,0))),"",INDEX('Policy Characteristics'!L:L,MATCH($C396,'Policy Characteristics'!$C:$C,0)))</f>
        <v/>
      </c>
    </row>
    <row r="397" spans="1:18" x14ac:dyDescent="0.35">
      <c r="A397" s="358" t="str">
        <f>IF(ISBLANK(INDEX('Policy Characteristics'!A:A,MATCH($C397,'Policy Characteristics'!$C:$C,0))),"",INDEX('Policy Characteristics'!A:A,MATCH($C397,'Policy Characteristics'!$C:$C,0)))</f>
        <v>Industry</v>
      </c>
      <c r="B397" s="358" t="str">
        <f>IF(ISBLANK(INDEX('Policy Characteristics'!B:B,MATCH($C397,'Policy Characteristics'!$C:$C,0))),"",INDEX('Policy Characteristics'!B:B,MATCH($C397,'Policy Characteristics'!$C:$C,0)))</f>
        <v>Buy In-Region Products</v>
      </c>
      <c r="C397" s="362" t="str">
        <f t="shared" si="28"/>
        <v>Fraction of Imported Industrial Outputs Shifted to In Region Suppliers</v>
      </c>
      <c r="D397" s="286" t="s">
        <v>3227</v>
      </c>
      <c r="E397" s="286"/>
      <c r="F397" s="195" t="s">
        <v>3191</v>
      </c>
      <c r="G397" s="55"/>
      <c r="H397" s="54">
        <v>1545</v>
      </c>
      <c r="I397" s="53" t="s">
        <v>45</v>
      </c>
      <c r="J397" s="360" t="str">
        <f>IF(ISBLANK(INDEX('Policy Characteristics'!D:D,MATCH($C397,'Policy Characteristics'!$C:$C,0))),"",INDEX('Policy Characteristics'!D:D,MATCH($C397,'Policy Characteristics'!$C:$C,0)))</f>
        <v>Buy In-Region Products</v>
      </c>
      <c r="K397" s="358" t="str">
        <f>IF(ISBLANK(INDEX('Policy Characteristics'!E:E,MATCH($C397,'Policy Characteristics'!$C:$C,0))),"",INDEX('Policy Characteristics'!E:E,MATCH($C397,'Policy Characteristics'!$C:$C,0)))</f>
        <v>indst buy in region outputs</v>
      </c>
      <c r="L397" s="380">
        <f>IF(ISBLANK(INDEX('Policy Characteristics'!F:F,MATCH($C397,'Policy Characteristics'!$C:$C,0))),"",INDEX('Policy Characteristics'!F:F,MATCH($C397,'Policy Characteristics'!$C:$C,0)))</f>
        <v>0</v>
      </c>
      <c r="M397" s="380">
        <f>IF(ISBLANK(INDEX('Policy Characteristics'!G:G,MATCH($C397,'Policy Characteristics'!$C:$C,0))),"",INDEX('Policy Characteristics'!G:G,MATCH($C397,'Policy Characteristics'!$C:$C,0)))</f>
        <v>0.5</v>
      </c>
      <c r="N397" s="380">
        <f>IF(ISBLANK(INDEX('Policy Characteristics'!H:H,MATCH($C397,'Policy Characteristics'!$C:$C,0))),"",INDEX('Policy Characteristics'!H:H,MATCH($C397,'Policy Characteristics'!$C:$C,0)))</f>
        <v>0.01</v>
      </c>
      <c r="O397" s="358" t="str">
        <f>IF(ISBLANK(INDEX('Policy Characteristics'!I:I,MATCH($C397,'Policy Characteristics'!$C:$C,0))),"",INDEX('Policy Characteristics'!I:I,MATCH($C397,'Policy Characteristics'!$C:$C,0)))</f>
        <v>% of imports shifted</v>
      </c>
      <c r="P397" s="358" t="str">
        <f>IF(ISBLANK(INDEX('Policy Characteristics'!J:J,MATCH($C397,'Policy Characteristics'!$C:$C,0))),"",INDEX('Policy Characteristics'!J:J,MATCH($C397,'Policy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97" s="358" t="str">
        <f>IF(ISBLANK(INDEX('Policy Characteristics'!K:K,MATCH($C397,'Policy Characteristics'!$C:$C,0))),"",INDEX('Policy Characteristics'!K:K,MATCH($C397,'Policy Characteristics'!$C:$C,0)))</f>
        <v/>
      </c>
      <c r="R397" s="358" t="str">
        <f>IF(ISBLANK(INDEX('Policy Characteristics'!L:L,MATCH($C397,'Policy Characteristics'!$C:$C,0))),"",INDEX('Policy Characteristics'!L:L,MATCH($C397,'Policy Characteristics'!$C:$C,0)))</f>
        <v/>
      </c>
    </row>
    <row r="398" spans="1:18" x14ac:dyDescent="0.35">
      <c r="A398" s="358" t="str">
        <f>IF(ISBLANK(INDEX('Policy Characteristics'!A:A,MATCH($C398,'Policy Characteristics'!$C:$C,0))),"",INDEX('Policy Characteristics'!A:A,MATCH($C398,'Policy Characteristics'!$C:$C,0)))</f>
        <v>Industry</v>
      </c>
      <c r="B398" s="358" t="str">
        <f>IF(ISBLANK(INDEX('Policy Characteristics'!B:B,MATCH($C398,'Policy Characteristics'!$C:$C,0))),"",INDEX('Policy Characteristics'!B:B,MATCH($C398,'Policy Characteristics'!$C:$C,0)))</f>
        <v>Buy In-Region Products</v>
      </c>
      <c r="C398" s="362" t="str">
        <f t="shared" si="28"/>
        <v>Fraction of Imported Industrial Outputs Shifted to In Region Suppliers</v>
      </c>
      <c r="D398" s="286" t="s">
        <v>3228</v>
      </c>
      <c r="E398" s="286"/>
      <c r="F398" s="195" t="s">
        <v>2665</v>
      </c>
      <c r="G398" s="55"/>
      <c r="H398" s="54">
        <v>1546</v>
      </c>
      <c r="I398" s="53" t="s">
        <v>45</v>
      </c>
      <c r="J398" s="360" t="str">
        <f>IF(ISBLANK(INDEX('Policy Characteristics'!D:D,MATCH($C398,'Policy Characteristics'!$C:$C,0))),"",INDEX('Policy Characteristics'!D:D,MATCH($C398,'Policy Characteristics'!$C:$C,0)))</f>
        <v>Buy In-Region Products</v>
      </c>
      <c r="K398" s="358" t="str">
        <f>IF(ISBLANK(INDEX('Policy Characteristics'!E:E,MATCH($C398,'Policy Characteristics'!$C:$C,0))),"",INDEX('Policy Characteristics'!E:E,MATCH($C398,'Policy Characteristics'!$C:$C,0)))</f>
        <v>indst buy in region outputs</v>
      </c>
      <c r="L398" s="380">
        <f>IF(ISBLANK(INDEX('Policy Characteristics'!F:F,MATCH($C398,'Policy Characteristics'!$C:$C,0))),"",INDEX('Policy Characteristics'!F:F,MATCH($C398,'Policy Characteristics'!$C:$C,0)))</f>
        <v>0</v>
      </c>
      <c r="M398" s="380">
        <f>IF(ISBLANK(INDEX('Policy Characteristics'!G:G,MATCH($C398,'Policy Characteristics'!$C:$C,0))),"",INDEX('Policy Characteristics'!G:G,MATCH($C398,'Policy Characteristics'!$C:$C,0)))</f>
        <v>0.5</v>
      </c>
      <c r="N398" s="380">
        <f>IF(ISBLANK(INDEX('Policy Characteristics'!H:H,MATCH($C398,'Policy Characteristics'!$C:$C,0))),"",INDEX('Policy Characteristics'!H:H,MATCH($C398,'Policy Characteristics'!$C:$C,0)))</f>
        <v>0.01</v>
      </c>
      <c r="O398" s="358" t="str">
        <f>IF(ISBLANK(INDEX('Policy Characteristics'!I:I,MATCH($C398,'Policy Characteristics'!$C:$C,0))),"",INDEX('Policy Characteristics'!I:I,MATCH($C398,'Policy Characteristics'!$C:$C,0)))</f>
        <v>% of imports shifted</v>
      </c>
      <c r="P398" s="358" t="str">
        <f>IF(ISBLANK(INDEX('Policy Characteristics'!J:J,MATCH($C398,'Policy Characteristics'!$C:$C,0))),"",INDEX('Policy Characteristics'!J:J,MATCH($C398,'Policy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98" s="358" t="str">
        <f>IF(ISBLANK(INDEX('Policy Characteristics'!K:K,MATCH($C398,'Policy Characteristics'!$C:$C,0))),"",INDEX('Policy Characteristics'!K:K,MATCH($C398,'Policy Characteristics'!$C:$C,0)))</f>
        <v/>
      </c>
      <c r="R398" s="358" t="str">
        <f>IF(ISBLANK(INDEX('Policy Characteristics'!L:L,MATCH($C398,'Policy Characteristics'!$C:$C,0))),"",INDEX('Policy Characteristics'!L:L,MATCH($C398,'Policy Characteristics'!$C:$C,0)))</f>
        <v/>
      </c>
    </row>
    <row r="399" spans="1:18" x14ac:dyDescent="0.35">
      <c r="A399" s="358" t="str">
        <f>IF(ISBLANK(INDEX('Policy Characteristics'!A:A,MATCH($C399,'Policy Characteristics'!$C:$C,0))),"",INDEX('Policy Characteristics'!A:A,MATCH($C399,'Policy Characteristics'!$C:$C,0)))</f>
        <v>Industry</v>
      </c>
      <c r="B399" s="358" t="str">
        <f>IF(ISBLANK(INDEX('Policy Characteristics'!B:B,MATCH($C399,'Policy Characteristics'!$C:$C,0))),"",INDEX('Policy Characteristics'!B:B,MATCH($C399,'Policy Characteristics'!$C:$C,0)))</f>
        <v>Buy In-Region Products</v>
      </c>
      <c r="C399" s="362" t="str">
        <f t="shared" si="28"/>
        <v>Fraction of Imported Industrial Outputs Shifted to In Region Suppliers</v>
      </c>
      <c r="D399" s="286" t="s">
        <v>3229</v>
      </c>
      <c r="E399" s="286"/>
      <c r="F399" s="195" t="s">
        <v>3192</v>
      </c>
      <c r="G399" s="55"/>
      <c r="H399" s="54">
        <v>1547</v>
      </c>
      <c r="I399" s="53" t="s">
        <v>45</v>
      </c>
      <c r="J399" s="360" t="str">
        <f>IF(ISBLANK(INDEX('Policy Characteristics'!D:D,MATCH($C399,'Policy Characteristics'!$C:$C,0))),"",INDEX('Policy Characteristics'!D:D,MATCH($C399,'Policy Characteristics'!$C:$C,0)))</f>
        <v>Buy In-Region Products</v>
      </c>
      <c r="K399" s="358" t="str">
        <f>IF(ISBLANK(INDEX('Policy Characteristics'!E:E,MATCH($C399,'Policy Characteristics'!$C:$C,0))),"",INDEX('Policy Characteristics'!E:E,MATCH($C399,'Policy Characteristics'!$C:$C,0)))</f>
        <v>indst buy in region outputs</v>
      </c>
      <c r="L399" s="380">
        <f>IF(ISBLANK(INDEX('Policy Characteristics'!F:F,MATCH($C399,'Policy Characteristics'!$C:$C,0))),"",INDEX('Policy Characteristics'!F:F,MATCH($C399,'Policy Characteristics'!$C:$C,0)))</f>
        <v>0</v>
      </c>
      <c r="M399" s="380">
        <f>IF(ISBLANK(INDEX('Policy Characteristics'!G:G,MATCH($C399,'Policy Characteristics'!$C:$C,0))),"",INDEX('Policy Characteristics'!G:G,MATCH($C399,'Policy Characteristics'!$C:$C,0)))</f>
        <v>0.5</v>
      </c>
      <c r="N399" s="380">
        <f>IF(ISBLANK(INDEX('Policy Characteristics'!H:H,MATCH($C399,'Policy Characteristics'!$C:$C,0))),"",INDEX('Policy Characteristics'!H:H,MATCH($C399,'Policy Characteristics'!$C:$C,0)))</f>
        <v>0.01</v>
      </c>
      <c r="O399" s="358" t="str">
        <f>IF(ISBLANK(INDEX('Policy Characteristics'!I:I,MATCH($C399,'Policy Characteristics'!$C:$C,0))),"",INDEX('Policy Characteristics'!I:I,MATCH($C399,'Policy Characteristics'!$C:$C,0)))</f>
        <v>% of imports shifted</v>
      </c>
      <c r="P399" s="358" t="str">
        <f>IF(ISBLANK(INDEX('Policy Characteristics'!J:J,MATCH($C399,'Policy Characteristics'!$C:$C,0))),"",INDEX('Policy Characteristics'!J:J,MATCH($C399,'Policy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99" s="358" t="str">
        <f>IF(ISBLANK(INDEX('Policy Characteristics'!K:K,MATCH($C399,'Policy Characteristics'!$C:$C,0))),"",INDEX('Policy Characteristics'!K:K,MATCH($C399,'Policy Characteristics'!$C:$C,0)))</f>
        <v/>
      </c>
      <c r="R399" s="358" t="str">
        <f>IF(ISBLANK(INDEX('Policy Characteristics'!L:L,MATCH($C399,'Policy Characteristics'!$C:$C,0))),"",INDEX('Policy Characteristics'!L:L,MATCH($C399,'Policy Characteristics'!$C:$C,0)))</f>
        <v/>
      </c>
    </row>
    <row r="400" spans="1:18" x14ac:dyDescent="0.35">
      <c r="A400" s="358" t="str">
        <f>IF(ISBLANK(INDEX('Policy Characteristics'!A:A,MATCH($C400,'Policy Characteristics'!$C:$C,0))),"",INDEX('Policy Characteristics'!A:A,MATCH($C400,'Policy Characteristics'!$C:$C,0)))</f>
        <v>Industry</v>
      </c>
      <c r="B400" s="358" t="str">
        <f>IF(ISBLANK(INDEX('Policy Characteristics'!B:B,MATCH($C400,'Policy Characteristics'!$C:$C,0))),"",INDEX('Policy Characteristics'!B:B,MATCH($C400,'Policy Characteristics'!$C:$C,0)))</f>
        <v>Buy In-Region Products</v>
      </c>
      <c r="C400" s="362" t="str">
        <f t="shared" si="28"/>
        <v>Fraction of Imported Industrial Outputs Shifted to In Region Suppliers</v>
      </c>
      <c r="D400" s="286" t="s">
        <v>3230</v>
      </c>
      <c r="E400" s="286"/>
      <c r="F400" s="195" t="s">
        <v>3193</v>
      </c>
      <c r="G400" s="55"/>
      <c r="H400" s="54">
        <v>1548</v>
      </c>
      <c r="I400" s="53" t="s">
        <v>45</v>
      </c>
      <c r="J400" s="360" t="str">
        <f>IF(ISBLANK(INDEX('Policy Characteristics'!D:D,MATCH($C400,'Policy Characteristics'!$C:$C,0))),"",INDEX('Policy Characteristics'!D:D,MATCH($C400,'Policy Characteristics'!$C:$C,0)))</f>
        <v>Buy In-Region Products</v>
      </c>
      <c r="K400" s="358" t="str">
        <f>IF(ISBLANK(INDEX('Policy Characteristics'!E:E,MATCH($C400,'Policy Characteristics'!$C:$C,0))),"",INDEX('Policy Characteristics'!E:E,MATCH($C400,'Policy Characteristics'!$C:$C,0)))</f>
        <v>indst buy in region outputs</v>
      </c>
      <c r="L400" s="380">
        <f>IF(ISBLANK(INDEX('Policy Characteristics'!F:F,MATCH($C400,'Policy Characteristics'!$C:$C,0))),"",INDEX('Policy Characteristics'!F:F,MATCH($C400,'Policy Characteristics'!$C:$C,0)))</f>
        <v>0</v>
      </c>
      <c r="M400" s="380">
        <f>IF(ISBLANK(INDEX('Policy Characteristics'!G:G,MATCH($C400,'Policy Characteristics'!$C:$C,0))),"",INDEX('Policy Characteristics'!G:G,MATCH($C400,'Policy Characteristics'!$C:$C,0)))</f>
        <v>0.5</v>
      </c>
      <c r="N400" s="380">
        <f>IF(ISBLANK(INDEX('Policy Characteristics'!H:H,MATCH($C400,'Policy Characteristics'!$C:$C,0))),"",INDEX('Policy Characteristics'!H:H,MATCH($C400,'Policy Characteristics'!$C:$C,0)))</f>
        <v>0.01</v>
      </c>
      <c r="O400" s="358" t="str">
        <f>IF(ISBLANK(INDEX('Policy Characteristics'!I:I,MATCH($C400,'Policy Characteristics'!$C:$C,0))),"",INDEX('Policy Characteristics'!I:I,MATCH($C400,'Policy Characteristics'!$C:$C,0)))</f>
        <v>% of imports shifted</v>
      </c>
      <c r="P400" s="358" t="str">
        <f>IF(ISBLANK(INDEX('Policy Characteristics'!J:J,MATCH($C400,'Policy Characteristics'!$C:$C,0))),"",INDEX('Policy Characteristics'!J:J,MATCH($C400,'Policy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00" s="358" t="str">
        <f>IF(ISBLANK(INDEX('Policy Characteristics'!K:K,MATCH($C400,'Policy Characteristics'!$C:$C,0))),"",INDEX('Policy Characteristics'!K:K,MATCH($C400,'Policy Characteristics'!$C:$C,0)))</f>
        <v/>
      </c>
      <c r="R400" s="358" t="str">
        <f>IF(ISBLANK(INDEX('Policy Characteristics'!L:L,MATCH($C400,'Policy Characteristics'!$C:$C,0))),"",INDEX('Policy Characteristics'!L:L,MATCH($C400,'Policy Characteristics'!$C:$C,0)))</f>
        <v/>
      </c>
    </row>
    <row r="401" spans="1:18" x14ac:dyDescent="0.35">
      <c r="A401" s="358" t="str">
        <f>IF(ISBLANK(INDEX('Policy Characteristics'!A:A,MATCH($C401,'Policy Characteristics'!$C:$C,0))),"",INDEX('Policy Characteristics'!A:A,MATCH($C401,'Policy Characteristics'!$C:$C,0)))</f>
        <v>Industry</v>
      </c>
      <c r="B401" s="358" t="str">
        <f>IF(ISBLANK(INDEX('Policy Characteristics'!B:B,MATCH($C401,'Policy Characteristics'!$C:$C,0))),"",INDEX('Policy Characteristics'!B:B,MATCH($C401,'Policy Characteristics'!$C:$C,0)))</f>
        <v>Buy In-Region Products</v>
      </c>
      <c r="C401" s="362" t="str">
        <f t="shared" si="28"/>
        <v>Fraction of Imported Industrial Outputs Shifted to In Region Suppliers</v>
      </c>
      <c r="D401" s="286" t="s">
        <v>3231</v>
      </c>
      <c r="E401" s="286"/>
      <c r="F401" s="195" t="s">
        <v>3194</v>
      </c>
      <c r="G401" s="55"/>
      <c r="H401" s="54">
        <v>1549</v>
      </c>
      <c r="I401" s="53" t="s">
        <v>45</v>
      </c>
      <c r="J401" s="360" t="str">
        <f>IF(ISBLANK(INDEX('Policy Characteristics'!D:D,MATCH($C401,'Policy Characteristics'!$C:$C,0))),"",INDEX('Policy Characteristics'!D:D,MATCH($C401,'Policy Characteristics'!$C:$C,0)))</f>
        <v>Buy In-Region Products</v>
      </c>
      <c r="K401" s="358" t="str">
        <f>IF(ISBLANK(INDEX('Policy Characteristics'!E:E,MATCH($C401,'Policy Characteristics'!$C:$C,0))),"",INDEX('Policy Characteristics'!E:E,MATCH($C401,'Policy Characteristics'!$C:$C,0)))</f>
        <v>indst buy in region outputs</v>
      </c>
      <c r="L401" s="380">
        <f>IF(ISBLANK(INDEX('Policy Characteristics'!F:F,MATCH($C401,'Policy Characteristics'!$C:$C,0))),"",INDEX('Policy Characteristics'!F:F,MATCH($C401,'Policy Characteristics'!$C:$C,0)))</f>
        <v>0</v>
      </c>
      <c r="M401" s="380">
        <f>IF(ISBLANK(INDEX('Policy Characteristics'!G:G,MATCH($C401,'Policy Characteristics'!$C:$C,0))),"",INDEX('Policy Characteristics'!G:G,MATCH($C401,'Policy Characteristics'!$C:$C,0)))</f>
        <v>0.5</v>
      </c>
      <c r="N401" s="380">
        <f>IF(ISBLANK(INDEX('Policy Characteristics'!H:H,MATCH($C401,'Policy Characteristics'!$C:$C,0))),"",INDEX('Policy Characteristics'!H:H,MATCH($C401,'Policy Characteristics'!$C:$C,0)))</f>
        <v>0.01</v>
      </c>
      <c r="O401" s="358" t="str">
        <f>IF(ISBLANK(INDEX('Policy Characteristics'!I:I,MATCH($C401,'Policy Characteristics'!$C:$C,0))),"",INDEX('Policy Characteristics'!I:I,MATCH($C401,'Policy Characteristics'!$C:$C,0)))</f>
        <v>% of imports shifted</v>
      </c>
      <c r="P401" s="358" t="str">
        <f>IF(ISBLANK(INDEX('Policy Characteristics'!J:J,MATCH($C401,'Policy Characteristics'!$C:$C,0))),"",INDEX('Policy Characteristics'!J:J,MATCH($C401,'Policy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01" s="358" t="str">
        <f>IF(ISBLANK(INDEX('Policy Characteristics'!K:K,MATCH($C401,'Policy Characteristics'!$C:$C,0))),"",INDEX('Policy Characteristics'!K:K,MATCH($C401,'Policy Characteristics'!$C:$C,0)))</f>
        <v/>
      </c>
      <c r="R401" s="358" t="str">
        <f>IF(ISBLANK(INDEX('Policy Characteristics'!L:L,MATCH($C401,'Policy Characteristics'!$C:$C,0))),"",INDEX('Policy Characteristics'!L:L,MATCH($C401,'Policy Characteristics'!$C:$C,0)))</f>
        <v/>
      </c>
    </row>
    <row r="402" spans="1:18" x14ac:dyDescent="0.35">
      <c r="A402" s="358" t="str">
        <f>IF(ISBLANK(INDEX('Policy Characteristics'!A:A,MATCH($C402,'Policy Characteristics'!$C:$C,0))),"",INDEX('Policy Characteristics'!A:A,MATCH($C402,'Policy Characteristics'!$C:$C,0)))</f>
        <v>Industry</v>
      </c>
      <c r="B402" s="358" t="str">
        <f>IF(ISBLANK(INDEX('Policy Characteristics'!B:B,MATCH($C402,'Policy Characteristics'!$C:$C,0))),"",INDEX('Policy Characteristics'!B:B,MATCH($C402,'Policy Characteristics'!$C:$C,0)))</f>
        <v>Buy In-Region Products</v>
      </c>
      <c r="C402" s="362" t="str">
        <f t="shared" si="28"/>
        <v>Fraction of Imported Industrial Outputs Shifted to In Region Suppliers</v>
      </c>
      <c r="D402" s="286" t="s">
        <v>3232</v>
      </c>
      <c r="E402" s="286"/>
      <c r="F402" s="195" t="s">
        <v>2666</v>
      </c>
      <c r="G402" s="55"/>
      <c r="H402" s="54">
        <v>1550</v>
      </c>
      <c r="I402" s="53" t="s">
        <v>45</v>
      </c>
      <c r="J402" s="360" t="str">
        <f>IF(ISBLANK(INDEX('Policy Characteristics'!D:D,MATCH($C402,'Policy Characteristics'!$C:$C,0))),"",INDEX('Policy Characteristics'!D:D,MATCH($C402,'Policy Characteristics'!$C:$C,0)))</f>
        <v>Buy In-Region Products</v>
      </c>
      <c r="K402" s="358" t="str">
        <f>IF(ISBLANK(INDEX('Policy Characteristics'!E:E,MATCH($C402,'Policy Characteristics'!$C:$C,0))),"",INDEX('Policy Characteristics'!E:E,MATCH($C402,'Policy Characteristics'!$C:$C,0)))</f>
        <v>indst buy in region outputs</v>
      </c>
      <c r="L402" s="380">
        <f>IF(ISBLANK(INDEX('Policy Characteristics'!F:F,MATCH($C402,'Policy Characteristics'!$C:$C,0))),"",INDEX('Policy Characteristics'!F:F,MATCH($C402,'Policy Characteristics'!$C:$C,0)))</f>
        <v>0</v>
      </c>
      <c r="M402" s="380">
        <f>IF(ISBLANK(INDEX('Policy Characteristics'!G:G,MATCH($C402,'Policy Characteristics'!$C:$C,0))),"",INDEX('Policy Characteristics'!G:G,MATCH($C402,'Policy Characteristics'!$C:$C,0)))</f>
        <v>0.5</v>
      </c>
      <c r="N402" s="380">
        <f>IF(ISBLANK(INDEX('Policy Characteristics'!H:H,MATCH($C402,'Policy Characteristics'!$C:$C,0))),"",INDEX('Policy Characteristics'!H:H,MATCH($C402,'Policy Characteristics'!$C:$C,0)))</f>
        <v>0.01</v>
      </c>
      <c r="O402" s="358" t="str">
        <f>IF(ISBLANK(INDEX('Policy Characteristics'!I:I,MATCH($C402,'Policy Characteristics'!$C:$C,0))),"",INDEX('Policy Characteristics'!I:I,MATCH($C402,'Policy Characteristics'!$C:$C,0)))</f>
        <v>% of imports shifted</v>
      </c>
      <c r="P402" s="358" t="str">
        <f>IF(ISBLANK(INDEX('Policy Characteristics'!J:J,MATCH($C402,'Policy Characteristics'!$C:$C,0))),"",INDEX('Policy Characteristics'!J:J,MATCH($C402,'Policy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02" s="358" t="str">
        <f>IF(ISBLANK(INDEX('Policy Characteristics'!K:K,MATCH($C402,'Policy Characteristics'!$C:$C,0))),"",INDEX('Policy Characteristics'!K:K,MATCH($C402,'Policy Characteristics'!$C:$C,0)))</f>
        <v/>
      </c>
      <c r="R402" s="358" t="str">
        <f>IF(ISBLANK(INDEX('Policy Characteristics'!L:L,MATCH($C402,'Policy Characteristics'!$C:$C,0))),"",INDEX('Policy Characteristics'!L:L,MATCH($C402,'Policy Characteristics'!$C:$C,0)))</f>
        <v/>
      </c>
    </row>
    <row r="403" spans="1:18" x14ac:dyDescent="0.35">
      <c r="A403" s="358" t="str">
        <f>IF(ISBLANK(INDEX('Policy Characteristics'!A:A,MATCH($C403,'Policy Characteristics'!$C:$C,0))),"",INDEX('Policy Characteristics'!A:A,MATCH($C403,'Policy Characteristics'!$C:$C,0)))</f>
        <v>Industry</v>
      </c>
      <c r="B403" s="358" t="str">
        <f>IF(ISBLANK(INDEX('Policy Characteristics'!B:B,MATCH($C403,'Policy Characteristics'!$C:$C,0))),"",INDEX('Policy Characteristics'!B:B,MATCH($C403,'Policy Characteristics'!$C:$C,0)))</f>
        <v>Buy In-Region Products</v>
      </c>
      <c r="C403" s="362" t="str">
        <f t="shared" si="28"/>
        <v>Fraction of Imported Industrial Outputs Shifted to In Region Suppliers</v>
      </c>
      <c r="D403" s="286" t="s">
        <v>3233</v>
      </c>
      <c r="E403" s="286"/>
      <c r="F403" s="195" t="s">
        <v>3195</v>
      </c>
      <c r="G403" s="55"/>
      <c r="H403" s="54">
        <v>1551</v>
      </c>
      <c r="I403" s="53" t="s">
        <v>45</v>
      </c>
      <c r="J403" s="360" t="str">
        <f>IF(ISBLANK(INDEX('Policy Characteristics'!D:D,MATCH($C403,'Policy Characteristics'!$C:$C,0))),"",INDEX('Policy Characteristics'!D:D,MATCH($C403,'Policy Characteristics'!$C:$C,0)))</f>
        <v>Buy In-Region Products</v>
      </c>
      <c r="K403" s="358" t="str">
        <f>IF(ISBLANK(INDEX('Policy Characteristics'!E:E,MATCH($C403,'Policy Characteristics'!$C:$C,0))),"",INDEX('Policy Characteristics'!E:E,MATCH($C403,'Policy Characteristics'!$C:$C,0)))</f>
        <v>indst buy in region outputs</v>
      </c>
      <c r="L403" s="380">
        <f>IF(ISBLANK(INDEX('Policy Characteristics'!F:F,MATCH($C403,'Policy Characteristics'!$C:$C,0))),"",INDEX('Policy Characteristics'!F:F,MATCH($C403,'Policy Characteristics'!$C:$C,0)))</f>
        <v>0</v>
      </c>
      <c r="M403" s="380">
        <f>IF(ISBLANK(INDEX('Policy Characteristics'!G:G,MATCH($C403,'Policy Characteristics'!$C:$C,0))),"",INDEX('Policy Characteristics'!G:G,MATCH($C403,'Policy Characteristics'!$C:$C,0)))</f>
        <v>0.5</v>
      </c>
      <c r="N403" s="380">
        <f>IF(ISBLANK(INDEX('Policy Characteristics'!H:H,MATCH($C403,'Policy Characteristics'!$C:$C,0))),"",INDEX('Policy Characteristics'!H:H,MATCH($C403,'Policy Characteristics'!$C:$C,0)))</f>
        <v>0.01</v>
      </c>
      <c r="O403" s="358" t="str">
        <f>IF(ISBLANK(INDEX('Policy Characteristics'!I:I,MATCH($C403,'Policy Characteristics'!$C:$C,0))),"",INDEX('Policy Characteristics'!I:I,MATCH($C403,'Policy Characteristics'!$C:$C,0)))</f>
        <v>% of imports shifted</v>
      </c>
      <c r="P403" s="358" t="str">
        <f>IF(ISBLANK(INDEX('Policy Characteristics'!J:J,MATCH($C403,'Policy Characteristics'!$C:$C,0))),"",INDEX('Policy Characteristics'!J:J,MATCH($C403,'Policy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03" s="358" t="str">
        <f>IF(ISBLANK(INDEX('Policy Characteristics'!K:K,MATCH($C403,'Policy Characteristics'!$C:$C,0))),"",INDEX('Policy Characteristics'!K:K,MATCH($C403,'Policy Characteristics'!$C:$C,0)))</f>
        <v/>
      </c>
      <c r="R403" s="358" t="str">
        <f>IF(ISBLANK(INDEX('Policy Characteristics'!L:L,MATCH($C403,'Policy Characteristics'!$C:$C,0))),"",INDEX('Policy Characteristics'!L:L,MATCH($C403,'Policy Characteristics'!$C:$C,0)))</f>
        <v/>
      </c>
    </row>
    <row r="404" spans="1:18" x14ac:dyDescent="0.35">
      <c r="A404" s="358" t="str">
        <f>IF(ISBLANK(INDEX('Policy Characteristics'!A:A,MATCH($C404,'Policy Characteristics'!$C:$C,0))),"",INDEX('Policy Characteristics'!A:A,MATCH($C404,'Policy Characteristics'!$C:$C,0)))</f>
        <v>Industry</v>
      </c>
      <c r="B404" s="358" t="str">
        <f>IF(ISBLANK(INDEX('Policy Characteristics'!B:B,MATCH($C404,'Policy Characteristics'!$C:$C,0))),"",INDEX('Policy Characteristics'!B:B,MATCH($C404,'Policy Characteristics'!$C:$C,0)))</f>
        <v>Buy In-Region Products</v>
      </c>
      <c r="C404" s="362" t="str">
        <f t="shared" si="28"/>
        <v>Fraction of Imported Industrial Outputs Shifted to In Region Suppliers</v>
      </c>
      <c r="D404" s="286" t="s">
        <v>3234</v>
      </c>
      <c r="E404" s="286"/>
      <c r="F404" s="195" t="s">
        <v>3196</v>
      </c>
      <c r="G404" s="55"/>
      <c r="H404" s="54">
        <v>1552</v>
      </c>
      <c r="I404" s="53" t="s">
        <v>45</v>
      </c>
      <c r="J404" s="360" t="str">
        <f>IF(ISBLANK(INDEX('Policy Characteristics'!D:D,MATCH($C404,'Policy Characteristics'!$C:$C,0))),"",INDEX('Policy Characteristics'!D:D,MATCH($C404,'Policy Characteristics'!$C:$C,0)))</f>
        <v>Buy In-Region Products</v>
      </c>
      <c r="K404" s="358" t="str">
        <f>IF(ISBLANK(INDEX('Policy Characteristics'!E:E,MATCH($C404,'Policy Characteristics'!$C:$C,0))),"",INDEX('Policy Characteristics'!E:E,MATCH($C404,'Policy Characteristics'!$C:$C,0)))</f>
        <v>indst buy in region outputs</v>
      </c>
      <c r="L404" s="380">
        <f>IF(ISBLANK(INDEX('Policy Characteristics'!F:F,MATCH($C404,'Policy Characteristics'!$C:$C,0))),"",INDEX('Policy Characteristics'!F:F,MATCH($C404,'Policy Characteristics'!$C:$C,0)))</f>
        <v>0</v>
      </c>
      <c r="M404" s="380">
        <f>IF(ISBLANK(INDEX('Policy Characteristics'!G:G,MATCH($C404,'Policy Characteristics'!$C:$C,0))),"",INDEX('Policy Characteristics'!G:G,MATCH($C404,'Policy Characteristics'!$C:$C,0)))</f>
        <v>0.5</v>
      </c>
      <c r="N404" s="380">
        <f>IF(ISBLANK(INDEX('Policy Characteristics'!H:H,MATCH($C404,'Policy Characteristics'!$C:$C,0))),"",INDEX('Policy Characteristics'!H:H,MATCH($C404,'Policy Characteristics'!$C:$C,0)))</f>
        <v>0.01</v>
      </c>
      <c r="O404" s="358" t="str">
        <f>IF(ISBLANK(INDEX('Policy Characteristics'!I:I,MATCH($C404,'Policy Characteristics'!$C:$C,0))),"",INDEX('Policy Characteristics'!I:I,MATCH($C404,'Policy Characteristics'!$C:$C,0)))</f>
        <v>% of imports shifted</v>
      </c>
      <c r="P404" s="358" t="str">
        <f>IF(ISBLANK(INDEX('Policy Characteristics'!J:J,MATCH($C404,'Policy Characteristics'!$C:$C,0))),"",INDEX('Policy Characteristics'!J:J,MATCH($C404,'Policy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04" s="358" t="str">
        <f>IF(ISBLANK(INDEX('Policy Characteristics'!K:K,MATCH($C404,'Policy Characteristics'!$C:$C,0))),"",INDEX('Policy Characteristics'!K:K,MATCH($C404,'Policy Characteristics'!$C:$C,0)))</f>
        <v/>
      </c>
      <c r="R404" s="358" t="str">
        <f>IF(ISBLANK(INDEX('Policy Characteristics'!L:L,MATCH($C404,'Policy Characteristics'!$C:$C,0))),"",INDEX('Policy Characteristics'!L:L,MATCH($C404,'Policy Characteristics'!$C:$C,0)))</f>
        <v/>
      </c>
    </row>
    <row r="405" spans="1:18" x14ac:dyDescent="0.35">
      <c r="A405" s="358" t="str">
        <f>IF(ISBLANK(INDEX('Policy Characteristics'!A:A,MATCH($C405,'Policy Characteristics'!$C:$C,0))),"",INDEX('Policy Characteristics'!A:A,MATCH($C405,'Policy Characteristics'!$C:$C,0)))</f>
        <v>Industry</v>
      </c>
      <c r="B405" s="358" t="str">
        <f>IF(ISBLANK(INDEX('Policy Characteristics'!B:B,MATCH($C405,'Policy Characteristics'!$C:$C,0))),"",INDEX('Policy Characteristics'!B:B,MATCH($C405,'Policy Characteristics'!$C:$C,0)))</f>
        <v>Buy In-Region Products</v>
      </c>
      <c r="C405" s="362" t="str">
        <f t="shared" si="28"/>
        <v>Fraction of Imported Industrial Outputs Shifted to In Region Suppliers</v>
      </c>
      <c r="D405" s="286" t="s">
        <v>3235</v>
      </c>
      <c r="E405" s="286"/>
      <c r="F405" s="195" t="s">
        <v>3197</v>
      </c>
      <c r="G405" s="55"/>
      <c r="H405" s="54">
        <v>1553</v>
      </c>
      <c r="I405" s="53" t="s">
        <v>45</v>
      </c>
      <c r="J405" s="360" t="str">
        <f>IF(ISBLANK(INDEX('Policy Characteristics'!D:D,MATCH($C405,'Policy Characteristics'!$C:$C,0))),"",INDEX('Policy Characteristics'!D:D,MATCH($C405,'Policy Characteristics'!$C:$C,0)))</f>
        <v>Buy In-Region Products</v>
      </c>
      <c r="K405" s="358" t="str">
        <f>IF(ISBLANK(INDEX('Policy Characteristics'!E:E,MATCH($C405,'Policy Characteristics'!$C:$C,0))),"",INDEX('Policy Characteristics'!E:E,MATCH($C405,'Policy Characteristics'!$C:$C,0)))</f>
        <v>indst buy in region outputs</v>
      </c>
      <c r="L405" s="380">
        <f>IF(ISBLANK(INDEX('Policy Characteristics'!F:F,MATCH($C405,'Policy Characteristics'!$C:$C,0))),"",INDEX('Policy Characteristics'!F:F,MATCH($C405,'Policy Characteristics'!$C:$C,0)))</f>
        <v>0</v>
      </c>
      <c r="M405" s="380">
        <f>IF(ISBLANK(INDEX('Policy Characteristics'!G:G,MATCH($C405,'Policy Characteristics'!$C:$C,0))),"",INDEX('Policy Characteristics'!G:G,MATCH($C405,'Policy Characteristics'!$C:$C,0)))</f>
        <v>0.5</v>
      </c>
      <c r="N405" s="380">
        <f>IF(ISBLANK(INDEX('Policy Characteristics'!H:H,MATCH($C405,'Policy Characteristics'!$C:$C,0))),"",INDEX('Policy Characteristics'!H:H,MATCH($C405,'Policy Characteristics'!$C:$C,0)))</f>
        <v>0.01</v>
      </c>
      <c r="O405" s="358" t="str">
        <f>IF(ISBLANK(INDEX('Policy Characteristics'!I:I,MATCH($C405,'Policy Characteristics'!$C:$C,0))),"",INDEX('Policy Characteristics'!I:I,MATCH($C405,'Policy Characteristics'!$C:$C,0)))</f>
        <v>% of imports shifted</v>
      </c>
      <c r="P405" s="358" t="str">
        <f>IF(ISBLANK(INDEX('Policy Characteristics'!J:J,MATCH($C405,'Policy Characteristics'!$C:$C,0))),"",INDEX('Policy Characteristics'!J:J,MATCH($C405,'Policy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05" s="358" t="str">
        <f>IF(ISBLANK(INDEX('Policy Characteristics'!K:K,MATCH($C405,'Policy Characteristics'!$C:$C,0))),"",INDEX('Policy Characteristics'!K:K,MATCH($C405,'Policy Characteristics'!$C:$C,0)))</f>
        <v/>
      </c>
      <c r="R405" s="358" t="str">
        <f>IF(ISBLANK(INDEX('Policy Characteristics'!L:L,MATCH($C405,'Policy Characteristics'!$C:$C,0))),"",INDEX('Policy Characteristics'!L:L,MATCH($C405,'Policy Characteristics'!$C:$C,0)))</f>
        <v/>
      </c>
    </row>
    <row r="406" spans="1:18" x14ac:dyDescent="0.35">
      <c r="A406" s="358" t="str">
        <f>IF(ISBLANK(INDEX('Policy Characteristics'!A:A,MATCH($C406,'Policy Characteristics'!$C:$C,0))),"",INDEX('Policy Characteristics'!A:A,MATCH($C406,'Policy Characteristics'!$C:$C,0)))</f>
        <v>Industry</v>
      </c>
      <c r="B406" s="358" t="str">
        <f>IF(ISBLANK(INDEX('Policy Characteristics'!B:B,MATCH($C406,'Policy Characteristics'!$C:$C,0))),"",INDEX('Policy Characteristics'!B:B,MATCH($C406,'Policy Characteristics'!$C:$C,0)))</f>
        <v>Buy In-Region Products</v>
      </c>
      <c r="C406" s="362" t="str">
        <f t="shared" si="28"/>
        <v>Fraction of Imported Industrial Outputs Shifted to In Region Suppliers</v>
      </c>
      <c r="D406" s="286" t="s">
        <v>3236</v>
      </c>
      <c r="E406" s="286"/>
      <c r="F406" s="195" t="s">
        <v>3198</v>
      </c>
      <c r="G406" s="55"/>
      <c r="H406" s="54">
        <v>1554</v>
      </c>
      <c r="I406" s="53" t="s">
        <v>45</v>
      </c>
      <c r="J406" s="360" t="str">
        <f>IF(ISBLANK(INDEX('Policy Characteristics'!D:D,MATCH($C406,'Policy Characteristics'!$C:$C,0))),"",INDEX('Policy Characteristics'!D:D,MATCH($C406,'Policy Characteristics'!$C:$C,0)))</f>
        <v>Buy In-Region Products</v>
      </c>
      <c r="K406" s="358" t="str">
        <f>IF(ISBLANK(INDEX('Policy Characteristics'!E:E,MATCH($C406,'Policy Characteristics'!$C:$C,0))),"",INDEX('Policy Characteristics'!E:E,MATCH($C406,'Policy Characteristics'!$C:$C,0)))</f>
        <v>indst buy in region outputs</v>
      </c>
      <c r="L406" s="380">
        <f>IF(ISBLANK(INDEX('Policy Characteristics'!F:F,MATCH($C406,'Policy Characteristics'!$C:$C,0))),"",INDEX('Policy Characteristics'!F:F,MATCH($C406,'Policy Characteristics'!$C:$C,0)))</f>
        <v>0</v>
      </c>
      <c r="M406" s="380">
        <f>IF(ISBLANK(INDEX('Policy Characteristics'!G:G,MATCH($C406,'Policy Characteristics'!$C:$C,0))),"",INDEX('Policy Characteristics'!G:G,MATCH($C406,'Policy Characteristics'!$C:$C,0)))</f>
        <v>0.5</v>
      </c>
      <c r="N406" s="380">
        <f>IF(ISBLANK(INDEX('Policy Characteristics'!H:H,MATCH($C406,'Policy Characteristics'!$C:$C,0))),"",INDEX('Policy Characteristics'!H:H,MATCH($C406,'Policy Characteristics'!$C:$C,0)))</f>
        <v>0.01</v>
      </c>
      <c r="O406" s="358" t="str">
        <f>IF(ISBLANK(INDEX('Policy Characteristics'!I:I,MATCH($C406,'Policy Characteristics'!$C:$C,0))),"",INDEX('Policy Characteristics'!I:I,MATCH($C406,'Policy Characteristics'!$C:$C,0)))</f>
        <v>% of imports shifted</v>
      </c>
      <c r="P406" s="358" t="str">
        <f>IF(ISBLANK(INDEX('Policy Characteristics'!J:J,MATCH($C406,'Policy Characteristics'!$C:$C,0))),"",INDEX('Policy Characteristics'!J:J,MATCH($C406,'Policy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06" s="358" t="str">
        <f>IF(ISBLANK(INDEX('Policy Characteristics'!K:K,MATCH($C406,'Policy Characteristics'!$C:$C,0))),"",INDEX('Policy Characteristics'!K:K,MATCH($C406,'Policy Characteristics'!$C:$C,0)))</f>
        <v/>
      </c>
      <c r="R406" s="358" t="str">
        <f>IF(ISBLANK(INDEX('Policy Characteristics'!L:L,MATCH($C406,'Policy Characteristics'!$C:$C,0))),"",INDEX('Policy Characteristics'!L:L,MATCH($C406,'Policy Characteristics'!$C:$C,0)))</f>
        <v/>
      </c>
    </row>
    <row r="407" spans="1:18" x14ac:dyDescent="0.35">
      <c r="A407" s="358" t="str">
        <f>IF(ISBLANK(INDEX('Policy Characteristics'!A:A,MATCH($C407,'Policy Characteristics'!$C:$C,0))),"",INDEX('Policy Characteristics'!A:A,MATCH($C407,'Policy Characteristics'!$C:$C,0)))</f>
        <v>Industry</v>
      </c>
      <c r="B407" s="358" t="str">
        <f>IF(ISBLANK(INDEX('Policy Characteristics'!B:B,MATCH($C407,'Policy Characteristics'!$C:$C,0))),"",INDEX('Policy Characteristics'!B:B,MATCH($C407,'Policy Characteristics'!$C:$C,0)))</f>
        <v>Buy In-Region Products</v>
      </c>
      <c r="C407" s="362" t="str">
        <f t="shared" si="28"/>
        <v>Fraction of Imported Industrial Outputs Shifted to In Region Suppliers</v>
      </c>
      <c r="D407" s="286" t="s">
        <v>3237</v>
      </c>
      <c r="E407" s="286"/>
      <c r="F407" s="195" t="s">
        <v>3199</v>
      </c>
      <c r="G407" s="55"/>
      <c r="H407" s="54">
        <v>1555</v>
      </c>
      <c r="I407" s="53" t="s">
        <v>45</v>
      </c>
      <c r="J407" s="360" t="str">
        <f>IF(ISBLANK(INDEX('Policy Characteristics'!D:D,MATCH($C407,'Policy Characteristics'!$C:$C,0))),"",INDEX('Policy Characteristics'!D:D,MATCH($C407,'Policy Characteristics'!$C:$C,0)))</f>
        <v>Buy In-Region Products</v>
      </c>
      <c r="K407" s="358" t="str">
        <f>IF(ISBLANK(INDEX('Policy Characteristics'!E:E,MATCH($C407,'Policy Characteristics'!$C:$C,0))),"",INDEX('Policy Characteristics'!E:E,MATCH($C407,'Policy Characteristics'!$C:$C,0)))</f>
        <v>indst buy in region outputs</v>
      </c>
      <c r="L407" s="380">
        <f>IF(ISBLANK(INDEX('Policy Characteristics'!F:F,MATCH($C407,'Policy Characteristics'!$C:$C,0))),"",INDEX('Policy Characteristics'!F:F,MATCH($C407,'Policy Characteristics'!$C:$C,0)))</f>
        <v>0</v>
      </c>
      <c r="M407" s="380">
        <f>IF(ISBLANK(INDEX('Policy Characteristics'!G:G,MATCH($C407,'Policy Characteristics'!$C:$C,0))),"",INDEX('Policy Characteristics'!G:G,MATCH($C407,'Policy Characteristics'!$C:$C,0)))</f>
        <v>0.5</v>
      </c>
      <c r="N407" s="380">
        <f>IF(ISBLANK(INDEX('Policy Characteristics'!H:H,MATCH($C407,'Policy Characteristics'!$C:$C,0))),"",INDEX('Policy Characteristics'!H:H,MATCH($C407,'Policy Characteristics'!$C:$C,0)))</f>
        <v>0.01</v>
      </c>
      <c r="O407" s="358" t="str">
        <f>IF(ISBLANK(INDEX('Policy Characteristics'!I:I,MATCH($C407,'Policy Characteristics'!$C:$C,0))),"",INDEX('Policy Characteristics'!I:I,MATCH($C407,'Policy Characteristics'!$C:$C,0)))</f>
        <v>% of imports shifted</v>
      </c>
      <c r="P407" s="358" t="str">
        <f>IF(ISBLANK(INDEX('Policy Characteristics'!J:J,MATCH($C407,'Policy Characteristics'!$C:$C,0))),"",INDEX('Policy Characteristics'!J:J,MATCH($C407,'Policy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07" s="358" t="str">
        <f>IF(ISBLANK(INDEX('Policy Characteristics'!K:K,MATCH($C407,'Policy Characteristics'!$C:$C,0))),"",INDEX('Policy Characteristics'!K:K,MATCH($C407,'Policy Characteristics'!$C:$C,0)))</f>
        <v/>
      </c>
      <c r="R407" s="358" t="str">
        <f>IF(ISBLANK(INDEX('Policy Characteristics'!L:L,MATCH($C407,'Policy Characteristics'!$C:$C,0))),"",INDEX('Policy Characteristics'!L:L,MATCH($C407,'Policy Characteristics'!$C:$C,0)))</f>
        <v/>
      </c>
    </row>
    <row r="408" spans="1:18" x14ac:dyDescent="0.35">
      <c r="A408" s="358" t="str">
        <f>IF(ISBLANK(INDEX('Policy Characteristics'!A:A,MATCH($C408,'Policy Characteristics'!$C:$C,0))),"",INDEX('Policy Characteristics'!A:A,MATCH($C408,'Policy Characteristics'!$C:$C,0)))</f>
        <v>Industry</v>
      </c>
      <c r="B408" s="358" t="str">
        <f>IF(ISBLANK(INDEX('Policy Characteristics'!B:B,MATCH($C408,'Policy Characteristics'!$C:$C,0))),"",INDEX('Policy Characteristics'!B:B,MATCH($C408,'Policy Characteristics'!$C:$C,0)))</f>
        <v>Buy In-Region Products</v>
      </c>
      <c r="C408" s="362" t="str">
        <f t="shared" si="28"/>
        <v>Fraction of Imported Industrial Outputs Shifted to In Region Suppliers</v>
      </c>
      <c r="D408" s="286" t="s">
        <v>3238</v>
      </c>
      <c r="E408" s="286"/>
      <c r="F408" s="195" t="s">
        <v>3200</v>
      </c>
      <c r="G408" s="55"/>
      <c r="H408" s="54">
        <v>1556</v>
      </c>
      <c r="I408" s="53" t="s">
        <v>45</v>
      </c>
      <c r="J408" s="360" t="str">
        <f>IF(ISBLANK(INDEX('Policy Characteristics'!D:D,MATCH($C408,'Policy Characteristics'!$C:$C,0))),"",INDEX('Policy Characteristics'!D:D,MATCH($C408,'Policy Characteristics'!$C:$C,0)))</f>
        <v>Buy In-Region Products</v>
      </c>
      <c r="K408" s="358" t="str">
        <f>IF(ISBLANK(INDEX('Policy Characteristics'!E:E,MATCH($C408,'Policy Characteristics'!$C:$C,0))),"",INDEX('Policy Characteristics'!E:E,MATCH($C408,'Policy Characteristics'!$C:$C,0)))</f>
        <v>indst buy in region outputs</v>
      </c>
      <c r="L408" s="380">
        <f>IF(ISBLANK(INDEX('Policy Characteristics'!F:F,MATCH($C408,'Policy Characteristics'!$C:$C,0))),"",INDEX('Policy Characteristics'!F:F,MATCH($C408,'Policy Characteristics'!$C:$C,0)))</f>
        <v>0</v>
      </c>
      <c r="M408" s="380">
        <f>IF(ISBLANK(INDEX('Policy Characteristics'!G:G,MATCH($C408,'Policy Characteristics'!$C:$C,0))),"",INDEX('Policy Characteristics'!G:G,MATCH($C408,'Policy Characteristics'!$C:$C,0)))</f>
        <v>0.5</v>
      </c>
      <c r="N408" s="380">
        <f>IF(ISBLANK(INDEX('Policy Characteristics'!H:H,MATCH($C408,'Policy Characteristics'!$C:$C,0))),"",INDEX('Policy Characteristics'!H:H,MATCH($C408,'Policy Characteristics'!$C:$C,0)))</f>
        <v>0.01</v>
      </c>
      <c r="O408" s="358" t="str">
        <f>IF(ISBLANK(INDEX('Policy Characteristics'!I:I,MATCH($C408,'Policy Characteristics'!$C:$C,0))),"",INDEX('Policy Characteristics'!I:I,MATCH($C408,'Policy Characteristics'!$C:$C,0)))</f>
        <v>% of imports shifted</v>
      </c>
      <c r="P408" s="358" t="str">
        <f>IF(ISBLANK(INDEX('Policy Characteristics'!J:J,MATCH($C408,'Policy Characteristics'!$C:$C,0))),"",INDEX('Policy Characteristics'!J:J,MATCH($C408,'Policy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08" s="358" t="str">
        <f>IF(ISBLANK(INDEX('Policy Characteristics'!K:K,MATCH($C408,'Policy Characteristics'!$C:$C,0))),"",INDEX('Policy Characteristics'!K:K,MATCH($C408,'Policy Characteristics'!$C:$C,0)))</f>
        <v/>
      </c>
      <c r="R408" s="358" t="str">
        <f>IF(ISBLANK(INDEX('Policy Characteristics'!L:L,MATCH($C408,'Policy Characteristics'!$C:$C,0))),"",INDEX('Policy Characteristics'!L:L,MATCH($C408,'Policy Characteristics'!$C:$C,0)))</f>
        <v/>
      </c>
    </row>
    <row r="409" spans="1:18" x14ac:dyDescent="0.35">
      <c r="A409" s="358" t="str">
        <f>IF(ISBLANK(INDEX('Policy Characteristics'!A:A,MATCH($C409,'Policy Characteristics'!$C:$C,0))),"",INDEX('Policy Characteristics'!A:A,MATCH($C409,'Policy Characteristics'!$C:$C,0)))</f>
        <v>Industry</v>
      </c>
      <c r="B409" s="358" t="str">
        <f>IF(ISBLANK(INDEX('Policy Characteristics'!B:B,MATCH($C409,'Policy Characteristics'!$C:$C,0))),"",INDEX('Policy Characteristics'!B:B,MATCH($C409,'Policy Characteristics'!$C:$C,0)))</f>
        <v>Buy In-Region Products</v>
      </c>
      <c r="C409" s="362" t="str">
        <f t="shared" si="28"/>
        <v>Fraction of Imported Industrial Outputs Shifted to In Region Suppliers</v>
      </c>
      <c r="D409" s="286" t="s">
        <v>3239</v>
      </c>
      <c r="E409" s="286"/>
      <c r="F409" s="195" t="s">
        <v>3201</v>
      </c>
      <c r="G409" s="55"/>
      <c r="H409" s="54">
        <v>1557</v>
      </c>
      <c r="I409" s="53" t="s">
        <v>45</v>
      </c>
      <c r="J409" s="360" t="str">
        <f>IF(ISBLANK(INDEX('Policy Characteristics'!D:D,MATCH($C409,'Policy Characteristics'!$C:$C,0))),"",INDEX('Policy Characteristics'!D:D,MATCH($C409,'Policy Characteristics'!$C:$C,0)))</f>
        <v>Buy In-Region Products</v>
      </c>
      <c r="K409" s="358" t="str">
        <f>IF(ISBLANK(INDEX('Policy Characteristics'!E:E,MATCH($C409,'Policy Characteristics'!$C:$C,0))),"",INDEX('Policy Characteristics'!E:E,MATCH($C409,'Policy Characteristics'!$C:$C,0)))</f>
        <v>indst buy in region outputs</v>
      </c>
      <c r="L409" s="380">
        <f>IF(ISBLANK(INDEX('Policy Characteristics'!F:F,MATCH($C409,'Policy Characteristics'!$C:$C,0))),"",INDEX('Policy Characteristics'!F:F,MATCH($C409,'Policy Characteristics'!$C:$C,0)))</f>
        <v>0</v>
      </c>
      <c r="M409" s="380">
        <f>IF(ISBLANK(INDEX('Policy Characteristics'!G:G,MATCH($C409,'Policy Characteristics'!$C:$C,0))),"",INDEX('Policy Characteristics'!G:G,MATCH($C409,'Policy Characteristics'!$C:$C,0)))</f>
        <v>0.5</v>
      </c>
      <c r="N409" s="380">
        <f>IF(ISBLANK(INDEX('Policy Characteristics'!H:H,MATCH($C409,'Policy Characteristics'!$C:$C,0))),"",INDEX('Policy Characteristics'!H:H,MATCH($C409,'Policy Characteristics'!$C:$C,0)))</f>
        <v>0.01</v>
      </c>
      <c r="O409" s="358" t="str">
        <f>IF(ISBLANK(INDEX('Policy Characteristics'!I:I,MATCH($C409,'Policy Characteristics'!$C:$C,0))),"",INDEX('Policy Characteristics'!I:I,MATCH($C409,'Policy Characteristics'!$C:$C,0)))</f>
        <v>% of imports shifted</v>
      </c>
      <c r="P409" s="358" t="str">
        <f>IF(ISBLANK(INDEX('Policy Characteristics'!J:J,MATCH($C409,'Policy Characteristics'!$C:$C,0))),"",INDEX('Policy Characteristics'!J:J,MATCH($C409,'Policy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09" s="358" t="str">
        <f>IF(ISBLANK(INDEX('Policy Characteristics'!K:K,MATCH($C409,'Policy Characteristics'!$C:$C,0))),"",INDEX('Policy Characteristics'!K:K,MATCH($C409,'Policy Characteristics'!$C:$C,0)))</f>
        <v/>
      </c>
      <c r="R409" s="358" t="str">
        <f>IF(ISBLANK(INDEX('Policy Characteristics'!L:L,MATCH($C409,'Policy Characteristics'!$C:$C,0))),"",INDEX('Policy Characteristics'!L:L,MATCH($C409,'Policy Characteristics'!$C:$C,0)))</f>
        <v/>
      </c>
    </row>
    <row r="410" spans="1:18" x14ac:dyDescent="0.35">
      <c r="A410" s="358" t="str">
        <f>IF(ISBLANK(INDEX('Policy Characteristics'!A:A,MATCH($C410,'Policy Characteristics'!$C:$C,0))),"",INDEX('Policy Characteristics'!A:A,MATCH($C410,'Policy Characteristics'!$C:$C,0)))</f>
        <v>Industry</v>
      </c>
      <c r="B410" s="358" t="str">
        <f>IF(ISBLANK(INDEX('Policy Characteristics'!B:B,MATCH($C410,'Policy Characteristics'!$C:$C,0))),"",INDEX('Policy Characteristics'!B:B,MATCH($C410,'Policy Characteristics'!$C:$C,0)))</f>
        <v>Buy In-Region Products</v>
      </c>
      <c r="C410" s="362" t="str">
        <f t="shared" si="28"/>
        <v>Fraction of Imported Industrial Outputs Shifted to In Region Suppliers</v>
      </c>
      <c r="D410" s="286" t="s">
        <v>3240</v>
      </c>
      <c r="E410" s="286"/>
      <c r="F410" s="195" t="s">
        <v>3202</v>
      </c>
      <c r="G410" s="55"/>
      <c r="H410" s="54">
        <v>1558</v>
      </c>
      <c r="I410" s="53" t="s">
        <v>45</v>
      </c>
      <c r="J410" s="360" t="str">
        <f>IF(ISBLANK(INDEX('Policy Characteristics'!D:D,MATCH($C410,'Policy Characteristics'!$C:$C,0))),"",INDEX('Policy Characteristics'!D:D,MATCH($C410,'Policy Characteristics'!$C:$C,0)))</f>
        <v>Buy In-Region Products</v>
      </c>
      <c r="K410" s="358" t="str">
        <f>IF(ISBLANK(INDEX('Policy Characteristics'!E:E,MATCH($C410,'Policy Characteristics'!$C:$C,0))),"",INDEX('Policy Characteristics'!E:E,MATCH($C410,'Policy Characteristics'!$C:$C,0)))</f>
        <v>indst buy in region outputs</v>
      </c>
      <c r="L410" s="380">
        <f>IF(ISBLANK(INDEX('Policy Characteristics'!F:F,MATCH($C410,'Policy Characteristics'!$C:$C,0))),"",INDEX('Policy Characteristics'!F:F,MATCH($C410,'Policy Characteristics'!$C:$C,0)))</f>
        <v>0</v>
      </c>
      <c r="M410" s="380">
        <f>IF(ISBLANK(INDEX('Policy Characteristics'!G:G,MATCH($C410,'Policy Characteristics'!$C:$C,0))),"",INDEX('Policy Characteristics'!G:G,MATCH($C410,'Policy Characteristics'!$C:$C,0)))</f>
        <v>0.5</v>
      </c>
      <c r="N410" s="380">
        <f>IF(ISBLANK(INDEX('Policy Characteristics'!H:H,MATCH($C410,'Policy Characteristics'!$C:$C,0))),"",INDEX('Policy Characteristics'!H:H,MATCH($C410,'Policy Characteristics'!$C:$C,0)))</f>
        <v>0.01</v>
      </c>
      <c r="O410" s="358" t="str">
        <f>IF(ISBLANK(INDEX('Policy Characteristics'!I:I,MATCH($C410,'Policy Characteristics'!$C:$C,0))),"",INDEX('Policy Characteristics'!I:I,MATCH($C410,'Policy Characteristics'!$C:$C,0)))</f>
        <v>% of imports shifted</v>
      </c>
      <c r="P410" s="358" t="str">
        <f>IF(ISBLANK(INDEX('Policy Characteristics'!J:J,MATCH($C410,'Policy Characteristics'!$C:$C,0))),"",INDEX('Policy Characteristics'!J:J,MATCH($C410,'Policy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10" s="358" t="str">
        <f>IF(ISBLANK(INDEX('Policy Characteristics'!K:K,MATCH($C410,'Policy Characteristics'!$C:$C,0))),"",INDEX('Policy Characteristics'!K:K,MATCH($C410,'Policy Characteristics'!$C:$C,0)))</f>
        <v/>
      </c>
      <c r="R410" s="358" t="str">
        <f>IF(ISBLANK(INDEX('Policy Characteristics'!L:L,MATCH($C410,'Policy Characteristics'!$C:$C,0))),"",INDEX('Policy Characteristics'!L:L,MATCH($C410,'Policy Characteristics'!$C:$C,0)))</f>
        <v/>
      </c>
    </row>
    <row r="411" spans="1:18" x14ac:dyDescent="0.35">
      <c r="A411" s="358" t="str">
        <f>IF(ISBLANK(INDEX('Policy Characteristics'!A:A,MATCH($C411,'Policy Characteristics'!$C:$C,0))),"",INDEX('Policy Characteristics'!A:A,MATCH($C411,'Policy Characteristics'!$C:$C,0)))</f>
        <v>Industry</v>
      </c>
      <c r="B411" s="358" t="str">
        <f>IF(ISBLANK(INDEX('Policy Characteristics'!B:B,MATCH($C411,'Policy Characteristics'!$C:$C,0))),"",INDEX('Policy Characteristics'!B:B,MATCH($C411,'Policy Characteristics'!$C:$C,0)))</f>
        <v>Buy In-Region Products</v>
      </c>
      <c r="C411" s="362" t="str">
        <f t="shared" si="28"/>
        <v>Fraction of Imported Industrial Outputs Shifted to In Region Suppliers</v>
      </c>
      <c r="D411" s="286" t="s">
        <v>3241</v>
      </c>
      <c r="E411" s="286"/>
      <c r="F411" s="195" t="s">
        <v>3203</v>
      </c>
      <c r="G411" s="55"/>
      <c r="H411" s="54">
        <v>1559</v>
      </c>
      <c r="I411" s="53" t="s">
        <v>45</v>
      </c>
      <c r="J411" s="360" t="str">
        <f>IF(ISBLANK(INDEX('Policy Characteristics'!D:D,MATCH($C411,'Policy Characteristics'!$C:$C,0))),"",INDEX('Policy Characteristics'!D:D,MATCH($C411,'Policy Characteristics'!$C:$C,0)))</f>
        <v>Buy In-Region Products</v>
      </c>
      <c r="K411" s="358" t="str">
        <f>IF(ISBLANK(INDEX('Policy Characteristics'!E:E,MATCH($C411,'Policy Characteristics'!$C:$C,0))),"",INDEX('Policy Characteristics'!E:E,MATCH($C411,'Policy Characteristics'!$C:$C,0)))</f>
        <v>indst buy in region outputs</v>
      </c>
      <c r="L411" s="380">
        <f>IF(ISBLANK(INDEX('Policy Characteristics'!F:F,MATCH($C411,'Policy Characteristics'!$C:$C,0))),"",INDEX('Policy Characteristics'!F:F,MATCH($C411,'Policy Characteristics'!$C:$C,0)))</f>
        <v>0</v>
      </c>
      <c r="M411" s="380">
        <f>IF(ISBLANK(INDEX('Policy Characteristics'!G:G,MATCH($C411,'Policy Characteristics'!$C:$C,0))),"",INDEX('Policy Characteristics'!G:G,MATCH($C411,'Policy Characteristics'!$C:$C,0)))</f>
        <v>0.5</v>
      </c>
      <c r="N411" s="380">
        <f>IF(ISBLANK(INDEX('Policy Characteristics'!H:H,MATCH($C411,'Policy Characteristics'!$C:$C,0))),"",INDEX('Policy Characteristics'!H:H,MATCH($C411,'Policy Characteristics'!$C:$C,0)))</f>
        <v>0.01</v>
      </c>
      <c r="O411" s="358" t="str">
        <f>IF(ISBLANK(INDEX('Policy Characteristics'!I:I,MATCH($C411,'Policy Characteristics'!$C:$C,0))),"",INDEX('Policy Characteristics'!I:I,MATCH($C411,'Policy Characteristics'!$C:$C,0)))</f>
        <v>% of imports shifted</v>
      </c>
      <c r="P411" s="358" t="str">
        <f>IF(ISBLANK(INDEX('Policy Characteristics'!J:J,MATCH($C411,'Policy Characteristics'!$C:$C,0))),"",INDEX('Policy Characteristics'!J:J,MATCH($C411,'Policy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11" s="358" t="str">
        <f>IF(ISBLANK(INDEX('Policy Characteristics'!K:K,MATCH($C411,'Policy Characteristics'!$C:$C,0))),"",INDEX('Policy Characteristics'!K:K,MATCH($C411,'Policy Characteristics'!$C:$C,0)))</f>
        <v/>
      </c>
      <c r="R411" s="358" t="str">
        <f>IF(ISBLANK(INDEX('Policy Characteristics'!L:L,MATCH($C411,'Policy Characteristics'!$C:$C,0))),"",INDEX('Policy Characteristics'!L:L,MATCH($C411,'Policy Characteristics'!$C:$C,0)))</f>
        <v/>
      </c>
    </row>
    <row r="412" spans="1:18" x14ac:dyDescent="0.35">
      <c r="A412" s="358" t="str">
        <f>IF(ISBLANK(INDEX('Policy Characteristics'!A:A,MATCH($C412,'Policy Characteristics'!$C:$C,0))),"",INDEX('Policy Characteristics'!A:A,MATCH($C412,'Policy Characteristics'!$C:$C,0)))</f>
        <v>Industry</v>
      </c>
      <c r="B412" s="358" t="str">
        <f>IF(ISBLANK(INDEX('Policy Characteristics'!B:B,MATCH($C412,'Policy Characteristics'!$C:$C,0))),"",INDEX('Policy Characteristics'!B:B,MATCH($C412,'Policy Characteristics'!$C:$C,0)))</f>
        <v>Buy In-Region Products</v>
      </c>
      <c r="C412" s="362" t="str">
        <f t="shared" si="28"/>
        <v>Fraction of Imported Industrial Outputs Shifted to In Region Suppliers</v>
      </c>
      <c r="D412" s="286" t="s">
        <v>3242</v>
      </c>
      <c r="E412" s="286"/>
      <c r="F412" s="195" t="s">
        <v>3245</v>
      </c>
      <c r="G412" s="55"/>
      <c r="H412" s="54">
        <v>1560</v>
      </c>
      <c r="I412" s="53" t="s">
        <v>45</v>
      </c>
      <c r="J412" s="360" t="str">
        <f>IF(ISBLANK(INDEX('Policy Characteristics'!D:D,MATCH($C412,'Policy Characteristics'!$C:$C,0))),"",INDEX('Policy Characteristics'!D:D,MATCH($C412,'Policy Characteristics'!$C:$C,0)))</f>
        <v>Buy In-Region Products</v>
      </c>
      <c r="K412" s="358" t="str">
        <f>IF(ISBLANK(INDEX('Policy Characteristics'!E:E,MATCH($C412,'Policy Characteristics'!$C:$C,0))),"",INDEX('Policy Characteristics'!E:E,MATCH($C412,'Policy Characteristics'!$C:$C,0)))</f>
        <v>indst buy in region outputs</v>
      </c>
      <c r="L412" s="380">
        <f>IF(ISBLANK(INDEX('Policy Characteristics'!F:F,MATCH($C412,'Policy Characteristics'!$C:$C,0))),"",INDEX('Policy Characteristics'!F:F,MATCH($C412,'Policy Characteristics'!$C:$C,0)))</f>
        <v>0</v>
      </c>
      <c r="M412" s="380">
        <f>IF(ISBLANK(INDEX('Policy Characteristics'!G:G,MATCH($C412,'Policy Characteristics'!$C:$C,0))),"",INDEX('Policy Characteristics'!G:G,MATCH($C412,'Policy Characteristics'!$C:$C,0)))</f>
        <v>0.5</v>
      </c>
      <c r="N412" s="380">
        <f>IF(ISBLANK(INDEX('Policy Characteristics'!H:H,MATCH($C412,'Policy Characteristics'!$C:$C,0))),"",INDEX('Policy Characteristics'!H:H,MATCH($C412,'Policy Characteristics'!$C:$C,0)))</f>
        <v>0.01</v>
      </c>
      <c r="O412" s="358" t="str">
        <f>IF(ISBLANK(INDEX('Policy Characteristics'!I:I,MATCH($C412,'Policy Characteristics'!$C:$C,0))),"",INDEX('Policy Characteristics'!I:I,MATCH($C412,'Policy Characteristics'!$C:$C,0)))</f>
        <v>% of imports shifted</v>
      </c>
      <c r="P412" s="358" t="str">
        <f>IF(ISBLANK(INDEX('Policy Characteristics'!J:J,MATCH($C412,'Policy Characteristics'!$C:$C,0))),"",INDEX('Policy Characteristics'!J:J,MATCH($C412,'Policy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12" s="358" t="str">
        <f>IF(ISBLANK(INDEX('Policy Characteristics'!K:K,MATCH($C412,'Policy Characteristics'!$C:$C,0))),"",INDEX('Policy Characteristics'!K:K,MATCH($C412,'Policy Characteristics'!$C:$C,0)))</f>
        <v/>
      </c>
      <c r="R412" s="358" t="str">
        <f>IF(ISBLANK(INDEX('Policy Characteristics'!L:L,MATCH($C412,'Policy Characteristics'!$C:$C,0))),"",INDEX('Policy Characteristics'!L:L,MATCH($C412,'Policy Characteristics'!$C:$C,0)))</f>
        <v/>
      </c>
    </row>
    <row r="413" spans="1:18" x14ac:dyDescent="0.35">
      <c r="A413" s="358" t="str">
        <f>IF(ISBLANK(INDEX('Policy Characteristics'!A:A,MATCH($C413,'Policy Characteristics'!$C:$C,0))),"",INDEX('Policy Characteristics'!A:A,MATCH($C413,'Policy Characteristics'!$C:$C,0)))</f>
        <v>Industry</v>
      </c>
      <c r="B413" s="358" t="str">
        <f>IF(ISBLANK(INDEX('Policy Characteristics'!B:B,MATCH($C413,'Policy Characteristics'!$C:$C,0))),"",INDEX('Policy Characteristics'!B:B,MATCH($C413,'Policy Characteristics'!$C:$C,0)))</f>
        <v>Buy In-Region Products</v>
      </c>
      <c r="C413" s="362" t="str">
        <f t="shared" si="28"/>
        <v>Fraction of Imported Industrial Outputs Shifted to In Region Suppliers</v>
      </c>
      <c r="D413" s="286" t="s">
        <v>3243</v>
      </c>
      <c r="E413" s="286"/>
      <c r="F413" s="195" t="s">
        <v>3204</v>
      </c>
      <c r="G413" s="55"/>
      <c r="H413" s="54">
        <v>1561</v>
      </c>
      <c r="I413" s="53" t="s">
        <v>45</v>
      </c>
      <c r="J413" s="360" t="str">
        <f>IF(ISBLANK(INDEX('Policy Characteristics'!D:D,MATCH($C413,'Policy Characteristics'!$C:$C,0))),"",INDEX('Policy Characteristics'!D:D,MATCH($C413,'Policy Characteristics'!$C:$C,0)))</f>
        <v>Buy In-Region Products</v>
      </c>
      <c r="K413" s="358" t="str">
        <f>IF(ISBLANK(INDEX('Policy Characteristics'!E:E,MATCH($C413,'Policy Characteristics'!$C:$C,0))),"",INDEX('Policy Characteristics'!E:E,MATCH($C413,'Policy Characteristics'!$C:$C,0)))</f>
        <v>indst buy in region outputs</v>
      </c>
      <c r="L413" s="380">
        <f>IF(ISBLANK(INDEX('Policy Characteristics'!F:F,MATCH($C413,'Policy Characteristics'!$C:$C,0))),"",INDEX('Policy Characteristics'!F:F,MATCH($C413,'Policy Characteristics'!$C:$C,0)))</f>
        <v>0</v>
      </c>
      <c r="M413" s="380">
        <f>IF(ISBLANK(INDEX('Policy Characteristics'!G:G,MATCH($C413,'Policy Characteristics'!$C:$C,0))),"",INDEX('Policy Characteristics'!G:G,MATCH($C413,'Policy Characteristics'!$C:$C,0)))</f>
        <v>0.5</v>
      </c>
      <c r="N413" s="380">
        <f>IF(ISBLANK(INDEX('Policy Characteristics'!H:H,MATCH($C413,'Policy Characteristics'!$C:$C,0))),"",INDEX('Policy Characteristics'!H:H,MATCH($C413,'Policy Characteristics'!$C:$C,0)))</f>
        <v>0.01</v>
      </c>
      <c r="O413" s="358" t="str">
        <f>IF(ISBLANK(INDEX('Policy Characteristics'!I:I,MATCH($C413,'Policy Characteristics'!$C:$C,0))),"",INDEX('Policy Characteristics'!I:I,MATCH($C413,'Policy Characteristics'!$C:$C,0)))</f>
        <v>% of imports shifted</v>
      </c>
      <c r="P413" s="358" t="str">
        <f>IF(ISBLANK(INDEX('Policy Characteristics'!J:J,MATCH($C413,'Policy Characteristics'!$C:$C,0))),"",INDEX('Policy Characteristics'!J:J,MATCH($C413,'Policy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13" s="358" t="str">
        <f>IF(ISBLANK(INDEX('Policy Characteristics'!K:K,MATCH($C413,'Policy Characteristics'!$C:$C,0))),"",INDEX('Policy Characteristics'!K:K,MATCH($C413,'Policy Characteristics'!$C:$C,0)))</f>
        <v/>
      </c>
      <c r="R413" s="358" t="str">
        <f>IF(ISBLANK(INDEX('Policy Characteristics'!L:L,MATCH($C413,'Policy Characteristics'!$C:$C,0))),"",INDEX('Policy Characteristics'!L:L,MATCH($C413,'Policy Characteristics'!$C:$C,0)))</f>
        <v/>
      </c>
    </row>
    <row r="414" spans="1:18" x14ac:dyDescent="0.35">
      <c r="A414" s="358" t="str">
        <f>IF(ISBLANK(INDEX('Policy Characteristics'!A:A,MATCH($C414,'Policy Characteristics'!$C:$C,0))),"",INDEX('Policy Characteristics'!A:A,MATCH($C414,'Policy Characteristics'!$C:$C,0)))</f>
        <v>Industry</v>
      </c>
      <c r="B414" s="358" t="str">
        <f>IF(ISBLANK(INDEX('Policy Characteristics'!B:B,MATCH($C414,'Policy Characteristics'!$C:$C,0))),"",INDEX('Policy Characteristics'!B:B,MATCH($C414,'Policy Characteristics'!$C:$C,0)))</f>
        <v>Carbon Capture and Sequestration</v>
      </c>
      <c r="C414" s="363" t="s">
        <v>3178</v>
      </c>
      <c r="D414" s="285" t="s">
        <v>3219</v>
      </c>
      <c r="E414" s="286" t="s">
        <v>3181</v>
      </c>
      <c r="F414" s="195" t="s">
        <v>3244</v>
      </c>
      <c r="G414" s="53" t="s">
        <v>3182</v>
      </c>
      <c r="H414" s="54">
        <v>908</v>
      </c>
      <c r="I414" s="9" t="s">
        <v>46</v>
      </c>
      <c r="J414" s="360" t="str">
        <f>IF(ISBLANK(INDEX('Policy Characteristics'!D:D,MATCH($C414,'Policy Characteristics'!$C:$C,0))),"",INDEX('Policy Characteristics'!D:D,MATCH($C414,'Policy Characteristics'!$C:$C,0)))</f>
        <v>Industry CCS</v>
      </c>
      <c r="K414" s="358" t="str">
        <f>IF(ISBLANK(INDEX('Policy Characteristics'!E:E,MATCH($C414,'Policy Characteristics'!$C:$C,0))),"",INDEX('Policy Characteristics'!E:E,MATCH($C414,'Policy Characteristics'!$C:$C,0)))</f>
        <v>indst CCS</v>
      </c>
      <c r="L414" s="380">
        <f>IF(ISBLANK(INDEX('Policy Characteristics'!F:F,MATCH($C414,'Policy Characteristics'!$C:$C,0))),"",INDEX('Policy Characteristics'!F:F,MATCH($C414,'Policy Characteristics'!$C:$C,0)))</f>
        <v>0</v>
      </c>
      <c r="M414" s="380">
        <f>IF(ISBLANK(INDEX('Policy Characteristics'!G:G,MATCH($C414,'Policy Characteristics'!$C:$C,0))),"",INDEX('Policy Characteristics'!G:G,MATCH($C414,'Policy Characteristics'!$C:$C,0)))</f>
        <v>1</v>
      </c>
      <c r="N414" s="380">
        <f>IF(ISBLANK(INDEX('Policy Characteristics'!H:H,MATCH($C414,'Policy Characteristics'!$C:$C,0))),"",INDEX('Policy Characteristics'!H:H,MATCH($C414,'Policy Characteristics'!$C:$C,0)))</f>
        <v>0.01</v>
      </c>
      <c r="O414" s="358" t="str">
        <f>IF(ISBLANK(INDEX('Policy Characteristics'!I:I,MATCH($C414,'Policy Characteristics'!$C:$C,0))),"",INDEX('Policy Characteristics'!I:I,MATCH($C414,'Policy Characteristics'!$C:$C,0)))</f>
        <v>% of CO2 captured</v>
      </c>
      <c r="P414" s="358" t="str">
        <f>IF(ISBLANK(INDEX('Policy Characteristics'!J:J,MATCH($C414,'Policy Characteristics'!$C:$C,0))),"",INDEX('Policy Characteristics'!J:J,MATCH($C414,'Policy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14" s="358" t="str">
        <f>IF(ISBLANK(INDEX('Policy Characteristics'!K:K,MATCH($C414,'Policy Characteristics'!$C:$C,0))),"",INDEX('Policy Characteristics'!K:K,MATCH($C414,'Policy Characteristics'!$C:$C,0)))</f>
        <v>ccs.html#ccs</v>
      </c>
      <c r="R414" s="358" t="str">
        <f>IF(ISBLANK(INDEX('Policy Characteristics'!L:L,MATCH($C414,'Policy Characteristics'!$C:$C,0))),"",INDEX('Policy Characteristics'!L:L,MATCH($C414,'Policy Characteristics'!$C:$C,0)))</f>
        <v>carbon-capture-and-sequestration.html</v>
      </c>
    </row>
    <row r="415" spans="1:18" x14ac:dyDescent="0.35">
      <c r="A415" s="358" t="str">
        <f>IF(ISBLANK(INDEX('Policy Characteristics'!A:A,MATCH($C415,'Policy Characteristics'!$C:$C,0))),"",INDEX('Policy Characteristics'!A:A,MATCH($C415,'Policy Characteristics'!$C:$C,0)))</f>
        <v>Industry</v>
      </c>
      <c r="B415" s="358" t="str">
        <f>IF(ISBLANK(INDEX('Policy Characteristics'!B:B,MATCH($C415,'Policy Characteristics'!$C:$C,0))),"",INDEX('Policy Characteristics'!B:B,MATCH($C415,'Policy Characteristics'!$C:$C,0)))</f>
        <v>Carbon Capture and Sequestration</v>
      </c>
      <c r="C415" s="362" t="str">
        <f t="shared" ref="C415:C430" si="29">C$414</f>
        <v>Industry Sector Fraction of Potential Additional CCS Achieved</v>
      </c>
      <c r="D415" s="285" t="s">
        <v>3219</v>
      </c>
      <c r="E415" s="286" t="s">
        <v>2617</v>
      </c>
      <c r="F415" s="195" t="s">
        <v>3244</v>
      </c>
      <c r="G415" s="53" t="s">
        <v>3183</v>
      </c>
      <c r="H415" s="54">
        <v>909</v>
      </c>
      <c r="I415" s="9" t="s">
        <v>46</v>
      </c>
      <c r="J415" s="360" t="str">
        <f>IF(ISBLANK(INDEX('Policy Characteristics'!D:D,MATCH($C415,'Policy Characteristics'!$C:$C,0))),"",INDEX('Policy Characteristics'!D:D,MATCH($C415,'Policy Characteristics'!$C:$C,0)))</f>
        <v>Industry CCS</v>
      </c>
      <c r="K415" s="358" t="str">
        <f>IF(ISBLANK(INDEX('Policy Characteristics'!E:E,MATCH($C415,'Policy Characteristics'!$C:$C,0))),"",INDEX('Policy Characteristics'!E:E,MATCH($C415,'Policy Characteristics'!$C:$C,0)))</f>
        <v>indst CCS</v>
      </c>
      <c r="L415" s="380">
        <f>IF(ISBLANK(INDEX('Policy Characteristics'!F:F,MATCH($C415,'Policy Characteristics'!$C:$C,0))),"",INDEX('Policy Characteristics'!F:F,MATCH($C415,'Policy Characteristics'!$C:$C,0)))</f>
        <v>0</v>
      </c>
      <c r="M415" s="380">
        <f>IF(ISBLANK(INDEX('Policy Characteristics'!G:G,MATCH($C415,'Policy Characteristics'!$C:$C,0))),"",INDEX('Policy Characteristics'!G:G,MATCH($C415,'Policy Characteristics'!$C:$C,0)))</f>
        <v>1</v>
      </c>
      <c r="N415" s="380">
        <f>IF(ISBLANK(INDEX('Policy Characteristics'!H:H,MATCH($C415,'Policy Characteristics'!$C:$C,0))),"",INDEX('Policy Characteristics'!H:H,MATCH($C415,'Policy Characteristics'!$C:$C,0)))</f>
        <v>0.01</v>
      </c>
      <c r="O415" s="358" t="str">
        <f>IF(ISBLANK(INDEX('Policy Characteristics'!I:I,MATCH($C415,'Policy Characteristics'!$C:$C,0))),"",INDEX('Policy Characteristics'!I:I,MATCH($C415,'Policy Characteristics'!$C:$C,0)))</f>
        <v>% of CO2 captured</v>
      </c>
      <c r="P415" s="358" t="str">
        <f>IF(ISBLANK(INDEX('Policy Characteristics'!J:J,MATCH($C415,'Policy Characteristics'!$C:$C,0))),"",INDEX('Policy Characteristics'!J:J,MATCH($C415,'Policy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15" s="358" t="str">
        <f>IF(ISBLANK(INDEX('Policy Characteristics'!K:K,MATCH($C415,'Policy Characteristics'!$C:$C,0))),"",INDEX('Policy Characteristics'!K:K,MATCH($C415,'Policy Characteristics'!$C:$C,0)))</f>
        <v>ccs.html#ccs</v>
      </c>
      <c r="R415" s="358" t="str">
        <f>IF(ISBLANK(INDEX('Policy Characteristics'!L:L,MATCH($C415,'Policy Characteristics'!$C:$C,0))),"",INDEX('Policy Characteristics'!L:L,MATCH($C415,'Policy Characteristics'!$C:$C,0)))</f>
        <v>carbon-capture-and-sequestration.html</v>
      </c>
    </row>
    <row r="416" spans="1:18" x14ac:dyDescent="0.35">
      <c r="A416" s="358" t="str">
        <f>IF(ISBLANK(INDEX('Policy Characteristics'!A:A,MATCH($C416,'Policy Characteristics'!$C:$C,0))),"",INDEX('Policy Characteristics'!A:A,MATCH($C416,'Policy Characteristics'!$C:$C,0)))</f>
        <v>Industry</v>
      </c>
      <c r="B416" s="358" t="str">
        <f>IF(ISBLANK(INDEX('Policy Characteristics'!B:B,MATCH($C416,'Policy Characteristics'!$C:$C,0))),"",INDEX('Policy Characteristics'!B:B,MATCH($C416,'Policy Characteristics'!$C:$C,0)))</f>
        <v>Carbon Capture and Sequestration</v>
      </c>
      <c r="C416" s="362" t="str">
        <f t="shared" si="29"/>
        <v>Industry Sector Fraction of Potential Additional CCS Achieved</v>
      </c>
      <c r="D416" s="286" t="s">
        <v>3220</v>
      </c>
      <c r="E416" s="286" t="s">
        <v>3181</v>
      </c>
      <c r="F416" s="195" t="s">
        <v>2864</v>
      </c>
      <c r="G416" s="53" t="s">
        <v>3182</v>
      </c>
      <c r="H416" s="54">
        <v>910</v>
      </c>
      <c r="I416" s="9" t="s">
        <v>46</v>
      </c>
      <c r="J416" s="360" t="str">
        <f>IF(ISBLANK(INDEX('Policy Characteristics'!D:D,MATCH($C416,'Policy Characteristics'!$C:$C,0))),"",INDEX('Policy Characteristics'!D:D,MATCH($C416,'Policy Characteristics'!$C:$C,0)))</f>
        <v>Industry CCS</v>
      </c>
      <c r="K416" s="358" t="str">
        <f>IF(ISBLANK(INDEX('Policy Characteristics'!E:E,MATCH($C416,'Policy Characteristics'!$C:$C,0))),"",INDEX('Policy Characteristics'!E:E,MATCH($C416,'Policy Characteristics'!$C:$C,0)))</f>
        <v>indst CCS</v>
      </c>
      <c r="L416" s="380">
        <f>IF(ISBLANK(INDEX('Policy Characteristics'!F:F,MATCH($C416,'Policy Characteristics'!$C:$C,0))),"",INDEX('Policy Characteristics'!F:F,MATCH($C416,'Policy Characteristics'!$C:$C,0)))</f>
        <v>0</v>
      </c>
      <c r="M416" s="380">
        <f>IF(ISBLANK(INDEX('Policy Characteristics'!G:G,MATCH($C416,'Policy Characteristics'!$C:$C,0))),"",INDEX('Policy Characteristics'!G:G,MATCH($C416,'Policy Characteristics'!$C:$C,0)))</f>
        <v>1</v>
      </c>
      <c r="N416" s="380">
        <f>IF(ISBLANK(INDEX('Policy Characteristics'!H:H,MATCH($C416,'Policy Characteristics'!$C:$C,0))),"",INDEX('Policy Characteristics'!H:H,MATCH($C416,'Policy Characteristics'!$C:$C,0)))</f>
        <v>0.01</v>
      </c>
      <c r="O416" s="358" t="str">
        <f>IF(ISBLANK(INDEX('Policy Characteristics'!I:I,MATCH($C416,'Policy Characteristics'!$C:$C,0))),"",INDEX('Policy Characteristics'!I:I,MATCH($C416,'Policy Characteristics'!$C:$C,0)))</f>
        <v>% of CO2 captured</v>
      </c>
      <c r="P416" s="358" t="str">
        <f>IF(ISBLANK(INDEX('Policy Characteristics'!J:J,MATCH($C416,'Policy Characteristics'!$C:$C,0))),"",INDEX('Policy Characteristics'!J:J,MATCH($C416,'Policy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16" s="358" t="str">
        <f>IF(ISBLANK(INDEX('Policy Characteristics'!K:K,MATCH($C416,'Policy Characteristics'!$C:$C,0))),"",INDEX('Policy Characteristics'!K:K,MATCH($C416,'Policy Characteristics'!$C:$C,0)))</f>
        <v>ccs.html#ccs</v>
      </c>
      <c r="R416" s="358" t="str">
        <f>IF(ISBLANK(INDEX('Policy Characteristics'!L:L,MATCH($C416,'Policy Characteristics'!$C:$C,0))),"",INDEX('Policy Characteristics'!L:L,MATCH($C416,'Policy Characteristics'!$C:$C,0)))</f>
        <v>carbon-capture-and-sequestration.html</v>
      </c>
    </row>
    <row r="417" spans="1:18" x14ac:dyDescent="0.35">
      <c r="A417" s="358" t="str">
        <f>IF(ISBLANK(INDEX('Policy Characteristics'!A:A,MATCH($C417,'Policy Characteristics'!$C:$C,0))),"",INDEX('Policy Characteristics'!A:A,MATCH($C417,'Policy Characteristics'!$C:$C,0)))</f>
        <v>Industry</v>
      </c>
      <c r="B417" s="358" t="str">
        <f>IF(ISBLANK(INDEX('Policy Characteristics'!B:B,MATCH($C417,'Policy Characteristics'!$C:$C,0))),"",INDEX('Policy Characteristics'!B:B,MATCH($C417,'Policy Characteristics'!$C:$C,0)))</f>
        <v>Carbon Capture and Sequestration</v>
      </c>
      <c r="C417" s="362" t="str">
        <f t="shared" si="29"/>
        <v>Industry Sector Fraction of Potential Additional CCS Achieved</v>
      </c>
      <c r="D417" s="286" t="s">
        <v>3220</v>
      </c>
      <c r="E417" s="286" t="s">
        <v>2617</v>
      </c>
      <c r="F417" s="195" t="s">
        <v>2864</v>
      </c>
      <c r="G417" s="53" t="s">
        <v>3183</v>
      </c>
      <c r="H417" s="54">
        <v>911</v>
      </c>
      <c r="I417" s="9" t="s">
        <v>46</v>
      </c>
      <c r="J417" s="360" t="str">
        <f>IF(ISBLANK(INDEX('Policy Characteristics'!D:D,MATCH($C417,'Policy Characteristics'!$C:$C,0))),"",INDEX('Policy Characteristics'!D:D,MATCH($C417,'Policy Characteristics'!$C:$C,0)))</f>
        <v>Industry CCS</v>
      </c>
      <c r="K417" s="358" t="str">
        <f>IF(ISBLANK(INDEX('Policy Characteristics'!E:E,MATCH($C417,'Policy Characteristics'!$C:$C,0))),"",INDEX('Policy Characteristics'!E:E,MATCH($C417,'Policy Characteristics'!$C:$C,0)))</f>
        <v>indst CCS</v>
      </c>
      <c r="L417" s="380">
        <f>IF(ISBLANK(INDEX('Policy Characteristics'!F:F,MATCH($C417,'Policy Characteristics'!$C:$C,0))),"",INDEX('Policy Characteristics'!F:F,MATCH($C417,'Policy Characteristics'!$C:$C,0)))</f>
        <v>0</v>
      </c>
      <c r="M417" s="380">
        <f>IF(ISBLANK(INDEX('Policy Characteristics'!G:G,MATCH($C417,'Policy Characteristics'!$C:$C,0))),"",INDEX('Policy Characteristics'!G:G,MATCH($C417,'Policy Characteristics'!$C:$C,0)))</f>
        <v>1</v>
      </c>
      <c r="N417" s="380">
        <f>IF(ISBLANK(INDEX('Policy Characteristics'!H:H,MATCH($C417,'Policy Characteristics'!$C:$C,0))),"",INDEX('Policy Characteristics'!H:H,MATCH($C417,'Policy Characteristics'!$C:$C,0)))</f>
        <v>0.01</v>
      </c>
      <c r="O417" s="358" t="str">
        <f>IF(ISBLANK(INDEX('Policy Characteristics'!I:I,MATCH($C417,'Policy Characteristics'!$C:$C,0))),"",INDEX('Policy Characteristics'!I:I,MATCH($C417,'Policy Characteristics'!$C:$C,0)))</f>
        <v>% of CO2 captured</v>
      </c>
      <c r="P417" s="358" t="str">
        <f>IF(ISBLANK(INDEX('Policy Characteristics'!J:J,MATCH($C417,'Policy Characteristics'!$C:$C,0))),"",INDEX('Policy Characteristics'!J:J,MATCH($C417,'Policy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17" s="358" t="str">
        <f>IF(ISBLANK(INDEX('Policy Characteristics'!K:K,MATCH($C417,'Policy Characteristics'!$C:$C,0))),"",INDEX('Policy Characteristics'!K:K,MATCH($C417,'Policy Characteristics'!$C:$C,0)))</f>
        <v>ccs.html#ccs</v>
      </c>
      <c r="R417" s="358" t="str">
        <f>IF(ISBLANK(INDEX('Policy Characteristics'!L:L,MATCH($C417,'Policy Characteristics'!$C:$C,0))),"",INDEX('Policy Characteristics'!L:L,MATCH($C417,'Policy Characteristics'!$C:$C,0)))</f>
        <v>carbon-capture-and-sequestration.html</v>
      </c>
    </row>
    <row r="418" spans="1:18" x14ac:dyDescent="0.35">
      <c r="A418" s="358" t="str">
        <f>IF(ISBLANK(INDEX('Policy Characteristics'!A:A,MATCH($C418,'Policy Characteristics'!$C:$C,0))),"",INDEX('Policy Characteristics'!A:A,MATCH($C418,'Policy Characteristics'!$C:$C,0)))</f>
        <v>Industry</v>
      </c>
      <c r="B418" s="358" t="str">
        <f>IF(ISBLANK(INDEX('Policy Characteristics'!B:B,MATCH($C418,'Policy Characteristics'!$C:$C,0))),"",INDEX('Policy Characteristics'!B:B,MATCH($C418,'Policy Characteristics'!$C:$C,0)))</f>
        <v>Carbon Capture and Sequestration</v>
      </c>
      <c r="C418" s="362" t="str">
        <f t="shared" si="29"/>
        <v>Industry Sector Fraction of Potential Additional CCS Achieved</v>
      </c>
      <c r="D418" s="286" t="s">
        <v>3221</v>
      </c>
      <c r="E418" s="286" t="s">
        <v>3181</v>
      </c>
      <c r="F418" s="195" t="s">
        <v>3185</v>
      </c>
      <c r="G418" s="53" t="s">
        <v>3182</v>
      </c>
      <c r="H418" s="54">
        <v>912</v>
      </c>
      <c r="I418" s="9" t="s">
        <v>46</v>
      </c>
      <c r="J418" s="360" t="str">
        <f>IF(ISBLANK(INDEX('Policy Characteristics'!D:D,MATCH($C418,'Policy Characteristics'!$C:$C,0))),"",INDEX('Policy Characteristics'!D:D,MATCH($C418,'Policy Characteristics'!$C:$C,0)))</f>
        <v>Industry CCS</v>
      </c>
      <c r="K418" s="358" t="str">
        <f>IF(ISBLANK(INDEX('Policy Characteristics'!E:E,MATCH($C418,'Policy Characteristics'!$C:$C,0))),"",INDEX('Policy Characteristics'!E:E,MATCH($C418,'Policy Characteristics'!$C:$C,0)))</f>
        <v>indst CCS</v>
      </c>
      <c r="L418" s="380">
        <f>IF(ISBLANK(INDEX('Policy Characteristics'!F:F,MATCH($C418,'Policy Characteristics'!$C:$C,0))),"",INDEX('Policy Characteristics'!F:F,MATCH($C418,'Policy Characteristics'!$C:$C,0)))</f>
        <v>0</v>
      </c>
      <c r="M418" s="380">
        <f>IF(ISBLANK(INDEX('Policy Characteristics'!G:G,MATCH($C418,'Policy Characteristics'!$C:$C,0))),"",INDEX('Policy Characteristics'!G:G,MATCH($C418,'Policy Characteristics'!$C:$C,0)))</f>
        <v>1</v>
      </c>
      <c r="N418" s="380">
        <f>IF(ISBLANK(INDEX('Policy Characteristics'!H:H,MATCH($C418,'Policy Characteristics'!$C:$C,0))),"",INDEX('Policy Characteristics'!H:H,MATCH($C418,'Policy Characteristics'!$C:$C,0)))</f>
        <v>0.01</v>
      </c>
      <c r="O418" s="358" t="str">
        <f>IF(ISBLANK(INDEX('Policy Characteristics'!I:I,MATCH($C418,'Policy Characteristics'!$C:$C,0))),"",INDEX('Policy Characteristics'!I:I,MATCH($C418,'Policy Characteristics'!$C:$C,0)))</f>
        <v>% of CO2 captured</v>
      </c>
      <c r="P418" s="358" t="str">
        <f>IF(ISBLANK(INDEX('Policy Characteristics'!J:J,MATCH($C418,'Policy Characteristics'!$C:$C,0))),"",INDEX('Policy Characteristics'!J:J,MATCH($C418,'Policy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18" s="358" t="str">
        <f>IF(ISBLANK(INDEX('Policy Characteristics'!K:K,MATCH($C418,'Policy Characteristics'!$C:$C,0))),"",INDEX('Policy Characteristics'!K:K,MATCH($C418,'Policy Characteristics'!$C:$C,0)))</f>
        <v>ccs.html#ccs</v>
      </c>
      <c r="R418" s="358" t="str">
        <f>IF(ISBLANK(INDEX('Policy Characteristics'!L:L,MATCH($C418,'Policy Characteristics'!$C:$C,0))),"",INDEX('Policy Characteristics'!L:L,MATCH($C418,'Policy Characteristics'!$C:$C,0)))</f>
        <v>carbon-capture-and-sequestration.html</v>
      </c>
    </row>
    <row r="419" spans="1:18" x14ac:dyDescent="0.35">
      <c r="A419" s="358" t="str">
        <f>IF(ISBLANK(INDEX('Policy Characteristics'!A:A,MATCH($C419,'Policy Characteristics'!$C:$C,0))),"",INDEX('Policy Characteristics'!A:A,MATCH($C419,'Policy Characteristics'!$C:$C,0)))</f>
        <v>Industry</v>
      </c>
      <c r="B419" s="358" t="str">
        <f>IF(ISBLANK(INDEX('Policy Characteristics'!B:B,MATCH($C419,'Policy Characteristics'!$C:$C,0))),"",INDEX('Policy Characteristics'!B:B,MATCH($C419,'Policy Characteristics'!$C:$C,0)))</f>
        <v>Carbon Capture and Sequestration</v>
      </c>
      <c r="C419" s="362" t="str">
        <f t="shared" si="29"/>
        <v>Industry Sector Fraction of Potential Additional CCS Achieved</v>
      </c>
      <c r="D419" s="286" t="s">
        <v>3221</v>
      </c>
      <c r="E419" s="286" t="s">
        <v>2617</v>
      </c>
      <c r="F419" s="195" t="s">
        <v>3185</v>
      </c>
      <c r="G419" s="53" t="s">
        <v>3183</v>
      </c>
      <c r="H419" s="54">
        <v>913</v>
      </c>
      <c r="I419" s="9" t="s">
        <v>46</v>
      </c>
      <c r="J419" s="360" t="str">
        <f>IF(ISBLANK(INDEX('Policy Characteristics'!D:D,MATCH($C419,'Policy Characteristics'!$C:$C,0))),"",INDEX('Policy Characteristics'!D:D,MATCH($C419,'Policy Characteristics'!$C:$C,0)))</f>
        <v>Industry CCS</v>
      </c>
      <c r="K419" s="358" t="str">
        <f>IF(ISBLANK(INDEX('Policy Characteristics'!E:E,MATCH($C419,'Policy Characteristics'!$C:$C,0))),"",INDEX('Policy Characteristics'!E:E,MATCH($C419,'Policy Characteristics'!$C:$C,0)))</f>
        <v>indst CCS</v>
      </c>
      <c r="L419" s="380">
        <f>IF(ISBLANK(INDEX('Policy Characteristics'!F:F,MATCH($C419,'Policy Characteristics'!$C:$C,0))),"",INDEX('Policy Characteristics'!F:F,MATCH($C419,'Policy Characteristics'!$C:$C,0)))</f>
        <v>0</v>
      </c>
      <c r="M419" s="380">
        <f>IF(ISBLANK(INDEX('Policy Characteristics'!G:G,MATCH($C419,'Policy Characteristics'!$C:$C,0))),"",INDEX('Policy Characteristics'!G:G,MATCH($C419,'Policy Characteristics'!$C:$C,0)))</f>
        <v>1</v>
      </c>
      <c r="N419" s="380">
        <f>IF(ISBLANK(INDEX('Policy Characteristics'!H:H,MATCH($C419,'Policy Characteristics'!$C:$C,0))),"",INDEX('Policy Characteristics'!H:H,MATCH($C419,'Policy Characteristics'!$C:$C,0)))</f>
        <v>0.01</v>
      </c>
      <c r="O419" s="358" t="str">
        <f>IF(ISBLANK(INDEX('Policy Characteristics'!I:I,MATCH($C419,'Policy Characteristics'!$C:$C,0))),"",INDEX('Policy Characteristics'!I:I,MATCH($C419,'Policy Characteristics'!$C:$C,0)))</f>
        <v>% of CO2 captured</v>
      </c>
      <c r="P419" s="358" t="str">
        <f>IF(ISBLANK(INDEX('Policy Characteristics'!J:J,MATCH($C419,'Policy Characteristics'!$C:$C,0))),"",INDEX('Policy Characteristics'!J:J,MATCH($C419,'Policy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19" s="358" t="str">
        <f>IF(ISBLANK(INDEX('Policy Characteristics'!K:K,MATCH($C419,'Policy Characteristics'!$C:$C,0))),"",INDEX('Policy Characteristics'!K:K,MATCH($C419,'Policy Characteristics'!$C:$C,0)))</f>
        <v>ccs.html#ccs</v>
      </c>
      <c r="R419" s="358" t="str">
        <f>IF(ISBLANK(INDEX('Policy Characteristics'!L:L,MATCH($C419,'Policy Characteristics'!$C:$C,0))),"",INDEX('Policy Characteristics'!L:L,MATCH($C419,'Policy Characteristics'!$C:$C,0)))</f>
        <v>carbon-capture-and-sequestration.html</v>
      </c>
    </row>
    <row r="420" spans="1:18" x14ac:dyDescent="0.35">
      <c r="A420" s="358" t="str">
        <f>IF(ISBLANK(INDEX('Policy Characteristics'!A:A,MATCH($C420,'Policy Characteristics'!$C:$C,0))),"",INDEX('Policy Characteristics'!A:A,MATCH($C420,'Policy Characteristics'!$C:$C,0)))</f>
        <v>Industry</v>
      </c>
      <c r="B420" s="358" t="str">
        <f>IF(ISBLANK(INDEX('Policy Characteristics'!B:B,MATCH($C420,'Policy Characteristics'!$C:$C,0))),"",INDEX('Policy Characteristics'!B:B,MATCH($C420,'Policy Characteristics'!$C:$C,0)))</f>
        <v>Carbon Capture and Sequestration</v>
      </c>
      <c r="C420" s="362" t="str">
        <f t="shared" si="29"/>
        <v>Industry Sector Fraction of Potential Additional CCS Achieved</v>
      </c>
      <c r="D420" s="286" t="s">
        <v>3222</v>
      </c>
      <c r="E420" s="286" t="s">
        <v>3181</v>
      </c>
      <c r="F420" s="195" t="s">
        <v>3186</v>
      </c>
      <c r="G420" s="53" t="s">
        <v>3182</v>
      </c>
      <c r="H420" s="54">
        <v>914</v>
      </c>
      <c r="I420" s="9" t="s">
        <v>46</v>
      </c>
      <c r="J420" s="360" t="str">
        <f>IF(ISBLANK(INDEX('Policy Characteristics'!D:D,MATCH($C420,'Policy Characteristics'!$C:$C,0))),"",INDEX('Policy Characteristics'!D:D,MATCH($C420,'Policy Characteristics'!$C:$C,0)))</f>
        <v>Industry CCS</v>
      </c>
      <c r="K420" s="358" t="str">
        <f>IF(ISBLANK(INDEX('Policy Characteristics'!E:E,MATCH($C420,'Policy Characteristics'!$C:$C,0))),"",INDEX('Policy Characteristics'!E:E,MATCH($C420,'Policy Characteristics'!$C:$C,0)))</f>
        <v>indst CCS</v>
      </c>
      <c r="L420" s="380">
        <f>IF(ISBLANK(INDEX('Policy Characteristics'!F:F,MATCH($C420,'Policy Characteristics'!$C:$C,0))),"",INDEX('Policy Characteristics'!F:F,MATCH($C420,'Policy Characteristics'!$C:$C,0)))</f>
        <v>0</v>
      </c>
      <c r="M420" s="380">
        <f>IF(ISBLANK(INDEX('Policy Characteristics'!G:G,MATCH($C420,'Policy Characteristics'!$C:$C,0))),"",INDEX('Policy Characteristics'!G:G,MATCH($C420,'Policy Characteristics'!$C:$C,0)))</f>
        <v>1</v>
      </c>
      <c r="N420" s="380">
        <f>IF(ISBLANK(INDEX('Policy Characteristics'!H:H,MATCH($C420,'Policy Characteristics'!$C:$C,0))),"",INDEX('Policy Characteristics'!H:H,MATCH($C420,'Policy Characteristics'!$C:$C,0)))</f>
        <v>0.01</v>
      </c>
      <c r="O420" s="358" t="str">
        <f>IF(ISBLANK(INDEX('Policy Characteristics'!I:I,MATCH($C420,'Policy Characteristics'!$C:$C,0))),"",INDEX('Policy Characteristics'!I:I,MATCH($C420,'Policy Characteristics'!$C:$C,0)))</f>
        <v>% of CO2 captured</v>
      </c>
      <c r="P420" s="358" t="str">
        <f>IF(ISBLANK(INDEX('Policy Characteristics'!J:J,MATCH($C420,'Policy Characteristics'!$C:$C,0))),"",INDEX('Policy Characteristics'!J:J,MATCH($C420,'Policy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0" s="358" t="str">
        <f>IF(ISBLANK(INDEX('Policy Characteristics'!K:K,MATCH($C420,'Policy Characteristics'!$C:$C,0))),"",INDEX('Policy Characteristics'!K:K,MATCH($C420,'Policy Characteristics'!$C:$C,0)))</f>
        <v>ccs.html#ccs</v>
      </c>
      <c r="R420" s="358" t="str">
        <f>IF(ISBLANK(INDEX('Policy Characteristics'!L:L,MATCH($C420,'Policy Characteristics'!$C:$C,0))),"",INDEX('Policy Characteristics'!L:L,MATCH($C420,'Policy Characteristics'!$C:$C,0)))</f>
        <v>carbon-capture-and-sequestration.html</v>
      </c>
    </row>
    <row r="421" spans="1:18" x14ac:dyDescent="0.35">
      <c r="A421" s="358" t="str">
        <f>IF(ISBLANK(INDEX('Policy Characteristics'!A:A,MATCH($C421,'Policy Characteristics'!$C:$C,0))),"",INDEX('Policy Characteristics'!A:A,MATCH($C421,'Policy Characteristics'!$C:$C,0)))</f>
        <v>Industry</v>
      </c>
      <c r="B421" s="358" t="str">
        <f>IF(ISBLANK(INDEX('Policy Characteristics'!B:B,MATCH($C421,'Policy Characteristics'!$C:$C,0))),"",INDEX('Policy Characteristics'!B:B,MATCH($C421,'Policy Characteristics'!$C:$C,0)))</f>
        <v>Carbon Capture and Sequestration</v>
      </c>
      <c r="C421" s="362" t="str">
        <f t="shared" si="29"/>
        <v>Industry Sector Fraction of Potential Additional CCS Achieved</v>
      </c>
      <c r="D421" s="286" t="s">
        <v>3222</v>
      </c>
      <c r="E421" s="286" t="s">
        <v>2617</v>
      </c>
      <c r="F421" s="195" t="s">
        <v>3186</v>
      </c>
      <c r="G421" s="53" t="s">
        <v>3183</v>
      </c>
      <c r="H421" s="54">
        <v>915</v>
      </c>
      <c r="I421" s="9" t="s">
        <v>46</v>
      </c>
      <c r="J421" s="360" t="str">
        <f>IF(ISBLANK(INDEX('Policy Characteristics'!D:D,MATCH($C421,'Policy Characteristics'!$C:$C,0))),"",INDEX('Policy Characteristics'!D:D,MATCH($C421,'Policy Characteristics'!$C:$C,0)))</f>
        <v>Industry CCS</v>
      </c>
      <c r="K421" s="358" t="str">
        <f>IF(ISBLANK(INDEX('Policy Characteristics'!E:E,MATCH($C421,'Policy Characteristics'!$C:$C,0))),"",INDEX('Policy Characteristics'!E:E,MATCH($C421,'Policy Characteristics'!$C:$C,0)))</f>
        <v>indst CCS</v>
      </c>
      <c r="L421" s="380">
        <f>IF(ISBLANK(INDEX('Policy Characteristics'!F:F,MATCH($C421,'Policy Characteristics'!$C:$C,0))),"",INDEX('Policy Characteristics'!F:F,MATCH($C421,'Policy Characteristics'!$C:$C,0)))</f>
        <v>0</v>
      </c>
      <c r="M421" s="380">
        <f>IF(ISBLANK(INDEX('Policy Characteristics'!G:G,MATCH($C421,'Policy Characteristics'!$C:$C,0))),"",INDEX('Policy Characteristics'!G:G,MATCH($C421,'Policy Characteristics'!$C:$C,0)))</f>
        <v>1</v>
      </c>
      <c r="N421" s="380">
        <f>IF(ISBLANK(INDEX('Policy Characteristics'!H:H,MATCH($C421,'Policy Characteristics'!$C:$C,0))),"",INDEX('Policy Characteristics'!H:H,MATCH($C421,'Policy Characteristics'!$C:$C,0)))</f>
        <v>0.01</v>
      </c>
      <c r="O421" s="358" t="str">
        <f>IF(ISBLANK(INDEX('Policy Characteristics'!I:I,MATCH($C421,'Policy Characteristics'!$C:$C,0))),"",INDEX('Policy Characteristics'!I:I,MATCH($C421,'Policy Characteristics'!$C:$C,0)))</f>
        <v>% of CO2 captured</v>
      </c>
      <c r="P421" s="358" t="str">
        <f>IF(ISBLANK(INDEX('Policy Characteristics'!J:J,MATCH($C421,'Policy Characteristics'!$C:$C,0))),"",INDEX('Policy Characteristics'!J:J,MATCH($C421,'Policy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1" s="358" t="str">
        <f>IF(ISBLANK(INDEX('Policy Characteristics'!K:K,MATCH($C421,'Policy Characteristics'!$C:$C,0))),"",INDEX('Policy Characteristics'!K:K,MATCH($C421,'Policy Characteristics'!$C:$C,0)))</f>
        <v>ccs.html#ccs</v>
      </c>
      <c r="R421" s="358" t="str">
        <f>IF(ISBLANK(INDEX('Policy Characteristics'!L:L,MATCH($C421,'Policy Characteristics'!$C:$C,0))),"",INDEX('Policy Characteristics'!L:L,MATCH($C421,'Policy Characteristics'!$C:$C,0)))</f>
        <v>carbon-capture-and-sequestration.html</v>
      </c>
    </row>
    <row r="422" spans="1:18" x14ac:dyDescent="0.35">
      <c r="A422" s="358" t="str">
        <f>IF(ISBLANK(INDEX('Policy Characteristics'!A:A,MATCH($C422,'Policy Characteristics'!$C:$C,0))),"",INDEX('Policy Characteristics'!A:A,MATCH($C422,'Policy Characteristics'!$C:$C,0)))</f>
        <v>Industry</v>
      </c>
      <c r="B422" s="358" t="str">
        <f>IF(ISBLANK(INDEX('Policy Characteristics'!B:B,MATCH($C422,'Policy Characteristics'!$C:$C,0))),"",INDEX('Policy Characteristics'!B:B,MATCH($C422,'Policy Characteristics'!$C:$C,0)))</f>
        <v>Carbon Capture and Sequestration</v>
      </c>
      <c r="C422" s="362" t="str">
        <f t="shared" si="29"/>
        <v>Industry Sector Fraction of Potential Additional CCS Achieved</v>
      </c>
      <c r="D422" s="286" t="s">
        <v>3223</v>
      </c>
      <c r="E422" s="286" t="s">
        <v>3181</v>
      </c>
      <c r="F422" s="195" t="s">
        <v>3187</v>
      </c>
      <c r="G422" s="53" t="s">
        <v>3182</v>
      </c>
      <c r="H422" s="54">
        <v>916</v>
      </c>
      <c r="I422" s="53" t="s">
        <v>45</v>
      </c>
      <c r="J422" s="360" t="str">
        <f>IF(ISBLANK(INDEX('Policy Characteristics'!D:D,MATCH($C422,'Policy Characteristics'!$C:$C,0))),"",INDEX('Policy Characteristics'!D:D,MATCH($C422,'Policy Characteristics'!$C:$C,0)))</f>
        <v>Industry CCS</v>
      </c>
      <c r="K422" s="358" t="str">
        <f>IF(ISBLANK(INDEX('Policy Characteristics'!E:E,MATCH($C422,'Policy Characteristics'!$C:$C,0))),"",INDEX('Policy Characteristics'!E:E,MATCH($C422,'Policy Characteristics'!$C:$C,0)))</f>
        <v>indst CCS</v>
      </c>
      <c r="L422" s="380">
        <f>IF(ISBLANK(INDEX('Policy Characteristics'!F:F,MATCH($C422,'Policy Characteristics'!$C:$C,0))),"",INDEX('Policy Characteristics'!F:F,MATCH($C422,'Policy Characteristics'!$C:$C,0)))</f>
        <v>0</v>
      </c>
      <c r="M422" s="380">
        <f>IF(ISBLANK(INDEX('Policy Characteristics'!G:G,MATCH($C422,'Policy Characteristics'!$C:$C,0))),"",INDEX('Policy Characteristics'!G:G,MATCH($C422,'Policy Characteristics'!$C:$C,0)))</f>
        <v>1</v>
      </c>
      <c r="N422" s="380">
        <f>IF(ISBLANK(INDEX('Policy Characteristics'!H:H,MATCH($C422,'Policy Characteristics'!$C:$C,0))),"",INDEX('Policy Characteristics'!H:H,MATCH($C422,'Policy Characteristics'!$C:$C,0)))</f>
        <v>0.01</v>
      </c>
      <c r="O422" s="358" t="str">
        <f>IF(ISBLANK(INDEX('Policy Characteristics'!I:I,MATCH($C422,'Policy Characteristics'!$C:$C,0))),"",INDEX('Policy Characteristics'!I:I,MATCH($C422,'Policy Characteristics'!$C:$C,0)))</f>
        <v>% of CO2 captured</v>
      </c>
      <c r="P422" s="358" t="str">
        <f>IF(ISBLANK(INDEX('Policy Characteristics'!J:J,MATCH($C422,'Policy Characteristics'!$C:$C,0))),"",INDEX('Policy Characteristics'!J:J,MATCH($C422,'Policy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2" s="358" t="str">
        <f>IF(ISBLANK(INDEX('Policy Characteristics'!K:K,MATCH($C422,'Policy Characteristics'!$C:$C,0))),"",INDEX('Policy Characteristics'!K:K,MATCH($C422,'Policy Characteristics'!$C:$C,0)))</f>
        <v>ccs.html#ccs</v>
      </c>
      <c r="R422" s="358" t="str">
        <f>IF(ISBLANK(INDEX('Policy Characteristics'!L:L,MATCH($C422,'Policy Characteristics'!$C:$C,0))),"",INDEX('Policy Characteristics'!L:L,MATCH($C422,'Policy Characteristics'!$C:$C,0)))</f>
        <v>carbon-capture-and-sequestration.html</v>
      </c>
    </row>
    <row r="423" spans="1:18" x14ac:dyDescent="0.35">
      <c r="A423" s="358" t="str">
        <f>IF(ISBLANK(INDEX('Policy Characteristics'!A:A,MATCH($C423,'Policy Characteristics'!$C:$C,0))),"",INDEX('Policy Characteristics'!A:A,MATCH($C423,'Policy Characteristics'!$C:$C,0)))</f>
        <v>Industry</v>
      </c>
      <c r="B423" s="358" t="str">
        <f>IF(ISBLANK(INDEX('Policy Characteristics'!B:B,MATCH($C423,'Policy Characteristics'!$C:$C,0))),"",INDEX('Policy Characteristics'!B:B,MATCH($C423,'Policy Characteristics'!$C:$C,0)))</f>
        <v>Carbon Capture and Sequestration</v>
      </c>
      <c r="C423" s="362" t="str">
        <f t="shared" si="29"/>
        <v>Industry Sector Fraction of Potential Additional CCS Achieved</v>
      </c>
      <c r="D423" s="286" t="s">
        <v>3223</v>
      </c>
      <c r="E423" s="286" t="s">
        <v>2617</v>
      </c>
      <c r="F423" s="195" t="s">
        <v>3187</v>
      </c>
      <c r="G423" s="53" t="s">
        <v>3183</v>
      </c>
      <c r="H423" s="54">
        <v>917</v>
      </c>
      <c r="I423" s="9" t="s">
        <v>46</v>
      </c>
      <c r="J423" s="360" t="str">
        <f>IF(ISBLANK(INDEX('Policy Characteristics'!D:D,MATCH($C423,'Policy Characteristics'!$C:$C,0))),"",INDEX('Policy Characteristics'!D:D,MATCH($C423,'Policy Characteristics'!$C:$C,0)))</f>
        <v>Industry CCS</v>
      </c>
      <c r="K423" s="358" t="str">
        <f>IF(ISBLANK(INDEX('Policy Characteristics'!E:E,MATCH($C423,'Policy Characteristics'!$C:$C,0))),"",INDEX('Policy Characteristics'!E:E,MATCH($C423,'Policy Characteristics'!$C:$C,0)))</f>
        <v>indst CCS</v>
      </c>
      <c r="L423" s="380">
        <f>IF(ISBLANK(INDEX('Policy Characteristics'!F:F,MATCH($C423,'Policy Characteristics'!$C:$C,0))),"",INDEX('Policy Characteristics'!F:F,MATCH($C423,'Policy Characteristics'!$C:$C,0)))</f>
        <v>0</v>
      </c>
      <c r="M423" s="380">
        <f>IF(ISBLANK(INDEX('Policy Characteristics'!G:G,MATCH($C423,'Policy Characteristics'!$C:$C,0))),"",INDEX('Policy Characteristics'!G:G,MATCH($C423,'Policy Characteristics'!$C:$C,0)))</f>
        <v>1</v>
      </c>
      <c r="N423" s="380">
        <f>IF(ISBLANK(INDEX('Policy Characteristics'!H:H,MATCH($C423,'Policy Characteristics'!$C:$C,0))),"",INDEX('Policy Characteristics'!H:H,MATCH($C423,'Policy Characteristics'!$C:$C,0)))</f>
        <v>0.01</v>
      </c>
      <c r="O423" s="358" t="str">
        <f>IF(ISBLANK(INDEX('Policy Characteristics'!I:I,MATCH($C423,'Policy Characteristics'!$C:$C,0))),"",INDEX('Policy Characteristics'!I:I,MATCH($C423,'Policy Characteristics'!$C:$C,0)))</f>
        <v>% of CO2 captured</v>
      </c>
      <c r="P423" s="358" t="str">
        <f>IF(ISBLANK(INDEX('Policy Characteristics'!J:J,MATCH($C423,'Policy Characteristics'!$C:$C,0))),"",INDEX('Policy Characteristics'!J:J,MATCH($C423,'Policy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3" s="358" t="str">
        <f>IF(ISBLANK(INDEX('Policy Characteristics'!K:K,MATCH($C423,'Policy Characteristics'!$C:$C,0))),"",INDEX('Policy Characteristics'!K:K,MATCH($C423,'Policy Characteristics'!$C:$C,0)))</f>
        <v>ccs.html#ccs</v>
      </c>
      <c r="R423" s="358" t="str">
        <f>IF(ISBLANK(INDEX('Policy Characteristics'!L:L,MATCH($C423,'Policy Characteristics'!$C:$C,0))),"",INDEX('Policy Characteristics'!L:L,MATCH($C423,'Policy Characteristics'!$C:$C,0)))</f>
        <v>carbon-capture-and-sequestration.html</v>
      </c>
    </row>
    <row r="424" spans="1:18" x14ac:dyDescent="0.35">
      <c r="A424" s="358" t="str">
        <f>IF(ISBLANK(INDEX('Policy Characteristics'!A:A,MATCH($C424,'Policy Characteristics'!$C:$C,0))),"",INDEX('Policy Characteristics'!A:A,MATCH($C424,'Policy Characteristics'!$C:$C,0)))</f>
        <v>Industry</v>
      </c>
      <c r="B424" s="358" t="str">
        <f>IF(ISBLANK(INDEX('Policy Characteristics'!B:B,MATCH($C424,'Policy Characteristics'!$C:$C,0))),"",INDEX('Policy Characteristics'!B:B,MATCH($C424,'Policy Characteristics'!$C:$C,0)))</f>
        <v>Carbon Capture and Sequestration</v>
      </c>
      <c r="C424" s="362" t="str">
        <f t="shared" si="29"/>
        <v>Industry Sector Fraction of Potential Additional CCS Achieved</v>
      </c>
      <c r="D424" s="286" t="s">
        <v>3224</v>
      </c>
      <c r="E424" s="286" t="s">
        <v>3181</v>
      </c>
      <c r="F424" s="195" t="s">
        <v>3188</v>
      </c>
      <c r="G424" s="53" t="s">
        <v>3182</v>
      </c>
      <c r="H424" s="54">
        <v>918</v>
      </c>
      <c r="I424" s="53" t="s">
        <v>45</v>
      </c>
      <c r="J424" s="360" t="str">
        <f>IF(ISBLANK(INDEX('Policy Characteristics'!D:D,MATCH($C424,'Policy Characteristics'!$C:$C,0))),"",INDEX('Policy Characteristics'!D:D,MATCH($C424,'Policy Characteristics'!$C:$C,0)))</f>
        <v>Industry CCS</v>
      </c>
      <c r="K424" s="358" t="str">
        <f>IF(ISBLANK(INDEX('Policy Characteristics'!E:E,MATCH($C424,'Policy Characteristics'!$C:$C,0))),"",INDEX('Policy Characteristics'!E:E,MATCH($C424,'Policy Characteristics'!$C:$C,0)))</f>
        <v>indst CCS</v>
      </c>
      <c r="L424" s="380">
        <f>IF(ISBLANK(INDEX('Policy Characteristics'!F:F,MATCH($C424,'Policy Characteristics'!$C:$C,0))),"",INDEX('Policy Characteristics'!F:F,MATCH($C424,'Policy Characteristics'!$C:$C,0)))</f>
        <v>0</v>
      </c>
      <c r="M424" s="380">
        <f>IF(ISBLANK(INDEX('Policy Characteristics'!G:G,MATCH($C424,'Policy Characteristics'!$C:$C,0))),"",INDEX('Policy Characteristics'!G:G,MATCH($C424,'Policy Characteristics'!$C:$C,0)))</f>
        <v>1</v>
      </c>
      <c r="N424" s="380">
        <f>IF(ISBLANK(INDEX('Policy Characteristics'!H:H,MATCH($C424,'Policy Characteristics'!$C:$C,0))),"",INDEX('Policy Characteristics'!H:H,MATCH($C424,'Policy Characteristics'!$C:$C,0)))</f>
        <v>0.01</v>
      </c>
      <c r="O424" s="358" t="str">
        <f>IF(ISBLANK(INDEX('Policy Characteristics'!I:I,MATCH($C424,'Policy Characteristics'!$C:$C,0))),"",INDEX('Policy Characteristics'!I:I,MATCH($C424,'Policy Characteristics'!$C:$C,0)))</f>
        <v>% of CO2 captured</v>
      </c>
      <c r="P424" s="358" t="str">
        <f>IF(ISBLANK(INDEX('Policy Characteristics'!J:J,MATCH($C424,'Policy Characteristics'!$C:$C,0))),"",INDEX('Policy Characteristics'!J:J,MATCH($C424,'Policy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4" s="358" t="str">
        <f>IF(ISBLANK(INDEX('Policy Characteristics'!K:K,MATCH($C424,'Policy Characteristics'!$C:$C,0))),"",INDEX('Policy Characteristics'!K:K,MATCH($C424,'Policy Characteristics'!$C:$C,0)))</f>
        <v>ccs.html#ccs</v>
      </c>
      <c r="R424" s="358" t="str">
        <f>IF(ISBLANK(INDEX('Policy Characteristics'!L:L,MATCH($C424,'Policy Characteristics'!$C:$C,0))),"",INDEX('Policy Characteristics'!L:L,MATCH($C424,'Policy Characteristics'!$C:$C,0)))</f>
        <v>carbon-capture-and-sequestration.html</v>
      </c>
    </row>
    <row r="425" spans="1:18" x14ac:dyDescent="0.35">
      <c r="A425" s="358" t="str">
        <f>IF(ISBLANK(INDEX('Policy Characteristics'!A:A,MATCH($C425,'Policy Characteristics'!$C:$C,0))),"",INDEX('Policy Characteristics'!A:A,MATCH($C425,'Policy Characteristics'!$C:$C,0)))</f>
        <v>Industry</v>
      </c>
      <c r="B425" s="358" t="str">
        <f>IF(ISBLANK(INDEX('Policy Characteristics'!B:B,MATCH($C425,'Policy Characteristics'!$C:$C,0))),"",INDEX('Policy Characteristics'!B:B,MATCH($C425,'Policy Characteristics'!$C:$C,0)))</f>
        <v>Carbon Capture and Sequestration</v>
      </c>
      <c r="C425" s="362" t="str">
        <f t="shared" si="29"/>
        <v>Industry Sector Fraction of Potential Additional CCS Achieved</v>
      </c>
      <c r="D425" s="286" t="s">
        <v>3224</v>
      </c>
      <c r="E425" s="286" t="s">
        <v>2617</v>
      </c>
      <c r="F425" s="195" t="s">
        <v>3188</v>
      </c>
      <c r="G425" s="53" t="s">
        <v>3183</v>
      </c>
      <c r="H425" s="54">
        <v>919</v>
      </c>
      <c r="I425" s="9" t="s">
        <v>46</v>
      </c>
      <c r="J425" s="360" t="str">
        <f>IF(ISBLANK(INDEX('Policy Characteristics'!D:D,MATCH($C425,'Policy Characteristics'!$C:$C,0))),"",INDEX('Policy Characteristics'!D:D,MATCH($C425,'Policy Characteristics'!$C:$C,0)))</f>
        <v>Industry CCS</v>
      </c>
      <c r="K425" s="358" t="str">
        <f>IF(ISBLANK(INDEX('Policy Characteristics'!E:E,MATCH($C425,'Policy Characteristics'!$C:$C,0))),"",INDEX('Policy Characteristics'!E:E,MATCH($C425,'Policy Characteristics'!$C:$C,0)))</f>
        <v>indst CCS</v>
      </c>
      <c r="L425" s="380">
        <f>IF(ISBLANK(INDEX('Policy Characteristics'!F:F,MATCH($C425,'Policy Characteristics'!$C:$C,0))),"",INDEX('Policy Characteristics'!F:F,MATCH($C425,'Policy Characteristics'!$C:$C,0)))</f>
        <v>0</v>
      </c>
      <c r="M425" s="380">
        <f>IF(ISBLANK(INDEX('Policy Characteristics'!G:G,MATCH($C425,'Policy Characteristics'!$C:$C,0))),"",INDEX('Policy Characteristics'!G:G,MATCH($C425,'Policy Characteristics'!$C:$C,0)))</f>
        <v>1</v>
      </c>
      <c r="N425" s="380">
        <f>IF(ISBLANK(INDEX('Policy Characteristics'!H:H,MATCH($C425,'Policy Characteristics'!$C:$C,0))),"",INDEX('Policy Characteristics'!H:H,MATCH($C425,'Policy Characteristics'!$C:$C,0)))</f>
        <v>0.01</v>
      </c>
      <c r="O425" s="358" t="str">
        <f>IF(ISBLANK(INDEX('Policy Characteristics'!I:I,MATCH($C425,'Policy Characteristics'!$C:$C,0))),"",INDEX('Policy Characteristics'!I:I,MATCH($C425,'Policy Characteristics'!$C:$C,0)))</f>
        <v>% of CO2 captured</v>
      </c>
      <c r="P425" s="358" t="str">
        <f>IF(ISBLANK(INDEX('Policy Characteristics'!J:J,MATCH($C425,'Policy Characteristics'!$C:$C,0))),"",INDEX('Policy Characteristics'!J:J,MATCH($C425,'Policy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5" s="358" t="str">
        <f>IF(ISBLANK(INDEX('Policy Characteristics'!K:K,MATCH($C425,'Policy Characteristics'!$C:$C,0))),"",INDEX('Policy Characteristics'!K:K,MATCH($C425,'Policy Characteristics'!$C:$C,0)))</f>
        <v>ccs.html#ccs</v>
      </c>
      <c r="R425" s="358" t="str">
        <f>IF(ISBLANK(INDEX('Policy Characteristics'!L:L,MATCH($C425,'Policy Characteristics'!$C:$C,0))),"",INDEX('Policy Characteristics'!L:L,MATCH($C425,'Policy Characteristics'!$C:$C,0)))</f>
        <v>carbon-capture-and-sequestration.html</v>
      </c>
    </row>
    <row r="426" spans="1:18" x14ac:dyDescent="0.35">
      <c r="A426" s="358" t="str">
        <f>IF(ISBLANK(INDEX('Policy Characteristics'!A:A,MATCH($C426,'Policy Characteristics'!$C:$C,0))),"",INDEX('Policy Characteristics'!A:A,MATCH($C426,'Policy Characteristics'!$C:$C,0)))</f>
        <v>Industry</v>
      </c>
      <c r="B426" s="358" t="str">
        <f>IF(ISBLANK(INDEX('Policy Characteristics'!B:B,MATCH($C426,'Policy Characteristics'!$C:$C,0))),"",INDEX('Policy Characteristics'!B:B,MATCH($C426,'Policy Characteristics'!$C:$C,0)))</f>
        <v>Carbon Capture and Sequestration</v>
      </c>
      <c r="C426" s="362" t="str">
        <f t="shared" si="29"/>
        <v>Industry Sector Fraction of Potential Additional CCS Achieved</v>
      </c>
      <c r="D426" s="286" t="s">
        <v>3225</v>
      </c>
      <c r="E426" s="286" t="s">
        <v>3181</v>
      </c>
      <c r="F426" s="195" t="s">
        <v>3189</v>
      </c>
      <c r="G426" s="53" t="s">
        <v>3182</v>
      </c>
      <c r="H426" s="54">
        <v>920</v>
      </c>
      <c r="I426" s="53" t="s">
        <v>45</v>
      </c>
      <c r="J426" s="360" t="str">
        <f>IF(ISBLANK(INDEX('Policy Characteristics'!D:D,MATCH($C426,'Policy Characteristics'!$C:$C,0))),"",INDEX('Policy Characteristics'!D:D,MATCH($C426,'Policy Characteristics'!$C:$C,0)))</f>
        <v>Industry CCS</v>
      </c>
      <c r="K426" s="358" t="str">
        <f>IF(ISBLANK(INDEX('Policy Characteristics'!E:E,MATCH($C426,'Policy Characteristics'!$C:$C,0))),"",INDEX('Policy Characteristics'!E:E,MATCH($C426,'Policy Characteristics'!$C:$C,0)))</f>
        <v>indst CCS</v>
      </c>
      <c r="L426" s="380">
        <f>IF(ISBLANK(INDEX('Policy Characteristics'!F:F,MATCH($C426,'Policy Characteristics'!$C:$C,0))),"",INDEX('Policy Characteristics'!F:F,MATCH($C426,'Policy Characteristics'!$C:$C,0)))</f>
        <v>0</v>
      </c>
      <c r="M426" s="380">
        <f>IF(ISBLANK(INDEX('Policy Characteristics'!G:G,MATCH($C426,'Policy Characteristics'!$C:$C,0))),"",INDEX('Policy Characteristics'!G:G,MATCH($C426,'Policy Characteristics'!$C:$C,0)))</f>
        <v>1</v>
      </c>
      <c r="N426" s="380">
        <f>IF(ISBLANK(INDEX('Policy Characteristics'!H:H,MATCH($C426,'Policy Characteristics'!$C:$C,0))),"",INDEX('Policy Characteristics'!H:H,MATCH($C426,'Policy Characteristics'!$C:$C,0)))</f>
        <v>0.01</v>
      </c>
      <c r="O426" s="358" t="str">
        <f>IF(ISBLANK(INDEX('Policy Characteristics'!I:I,MATCH($C426,'Policy Characteristics'!$C:$C,0))),"",INDEX('Policy Characteristics'!I:I,MATCH($C426,'Policy Characteristics'!$C:$C,0)))</f>
        <v>% of CO2 captured</v>
      </c>
      <c r="P426" s="358" t="str">
        <f>IF(ISBLANK(INDEX('Policy Characteristics'!J:J,MATCH($C426,'Policy Characteristics'!$C:$C,0))),"",INDEX('Policy Characteristics'!J:J,MATCH($C426,'Policy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6" s="358" t="str">
        <f>IF(ISBLANK(INDEX('Policy Characteristics'!K:K,MATCH($C426,'Policy Characteristics'!$C:$C,0))),"",INDEX('Policy Characteristics'!K:K,MATCH($C426,'Policy Characteristics'!$C:$C,0)))</f>
        <v>ccs.html#ccs</v>
      </c>
      <c r="R426" s="358" t="str">
        <f>IF(ISBLANK(INDEX('Policy Characteristics'!L:L,MATCH($C426,'Policy Characteristics'!$C:$C,0))),"",INDEX('Policy Characteristics'!L:L,MATCH($C426,'Policy Characteristics'!$C:$C,0)))</f>
        <v>carbon-capture-and-sequestration.html</v>
      </c>
    </row>
    <row r="427" spans="1:18" x14ac:dyDescent="0.35">
      <c r="A427" s="358" t="str">
        <f>IF(ISBLANK(INDEX('Policy Characteristics'!A:A,MATCH($C427,'Policy Characteristics'!$C:$C,0))),"",INDEX('Policy Characteristics'!A:A,MATCH($C427,'Policy Characteristics'!$C:$C,0)))</f>
        <v>Industry</v>
      </c>
      <c r="B427" s="358" t="str">
        <f>IF(ISBLANK(INDEX('Policy Characteristics'!B:B,MATCH($C427,'Policy Characteristics'!$C:$C,0))),"",INDEX('Policy Characteristics'!B:B,MATCH($C427,'Policy Characteristics'!$C:$C,0)))</f>
        <v>Carbon Capture and Sequestration</v>
      </c>
      <c r="C427" s="362" t="str">
        <f t="shared" si="29"/>
        <v>Industry Sector Fraction of Potential Additional CCS Achieved</v>
      </c>
      <c r="D427" s="286" t="s">
        <v>3225</v>
      </c>
      <c r="E427" s="286" t="s">
        <v>2617</v>
      </c>
      <c r="F427" s="195" t="s">
        <v>3189</v>
      </c>
      <c r="G427" s="53" t="s">
        <v>3183</v>
      </c>
      <c r="H427" s="54">
        <v>921</v>
      </c>
      <c r="I427" s="9" t="s">
        <v>46</v>
      </c>
      <c r="J427" s="360" t="str">
        <f>IF(ISBLANK(INDEX('Policy Characteristics'!D:D,MATCH($C427,'Policy Characteristics'!$C:$C,0))),"",INDEX('Policy Characteristics'!D:D,MATCH($C427,'Policy Characteristics'!$C:$C,0)))</f>
        <v>Industry CCS</v>
      </c>
      <c r="K427" s="358" t="str">
        <f>IF(ISBLANK(INDEX('Policy Characteristics'!E:E,MATCH($C427,'Policy Characteristics'!$C:$C,0))),"",INDEX('Policy Characteristics'!E:E,MATCH($C427,'Policy Characteristics'!$C:$C,0)))</f>
        <v>indst CCS</v>
      </c>
      <c r="L427" s="380">
        <f>IF(ISBLANK(INDEX('Policy Characteristics'!F:F,MATCH($C427,'Policy Characteristics'!$C:$C,0))),"",INDEX('Policy Characteristics'!F:F,MATCH($C427,'Policy Characteristics'!$C:$C,0)))</f>
        <v>0</v>
      </c>
      <c r="M427" s="380">
        <f>IF(ISBLANK(INDEX('Policy Characteristics'!G:G,MATCH($C427,'Policy Characteristics'!$C:$C,0))),"",INDEX('Policy Characteristics'!G:G,MATCH($C427,'Policy Characteristics'!$C:$C,0)))</f>
        <v>1</v>
      </c>
      <c r="N427" s="380">
        <f>IF(ISBLANK(INDEX('Policy Characteristics'!H:H,MATCH($C427,'Policy Characteristics'!$C:$C,0))),"",INDEX('Policy Characteristics'!H:H,MATCH($C427,'Policy Characteristics'!$C:$C,0)))</f>
        <v>0.01</v>
      </c>
      <c r="O427" s="358" t="str">
        <f>IF(ISBLANK(INDEX('Policy Characteristics'!I:I,MATCH($C427,'Policy Characteristics'!$C:$C,0))),"",INDEX('Policy Characteristics'!I:I,MATCH($C427,'Policy Characteristics'!$C:$C,0)))</f>
        <v>% of CO2 captured</v>
      </c>
      <c r="P427" s="358" t="str">
        <f>IF(ISBLANK(INDEX('Policy Characteristics'!J:J,MATCH($C427,'Policy Characteristics'!$C:$C,0))),"",INDEX('Policy Characteristics'!J:J,MATCH($C427,'Policy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7" s="358" t="str">
        <f>IF(ISBLANK(INDEX('Policy Characteristics'!K:K,MATCH($C427,'Policy Characteristics'!$C:$C,0))),"",INDEX('Policy Characteristics'!K:K,MATCH($C427,'Policy Characteristics'!$C:$C,0)))</f>
        <v>ccs.html#ccs</v>
      </c>
      <c r="R427" s="358" t="str">
        <f>IF(ISBLANK(INDEX('Policy Characteristics'!L:L,MATCH($C427,'Policy Characteristics'!$C:$C,0))),"",INDEX('Policy Characteristics'!L:L,MATCH($C427,'Policy Characteristics'!$C:$C,0)))</f>
        <v>carbon-capture-and-sequestration.html</v>
      </c>
    </row>
    <row r="428" spans="1:18" x14ac:dyDescent="0.35">
      <c r="A428" s="358" t="str">
        <f>IF(ISBLANK(INDEX('Policy Characteristics'!A:A,MATCH($C428,'Policy Characteristics'!$C:$C,0))),"",INDEX('Policy Characteristics'!A:A,MATCH($C428,'Policy Characteristics'!$C:$C,0)))</f>
        <v>Industry</v>
      </c>
      <c r="B428" s="358" t="str">
        <f>IF(ISBLANK(INDEX('Policy Characteristics'!B:B,MATCH($C428,'Policy Characteristics'!$C:$C,0))),"",INDEX('Policy Characteristics'!B:B,MATCH($C428,'Policy Characteristics'!$C:$C,0)))</f>
        <v>Carbon Capture and Sequestration</v>
      </c>
      <c r="C428" s="362" t="str">
        <f t="shared" si="29"/>
        <v>Industry Sector Fraction of Potential Additional CCS Achieved</v>
      </c>
      <c r="D428" s="286" t="s">
        <v>3226</v>
      </c>
      <c r="E428" s="286" t="s">
        <v>3181</v>
      </c>
      <c r="F428" s="195" t="s">
        <v>3190</v>
      </c>
      <c r="G428" s="53" t="s">
        <v>3182</v>
      </c>
      <c r="H428" s="54">
        <v>922</v>
      </c>
      <c r="I428" s="53" t="s">
        <v>45</v>
      </c>
      <c r="J428" s="360" t="str">
        <f>IF(ISBLANK(INDEX('Policy Characteristics'!D:D,MATCH($C428,'Policy Characteristics'!$C:$C,0))),"",INDEX('Policy Characteristics'!D:D,MATCH($C428,'Policy Characteristics'!$C:$C,0)))</f>
        <v>Industry CCS</v>
      </c>
      <c r="K428" s="358" t="str">
        <f>IF(ISBLANK(INDEX('Policy Characteristics'!E:E,MATCH($C428,'Policy Characteristics'!$C:$C,0))),"",INDEX('Policy Characteristics'!E:E,MATCH($C428,'Policy Characteristics'!$C:$C,0)))</f>
        <v>indst CCS</v>
      </c>
      <c r="L428" s="380">
        <f>IF(ISBLANK(INDEX('Policy Characteristics'!F:F,MATCH($C428,'Policy Characteristics'!$C:$C,0))),"",INDEX('Policy Characteristics'!F:F,MATCH($C428,'Policy Characteristics'!$C:$C,0)))</f>
        <v>0</v>
      </c>
      <c r="M428" s="380">
        <f>IF(ISBLANK(INDEX('Policy Characteristics'!G:G,MATCH($C428,'Policy Characteristics'!$C:$C,0))),"",INDEX('Policy Characteristics'!G:G,MATCH($C428,'Policy Characteristics'!$C:$C,0)))</f>
        <v>1</v>
      </c>
      <c r="N428" s="380">
        <f>IF(ISBLANK(INDEX('Policy Characteristics'!H:H,MATCH($C428,'Policy Characteristics'!$C:$C,0))),"",INDEX('Policy Characteristics'!H:H,MATCH($C428,'Policy Characteristics'!$C:$C,0)))</f>
        <v>0.01</v>
      </c>
      <c r="O428" s="358" t="str">
        <f>IF(ISBLANK(INDEX('Policy Characteristics'!I:I,MATCH($C428,'Policy Characteristics'!$C:$C,0))),"",INDEX('Policy Characteristics'!I:I,MATCH($C428,'Policy Characteristics'!$C:$C,0)))</f>
        <v>% of CO2 captured</v>
      </c>
      <c r="P428" s="358" t="str">
        <f>IF(ISBLANK(INDEX('Policy Characteristics'!J:J,MATCH($C428,'Policy Characteristics'!$C:$C,0))),"",INDEX('Policy Characteristics'!J:J,MATCH($C428,'Policy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8" s="358" t="str">
        <f>IF(ISBLANK(INDEX('Policy Characteristics'!K:K,MATCH($C428,'Policy Characteristics'!$C:$C,0))),"",INDEX('Policy Characteristics'!K:K,MATCH($C428,'Policy Characteristics'!$C:$C,0)))</f>
        <v>ccs.html#ccs</v>
      </c>
      <c r="R428" s="358" t="str">
        <f>IF(ISBLANK(INDEX('Policy Characteristics'!L:L,MATCH($C428,'Policy Characteristics'!$C:$C,0))),"",INDEX('Policy Characteristics'!L:L,MATCH($C428,'Policy Characteristics'!$C:$C,0)))</f>
        <v>carbon-capture-and-sequestration.html</v>
      </c>
    </row>
    <row r="429" spans="1:18" x14ac:dyDescent="0.35">
      <c r="A429" s="358" t="str">
        <f>IF(ISBLANK(INDEX('Policy Characteristics'!A:A,MATCH($C429,'Policy Characteristics'!$C:$C,0))),"",INDEX('Policy Characteristics'!A:A,MATCH($C429,'Policy Characteristics'!$C:$C,0)))</f>
        <v>Industry</v>
      </c>
      <c r="B429" s="358" t="str">
        <f>IF(ISBLANK(INDEX('Policy Characteristics'!B:B,MATCH($C429,'Policy Characteristics'!$C:$C,0))),"",INDEX('Policy Characteristics'!B:B,MATCH($C429,'Policy Characteristics'!$C:$C,0)))</f>
        <v>Carbon Capture and Sequestration</v>
      </c>
      <c r="C429" s="362" t="str">
        <f t="shared" si="29"/>
        <v>Industry Sector Fraction of Potential Additional CCS Achieved</v>
      </c>
      <c r="D429" s="286" t="s">
        <v>3226</v>
      </c>
      <c r="E429" s="286" t="s">
        <v>2617</v>
      </c>
      <c r="F429" s="195" t="s">
        <v>3190</v>
      </c>
      <c r="G429" s="53" t="s">
        <v>3183</v>
      </c>
      <c r="H429" s="54">
        <v>923</v>
      </c>
      <c r="I429" s="9" t="s">
        <v>46</v>
      </c>
      <c r="J429" s="360" t="str">
        <f>IF(ISBLANK(INDEX('Policy Characteristics'!D:D,MATCH($C429,'Policy Characteristics'!$C:$C,0))),"",INDEX('Policy Characteristics'!D:D,MATCH($C429,'Policy Characteristics'!$C:$C,0)))</f>
        <v>Industry CCS</v>
      </c>
      <c r="K429" s="358" t="str">
        <f>IF(ISBLANK(INDEX('Policy Characteristics'!E:E,MATCH($C429,'Policy Characteristics'!$C:$C,0))),"",INDEX('Policy Characteristics'!E:E,MATCH($C429,'Policy Characteristics'!$C:$C,0)))</f>
        <v>indst CCS</v>
      </c>
      <c r="L429" s="380">
        <f>IF(ISBLANK(INDEX('Policy Characteristics'!F:F,MATCH($C429,'Policy Characteristics'!$C:$C,0))),"",INDEX('Policy Characteristics'!F:F,MATCH($C429,'Policy Characteristics'!$C:$C,0)))</f>
        <v>0</v>
      </c>
      <c r="M429" s="380">
        <f>IF(ISBLANK(INDEX('Policy Characteristics'!G:G,MATCH($C429,'Policy Characteristics'!$C:$C,0))),"",INDEX('Policy Characteristics'!G:G,MATCH($C429,'Policy Characteristics'!$C:$C,0)))</f>
        <v>1</v>
      </c>
      <c r="N429" s="380">
        <f>IF(ISBLANK(INDEX('Policy Characteristics'!H:H,MATCH($C429,'Policy Characteristics'!$C:$C,0))),"",INDEX('Policy Characteristics'!H:H,MATCH($C429,'Policy Characteristics'!$C:$C,0)))</f>
        <v>0.01</v>
      </c>
      <c r="O429" s="358" t="str">
        <f>IF(ISBLANK(INDEX('Policy Characteristics'!I:I,MATCH($C429,'Policy Characteristics'!$C:$C,0))),"",INDEX('Policy Characteristics'!I:I,MATCH($C429,'Policy Characteristics'!$C:$C,0)))</f>
        <v>% of CO2 captured</v>
      </c>
      <c r="P429" s="358" t="str">
        <f>IF(ISBLANK(INDEX('Policy Characteristics'!J:J,MATCH($C429,'Policy Characteristics'!$C:$C,0))),"",INDEX('Policy Characteristics'!J:J,MATCH($C429,'Policy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9" s="358" t="str">
        <f>IF(ISBLANK(INDEX('Policy Characteristics'!K:K,MATCH($C429,'Policy Characteristics'!$C:$C,0))),"",INDEX('Policy Characteristics'!K:K,MATCH($C429,'Policy Characteristics'!$C:$C,0)))</f>
        <v>ccs.html#ccs</v>
      </c>
      <c r="R429" s="358" t="str">
        <f>IF(ISBLANK(INDEX('Policy Characteristics'!L:L,MATCH($C429,'Policy Characteristics'!$C:$C,0))),"",INDEX('Policy Characteristics'!L:L,MATCH($C429,'Policy Characteristics'!$C:$C,0)))</f>
        <v>carbon-capture-and-sequestration.html</v>
      </c>
    </row>
    <row r="430" spans="1:18" x14ac:dyDescent="0.35">
      <c r="A430" s="358" t="str">
        <f>IF(ISBLANK(INDEX('Policy Characteristics'!A:A,MATCH($C430,'Policy Characteristics'!$C:$C,0))),"",INDEX('Policy Characteristics'!A:A,MATCH($C430,'Policy Characteristics'!$C:$C,0)))</f>
        <v>Industry</v>
      </c>
      <c r="B430" s="358" t="str">
        <f>IF(ISBLANK(INDEX('Policy Characteristics'!B:B,MATCH($C430,'Policy Characteristics'!$C:$C,0))),"",INDEX('Policy Characteristics'!B:B,MATCH($C430,'Policy Characteristics'!$C:$C,0)))</f>
        <v>Carbon Capture and Sequestration</v>
      </c>
      <c r="C430" s="362" t="str">
        <f t="shared" si="29"/>
        <v>Industry Sector Fraction of Potential Additional CCS Achieved</v>
      </c>
      <c r="D430" s="286" t="s">
        <v>3227</v>
      </c>
      <c r="E430" s="286" t="s">
        <v>3181</v>
      </c>
      <c r="F430" s="195" t="s">
        <v>3191</v>
      </c>
      <c r="G430" s="53" t="s">
        <v>3182</v>
      </c>
      <c r="H430" s="54">
        <v>924</v>
      </c>
      <c r="I430" s="53" t="s">
        <v>45</v>
      </c>
      <c r="J430" s="360" t="str">
        <f>IF(ISBLANK(INDEX('Policy Characteristics'!D:D,MATCH($C430,'Policy Characteristics'!$C:$C,0))),"",INDEX('Policy Characteristics'!D:D,MATCH($C430,'Policy Characteristics'!$C:$C,0)))</f>
        <v>Industry CCS</v>
      </c>
      <c r="K430" s="358" t="str">
        <f>IF(ISBLANK(INDEX('Policy Characteristics'!E:E,MATCH($C430,'Policy Characteristics'!$C:$C,0))),"",INDEX('Policy Characteristics'!E:E,MATCH($C430,'Policy Characteristics'!$C:$C,0)))</f>
        <v>indst CCS</v>
      </c>
      <c r="L430" s="380">
        <f>IF(ISBLANK(INDEX('Policy Characteristics'!F:F,MATCH($C430,'Policy Characteristics'!$C:$C,0))),"",INDEX('Policy Characteristics'!F:F,MATCH($C430,'Policy Characteristics'!$C:$C,0)))</f>
        <v>0</v>
      </c>
      <c r="M430" s="380">
        <f>IF(ISBLANK(INDEX('Policy Characteristics'!G:G,MATCH($C430,'Policy Characteristics'!$C:$C,0))),"",INDEX('Policy Characteristics'!G:G,MATCH($C430,'Policy Characteristics'!$C:$C,0)))</f>
        <v>1</v>
      </c>
      <c r="N430" s="380">
        <f>IF(ISBLANK(INDEX('Policy Characteristics'!H:H,MATCH($C430,'Policy Characteristics'!$C:$C,0))),"",INDEX('Policy Characteristics'!H:H,MATCH($C430,'Policy Characteristics'!$C:$C,0)))</f>
        <v>0.01</v>
      </c>
      <c r="O430" s="358" t="str">
        <f>IF(ISBLANK(INDEX('Policy Characteristics'!I:I,MATCH($C430,'Policy Characteristics'!$C:$C,0))),"",INDEX('Policy Characteristics'!I:I,MATCH($C430,'Policy Characteristics'!$C:$C,0)))</f>
        <v>% of CO2 captured</v>
      </c>
      <c r="P430" s="358" t="str">
        <f>IF(ISBLANK(INDEX('Policy Characteristics'!J:J,MATCH($C430,'Policy Characteristics'!$C:$C,0))),"",INDEX('Policy Characteristics'!J:J,MATCH($C430,'Policy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30" s="358" t="str">
        <f>IF(ISBLANK(INDEX('Policy Characteristics'!K:K,MATCH($C430,'Policy Characteristics'!$C:$C,0))),"",INDEX('Policy Characteristics'!K:K,MATCH($C430,'Policy Characteristics'!$C:$C,0)))</f>
        <v>ccs.html#ccs</v>
      </c>
      <c r="R430" s="358" t="str">
        <f>IF(ISBLANK(INDEX('Policy Characteristics'!L:L,MATCH($C430,'Policy Characteristics'!$C:$C,0))),"",INDEX('Policy Characteristics'!L:L,MATCH($C430,'Policy Characteristics'!$C:$C,0)))</f>
        <v>carbon-capture-and-sequestration.html</v>
      </c>
    </row>
    <row r="431" spans="1:18" x14ac:dyDescent="0.35">
      <c r="A431" s="358" t="str">
        <f>IF(ISBLANK(INDEX('Policy Characteristics'!A:A,MATCH($C431,'Policy Characteristics'!$C:$C,0))),"",INDEX('Policy Characteristics'!A:A,MATCH($C431,'Policy Characteristics'!$C:$C,0)))</f>
        <v>Industry</v>
      </c>
      <c r="B431" s="358" t="str">
        <f>IF(ISBLANK(INDEX('Policy Characteristics'!B:B,MATCH($C431,'Policy Characteristics'!$C:$C,0))),"",INDEX('Policy Characteristics'!B:B,MATCH($C431,'Policy Characteristics'!$C:$C,0)))</f>
        <v>Carbon Capture and Sequestration</v>
      </c>
      <c r="C431" s="362" t="str">
        <f t="shared" ref="C431:C463" si="30">C$414</f>
        <v>Industry Sector Fraction of Potential Additional CCS Achieved</v>
      </c>
      <c r="D431" s="286" t="s">
        <v>3227</v>
      </c>
      <c r="E431" s="286" t="s">
        <v>2617</v>
      </c>
      <c r="F431" s="195" t="s">
        <v>3191</v>
      </c>
      <c r="G431" s="53" t="s">
        <v>3183</v>
      </c>
      <c r="H431" s="54">
        <v>925</v>
      </c>
      <c r="I431" s="9" t="s">
        <v>46</v>
      </c>
      <c r="J431" s="360" t="str">
        <f>IF(ISBLANK(INDEX('Policy Characteristics'!D:D,MATCH($C431,'Policy Characteristics'!$C:$C,0))),"",INDEX('Policy Characteristics'!D:D,MATCH($C431,'Policy Characteristics'!$C:$C,0)))</f>
        <v>Industry CCS</v>
      </c>
      <c r="K431" s="358" t="str">
        <f>IF(ISBLANK(INDEX('Policy Characteristics'!E:E,MATCH($C431,'Policy Characteristics'!$C:$C,0))),"",INDEX('Policy Characteristics'!E:E,MATCH($C431,'Policy Characteristics'!$C:$C,0)))</f>
        <v>indst CCS</v>
      </c>
      <c r="L431" s="380">
        <f>IF(ISBLANK(INDEX('Policy Characteristics'!F:F,MATCH($C431,'Policy Characteristics'!$C:$C,0))),"",INDEX('Policy Characteristics'!F:F,MATCH($C431,'Policy Characteristics'!$C:$C,0)))</f>
        <v>0</v>
      </c>
      <c r="M431" s="380">
        <f>IF(ISBLANK(INDEX('Policy Characteristics'!G:G,MATCH($C431,'Policy Characteristics'!$C:$C,0))),"",INDEX('Policy Characteristics'!G:G,MATCH($C431,'Policy Characteristics'!$C:$C,0)))</f>
        <v>1</v>
      </c>
      <c r="N431" s="380">
        <f>IF(ISBLANK(INDEX('Policy Characteristics'!H:H,MATCH($C431,'Policy Characteristics'!$C:$C,0))),"",INDEX('Policy Characteristics'!H:H,MATCH($C431,'Policy Characteristics'!$C:$C,0)))</f>
        <v>0.01</v>
      </c>
      <c r="O431" s="358" t="str">
        <f>IF(ISBLANK(INDEX('Policy Characteristics'!I:I,MATCH($C431,'Policy Characteristics'!$C:$C,0))),"",INDEX('Policy Characteristics'!I:I,MATCH($C431,'Policy Characteristics'!$C:$C,0)))</f>
        <v>% of CO2 captured</v>
      </c>
      <c r="P431" s="358" t="str">
        <f>IF(ISBLANK(INDEX('Policy Characteristics'!J:J,MATCH($C431,'Policy Characteristics'!$C:$C,0))),"",INDEX('Policy Characteristics'!J:J,MATCH($C431,'Policy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31" s="358" t="str">
        <f>IF(ISBLANK(INDEX('Policy Characteristics'!K:K,MATCH($C431,'Policy Characteristics'!$C:$C,0))),"",INDEX('Policy Characteristics'!K:K,MATCH($C431,'Policy Characteristics'!$C:$C,0)))</f>
        <v>ccs.html#ccs</v>
      </c>
      <c r="R431" s="358" t="str">
        <f>IF(ISBLANK(INDEX('Policy Characteristics'!L:L,MATCH($C431,'Policy Characteristics'!$C:$C,0))),"",INDEX('Policy Characteristics'!L:L,MATCH($C431,'Policy Characteristics'!$C:$C,0)))</f>
        <v>carbon-capture-and-sequestration.html</v>
      </c>
    </row>
    <row r="432" spans="1:18" x14ac:dyDescent="0.35">
      <c r="A432" s="358" t="str">
        <f>IF(ISBLANK(INDEX('Policy Characteristics'!A:A,MATCH($C432,'Policy Characteristics'!$C:$C,0))),"",INDEX('Policy Characteristics'!A:A,MATCH($C432,'Policy Characteristics'!$C:$C,0)))</f>
        <v>Industry</v>
      </c>
      <c r="B432" s="358" t="str">
        <f>IF(ISBLANK(INDEX('Policy Characteristics'!B:B,MATCH($C432,'Policy Characteristics'!$C:$C,0))),"",INDEX('Policy Characteristics'!B:B,MATCH($C432,'Policy Characteristics'!$C:$C,0)))</f>
        <v>Carbon Capture and Sequestration</v>
      </c>
      <c r="C432" s="362" t="str">
        <f t="shared" si="30"/>
        <v>Industry Sector Fraction of Potential Additional CCS Achieved</v>
      </c>
      <c r="D432" s="286" t="s">
        <v>3228</v>
      </c>
      <c r="E432" s="286" t="s">
        <v>3181</v>
      </c>
      <c r="F432" s="195" t="s">
        <v>2665</v>
      </c>
      <c r="G432" s="53" t="s">
        <v>3182</v>
      </c>
      <c r="H432" s="54">
        <v>926</v>
      </c>
      <c r="I432" s="53" t="s">
        <v>45</v>
      </c>
      <c r="J432" s="360" t="str">
        <f>IF(ISBLANK(INDEX('Policy Characteristics'!D:D,MATCH($C432,'Policy Characteristics'!$C:$C,0))),"",INDEX('Policy Characteristics'!D:D,MATCH($C432,'Policy Characteristics'!$C:$C,0)))</f>
        <v>Industry CCS</v>
      </c>
      <c r="K432" s="358" t="str">
        <f>IF(ISBLANK(INDEX('Policy Characteristics'!E:E,MATCH($C432,'Policy Characteristics'!$C:$C,0))),"",INDEX('Policy Characteristics'!E:E,MATCH($C432,'Policy Characteristics'!$C:$C,0)))</f>
        <v>indst CCS</v>
      </c>
      <c r="L432" s="380">
        <f>IF(ISBLANK(INDEX('Policy Characteristics'!F:F,MATCH($C432,'Policy Characteristics'!$C:$C,0))),"",INDEX('Policy Characteristics'!F:F,MATCH($C432,'Policy Characteristics'!$C:$C,0)))</f>
        <v>0</v>
      </c>
      <c r="M432" s="380">
        <f>IF(ISBLANK(INDEX('Policy Characteristics'!G:G,MATCH($C432,'Policy Characteristics'!$C:$C,0))),"",INDEX('Policy Characteristics'!G:G,MATCH($C432,'Policy Characteristics'!$C:$C,0)))</f>
        <v>1</v>
      </c>
      <c r="N432" s="380">
        <f>IF(ISBLANK(INDEX('Policy Characteristics'!H:H,MATCH($C432,'Policy Characteristics'!$C:$C,0))),"",INDEX('Policy Characteristics'!H:H,MATCH($C432,'Policy Characteristics'!$C:$C,0)))</f>
        <v>0.01</v>
      </c>
      <c r="O432" s="358" t="str">
        <f>IF(ISBLANK(INDEX('Policy Characteristics'!I:I,MATCH($C432,'Policy Characteristics'!$C:$C,0))),"",INDEX('Policy Characteristics'!I:I,MATCH($C432,'Policy Characteristics'!$C:$C,0)))</f>
        <v>% of CO2 captured</v>
      </c>
      <c r="P432" s="358" t="str">
        <f>IF(ISBLANK(INDEX('Policy Characteristics'!J:J,MATCH($C432,'Policy Characteristics'!$C:$C,0))),"",INDEX('Policy Characteristics'!J:J,MATCH($C432,'Policy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32" s="358" t="str">
        <f>IF(ISBLANK(INDEX('Policy Characteristics'!K:K,MATCH($C432,'Policy Characteristics'!$C:$C,0))),"",INDEX('Policy Characteristics'!K:K,MATCH($C432,'Policy Characteristics'!$C:$C,0)))</f>
        <v>ccs.html#ccs</v>
      </c>
      <c r="R432" s="358" t="str">
        <f>IF(ISBLANK(INDEX('Policy Characteristics'!L:L,MATCH($C432,'Policy Characteristics'!$C:$C,0))),"",INDEX('Policy Characteristics'!L:L,MATCH($C432,'Policy Characteristics'!$C:$C,0)))</f>
        <v>carbon-capture-and-sequestration.html</v>
      </c>
    </row>
    <row r="433" spans="1:18" x14ac:dyDescent="0.35">
      <c r="A433" s="358" t="str">
        <f>IF(ISBLANK(INDEX('Policy Characteristics'!A:A,MATCH($C433,'Policy Characteristics'!$C:$C,0))),"",INDEX('Policy Characteristics'!A:A,MATCH($C433,'Policy Characteristics'!$C:$C,0)))</f>
        <v>Industry</v>
      </c>
      <c r="B433" s="358" t="str">
        <f>IF(ISBLANK(INDEX('Policy Characteristics'!B:B,MATCH($C433,'Policy Characteristics'!$C:$C,0))),"",INDEX('Policy Characteristics'!B:B,MATCH($C433,'Policy Characteristics'!$C:$C,0)))</f>
        <v>Carbon Capture and Sequestration</v>
      </c>
      <c r="C433" s="362" t="str">
        <f t="shared" si="30"/>
        <v>Industry Sector Fraction of Potential Additional CCS Achieved</v>
      </c>
      <c r="D433" s="286" t="s">
        <v>3228</v>
      </c>
      <c r="E433" s="286" t="s">
        <v>2617</v>
      </c>
      <c r="F433" s="195" t="s">
        <v>2665</v>
      </c>
      <c r="G433" s="53" t="s">
        <v>3183</v>
      </c>
      <c r="H433" s="54">
        <v>927</v>
      </c>
      <c r="I433" s="53" t="s">
        <v>45</v>
      </c>
      <c r="J433" s="360" t="str">
        <f>IF(ISBLANK(INDEX('Policy Characteristics'!D:D,MATCH($C433,'Policy Characteristics'!$C:$C,0))),"",INDEX('Policy Characteristics'!D:D,MATCH($C433,'Policy Characteristics'!$C:$C,0)))</f>
        <v>Industry CCS</v>
      </c>
      <c r="K433" s="358" t="str">
        <f>IF(ISBLANK(INDEX('Policy Characteristics'!E:E,MATCH($C433,'Policy Characteristics'!$C:$C,0))),"",INDEX('Policy Characteristics'!E:E,MATCH($C433,'Policy Characteristics'!$C:$C,0)))</f>
        <v>indst CCS</v>
      </c>
      <c r="L433" s="380">
        <f>IF(ISBLANK(INDEX('Policy Characteristics'!F:F,MATCH($C433,'Policy Characteristics'!$C:$C,0))),"",INDEX('Policy Characteristics'!F:F,MATCH($C433,'Policy Characteristics'!$C:$C,0)))</f>
        <v>0</v>
      </c>
      <c r="M433" s="380">
        <f>IF(ISBLANK(INDEX('Policy Characteristics'!G:G,MATCH($C433,'Policy Characteristics'!$C:$C,0))),"",INDEX('Policy Characteristics'!G:G,MATCH($C433,'Policy Characteristics'!$C:$C,0)))</f>
        <v>1</v>
      </c>
      <c r="N433" s="380">
        <f>IF(ISBLANK(INDEX('Policy Characteristics'!H:H,MATCH($C433,'Policy Characteristics'!$C:$C,0))),"",INDEX('Policy Characteristics'!H:H,MATCH($C433,'Policy Characteristics'!$C:$C,0)))</f>
        <v>0.01</v>
      </c>
      <c r="O433" s="358" t="str">
        <f>IF(ISBLANK(INDEX('Policy Characteristics'!I:I,MATCH($C433,'Policy Characteristics'!$C:$C,0))),"",INDEX('Policy Characteristics'!I:I,MATCH($C433,'Policy Characteristics'!$C:$C,0)))</f>
        <v>% of CO2 captured</v>
      </c>
      <c r="P433" s="358" t="str">
        <f>IF(ISBLANK(INDEX('Policy Characteristics'!J:J,MATCH($C433,'Policy Characteristics'!$C:$C,0))),"",INDEX('Policy Characteristics'!J:J,MATCH($C433,'Policy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33" s="358" t="str">
        <f>IF(ISBLANK(INDEX('Policy Characteristics'!K:K,MATCH($C433,'Policy Characteristics'!$C:$C,0))),"",INDEX('Policy Characteristics'!K:K,MATCH($C433,'Policy Characteristics'!$C:$C,0)))</f>
        <v>ccs.html#ccs</v>
      </c>
      <c r="R433" s="358" t="str">
        <f>IF(ISBLANK(INDEX('Policy Characteristics'!L:L,MATCH($C433,'Policy Characteristics'!$C:$C,0))),"",INDEX('Policy Characteristics'!L:L,MATCH($C433,'Policy Characteristics'!$C:$C,0)))</f>
        <v>carbon-capture-and-sequestration.html</v>
      </c>
    </row>
    <row r="434" spans="1:18" x14ac:dyDescent="0.35">
      <c r="A434" s="358" t="str">
        <f>IF(ISBLANK(INDEX('Policy Characteristics'!A:A,MATCH($C434,'Policy Characteristics'!$C:$C,0))),"",INDEX('Policy Characteristics'!A:A,MATCH($C434,'Policy Characteristics'!$C:$C,0)))</f>
        <v>Industry</v>
      </c>
      <c r="B434" s="358" t="str">
        <f>IF(ISBLANK(INDEX('Policy Characteristics'!B:B,MATCH($C434,'Policy Characteristics'!$C:$C,0))),"",INDEX('Policy Characteristics'!B:B,MATCH($C434,'Policy Characteristics'!$C:$C,0)))</f>
        <v>Carbon Capture and Sequestration</v>
      </c>
      <c r="C434" s="362" t="str">
        <f t="shared" si="30"/>
        <v>Industry Sector Fraction of Potential Additional CCS Achieved</v>
      </c>
      <c r="D434" s="286" t="s">
        <v>3229</v>
      </c>
      <c r="E434" s="286" t="s">
        <v>3181</v>
      </c>
      <c r="F434" s="195" t="s">
        <v>3192</v>
      </c>
      <c r="G434" s="53" t="s">
        <v>3182</v>
      </c>
      <c r="H434" s="54">
        <v>928</v>
      </c>
      <c r="I434" s="53" t="s">
        <v>45</v>
      </c>
      <c r="J434" s="360" t="str">
        <f>IF(ISBLANK(INDEX('Policy Characteristics'!D:D,MATCH($C434,'Policy Characteristics'!$C:$C,0))),"",INDEX('Policy Characteristics'!D:D,MATCH($C434,'Policy Characteristics'!$C:$C,0)))</f>
        <v>Industry CCS</v>
      </c>
      <c r="K434" s="358" t="str">
        <f>IF(ISBLANK(INDEX('Policy Characteristics'!E:E,MATCH($C434,'Policy Characteristics'!$C:$C,0))),"",INDEX('Policy Characteristics'!E:E,MATCH($C434,'Policy Characteristics'!$C:$C,0)))</f>
        <v>indst CCS</v>
      </c>
      <c r="L434" s="380">
        <f>IF(ISBLANK(INDEX('Policy Characteristics'!F:F,MATCH($C434,'Policy Characteristics'!$C:$C,0))),"",INDEX('Policy Characteristics'!F:F,MATCH($C434,'Policy Characteristics'!$C:$C,0)))</f>
        <v>0</v>
      </c>
      <c r="M434" s="380">
        <f>IF(ISBLANK(INDEX('Policy Characteristics'!G:G,MATCH($C434,'Policy Characteristics'!$C:$C,0))),"",INDEX('Policy Characteristics'!G:G,MATCH($C434,'Policy Characteristics'!$C:$C,0)))</f>
        <v>1</v>
      </c>
      <c r="N434" s="380">
        <f>IF(ISBLANK(INDEX('Policy Characteristics'!H:H,MATCH($C434,'Policy Characteristics'!$C:$C,0))),"",INDEX('Policy Characteristics'!H:H,MATCH($C434,'Policy Characteristics'!$C:$C,0)))</f>
        <v>0.01</v>
      </c>
      <c r="O434" s="358" t="str">
        <f>IF(ISBLANK(INDEX('Policy Characteristics'!I:I,MATCH($C434,'Policy Characteristics'!$C:$C,0))),"",INDEX('Policy Characteristics'!I:I,MATCH($C434,'Policy Characteristics'!$C:$C,0)))</f>
        <v>% of CO2 captured</v>
      </c>
      <c r="P434" s="358" t="str">
        <f>IF(ISBLANK(INDEX('Policy Characteristics'!J:J,MATCH($C434,'Policy Characteristics'!$C:$C,0))),"",INDEX('Policy Characteristics'!J:J,MATCH($C434,'Policy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34" s="358" t="str">
        <f>IF(ISBLANK(INDEX('Policy Characteristics'!K:K,MATCH($C434,'Policy Characteristics'!$C:$C,0))),"",INDEX('Policy Characteristics'!K:K,MATCH($C434,'Policy Characteristics'!$C:$C,0)))</f>
        <v>ccs.html#ccs</v>
      </c>
      <c r="R434" s="358" t="str">
        <f>IF(ISBLANK(INDEX('Policy Characteristics'!L:L,MATCH($C434,'Policy Characteristics'!$C:$C,0))),"",INDEX('Policy Characteristics'!L:L,MATCH($C434,'Policy Characteristics'!$C:$C,0)))</f>
        <v>carbon-capture-and-sequestration.html</v>
      </c>
    </row>
    <row r="435" spans="1:18" x14ac:dyDescent="0.35">
      <c r="A435" s="358" t="str">
        <f>IF(ISBLANK(INDEX('Policy Characteristics'!A:A,MATCH($C435,'Policy Characteristics'!$C:$C,0))),"",INDEX('Policy Characteristics'!A:A,MATCH($C435,'Policy Characteristics'!$C:$C,0)))</f>
        <v>Industry</v>
      </c>
      <c r="B435" s="358" t="str">
        <f>IF(ISBLANK(INDEX('Policy Characteristics'!B:B,MATCH($C435,'Policy Characteristics'!$C:$C,0))),"",INDEX('Policy Characteristics'!B:B,MATCH($C435,'Policy Characteristics'!$C:$C,0)))</f>
        <v>Carbon Capture and Sequestration</v>
      </c>
      <c r="C435" s="362" t="str">
        <f t="shared" si="30"/>
        <v>Industry Sector Fraction of Potential Additional CCS Achieved</v>
      </c>
      <c r="D435" s="286" t="s">
        <v>3229</v>
      </c>
      <c r="E435" s="286" t="s">
        <v>2617</v>
      </c>
      <c r="F435" s="195" t="s">
        <v>3192</v>
      </c>
      <c r="G435" s="53" t="s">
        <v>3183</v>
      </c>
      <c r="H435" s="54">
        <v>929</v>
      </c>
      <c r="I435" s="9" t="s">
        <v>46</v>
      </c>
      <c r="J435" s="360" t="str">
        <f>IF(ISBLANK(INDEX('Policy Characteristics'!D:D,MATCH($C435,'Policy Characteristics'!$C:$C,0))),"",INDEX('Policy Characteristics'!D:D,MATCH($C435,'Policy Characteristics'!$C:$C,0)))</f>
        <v>Industry CCS</v>
      </c>
      <c r="K435" s="358" t="str">
        <f>IF(ISBLANK(INDEX('Policy Characteristics'!E:E,MATCH($C435,'Policy Characteristics'!$C:$C,0))),"",INDEX('Policy Characteristics'!E:E,MATCH($C435,'Policy Characteristics'!$C:$C,0)))</f>
        <v>indst CCS</v>
      </c>
      <c r="L435" s="380">
        <f>IF(ISBLANK(INDEX('Policy Characteristics'!F:F,MATCH($C435,'Policy Characteristics'!$C:$C,0))),"",INDEX('Policy Characteristics'!F:F,MATCH($C435,'Policy Characteristics'!$C:$C,0)))</f>
        <v>0</v>
      </c>
      <c r="M435" s="380">
        <f>IF(ISBLANK(INDEX('Policy Characteristics'!G:G,MATCH($C435,'Policy Characteristics'!$C:$C,0))),"",INDEX('Policy Characteristics'!G:G,MATCH($C435,'Policy Characteristics'!$C:$C,0)))</f>
        <v>1</v>
      </c>
      <c r="N435" s="380">
        <f>IF(ISBLANK(INDEX('Policy Characteristics'!H:H,MATCH($C435,'Policy Characteristics'!$C:$C,0))),"",INDEX('Policy Characteristics'!H:H,MATCH($C435,'Policy Characteristics'!$C:$C,0)))</f>
        <v>0.01</v>
      </c>
      <c r="O435" s="358" t="str">
        <f>IF(ISBLANK(INDEX('Policy Characteristics'!I:I,MATCH($C435,'Policy Characteristics'!$C:$C,0))),"",INDEX('Policy Characteristics'!I:I,MATCH($C435,'Policy Characteristics'!$C:$C,0)))</f>
        <v>% of CO2 captured</v>
      </c>
      <c r="P435" s="358" t="str">
        <f>IF(ISBLANK(INDEX('Policy Characteristics'!J:J,MATCH($C435,'Policy Characteristics'!$C:$C,0))),"",INDEX('Policy Characteristics'!J:J,MATCH($C435,'Policy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35" s="358" t="str">
        <f>IF(ISBLANK(INDEX('Policy Characteristics'!K:K,MATCH($C435,'Policy Characteristics'!$C:$C,0))),"",INDEX('Policy Characteristics'!K:K,MATCH($C435,'Policy Characteristics'!$C:$C,0)))</f>
        <v>ccs.html#ccs</v>
      </c>
      <c r="R435" s="358" t="str">
        <f>IF(ISBLANK(INDEX('Policy Characteristics'!L:L,MATCH($C435,'Policy Characteristics'!$C:$C,0))),"",INDEX('Policy Characteristics'!L:L,MATCH($C435,'Policy Characteristics'!$C:$C,0)))</f>
        <v>carbon-capture-and-sequestration.html</v>
      </c>
    </row>
    <row r="436" spans="1:18" x14ac:dyDescent="0.35">
      <c r="A436" s="358" t="str">
        <f>IF(ISBLANK(INDEX('Policy Characteristics'!A:A,MATCH($C436,'Policy Characteristics'!$C:$C,0))),"",INDEX('Policy Characteristics'!A:A,MATCH($C436,'Policy Characteristics'!$C:$C,0)))</f>
        <v>Industry</v>
      </c>
      <c r="B436" s="358" t="str">
        <f>IF(ISBLANK(INDEX('Policy Characteristics'!B:B,MATCH($C436,'Policy Characteristics'!$C:$C,0))),"",INDEX('Policy Characteristics'!B:B,MATCH($C436,'Policy Characteristics'!$C:$C,0)))</f>
        <v>Carbon Capture and Sequestration</v>
      </c>
      <c r="C436" s="362" t="str">
        <f t="shared" si="30"/>
        <v>Industry Sector Fraction of Potential Additional CCS Achieved</v>
      </c>
      <c r="D436" s="286" t="s">
        <v>3230</v>
      </c>
      <c r="E436" s="286" t="s">
        <v>3181</v>
      </c>
      <c r="F436" s="195" t="s">
        <v>3193</v>
      </c>
      <c r="G436" s="53" t="s">
        <v>3182</v>
      </c>
      <c r="H436" s="54">
        <v>930</v>
      </c>
      <c r="I436" s="53" t="s">
        <v>45</v>
      </c>
      <c r="J436" s="360" t="str">
        <f>IF(ISBLANK(INDEX('Policy Characteristics'!D:D,MATCH($C436,'Policy Characteristics'!$C:$C,0))),"",INDEX('Policy Characteristics'!D:D,MATCH($C436,'Policy Characteristics'!$C:$C,0)))</f>
        <v>Industry CCS</v>
      </c>
      <c r="K436" s="358" t="str">
        <f>IF(ISBLANK(INDEX('Policy Characteristics'!E:E,MATCH($C436,'Policy Characteristics'!$C:$C,0))),"",INDEX('Policy Characteristics'!E:E,MATCH($C436,'Policy Characteristics'!$C:$C,0)))</f>
        <v>indst CCS</v>
      </c>
      <c r="L436" s="380">
        <f>IF(ISBLANK(INDEX('Policy Characteristics'!F:F,MATCH($C436,'Policy Characteristics'!$C:$C,0))),"",INDEX('Policy Characteristics'!F:F,MATCH($C436,'Policy Characteristics'!$C:$C,0)))</f>
        <v>0</v>
      </c>
      <c r="M436" s="380">
        <f>IF(ISBLANK(INDEX('Policy Characteristics'!G:G,MATCH($C436,'Policy Characteristics'!$C:$C,0))),"",INDEX('Policy Characteristics'!G:G,MATCH($C436,'Policy Characteristics'!$C:$C,0)))</f>
        <v>1</v>
      </c>
      <c r="N436" s="380">
        <f>IF(ISBLANK(INDEX('Policy Characteristics'!H:H,MATCH($C436,'Policy Characteristics'!$C:$C,0))),"",INDEX('Policy Characteristics'!H:H,MATCH($C436,'Policy Characteristics'!$C:$C,0)))</f>
        <v>0.01</v>
      </c>
      <c r="O436" s="358" t="str">
        <f>IF(ISBLANK(INDEX('Policy Characteristics'!I:I,MATCH($C436,'Policy Characteristics'!$C:$C,0))),"",INDEX('Policy Characteristics'!I:I,MATCH($C436,'Policy Characteristics'!$C:$C,0)))</f>
        <v>% of CO2 captured</v>
      </c>
      <c r="P436" s="358" t="str">
        <f>IF(ISBLANK(INDEX('Policy Characteristics'!J:J,MATCH($C436,'Policy Characteristics'!$C:$C,0))),"",INDEX('Policy Characteristics'!J:J,MATCH($C436,'Policy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36" s="358" t="str">
        <f>IF(ISBLANK(INDEX('Policy Characteristics'!K:K,MATCH($C436,'Policy Characteristics'!$C:$C,0))),"",INDEX('Policy Characteristics'!K:K,MATCH($C436,'Policy Characteristics'!$C:$C,0)))</f>
        <v>ccs.html#ccs</v>
      </c>
      <c r="R436" s="358" t="str">
        <f>IF(ISBLANK(INDEX('Policy Characteristics'!L:L,MATCH($C436,'Policy Characteristics'!$C:$C,0))),"",INDEX('Policy Characteristics'!L:L,MATCH($C436,'Policy Characteristics'!$C:$C,0)))</f>
        <v>carbon-capture-and-sequestration.html</v>
      </c>
    </row>
    <row r="437" spans="1:18" x14ac:dyDescent="0.35">
      <c r="A437" s="358" t="str">
        <f>IF(ISBLANK(INDEX('Policy Characteristics'!A:A,MATCH($C437,'Policy Characteristics'!$C:$C,0))),"",INDEX('Policy Characteristics'!A:A,MATCH($C437,'Policy Characteristics'!$C:$C,0)))</f>
        <v>Industry</v>
      </c>
      <c r="B437" s="358" t="str">
        <f>IF(ISBLANK(INDEX('Policy Characteristics'!B:B,MATCH($C437,'Policy Characteristics'!$C:$C,0))),"",INDEX('Policy Characteristics'!B:B,MATCH($C437,'Policy Characteristics'!$C:$C,0)))</f>
        <v>Carbon Capture and Sequestration</v>
      </c>
      <c r="C437" s="362" t="str">
        <f t="shared" si="30"/>
        <v>Industry Sector Fraction of Potential Additional CCS Achieved</v>
      </c>
      <c r="D437" s="286" t="s">
        <v>3230</v>
      </c>
      <c r="E437" s="286" t="s">
        <v>2617</v>
      </c>
      <c r="F437" s="195" t="s">
        <v>3193</v>
      </c>
      <c r="G437" s="53" t="s">
        <v>3183</v>
      </c>
      <c r="H437" s="54">
        <v>931</v>
      </c>
      <c r="I437" s="9" t="s">
        <v>46</v>
      </c>
      <c r="J437" s="360" t="str">
        <f>IF(ISBLANK(INDEX('Policy Characteristics'!D:D,MATCH($C437,'Policy Characteristics'!$C:$C,0))),"",INDEX('Policy Characteristics'!D:D,MATCH($C437,'Policy Characteristics'!$C:$C,0)))</f>
        <v>Industry CCS</v>
      </c>
      <c r="K437" s="358" t="str">
        <f>IF(ISBLANK(INDEX('Policy Characteristics'!E:E,MATCH($C437,'Policy Characteristics'!$C:$C,0))),"",INDEX('Policy Characteristics'!E:E,MATCH($C437,'Policy Characteristics'!$C:$C,0)))</f>
        <v>indst CCS</v>
      </c>
      <c r="L437" s="380">
        <f>IF(ISBLANK(INDEX('Policy Characteristics'!F:F,MATCH($C437,'Policy Characteristics'!$C:$C,0))),"",INDEX('Policy Characteristics'!F:F,MATCH($C437,'Policy Characteristics'!$C:$C,0)))</f>
        <v>0</v>
      </c>
      <c r="M437" s="380">
        <f>IF(ISBLANK(INDEX('Policy Characteristics'!G:G,MATCH($C437,'Policy Characteristics'!$C:$C,0))),"",INDEX('Policy Characteristics'!G:G,MATCH($C437,'Policy Characteristics'!$C:$C,0)))</f>
        <v>1</v>
      </c>
      <c r="N437" s="380">
        <f>IF(ISBLANK(INDEX('Policy Characteristics'!H:H,MATCH($C437,'Policy Characteristics'!$C:$C,0))),"",INDEX('Policy Characteristics'!H:H,MATCH($C437,'Policy Characteristics'!$C:$C,0)))</f>
        <v>0.01</v>
      </c>
      <c r="O437" s="358" t="str">
        <f>IF(ISBLANK(INDEX('Policy Characteristics'!I:I,MATCH($C437,'Policy Characteristics'!$C:$C,0))),"",INDEX('Policy Characteristics'!I:I,MATCH($C437,'Policy Characteristics'!$C:$C,0)))</f>
        <v>% of CO2 captured</v>
      </c>
      <c r="P437" s="358" t="str">
        <f>IF(ISBLANK(INDEX('Policy Characteristics'!J:J,MATCH($C437,'Policy Characteristics'!$C:$C,0))),"",INDEX('Policy Characteristics'!J:J,MATCH($C437,'Policy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37" s="358" t="str">
        <f>IF(ISBLANK(INDEX('Policy Characteristics'!K:K,MATCH($C437,'Policy Characteristics'!$C:$C,0))),"",INDEX('Policy Characteristics'!K:K,MATCH($C437,'Policy Characteristics'!$C:$C,0)))</f>
        <v>ccs.html#ccs</v>
      </c>
      <c r="R437" s="358" t="str">
        <f>IF(ISBLANK(INDEX('Policy Characteristics'!L:L,MATCH($C437,'Policy Characteristics'!$C:$C,0))),"",INDEX('Policy Characteristics'!L:L,MATCH($C437,'Policy Characteristics'!$C:$C,0)))</f>
        <v>carbon-capture-and-sequestration.html</v>
      </c>
    </row>
    <row r="438" spans="1:18" x14ac:dyDescent="0.35">
      <c r="A438" s="358" t="str">
        <f>IF(ISBLANK(INDEX('Policy Characteristics'!A:A,MATCH($C438,'Policy Characteristics'!$C:$C,0))),"",INDEX('Policy Characteristics'!A:A,MATCH($C438,'Policy Characteristics'!$C:$C,0)))</f>
        <v>Industry</v>
      </c>
      <c r="B438" s="358" t="str">
        <f>IF(ISBLANK(INDEX('Policy Characteristics'!B:B,MATCH($C438,'Policy Characteristics'!$C:$C,0))),"",INDEX('Policy Characteristics'!B:B,MATCH($C438,'Policy Characteristics'!$C:$C,0)))</f>
        <v>Carbon Capture and Sequestration</v>
      </c>
      <c r="C438" s="362" t="str">
        <f t="shared" si="30"/>
        <v>Industry Sector Fraction of Potential Additional CCS Achieved</v>
      </c>
      <c r="D438" s="286" t="s">
        <v>3231</v>
      </c>
      <c r="E438" s="286" t="s">
        <v>3181</v>
      </c>
      <c r="F438" s="195" t="s">
        <v>3194</v>
      </c>
      <c r="G438" s="53" t="s">
        <v>3182</v>
      </c>
      <c r="H438" s="54">
        <v>932</v>
      </c>
      <c r="I438" s="53" t="s">
        <v>45</v>
      </c>
      <c r="J438" s="360" t="str">
        <f>IF(ISBLANK(INDEX('Policy Characteristics'!D:D,MATCH($C438,'Policy Characteristics'!$C:$C,0))),"",INDEX('Policy Characteristics'!D:D,MATCH($C438,'Policy Characteristics'!$C:$C,0)))</f>
        <v>Industry CCS</v>
      </c>
      <c r="K438" s="358" t="str">
        <f>IF(ISBLANK(INDEX('Policy Characteristics'!E:E,MATCH($C438,'Policy Characteristics'!$C:$C,0))),"",INDEX('Policy Characteristics'!E:E,MATCH($C438,'Policy Characteristics'!$C:$C,0)))</f>
        <v>indst CCS</v>
      </c>
      <c r="L438" s="380">
        <f>IF(ISBLANK(INDEX('Policy Characteristics'!F:F,MATCH($C438,'Policy Characteristics'!$C:$C,0))),"",INDEX('Policy Characteristics'!F:F,MATCH($C438,'Policy Characteristics'!$C:$C,0)))</f>
        <v>0</v>
      </c>
      <c r="M438" s="380">
        <f>IF(ISBLANK(INDEX('Policy Characteristics'!G:G,MATCH($C438,'Policy Characteristics'!$C:$C,0))),"",INDEX('Policy Characteristics'!G:G,MATCH($C438,'Policy Characteristics'!$C:$C,0)))</f>
        <v>1</v>
      </c>
      <c r="N438" s="380">
        <f>IF(ISBLANK(INDEX('Policy Characteristics'!H:H,MATCH($C438,'Policy Characteristics'!$C:$C,0))),"",INDEX('Policy Characteristics'!H:H,MATCH($C438,'Policy Characteristics'!$C:$C,0)))</f>
        <v>0.01</v>
      </c>
      <c r="O438" s="358" t="str">
        <f>IF(ISBLANK(INDEX('Policy Characteristics'!I:I,MATCH($C438,'Policy Characteristics'!$C:$C,0))),"",INDEX('Policy Characteristics'!I:I,MATCH($C438,'Policy Characteristics'!$C:$C,0)))</f>
        <v>% of CO2 captured</v>
      </c>
      <c r="P438" s="358" t="str">
        <f>IF(ISBLANK(INDEX('Policy Characteristics'!J:J,MATCH($C438,'Policy Characteristics'!$C:$C,0))),"",INDEX('Policy Characteristics'!J:J,MATCH($C438,'Policy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38" s="358" t="str">
        <f>IF(ISBLANK(INDEX('Policy Characteristics'!K:K,MATCH($C438,'Policy Characteristics'!$C:$C,0))),"",INDEX('Policy Characteristics'!K:K,MATCH($C438,'Policy Characteristics'!$C:$C,0)))</f>
        <v>ccs.html#ccs</v>
      </c>
      <c r="R438" s="358" t="str">
        <f>IF(ISBLANK(INDEX('Policy Characteristics'!L:L,MATCH($C438,'Policy Characteristics'!$C:$C,0))),"",INDEX('Policy Characteristics'!L:L,MATCH($C438,'Policy Characteristics'!$C:$C,0)))</f>
        <v>carbon-capture-and-sequestration.html</v>
      </c>
    </row>
    <row r="439" spans="1:18" x14ac:dyDescent="0.35">
      <c r="A439" s="358" t="str">
        <f>IF(ISBLANK(INDEX('Policy Characteristics'!A:A,MATCH($C439,'Policy Characteristics'!$C:$C,0))),"",INDEX('Policy Characteristics'!A:A,MATCH($C439,'Policy Characteristics'!$C:$C,0)))</f>
        <v>Industry</v>
      </c>
      <c r="B439" s="358" t="str">
        <f>IF(ISBLANK(INDEX('Policy Characteristics'!B:B,MATCH($C439,'Policy Characteristics'!$C:$C,0))),"",INDEX('Policy Characteristics'!B:B,MATCH($C439,'Policy Characteristics'!$C:$C,0)))</f>
        <v>Carbon Capture and Sequestration</v>
      </c>
      <c r="C439" s="362" t="str">
        <f t="shared" si="30"/>
        <v>Industry Sector Fraction of Potential Additional CCS Achieved</v>
      </c>
      <c r="D439" s="286" t="s">
        <v>3231</v>
      </c>
      <c r="E439" s="286" t="s">
        <v>2617</v>
      </c>
      <c r="F439" s="195" t="s">
        <v>3194</v>
      </c>
      <c r="G439" s="53" t="s">
        <v>3183</v>
      </c>
      <c r="H439" s="54">
        <v>933</v>
      </c>
      <c r="I439" s="53" t="s">
        <v>45</v>
      </c>
      <c r="J439" s="360" t="str">
        <f>IF(ISBLANK(INDEX('Policy Characteristics'!D:D,MATCH($C439,'Policy Characteristics'!$C:$C,0))),"",INDEX('Policy Characteristics'!D:D,MATCH($C439,'Policy Characteristics'!$C:$C,0)))</f>
        <v>Industry CCS</v>
      </c>
      <c r="K439" s="358" t="str">
        <f>IF(ISBLANK(INDEX('Policy Characteristics'!E:E,MATCH($C439,'Policy Characteristics'!$C:$C,0))),"",INDEX('Policy Characteristics'!E:E,MATCH($C439,'Policy Characteristics'!$C:$C,0)))</f>
        <v>indst CCS</v>
      </c>
      <c r="L439" s="380">
        <f>IF(ISBLANK(INDEX('Policy Characteristics'!F:F,MATCH($C439,'Policy Characteristics'!$C:$C,0))),"",INDEX('Policy Characteristics'!F:F,MATCH($C439,'Policy Characteristics'!$C:$C,0)))</f>
        <v>0</v>
      </c>
      <c r="M439" s="380">
        <f>IF(ISBLANK(INDEX('Policy Characteristics'!G:G,MATCH($C439,'Policy Characteristics'!$C:$C,0))),"",INDEX('Policy Characteristics'!G:G,MATCH($C439,'Policy Characteristics'!$C:$C,0)))</f>
        <v>1</v>
      </c>
      <c r="N439" s="380">
        <f>IF(ISBLANK(INDEX('Policy Characteristics'!H:H,MATCH($C439,'Policy Characteristics'!$C:$C,0))),"",INDEX('Policy Characteristics'!H:H,MATCH($C439,'Policy Characteristics'!$C:$C,0)))</f>
        <v>0.01</v>
      </c>
      <c r="O439" s="358" t="str">
        <f>IF(ISBLANK(INDEX('Policy Characteristics'!I:I,MATCH($C439,'Policy Characteristics'!$C:$C,0))),"",INDEX('Policy Characteristics'!I:I,MATCH($C439,'Policy Characteristics'!$C:$C,0)))</f>
        <v>% of CO2 captured</v>
      </c>
      <c r="P439" s="358" t="str">
        <f>IF(ISBLANK(INDEX('Policy Characteristics'!J:J,MATCH($C439,'Policy Characteristics'!$C:$C,0))),"",INDEX('Policy Characteristics'!J:J,MATCH($C439,'Policy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39" s="358" t="str">
        <f>IF(ISBLANK(INDEX('Policy Characteristics'!K:K,MATCH($C439,'Policy Characteristics'!$C:$C,0))),"",INDEX('Policy Characteristics'!K:K,MATCH($C439,'Policy Characteristics'!$C:$C,0)))</f>
        <v>ccs.html#ccs</v>
      </c>
      <c r="R439" s="358" t="str">
        <f>IF(ISBLANK(INDEX('Policy Characteristics'!L:L,MATCH($C439,'Policy Characteristics'!$C:$C,0))),"",INDEX('Policy Characteristics'!L:L,MATCH($C439,'Policy Characteristics'!$C:$C,0)))</f>
        <v>carbon-capture-and-sequestration.html</v>
      </c>
    </row>
    <row r="440" spans="1:18" x14ac:dyDescent="0.35">
      <c r="A440" s="358" t="str">
        <f>IF(ISBLANK(INDEX('Policy Characteristics'!A:A,MATCH($C440,'Policy Characteristics'!$C:$C,0))),"",INDEX('Policy Characteristics'!A:A,MATCH($C440,'Policy Characteristics'!$C:$C,0)))</f>
        <v>Industry</v>
      </c>
      <c r="B440" s="358" t="str">
        <f>IF(ISBLANK(INDEX('Policy Characteristics'!B:B,MATCH($C440,'Policy Characteristics'!$C:$C,0))),"",INDEX('Policy Characteristics'!B:B,MATCH($C440,'Policy Characteristics'!$C:$C,0)))</f>
        <v>Carbon Capture and Sequestration</v>
      </c>
      <c r="C440" s="362" t="str">
        <f t="shared" si="30"/>
        <v>Industry Sector Fraction of Potential Additional CCS Achieved</v>
      </c>
      <c r="D440" s="286" t="s">
        <v>3232</v>
      </c>
      <c r="E440" s="286" t="s">
        <v>3181</v>
      </c>
      <c r="F440" s="195" t="s">
        <v>2666</v>
      </c>
      <c r="G440" s="53" t="s">
        <v>3182</v>
      </c>
      <c r="H440" s="54">
        <v>934</v>
      </c>
      <c r="I440" s="53" t="s">
        <v>45</v>
      </c>
      <c r="J440" s="360" t="str">
        <f>IF(ISBLANK(INDEX('Policy Characteristics'!D:D,MATCH($C440,'Policy Characteristics'!$C:$C,0))),"",INDEX('Policy Characteristics'!D:D,MATCH($C440,'Policy Characteristics'!$C:$C,0)))</f>
        <v>Industry CCS</v>
      </c>
      <c r="K440" s="358" t="str">
        <f>IF(ISBLANK(INDEX('Policy Characteristics'!E:E,MATCH($C440,'Policy Characteristics'!$C:$C,0))),"",INDEX('Policy Characteristics'!E:E,MATCH($C440,'Policy Characteristics'!$C:$C,0)))</f>
        <v>indst CCS</v>
      </c>
      <c r="L440" s="380">
        <f>IF(ISBLANK(INDEX('Policy Characteristics'!F:F,MATCH($C440,'Policy Characteristics'!$C:$C,0))),"",INDEX('Policy Characteristics'!F:F,MATCH($C440,'Policy Characteristics'!$C:$C,0)))</f>
        <v>0</v>
      </c>
      <c r="M440" s="380">
        <f>IF(ISBLANK(INDEX('Policy Characteristics'!G:G,MATCH($C440,'Policy Characteristics'!$C:$C,0))),"",INDEX('Policy Characteristics'!G:G,MATCH($C440,'Policy Characteristics'!$C:$C,0)))</f>
        <v>1</v>
      </c>
      <c r="N440" s="380">
        <f>IF(ISBLANK(INDEX('Policy Characteristics'!H:H,MATCH($C440,'Policy Characteristics'!$C:$C,0))),"",INDEX('Policy Characteristics'!H:H,MATCH($C440,'Policy Characteristics'!$C:$C,0)))</f>
        <v>0.01</v>
      </c>
      <c r="O440" s="358" t="str">
        <f>IF(ISBLANK(INDEX('Policy Characteristics'!I:I,MATCH($C440,'Policy Characteristics'!$C:$C,0))),"",INDEX('Policy Characteristics'!I:I,MATCH($C440,'Policy Characteristics'!$C:$C,0)))</f>
        <v>% of CO2 captured</v>
      </c>
      <c r="P440" s="358" t="str">
        <f>IF(ISBLANK(INDEX('Policy Characteristics'!J:J,MATCH($C440,'Policy Characteristics'!$C:$C,0))),"",INDEX('Policy Characteristics'!J:J,MATCH($C440,'Policy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40" s="358" t="str">
        <f>IF(ISBLANK(INDEX('Policy Characteristics'!K:K,MATCH($C440,'Policy Characteristics'!$C:$C,0))),"",INDEX('Policy Characteristics'!K:K,MATCH($C440,'Policy Characteristics'!$C:$C,0)))</f>
        <v>ccs.html#ccs</v>
      </c>
      <c r="R440" s="358" t="str">
        <f>IF(ISBLANK(INDEX('Policy Characteristics'!L:L,MATCH($C440,'Policy Characteristics'!$C:$C,0))),"",INDEX('Policy Characteristics'!L:L,MATCH($C440,'Policy Characteristics'!$C:$C,0)))</f>
        <v>carbon-capture-and-sequestration.html</v>
      </c>
    </row>
    <row r="441" spans="1:18" x14ac:dyDescent="0.35">
      <c r="A441" s="358" t="str">
        <f>IF(ISBLANK(INDEX('Policy Characteristics'!A:A,MATCH($C441,'Policy Characteristics'!$C:$C,0))),"",INDEX('Policy Characteristics'!A:A,MATCH($C441,'Policy Characteristics'!$C:$C,0)))</f>
        <v>Industry</v>
      </c>
      <c r="B441" s="358" t="str">
        <f>IF(ISBLANK(INDEX('Policy Characteristics'!B:B,MATCH($C441,'Policy Characteristics'!$C:$C,0))),"",INDEX('Policy Characteristics'!B:B,MATCH($C441,'Policy Characteristics'!$C:$C,0)))</f>
        <v>Carbon Capture and Sequestration</v>
      </c>
      <c r="C441" s="362" t="str">
        <f t="shared" si="30"/>
        <v>Industry Sector Fraction of Potential Additional CCS Achieved</v>
      </c>
      <c r="D441" s="286" t="s">
        <v>3232</v>
      </c>
      <c r="E441" s="286" t="s">
        <v>2617</v>
      </c>
      <c r="F441" s="195" t="s">
        <v>2666</v>
      </c>
      <c r="G441" s="53" t="s">
        <v>3183</v>
      </c>
      <c r="H441" s="54">
        <v>935</v>
      </c>
      <c r="I441" s="53" t="s">
        <v>45</v>
      </c>
      <c r="J441" s="360" t="str">
        <f>IF(ISBLANK(INDEX('Policy Characteristics'!D:D,MATCH($C441,'Policy Characteristics'!$C:$C,0))),"",INDEX('Policy Characteristics'!D:D,MATCH($C441,'Policy Characteristics'!$C:$C,0)))</f>
        <v>Industry CCS</v>
      </c>
      <c r="K441" s="358" t="str">
        <f>IF(ISBLANK(INDEX('Policy Characteristics'!E:E,MATCH($C441,'Policy Characteristics'!$C:$C,0))),"",INDEX('Policy Characteristics'!E:E,MATCH($C441,'Policy Characteristics'!$C:$C,0)))</f>
        <v>indst CCS</v>
      </c>
      <c r="L441" s="380">
        <f>IF(ISBLANK(INDEX('Policy Characteristics'!F:F,MATCH($C441,'Policy Characteristics'!$C:$C,0))),"",INDEX('Policy Characteristics'!F:F,MATCH($C441,'Policy Characteristics'!$C:$C,0)))</f>
        <v>0</v>
      </c>
      <c r="M441" s="380">
        <f>IF(ISBLANK(INDEX('Policy Characteristics'!G:G,MATCH($C441,'Policy Characteristics'!$C:$C,0))),"",INDEX('Policy Characteristics'!G:G,MATCH($C441,'Policy Characteristics'!$C:$C,0)))</f>
        <v>1</v>
      </c>
      <c r="N441" s="380">
        <f>IF(ISBLANK(INDEX('Policy Characteristics'!H:H,MATCH($C441,'Policy Characteristics'!$C:$C,0))),"",INDEX('Policy Characteristics'!H:H,MATCH($C441,'Policy Characteristics'!$C:$C,0)))</f>
        <v>0.01</v>
      </c>
      <c r="O441" s="358" t="str">
        <f>IF(ISBLANK(INDEX('Policy Characteristics'!I:I,MATCH($C441,'Policy Characteristics'!$C:$C,0))),"",INDEX('Policy Characteristics'!I:I,MATCH($C441,'Policy Characteristics'!$C:$C,0)))</f>
        <v>% of CO2 captured</v>
      </c>
      <c r="P441" s="358" t="str">
        <f>IF(ISBLANK(INDEX('Policy Characteristics'!J:J,MATCH($C441,'Policy Characteristics'!$C:$C,0))),"",INDEX('Policy Characteristics'!J:J,MATCH($C441,'Policy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41" s="358" t="str">
        <f>IF(ISBLANK(INDEX('Policy Characteristics'!K:K,MATCH($C441,'Policy Characteristics'!$C:$C,0))),"",INDEX('Policy Characteristics'!K:K,MATCH($C441,'Policy Characteristics'!$C:$C,0)))</f>
        <v>ccs.html#ccs</v>
      </c>
      <c r="R441" s="358" t="str">
        <f>IF(ISBLANK(INDEX('Policy Characteristics'!L:L,MATCH($C441,'Policy Characteristics'!$C:$C,0))),"",INDEX('Policy Characteristics'!L:L,MATCH($C441,'Policy Characteristics'!$C:$C,0)))</f>
        <v>carbon-capture-and-sequestration.html</v>
      </c>
    </row>
    <row r="442" spans="1:18" x14ac:dyDescent="0.35">
      <c r="A442" s="358" t="str">
        <f>IF(ISBLANK(INDEX('Policy Characteristics'!A:A,MATCH($C442,'Policy Characteristics'!$C:$C,0))),"",INDEX('Policy Characteristics'!A:A,MATCH($C442,'Policy Characteristics'!$C:$C,0)))</f>
        <v>Industry</v>
      </c>
      <c r="B442" s="358" t="str">
        <f>IF(ISBLANK(INDEX('Policy Characteristics'!B:B,MATCH($C442,'Policy Characteristics'!$C:$C,0))),"",INDEX('Policy Characteristics'!B:B,MATCH($C442,'Policy Characteristics'!$C:$C,0)))</f>
        <v>Carbon Capture and Sequestration</v>
      </c>
      <c r="C442" s="362" t="str">
        <f t="shared" si="30"/>
        <v>Industry Sector Fraction of Potential Additional CCS Achieved</v>
      </c>
      <c r="D442" s="286" t="s">
        <v>3233</v>
      </c>
      <c r="E442" s="286" t="s">
        <v>3181</v>
      </c>
      <c r="F442" s="195" t="s">
        <v>3195</v>
      </c>
      <c r="G442" s="53" t="s">
        <v>3182</v>
      </c>
      <c r="H442" s="54">
        <v>936</v>
      </c>
      <c r="I442" s="53" t="s">
        <v>45</v>
      </c>
      <c r="J442" s="360" t="str">
        <f>IF(ISBLANK(INDEX('Policy Characteristics'!D:D,MATCH($C442,'Policy Characteristics'!$C:$C,0))),"",INDEX('Policy Characteristics'!D:D,MATCH($C442,'Policy Characteristics'!$C:$C,0)))</f>
        <v>Industry CCS</v>
      </c>
      <c r="K442" s="358" t="str">
        <f>IF(ISBLANK(INDEX('Policy Characteristics'!E:E,MATCH($C442,'Policy Characteristics'!$C:$C,0))),"",INDEX('Policy Characteristics'!E:E,MATCH($C442,'Policy Characteristics'!$C:$C,0)))</f>
        <v>indst CCS</v>
      </c>
      <c r="L442" s="380">
        <f>IF(ISBLANK(INDEX('Policy Characteristics'!F:F,MATCH($C442,'Policy Characteristics'!$C:$C,0))),"",INDEX('Policy Characteristics'!F:F,MATCH($C442,'Policy Characteristics'!$C:$C,0)))</f>
        <v>0</v>
      </c>
      <c r="M442" s="380">
        <f>IF(ISBLANK(INDEX('Policy Characteristics'!G:G,MATCH($C442,'Policy Characteristics'!$C:$C,0))),"",INDEX('Policy Characteristics'!G:G,MATCH($C442,'Policy Characteristics'!$C:$C,0)))</f>
        <v>1</v>
      </c>
      <c r="N442" s="380">
        <f>IF(ISBLANK(INDEX('Policy Characteristics'!H:H,MATCH($C442,'Policy Characteristics'!$C:$C,0))),"",INDEX('Policy Characteristics'!H:H,MATCH($C442,'Policy Characteristics'!$C:$C,0)))</f>
        <v>0.01</v>
      </c>
      <c r="O442" s="358" t="str">
        <f>IF(ISBLANK(INDEX('Policy Characteristics'!I:I,MATCH($C442,'Policy Characteristics'!$C:$C,0))),"",INDEX('Policy Characteristics'!I:I,MATCH($C442,'Policy Characteristics'!$C:$C,0)))</f>
        <v>% of CO2 captured</v>
      </c>
      <c r="P442" s="358" t="str">
        <f>IF(ISBLANK(INDEX('Policy Characteristics'!J:J,MATCH($C442,'Policy Characteristics'!$C:$C,0))),"",INDEX('Policy Characteristics'!J:J,MATCH($C442,'Policy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42" s="358" t="str">
        <f>IF(ISBLANK(INDEX('Policy Characteristics'!K:K,MATCH($C442,'Policy Characteristics'!$C:$C,0))),"",INDEX('Policy Characteristics'!K:K,MATCH($C442,'Policy Characteristics'!$C:$C,0)))</f>
        <v>ccs.html#ccs</v>
      </c>
      <c r="R442" s="358" t="str">
        <f>IF(ISBLANK(INDEX('Policy Characteristics'!L:L,MATCH($C442,'Policy Characteristics'!$C:$C,0))),"",INDEX('Policy Characteristics'!L:L,MATCH($C442,'Policy Characteristics'!$C:$C,0)))</f>
        <v>carbon-capture-and-sequestration.html</v>
      </c>
    </row>
    <row r="443" spans="1:18" x14ac:dyDescent="0.35">
      <c r="A443" s="358" t="str">
        <f>IF(ISBLANK(INDEX('Policy Characteristics'!A:A,MATCH($C443,'Policy Characteristics'!$C:$C,0))),"",INDEX('Policy Characteristics'!A:A,MATCH($C443,'Policy Characteristics'!$C:$C,0)))</f>
        <v>Industry</v>
      </c>
      <c r="B443" s="358" t="str">
        <f>IF(ISBLANK(INDEX('Policy Characteristics'!B:B,MATCH($C443,'Policy Characteristics'!$C:$C,0))),"",INDEX('Policy Characteristics'!B:B,MATCH($C443,'Policy Characteristics'!$C:$C,0)))</f>
        <v>Carbon Capture and Sequestration</v>
      </c>
      <c r="C443" s="362" t="str">
        <f t="shared" si="30"/>
        <v>Industry Sector Fraction of Potential Additional CCS Achieved</v>
      </c>
      <c r="D443" s="286" t="s">
        <v>3233</v>
      </c>
      <c r="E443" s="286" t="s">
        <v>2617</v>
      </c>
      <c r="F443" s="195" t="s">
        <v>3195</v>
      </c>
      <c r="G443" s="53" t="s">
        <v>3183</v>
      </c>
      <c r="H443" s="54">
        <v>937</v>
      </c>
      <c r="I443" s="9" t="s">
        <v>46</v>
      </c>
      <c r="J443" s="360" t="str">
        <f>IF(ISBLANK(INDEX('Policy Characteristics'!D:D,MATCH($C443,'Policy Characteristics'!$C:$C,0))),"",INDEX('Policy Characteristics'!D:D,MATCH($C443,'Policy Characteristics'!$C:$C,0)))</f>
        <v>Industry CCS</v>
      </c>
      <c r="K443" s="358" t="str">
        <f>IF(ISBLANK(INDEX('Policy Characteristics'!E:E,MATCH($C443,'Policy Characteristics'!$C:$C,0))),"",INDEX('Policy Characteristics'!E:E,MATCH($C443,'Policy Characteristics'!$C:$C,0)))</f>
        <v>indst CCS</v>
      </c>
      <c r="L443" s="380">
        <f>IF(ISBLANK(INDEX('Policy Characteristics'!F:F,MATCH($C443,'Policy Characteristics'!$C:$C,0))),"",INDEX('Policy Characteristics'!F:F,MATCH($C443,'Policy Characteristics'!$C:$C,0)))</f>
        <v>0</v>
      </c>
      <c r="M443" s="380">
        <f>IF(ISBLANK(INDEX('Policy Characteristics'!G:G,MATCH($C443,'Policy Characteristics'!$C:$C,0))),"",INDEX('Policy Characteristics'!G:G,MATCH($C443,'Policy Characteristics'!$C:$C,0)))</f>
        <v>1</v>
      </c>
      <c r="N443" s="380">
        <f>IF(ISBLANK(INDEX('Policy Characteristics'!H:H,MATCH($C443,'Policy Characteristics'!$C:$C,0))),"",INDEX('Policy Characteristics'!H:H,MATCH($C443,'Policy Characteristics'!$C:$C,0)))</f>
        <v>0.01</v>
      </c>
      <c r="O443" s="358" t="str">
        <f>IF(ISBLANK(INDEX('Policy Characteristics'!I:I,MATCH($C443,'Policy Characteristics'!$C:$C,0))),"",INDEX('Policy Characteristics'!I:I,MATCH($C443,'Policy Characteristics'!$C:$C,0)))</f>
        <v>% of CO2 captured</v>
      </c>
      <c r="P443" s="358" t="str">
        <f>IF(ISBLANK(INDEX('Policy Characteristics'!J:J,MATCH($C443,'Policy Characteristics'!$C:$C,0))),"",INDEX('Policy Characteristics'!J:J,MATCH($C443,'Policy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43" s="358" t="str">
        <f>IF(ISBLANK(INDEX('Policy Characteristics'!K:K,MATCH($C443,'Policy Characteristics'!$C:$C,0))),"",INDEX('Policy Characteristics'!K:K,MATCH($C443,'Policy Characteristics'!$C:$C,0)))</f>
        <v>ccs.html#ccs</v>
      </c>
      <c r="R443" s="358" t="str">
        <f>IF(ISBLANK(INDEX('Policy Characteristics'!L:L,MATCH($C443,'Policy Characteristics'!$C:$C,0))),"",INDEX('Policy Characteristics'!L:L,MATCH($C443,'Policy Characteristics'!$C:$C,0)))</f>
        <v>carbon-capture-and-sequestration.html</v>
      </c>
    </row>
    <row r="444" spans="1:18" x14ac:dyDescent="0.35">
      <c r="A444" s="358" t="str">
        <f>IF(ISBLANK(INDEX('Policy Characteristics'!A:A,MATCH($C444,'Policy Characteristics'!$C:$C,0))),"",INDEX('Policy Characteristics'!A:A,MATCH($C444,'Policy Characteristics'!$C:$C,0)))</f>
        <v>Industry</v>
      </c>
      <c r="B444" s="358" t="str">
        <f>IF(ISBLANK(INDEX('Policy Characteristics'!B:B,MATCH($C444,'Policy Characteristics'!$C:$C,0))),"",INDEX('Policy Characteristics'!B:B,MATCH($C444,'Policy Characteristics'!$C:$C,0)))</f>
        <v>Carbon Capture and Sequestration</v>
      </c>
      <c r="C444" s="362" t="str">
        <f t="shared" si="30"/>
        <v>Industry Sector Fraction of Potential Additional CCS Achieved</v>
      </c>
      <c r="D444" s="286" t="s">
        <v>3234</v>
      </c>
      <c r="E444" s="286" t="s">
        <v>3181</v>
      </c>
      <c r="F444" s="195" t="s">
        <v>3196</v>
      </c>
      <c r="G444" s="53" t="s">
        <v>3182</v>
      </c>
      <c r="H444" s="54">
        <v>938</v>
      </c>
      <c r="I444" s="53" t="s">
        <v>45</v>
      </c>
      <c r="J444" s="360" t="str">
        <f>IF(ISBLANK(INDEX('Policy Characteristics'!D:D,MATCH($C444,'Policy Characteristics'!$C:$C,0))),"",INDEX('Policy Characteristics'!D:D,MATCH($C444,'Policy Characteristics'!$C:$C,0)))</f>
        <v>Industry CCS</v>
      </c>
      <c r="K444" s="358" t="str">
        <f>IF(ISBLANK(INDEX('Policy Characteristics'!E:E,MATCH($C444,'Policy Characteristics'!$C:$C,0))),"",INDEX('Policy Characteristics'!E:E,MATCH($C444,'Policy Characteristics'!$C:$C,0)))</f>
        <v>indst CCS</v>
      </c>
      <c r="L444" s="380">
        <f>IF(ISBLANK(INDEX('Policy Characteristics'!F:F,MATCH($C444,'Policy Characteristics'!$C:$C,0))),"",INDEX('Policy Characteristics'!F:F,MATCH($C444,'Policy Characteristics'!$C:$C,0)))</f>
        <v>0</v>
      </c>
      <c r="M444" s="380">
        <f>IF(ISBLANK(INDEX('Policy Characteristics'!G:G,MATCH($C444,'Policy Characteristics'!$C:$C,0))),"",INDEX('Policy Characteristics'!G:G,MATCH($C444,'Policy Characteristics'!$C:$C,0)))</f>
        <v>1</v>
      </c>
      <c r="N444" s="380">
        <f>IF(ISBLANK(INDEX('Policy Characteristics'!H:H,MATCH($C444,'Policy Characteristics'!$C:$C,0))),"",INDEX('Policy Characteristics'!H:H,MATCH($C444,'Policy Characteristics'!$C:$C,0)))</f>
        <v>0.01</v>
      </c>
      <c r="O444" s="358" t="str">
        <f>IF(ISBLANK(INDEX('Policy Characteristics'!I:I,MATCH($C444,'Policy Characteristics'!$C:$C,0))),"",INDEX('Policy Characteristics'!I:I,MATCH($C444,'Policy Characteristics'!$C:$C,0)))</f>
        <v>% of CO2 captured</v>
      </c>
      <c r="P444" s="358" t="str">
        <f>IF(ISBLANK(INDEX('Policy Characteristics'!J:J,MATCH($C444,'Policy Characteristics'!$C:$C,0))),"",INDEX('Policy Characteristics'!J:J,MATCH($C444,'Policy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44" s="358" t="str">
        <f>IF(ISBLANK(INDEX('Policy Characteristics'!K:K,MATCH($C444,'Policy Characteristics'!$C:$C,0))),"",INDEX('Policy Characteristics'!K:K,MATCH($C444,'Policy Characteristics'!$C:$C,0)))</f>
        <v>ccs.html#ccs</v>
      </c>
      <c r="R444" s="358" t="str">
        <f>IF(ISBLANK(INDEX('Policy Characteristics'!L:L,MATCH($C444,'Policy Characteristics'!$C:$C,0))),"",INDEX('Policy Characteristics'!L:L,MATCH($C444,'Policy Characteristics'!$C:$C,0)))</f>
        <v>carbon-capture-and-sequestration.html</v>
      </c>
    </row>
    <row r="445" spans="1:18" x14ac:dyDescent="0.35">
      <c r="A445" s="358" t="str">
        <f>IF(ISBLANK(INDEX('Policy Characteristics'!A:A,MATCH($C445,'Policy Characteristics'!$C:$C,0))),"",INDEX('Policy Characteristics'!A:A,MATCH($C445,'Policy Characteristics'!$C:$C,0)))</f>
        <v>Industry</v>
      </c>
      <c r="B445" s="358" t="str">
        <f>IF(ISBLANK(INDEX('Policy Characteristics'!B:B,MATCH($C445,'Policy Characteristics'!$C:$C,0))),"",INDEX('Policy Characteristics'!B:B,MATCH($C445,'Policy Characteristics'!$C:$C,0)))</f>
        <v>Carbon Capture and Sequestration</v>
      </c>
      <c r="C445" s="362" t="str">
        <f t="shared" si="30"/>
        <v>Industry Sector Fraction of Potential Additional CCS Achieved</v>
      </c>
      <c r="D445" s="286" t="s">
        <v>3234</v>
      </c>
      <c r="E445" s="286" t="s">
        <v>2617</v>
      </c>
      <c r="F445" s="195" t="s">
        <v>3196</v>
      </c>
      <c r="G445" s="53" t="s">
        <v>3183</v>
      </c>
      <c r="H445" s="54">
        <v>939</v>
      </c>
      <c r="I445" s="9" t="s">
        <v>46</v>
      </c>
      <c r="J445" s="360" t="str">
        <f>IF(ISBLANK(INDEX('Policy Characteristics'!D:D,MATCH($C445,'Policy Characteristics'!$C:$C,0))),"",INDEX('Policy Characteristics'!D:D,MATCH($C445,'Policy Characteristics'!$C:$C,0)))</f>
        <v>Industry CCS</v>
      </c>
      <c r="K445" s="358" t="str">
        <f>IF(ISBLANK(INDEX('Policy Characteristics'!E:E,MATCH($C445,'Policy Characteristics'!$C:$C,0))),"",INDEX('Policy Characteristics'!E:E,MATCH($C445,'Policy Characteristics'!$C:$C,0)))</f>
        <v>indst CCS</v>
      </c>
      <c r="L445" s="380">
        <f>IF(ISBLANK(INDEX('Policy Characteristics'!F:F,MATCH($C445,'Policy Characteristics'!$C:$C,0))),"",INDEX('Policy Characteristics'!F:F,MATCH($C445,'Policy Characteristics'!$C:$C,0)))</f>
        <v>0</v>
      </c>
      <c r="M445" s="380">
        <f>IF(ISBLANK(INDEX('Policy Characteristics'!G:G,MATCH($C445,'Policy Characteristics'!$C:$C,0))),"",INDEX('Policy Characteristics'!G:G,MATCH($C445,'Policy Characteristics'!$C:$C,0)))</f>
        <v>1</v>
      </c>
      <c r="N445" s="380">
        <f>IF(ISBLANK(INDEX('Policy Characteristics'!H:H,MATCH($C445,'Policy Characteristics'!$C:$C,0))),"",INDEX('Policy Characteristics'!H:H,MATCH($C445,'Policy Characteristics'!$C:$C,0)))</f>
        <v>0.01</v>
      </c>
      <c r="O445" s="358" t="str">
        <f>IF(ISBLANK(INDEX('Policy Characteristics'!I:I,MATCH($C445,'Policy Characteristics'!$C:$C,0))),"",INDEX('Policy Characteristics'!I:I,MATCH($C445,'Policy Characteristics'!$C:$C,0)))</f>
        <v>% of CO2 captured</v>
      </c>
      <c r="P445" s="358" t="str">
        <f>IF(ISBLANK(INDEX('Policy Characteristics'!J:J,MATCH($C445,'Policy Characteristics'!$C:$C,0))),"",INDEX('Policy Characteristics'!J:J,MATCH($C445,'Policy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45" s="358" t="str">
        <f>IF(ISBLANK(INDEX('Policy Characteristics'!K:K,MATCH($C445,'Policy Characteristics'!$C:$C,0))),"",INDEX('Policy Characteristics'!K:K,MATCH($C445,'Policy Characteristics'!$C:$C,0)))</f>
        <v>ccs.html#ccs</v>
      </c>
      <c r="R445" s="358" t="str">
        <f>IF(ISBLANK(INDEX('Policy Characteristics'!L:L,MATCH($C445,'Policy Characteristics'!$C:$C,0))),"",INDEX('Policy Characteristics'!L:L,MATCH($C445,'Policy Characteristics'!$C:$C,0)))</f>
        <v>carbon-capture-and-sequestration.html</v>
      </c>
    </row>
    <row r="446" spans="1:18" x14ac:dyDescent="0.35">
      <c r="A446" s="358" t="str">
        <f>IF(ISBLANK(INDEX('Policy Characteristics'!A:A,MATCH($C446,'Policy Characteristics'!$C:$C,0))),"",INDEX('Policy Characteristics'!A:A,MATCH($C446,'Policy Characteristics'!$C:$C,0)))</f>
        <v>Industry</v>
      </c>
      <c r="B446" s="358" t="str">
        <f>IF(ISBLANK(INDEX('Policy Characteristics'!B:B,MATCH($C446,'Policy Characteristics'!$C:$C,0))),"",INDEX('Policy Characteristics'!B:B,MATCH($C446,'Policy Characteristics'!$C:$C,0)))</f>
        <v>Carbon Capture and Sequestration</v>
      </c>
      <c r="C446" s="362" t="str">
        <f t="shared" si="30"/>
        <v>Industry Sector Fraction of Potential Additional CCS Achieved</v>
      </c>
      <c r="D446" s="286" t="s">
        <v>3235</v>
      </c>
      <c r="E446" s="286" t="s">
        <v>3181</v>
      </c>
      <c r="F446" s="195" t="s">
        <v>3197</v>
      </c>
      <c r="G446" s="53" t="s">
        <v>3182</v>
      </c>
      <c r="H446" s="54">
        <v>940</v>
      </c>
      <c r="I446" s="53" t="s">
        <v>45</v>
      </c>
      <c r="J446" s="360" t="str">
        <f>IF(ISBLANK(INDEX('Policy Characteristics'!D:D,MATCH($C446,'Policy Characteristics'!$C:$C,0))),"",INDEX('Policy Characteristics'!D:D,MATCH($C446,'Policy Characteristics'!$C:$C,0)))</f>
        <v>Industry CCS</v>
      </c>
      <c r="K446" s="358" t="str">
        <f>IF(ISBLANK(INDEX('Policy Characteristics'!E:E,MATCH($C446,'Policy Characteristics'!$C:$C,0))),"",INDEX('Policy Characteristics'!E:E,MATCH($C446,'Policy Characteristics'!$C:$C,0)))</f>
        <v>indst CCS</v>
      </c>
      <c r="L446" s="380">
        <f>IF(ISBLANK(INDEX('Policy Characteristics'!F:F,MATCH($C446,'Policy Characteristics'!$C:$C,0))),"",INDEX('Policy Characteristics'!F:F,MATCH($C446,'Policy Characteristics'!$C:$C,0)))</f>
        <v>0</v>
      </c>
      <c r="M446" s="380">
        <f>IF(ISBLANK(INDEX('Policy Characteristics'!G:G,MATCH($C446,'Policy Characteristics'!$C:$C,0))),"",INDEX('Policy Characteristics'!G:G,MATCH($C446,'Policy Characteristics'!$C:$C,0)))</f>
        <v>1</v>
      </c>
      <c r="N446" s="380">
        <f>IF(ISBLANK(INDEX('Policy Characteristics'!H:H,MATCH($C446,'Policy Characteristics'!$C:$C,0))),"",INDEX('Policy Characteristics'!H:H,MATCH($C446,'Policy Characteristics'!$C:$C,0)))</f>
        <v>0.01</v>
      </c>
      <c r="O446" s="358" t="str">
        <f>IF(ISBLANK(INDEX('Policy Characteristics'!I:I,MATCH($C446,'Policy Characteristics'!$C:$C,0))),"",INDEX('Policy Characteristics'!I:I,MATCH($C446,'Policy Characteristics'!$C:$C,0)))</f>
        <v>% of CO2 captured</v>
      </c>
      <c r="P446" s="358" t="str">
        <f>IF(ISBLANK(INDEX('Policy Characteristics'!J:J,MATCH($C446,'Policy Characteristics'!$C:$C,0))),"",INDEX('Policy Characteristics'!J:J,MATCH($C446,'Policy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46" s="358" t="str">
        <f>IF(ISBLANK(INDEX('Policy Characteristics'!K:K,MATCH($C446,'Policy Characteristics'!$C:$C,0))),"",INDEX('Policy Characteristics'!K:K,MATCH($C446,'Policy Characteristics'!$C:$C,0)))</f>
        <v>ccs.html#ccs</v>
      </c>
      <c r="R446" s="358" t="str">
        <f>IF(ISBLANK(INDEX('Policy Characteristics'!L:L,MATCH($C446,'Policy Characteristics'!$C:$C,0))),"",INDEX('Policy Characteristics'!L:L,MATCH($C446,'Policy Characteristics'!$C:$C,0)))</f>
        <v>carbon-capture-and-sequestration.html</v>
      </c>
    </row>
    <row r="447" spans="1:18" x14ac:dyDescent="0.35">
      <c r="A447" s="358" t="str">
        <f>IF(ISBLANK(INDEX('Policy Characteristics'!A:A,MATCH($C447,'Policy Characteristics'!$C:$C,0))),"",INDEX('Policy Characteristics'!A:A,MATCH($C447,'Policy Characteristics'!$C:$C,0)))</f>
        <v>Industry</v>
      </c>
      <c r="B447" s="358" t="str">
        <f>IF(ISBLANK(INDEX('Policy Characteristics'!B:B,MATCH($C447,'Policy Characteristics'!$C:$C,0))),"",INDEX('Policy Characteristics'!B:B,MATCH($C447,'Policy Characteristics'!$C:$C,0)))</f>
        <v>Carbon Capture and Sequestration</v>
      </c>
      <c r="C447" s="362" t="str">
        <f t="shared" si="30"/>
        <v>Industry Sector Fraction of Potential Additional CCS Achieved</v>
      </c>
      <c r="D447" s="286" t="s">
        <v>3235</v>
      </c>
      <c r="E447" s="286" t="s">
        <v>2617</v>
      </c>
      <c r="F447" s="195" t="s">
        <v>3197</v>
      </c>
      <c r="G447" s="53" t="s">
        <v>3183</v>
      </c>
      <c r="H447" s="54">
        <v>941</v>
      </c>
      <c r="I447" s="9" t="s">
        <v>46</v>
      </c>
      <c r="J447" s="360" t="str">
        <f>IF(ISBLANK(INDEX('Policy Characteristics'!D:D,MATCH($C447,'Policy Characteristics'!$C:$C,0))),"",INDEX('Policy Characteristics'!D:D,MATCH($C447,'Policy Characteristics'!$C:$C,0)))</f>
        <v>Industry CCS</v>
      </c>
      <c r="K447" s="358" t="str">
        <f>IF(ISBLANK(INDEX('Policy Characteristics'!E:E,MATCH($C447,'Policy Characteristics'!$C:$C,0))),"",INDEX('Policy Characteristics'!E:E,MATCH($C447,'Policy Characteristics'!$C:$C,0)))</f>
        <v>indst CCS</v>
      </c>
      <c r="L447" s="380">
        <f>IF(ISBLANK(INDEX('Policy Characteristics'!F:F,MATCH($C447,'Policy Characteristics'!$C:$C,0))),"",INDEX('Policy Characteristics'!F:F,MATCH($C447,'Policy Characteristics'!$C:$C,0)))</f>
        <v>0</v>
      </c>
      <c r="M447" s="380">
        <f>IF(ISBLANK(INDEX('Policy Characteristics'!G:G,MATCH($C447,'Policy Characteristics'!$C:$C,0))),"",INDEX('Policy Characteristics'!G:G,MATCH($C447,'Policy Characteristics'!$C:$C,0)))</f>
        <v>1</v>
      </c>
      <c r="N447" s="380">
        <f>IF(ISBLANK(INDEX('Policy Characteristics'!H:H,MATCH($C447,'Policy Characteristics'!$C:$C,0))),"",INDEX('Policy Characteristics'!H:H,MATCH($C447,'Policy Characteristics'!$C:$C,0)))</f>
        <v>0.01</v>
      </c>
      <c r="O447" s="358" t="str">
        <f>IF(ISBLANK(INDEX('Policy Characteristics'!I:I,MATCH($C447,'Policy Characteristics'!$C:$C,0))),"",INDEX('Policy Characteristics'!I:I,MATCH($C447,'Policy Characteristics'!$C:$C,0)))</f>
        <v>% of CO2 captured</v>
      </c>
      <c r="P447" s="358" t="str">
        <f>IF(ISBLANK(INDEX('Policy Characteristics'!J:J,MATCH($C447,'Policy Characteristics'!$C:$C,0))),"",INDEX('Policy Characteristics'!J:J,MATCH($C447,'Policy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47" s="358" t="str">
        <f>IF(ISBLANK(INDEX('Policy Characteristics'!K:K,MATCH($C447,'Policy Characteristics'!$C:$C,0))),"",INDEX('Policy Characteristics'!K:K,MATCH($C447,'Policy Characteristics'!$C:$C,0)))</f>
        <v>ccs.html#ccs</v>
      </c>
      <c r="R447" s="358" t="str">
        <f>IF(ISBLANK(INDEX('Policy Characteristics'!L:L,MATCH($C447,'Policy Characteristics'!$C:$C,0))),"",INDEX('Policy Characteristics'!L:L,MATCH($C447,'Policy Characteristics'!$C:$C,0)))</f>
        <v>carbon-capture-and-sequestration.html</v>
      </c>
    </row>
    <row r="448" spans="1:18" x14ac:dyDescent="0.35">
      <c r="A448" s="358" t="str">
        <f>IF(ISBLANK(INDEX('Policy Characteristics'!A:A,MATCH($C448,'Policy Characteristics'!$C:$C,0))),"",INDEX('Policy Characteristics'!A:A,MATCH($C448,'Policy Characteristics'!$C:$C,0)))</f>
        <v>Industry</v>
      </c>
      <c r="B448" s="358" t="str">
        <f>IF(ISBLANK(INDEX('Policy Characteristics'!B:B,MATCH($C448,'Policy Characteristics'!$C:$C,0))),"",INDEX('Policy Characteristics'!B:B,MATCH($C448,'Policy Characteristics'!$C:$C,0)))</f>
        <v>Carbon Capture and Sequestration</v>
      </c>
      <c r="C448" s="362" t="str">
        <f t="shared" si="30"/>
        <v>Industry Sector Fraction of Potential Additional CCS Achieved</v>
      </c>
      <c r="D448" s="286" t="s">
        <v>3236</v>
      </c>
      <c r="E448" s="286" t="s">
        <v>3181</v>
      </c>
      <c r="F448" s="195" t="s">
        <v>3198</v>
      </c>
      <c r="G448" s="53" t="s">
        <v>3182</v>
      </c>
      <c r="H448" s="54">
        <v>942</v>
      </c>
      <c r="I448" s="53" t="s">
        <v>45</v>
      </c>
      <c r="J448" s="360" t="str">
        <f>IF(ISBLANK(INDEX('Policy Characteristics'!D:D,MATCH($C448,'Policy Characteristics'!$C:$C,0))),"",INDEX('Policy Characteristics'!D:D,MATCH($C448,'Policy Characteristics'!$C:$C,0)))</f>
        <v>Industry CCS</v>
      </c>
      <c r="K448" s="358" t="str">
        <f>IF(ISBLANK(INDEX('Policy Characteristics'!E:E,MATCH($C448,'Policy Characteristics'!$C:$C,0))),"",INDEX('Policy Characteristics'!E:E,MATCH($C448,'Policy Characteristics'!$C:$C,0)))</f>
        <v>indst CCS</v>
      </c>
      <c r="L448" s="380">
        <f>IF(ISBLANK(INDEX('Policy Characteristics'!F:F,MATCH($C448,'Policy Characteristics'!$C:$C,0))),"",INDEX('Policy Characteristics'!F:F,MATCH($C448,'Policy Characteristics'!$C:$C,0)))</f>
        <v>0</v>
      </c>
      <c r="M448" s="380">
        <f>IF(ISBLANK(INDEX('Policy Characteristics'!G:G,MATCH($C448,'Policy Characteristics'!$C:$C,0))),"",INDEX('Policy Characteristics'!G:G,MATCH($C448,'Policy Characteristics'!$C:$C,0)))</f>
        <v>1</v>
      </c>
      <c r="N448" s="380">
        <f>IF(ISBLANK(INDEX('Policy Characteristics'!H:H,MATCH($C448,'Policy Characteristics'!$C:$C,0))),"",INDEX('Policy Characteristics'!H:H,MATCH($C448,'Policy Characteristics'!$C:$C,0)))</f>
        <v>0.01</v>
      </c>
      <c r="O448" s="358" t="str">
        <f>IF(ISBLANK(INDEX('Policy Characteristics'!I:I,MATCH($C448,'Policy Characteristics'!$C:$C,0))),"",INDEX('Policy Characteristics'!I:I,MATCH($C448,'Policy Characteristics'!$C:$C,0)))</f>
        <v>% of CO2 captured</v>
      </c>
      <c r="P448" s="358" t="str">
        <f>IF(ISBLANK(INDEX('Policy Characteristics'!J:J,MATCH($C448,'Policy Characteristics'!$C:$C,0))),"",INDEX('Policy Characteristics'!J:J,MATCH($C448,'Policy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48" s="358" t="str">
        <f>IF(ISBLANK(INDEX('Policy Characteristics'!K:K,MATCH($C448,'Policy Characteristics'!$C:$C,0))),"",INDEX('Policy Characteristics'!K:K,MATCH($C448,'Policy Characteristics'!$C:$C,0)))</f>
        <v>ccs.html#ccs</v>
      </c>
      <c r="R448" s="358" t="str">
        <f>IF(ISBLANK(INDEX('Policy Characteristics'!L:L,MATCH($C448,'Policy Characteristics'!$C:$C,0))),"",INDEX('Policy Characteristics'!L:L,MATCH($C448,'Policy Characteristics'!$C:$C,0)))</f>
        <v>carbon-capture-and-sequestration.html</v>
      </c>
    </row>
    <row r="449" spans="1:18" x14ac:dyDescent="0.35">
      <c r="A449" s="358" t="str">
        <f>IF(ISBLANK(INDEX('Policy Characteristics'!A:A,MATCH($C449,'Policy Characteristics'!$C:$C,0))),"",INDEX('Policy Characteristics'!A:A,MATCH($C449,'Policy Characteristics'!$C:$C,0)))</f>
        <v>Industry</v>
      </c>
      <c r="B449" s="358" t="str">
        <f>IF(ISBLANK(INDEX('Policy Characteristics'!B:B,MATCH($C449,'Policy Characteristics'!$C:$C,0))),"",INDEX('Policy Characteristics'!B:B,MATCH($C449,'Policy Characteristics'!$C:$C,0)))</f>
        <v>Carbon Capture and Sequestration</v>
      </c>
      <c r="C449" s="362" t="str">
        <f t="shared" si="30"/>
        <v>Industry Sector Fraction of Potential Additional CCS Achieved</v>
      </c>
      <c r="D449" s="286" t="s">
        <v>3236</v>
      </c>
      <c r="E449" s="286" t="s">
        <v>2617</v>
      </c>
      <c r="F449" s="195" t="s">
        <v>3198</v>
      </c>
      <c r="G449" s="53" t="s">
        <v>3183</v>
      </c>
      <c r="H449" s="54">
        <v>943</v>
      </c>
      <c r="I449" s="9" t="s">
        <v>46</v>
      </c>
      <c r="J449" s="360" t="str">
        <f>IF(ISBLANK(INDEX('Policy Characteristics'!D:D,MATCH($C449,'Policy Characteristics'!$C:$C,0))),"",INDEX('Policy Characteristics'!D:D,MATCH($C449,'Policy Characteristics'!$C:$C,0)))</f>
        <v>Industry CCS</v>
      </c>
      <c r="K449" s="358" t="str">
        <f>IF(ISBLANK(INDEX('Policy Characteristics'!E:E,MATCH($C449,'Policy Characteristics'!$C:$C,0))),"",INDEX('Policy Characteristics'!E:E,MATCH($C449,'Policy Characteristics'!$C:$C,0)))</f>
        <v>indst CCS</v>
      </c>
      <c r="L449" s="380">
        <f>IF(ISBLANK(INDEX('Policy Characteristics'!F:F,MATCH($C449,'Policy Characteristics'!$C:$C,0))),"",INDEX('Policy Characteristics'!F:F,MATCH($C449,'Policy Characteristics'!$C:$C,0)))</f>
        <v>0</v>
      </c>
      <c r="M449" s="380">
        <f>IF(ISBLANK(INDEX('Policy Characteristics'!G:G,MATCH($C449,'Policy Characteristics'!$C:$C,0))),"",INDEX('Policy Characteristics'!G:G,MATCH($C449,'Policy Characteristics'!$C:$C,0)))</f>
        <v>1</v>
      </c>
      <c r="N449" s="380">
        <f>IF(ISBLANK(INDEX('Policy Characteristics'!H:H,MATCH($C449,'Policy Characteristics'!$C:$C,0))),"",INDEX('Policy Characteristics'!H:H,MATCH($C449,'Policy Characteristics'!$C:$C,0)))</f>
        <v>0.01</v>
      </c>
      <c r="O449" s="358" t="str">
        <f>IF(ISBLANK(INDEX('Policy Characteristics'!I:I,MATCH($C449,'Policy Characteristics'!$C:$C,0))),"",INDEX('Policy Characteristics'!I:I,MATCH($C449,'Policy Characteristics'!$C:$C,0)))</f>
        <v>% of CO2 captured</v>
      </c>
      <c r="P449" s="358" t="str">
        <f>IF(ISBLANK(INDEX('Policy Characteristics'!J:J,MATCH($C449,'Policy Characteristics'!$C:$C,0))),"",INDEX('Policy Characteristics'!J:J,MATCH($C449,'Policy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49" s="358" t="str">
        <f>IF(ISBLANK(INDEX('Policy Characteristics'!K:K,MATCH($C449,'Policy Characteristics'!$C:$C,0))),"",INDEX('Policy Characteristics'!K:K,MATCH($C449,'Policy Characteristics'!$C:$C,0)))</f>
        <v>ccs.html#ccs</v>
      </c>
      <c r="R449" s="358" t="str">
        <f>IF(ISBLANK(INDEX('Policy Characteristics'!L:L,MATCH($C449,'Policy Characteristics'!$C:$C,0))),"",INDEX('Policy Characteristics'!L:L,MATCH($C449,'Policy Characteristics'!$C:$C,0)))</f>
        <v>carbon-capture-and-sequestration.html</v>
      </c>
    </row>
    <row r="450" spans="1:18" x14ac:dyDescent="0.35">
      <c r="A450" s="358" t="str">
        <f>IF(ISBLANK(INDEX('Policy Characteristics'!A:A,MATCH($C450,'Policy Characteristics'!$C:$C,0))),"",INDEX('Policy Characteristics'!A:A,MATCH($C450,'Policy Characteristics'!$C:$C,0)))</f>
        <v>Industry</v>
      </c>
      <c r="B450" s="358" t="str">
        <f>IF(ISBLANK(INDEX('Policy Characteristics'!B:B,MATCH($C450,'Policy Characteristics'!$C:$C,0))),"",INDEX('Policy Characteristics'!B:B,MATCH($C450,'Policy Characteristics'!$C:$C,0)))</f>
        <v>Carbon Capture and Sequestration</v>
      </c>
      <c r="C450" s="362" t="str">
        <f t="shared" si="30"/>
        <v>Industry Sector Fraction of Potential Additional CCS Achieved</v>
      </c>
      <c r="D450" s="286" t="s">
        <v>3237</v>
      </c>
      <c r="E450" s="286" t="s">
        <v>3181</v>
      </c>
      <c r="F450" s="195" t="s">
        <v>3199</v>
      </c>
      <c r="G450" s="53" t="s">
        <v>3182</v>
      </c>
      <c r="H450" s="54">
        <v>944</v>
      </c>
      <c r="I450" s="53" t="s">
        <v>45</v>
      </c>
      <c r="J450" s="360" t="str">
        <f>IF(ISBLANK(INDEX('Policy Characteristics'!D:D,MATCH($C450,'Policy Characteristics'!$C:$C,0))),"",INDEX('Policy Characteristics'!D:D,MATCH($C450,'Policy Characteristics'!$C:$C,0)))</f>
        <v>Industry CCS</v>
      </c>
      <c r="K450" s="358" t="str">
        <f>IF(ISBLANK(INDEX('Policy Characteristics'!E:E,MATCH($C450,'Policy Characteristics'!$C:$C,0))),"",INDEX('Policy Characteristics'!E:E,MATCH($C450,'Policy Characteristics'!$C:$C,0)))</f>
        <v>indst CCS</v>
      </c>
      <c r="L450" s="380">
        <f>IF(ISBLANK(INDEX('Policy Characteristics'!F:F,MATCH($C450,'Policy Characteristics'!$C:$C,0))),"",INDEX('Policy Characteristics'!F:F,MATCH($C450,'Policy Characteristics'!$C:$C,0)))</f>
        <v>0</v>
      </c>
      <c r="M450" s="380">
        <f>IF(ISBLANK(INDEX('Policy Characteristics'!G:G,MATCH($C450,'Policy Characteristics'!$C:$C,0))),"",INDEX('Policy Characteristics'!G:G,MATCH($C450,'Policy Characteristics'!$C:$C,0)))</f>
        <v>1</v>
      </c>
      <c r="N450" s="380">
        <f>IF(ISBLANK(INDEX('Policy Characteristics'!H:H,MATCH($C450,'Policy Characteristics'!$C:$C,0))),"",INDEX('Policy Characteristics'!H:H,MATCH($C450,'Policy Characteristics'!$C:$C,0)))</f>
        <v>0.01</v>
      </c>
      <c r="O450" s="358" t="str">
        <f>IF(ISBLANK(INDEX('Policy Characteristics'!I:I,MATCH($C450,'Policy Characteristics'!$C:$C,0))),"",INDEX('Policy Characteristics'!I:I,MATCH($C450,'Policy Characteristics'!$C:$C,0)))</f>
        <v>% of CO2 captured</v>
      </c>
      <c r="P450" s="358" t="str">
        <f>IF(ISBLANK(INDEX('Policy Characteristics'!J:J,MATCH($C450,'Policy Characteristics'!$C:$C,0))),"",INDEX('Policy Characteristics'!J:J,MATCH($C450,'Policy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50" s="358" t="str">
        <f>IF(ISBLANK(INDEX('Policy Characteristics'!K:K,MATCH($C450,'Policy Characteristics'!$C:$C,0))),"",INDEX('Policy Characteristics'!K:K,MATCH($C450,'Policy Characteristics'!$C:$C,0)))</f>
        <v>ccs.html#ccs</v>
      </c>
      <c r="R450" s="358" t="str">
        <f>IF(ISBLANK(INDEX('Policy Characteristics'!L:L,MATCH($C450,'Policy Characteristics'!$C:$C,0))),"",INDEX('Policy Characteristics'!L:L,MATCH($C450,'Policy Characteristics'!$C:$C,0)))</f>
        <v>carbon-capture-and-sequestration.html</v>
      </c>
    </row>
    <row r="451" spans="1:18" x14ac:dyDescent="0.35">
      <c r="A451" s="358" t="str">
        <f>IF(ISBLANK(INDEX('Policy Characteristics'!A:A,MATCH($C451,'Policy Characteristics'!$C:$C,0))),"",INDEX('Policy Characteristics'!A:A,MATCH($C451,'Policy Characteristics'!$C:$C,0)))</f>
        <v>Industry</v>
      </c>
      <c r="B451" s="358" t="str">
        <f>IF(ISBLANK(INDEX('Policy Characteristics'!B:B,MATCH($C451,'Policy Characteristics'!$C:$C,0))),"",INDEX('Policy Characteristics'!B:B,MATCH($C451,'Policy Characteristics'!$C:$C,0)))</f>
        <v>Carbon Capture and Sequestration</v>
      </c>
      <c r="C451" s="362" t="str">
        <f t="shared" si="30"/>
        <v>Industry Sector Fraction of Potential Additional CCS Achieved</v>
      </c>
      <c r="D451" s="286" t="s">
        <v>3237</v>
      </c>
      <c r="E451" s="286" t="s">
        <v>2617</v>
      </c>
      <c r="F451" s="195" t="s">
        <v>3199</v>
      </c>
      <c r="G451" s="53" t="s">
        <v>3183</v>
      </c>
      <c r="H451" s="54">
        <v>945</v>
      </c>
      <c r="I451" s="9" t="s">
        <v>46</v>
      </c>
      <c r="J451" s="360" t="str">
        <f>IF(ISBLANK(INDEX('Policy Characteristics'!D:D,MATCH($C451,'Policy Characteristics'!$C:$C,0))),"",INDEX('Policy Characteristics'!D:D,MATCH($C451,'Policy Characteristics'!$C:$C,0)))</f>
        <v>Industry CCS</v>
      </c>
      <c r="K451" s="358" t="str">
        <f>IF(ISBLANK(INDEX('Policy Characteristics'!E:E,MATCH($C451,'Policy Characteristics'!$C:$C,0))),"",INDEX('Policy Characteristics'!E:E,MATCH($C451,'Policy Characteristics'!$C:$C,0)))</f>
        <v>indst CCS</v>
      </c>
      <c r="L451" s="380">
        <f>IF(ISBLANK(INDEX('Policy Characteristics'!F:F,MATCH($C451,'Policy Characteristics'!$C:$C,0))),"",INDEX('Policy Characteristics'!F:F,MATCH($C451,'Policy Characteristics'!$C:$C,0)))</f>
        <v>0</v>
      </c>
      <c r="M451" s="380">
        <f>IF(ISBLANK(INDEX('Policy Characteristics'!G:G,MATCH($C451,'Policy Characteristics'!$C:$C,0))),"",INDEX('Policy Characteristics'!G:G,MATCH($C451,'Policy Characteristics'!$C:$C,0)))</f>
        <v>1</v>
      </c>
      <c r="N451" s="380">
        <f>IF(ISBLANK(INDEX('Policy Characteristics'!H:H,MATCH($C451,'Policy Characteristics'!$C:$C,0))),"",INDEX('Policy Characteristics'!H:H,MATCH($C451,'Policy Characteristics'!$C:$C,0)))</f>
        <v>0.01</v>
      </c>
      <c r="O451" s="358" t="str">
        <f>IF(ISBLANK(INDEX('Policy Characteristics'!I:I,MATCH($C451,'Policy Characteristics'!$C:$C,0))),"",INDEX('Policy Characteristics'!I:I,MATCH($C451,'Policy Characteristics'!$C:$C,0)))</f>
        <v>% of CO2 captured</v>
      </c>
      <c r="P451" s="358" t="str">
        <f>IF(ISBLANK(INDEX('Policy Characteristics'!J:J,MATCH($C451,'Policy Characteristics'!$C:$C,0))),"",INDEX('Policy Characteristics'!J:J,MATCH($C451,'Policy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51" s="358" t="str">
        <f>IF(ISBLANK(INDEX('Policy Characteristics'!K:K,MATCH($C451,'Policy Characteristics'!$C:$C,0))),"",INDEX('Policy Characteristics'!K:K,MATCH($C451,'Policy Characteristics'!$C:$C,0)))</f>
        <v>ccs.html#ccs</v>
      </c>
      <c r="R451" s="358" t="str">
        <f>IF(ISBLANK(INDEX('Policy Characteristics'!L:L,MATCH($C451,'Policy Characteristics'!$C:$C,0))),"",INDEX('Policy Characteristics'!L:L,MATCH($C451,'Policy Characteristics'!$C:$C,0)))</f>
        <v>carbon-capture-and-sequestration.html</v>
      </c>
    </row>
    <row r="452" spans="1:18" x14ac:dyDescent="0.35">
      <c r="A452" s="358" t="str">
        <f>IF(ISBLANK(INDEX('Policy Characteristics'!A:A,MATCH($C452,'Policy Characteristics'!$C:$C,0))),"",INDEX('Policy Characteristics'!A:A,MATCH($C452,'Policy Characteristics'!$C:$C,0)))</f>
        <v>Industry</v>
      </c>
      <c r="B452" s="358" t="str">
        <f>IF(ISBLANK(INDEX('Policy Characteristics'!B:B,MATCH($C452,'Policy Characteristics'!$C:$C,0))),"",INDEX('Policy Characteristics'!B:B,MATCH($C452,'Policy Characteristics'!$C:$C,0)))</f>
        <v>Carbon Capture and Sequestration</v>
      </c>
      <c r="C452" s="362" t="str">
        <f t="shared" si="30"/>
        <v>Industry Sector Fraction of Potential Additional CCS Achieved</v>
      </c>
      <c r="D452" s="286" t="s">
        <v>3238</v>
      </c>
      <c r="E452" s="286" t="s">
        <v>3181</v>
      </c>
      <c r="F452" s="195" t="s">
        <v>3200</v>
      </c>
      <c r="G452" s="53" t="s">
        <v>3182</v>
      </c>
      <c r="H452" s="54">
        <v>946</v>
      </c>
      <c r="I452" s="53" t="s">
        <v>45</v>
      </c>
      <c r="J452" s="360" t="str">
        <f>IF(ISBLANK(INDEX('Policy Characteristics'!D:D,MATCH($C452,'Policy Characteristics'!$C:$C,0))),"",INDEX('Policy Characteristics'!D:D,MATCH($C452,'Policy Characteristics'!$C:$C,0)))</f>
        <v>Industry CCS</v>
      </c>
      <c r="K452" s="358" t="str">
        <f>IF(ISBLANK(INDEX('Policy Characteristics'!E:E,MATCH($C452,'Policy Characteristics'!$C:$C,0))),"",INDEX('Policy Characteristics'!E:E,MATCH($C452,'Policy Characteristics'!$C:$C,0)))</f>
        <v>indst CCS</v>
      </c>
      <c r="L452" s="380">
        <f>IF(ISBLANK(INDEX('Policy Characteristics'!F:F,MATCH($C452,'Policy Characteristics'!$C:$C,0))),"",INDEX('Policy Characteristics'!F:F,MATCH($C452,'Policy Characteristics'!$C:$C,0)))</f>
        <v>0</v>
      </c>
      <c r="M452" s="380">
        <f>IF(ISBLANK(INDEX('Policy Characteristics'!G:G,MATCH($C452,'Policy Characteristics'!$C:$C,0))),"",INDEX('Policy Characteristics'!G:G,MATCH($C452,'Policy Characteristics'!$C:$C,0)))</f>
        <v>1</v>
      </c>
      <c r="N452" s="380">
        <f>IF(ISBLANK(INDEX('Policy Characteristics'!H:H,MATCH($C452,'Policy Characteristics'!$C:$C,0))),"",INDEX('Policy Characteristics'!H:H,MATCH($C452,'Policy Characteristics'!$C:$C,0)))</f>
        <v>0.01</v>
      </c>
      <c r="O452" s="358" t="str">
        <f>IF(ISBLANK(INDEX('Policy Characteristics'!I:I,MATCH($C452,'Policy Characteristics'!$C:$C,0))),"",INDEX('Policy Characteristics'!I:I,MATCH($C452,'Policy Characteristics'!$C:$C,0)))</f>
        <v>% of CO2 captured</v>
      </c>
      <c r="P452" s="358" t="str">
        <f>IF(ISBLANK(INDEX('Policy Characteristics'!J:J,MATCH($C452,'Policy Characteristics'!$C:$C,0))),"",INDEX('Policy Characteristics'!J:J,MATCH($C452,'Policy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52" s="358" t="str">
        <f>IF(ISBLANK(INDEX('Policy Characteristics'!K:K,MATCH($C452,'Policy Characteristics'!$C:$C,0))),"",INDEX('Policy Characteristics'!K:K,MATCH($C452,'Policy Characteristics'!$C:$C,0)))</f>
        <v>ccs.html#ccs</v>
      </c>
      <c r="R452" s="358" t="str">
        <f>IF(ISBLANK(INDEX('Policy Characteristics'!L:L,MATCH($C452,'Policy Characteristics'!$C:$C,0))),"",INDEX('Policy Characteristics'!L:L,MATCH($C452,'Policy Characteristics'!$C:$C,0)))</f>
        <v>carbon-capture-and-sequestration.html</v>
      </c>
    </row>
    <row r="453" spans="1:18" x14ac:dyDescent="0.35">
      <c r="A453" s="358" t="str">
        <f>IF(ISBLANK(INDEX('Policy Characteristics'!A:A,MATCH($C453,'Policy Characteristics'!$C:$C,0))),"",INDEX('Policy Characteristics'!A:A,MATCH($C453,'Policy Characteristics'!$C:$C,0)))</f>
        <v>Industry</v>
      </c>
      <c r="B453" s="358" t="str">
        <f>IF(ISBLANK(INDEX('Policy Characteristics'!B:B,MATCH($C453,'Policy Characteristics'!$C:$C,0))),"",INDEX('Policy Characteristics'!B:B,MATCH($C453,'Policy Characteristics'!$C:$C,0)))</f>
        <v>Carbon Capture and Sequestration</v>
      </c>
      <c r="C453" s="362" t="str">
        <f t="shared" si="30"/>
        <v>Industry Sector Fraction of Potential Additional CCS Achieved</v>
      </c>
      <c r="D453" s="286" t="s">
        <v>3238</v>
      </c>
      <c r="E453" s="286" t="s">
        <v>2617</v>
      </c>
      <c r="F453" s="195" t="s">
        <v>3200</v>
      </c>
      <c r="G453" s="53" t="s">
        <v>3183</v>
      </c>
      <c r="H453" s="54">
        <v>947</v>
      </c>
      <c r="I453" s="9" t="s">
        <v>46</v>
      </c>
      <c r="J453" s="360" t="str">
        <f>IF(ISBLANK(INDEX('Policy Characteristics'!D:D,MATCH($C453,'Policy Characteristics'!$C:$C,0))),"",INDEX('Policy Characteristics'!D:D,MATCH($C453,'Policy Characteristics'!$C:$C,0)))</f>
        <v>Industry CCS</v>
      </c>
      <c r="K453" s="358" t="str">
        <f>IF(ISBLANK(INDEX('Policy Characteristics'!E:E,MATCH($C453,'Policy Characteristics'!$C:$C,0))),"",INDEX('Policy Characteristics'!E:E,MATCH($C453,'Policy Characteristics'!$C:$C,0)))</f>
        <v>indst CCS</v>
      </c>
      <c r="L453" s="380">
        <f>IF(ISBLANK(INDEX('Policy Characteristics'!F:F,MATCH($C453,'Policy Characteristics'!$C:$C,0))),"",INDEX('Policy Characteristics'!F:F,MATCH($C453,'Policy Characteristics'!$C:$C,0)))</f>
        <v>0</v>
      </c>
      <c r="M453" s="380">
        <f>IF(ISBLANK(INDEX('Policy Characteristics'!G:G,MATCH($C453,'Policy Characteristics'!$C:$C,0))),"",INDEX('Policy Characteristics'!G:G,MATCH($C453,'Policy Characteristics'!$C:$C,0)))</f>
        <v>1</v>
      </c>
      <c r="N453" s="380">
        <f>IF(ISBLANK(INDEX('Policy Characteristics'!H:H,MATCH($C453,'Policy Characteristics'!$C:$C,0))),"",INDEX('Policy Characteristics'!H:H,MATCH($C453,'Policy Characteristics'!$C:$C,0)))</f>
        <v>0.01</v>
      </c>
      <c r="O453" s="358" t="str">
        <f>IF(ISBLANK(INDEX('Policy Characteristics'!I:I,MATCH($C453,'Policy Characteristics'!$C:$C,0))),"",INDEX('Policy Characteristics'!I:I,MATCH($C453,'Policy Characteristics'!$C:$C,0)))</f>
        <v>% of CO2 captured</v>
      </c>
      <c r="P453" s="358" t="str">
        <f>IF(ISBLANK(INDEX('Policy Characteristics'!J:J,MATCH($C453,'Policy Characteristics'!$C:$C,0))),"",INDEX('Policy Characteristics'!J:J,MATCH($C453,'Policy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53" s="358" t="str">
        <f>IF(ISBLANK(INDEX('Policy Characteristics'!K:K,MATCH($C453,'Policy Characteristics'!$C:$C,0))),"",INDEX('Policy Characteristics'!K:K,MATCH($C453,'Policy Characteristics'!$C:$C,0)))</f>
        <v>ccs.html#ccs</v>
      </c>
      <c r="R453" s="358" t="str">
        <f>IF(ISBLANK(INDEX('Policy Characteristics'!L:L,MATCH($C453,'Policy Characteristics'!$C:$C,0))),"",INDEX('Policy Characteristics'!L:L,MATCH($C453,'Policy Characteristics'!$C:$C,0)))</f>
        <v>carbon-capture-and-sequestration.html</v>
      </c>
    </row>
    <row r="454" spans="1:18" x14ac:dyDescent="0.35">
      <c r="A454" s="358" t="str">
        <f>IF(ISBLANK(INDEX('Policy Characteristics'!A:A,MATCH($C454,'Policy Characteristics'!$C:$C,0))),"",INDEX('Policy Characteristics'!A:A,MATCH($C454,'Policy Characteristics'!$C:$C,0)))</f>
        <v>Industry</v>
      </c>
      <c r="B454" s="358" t="str">
        <f>IF(ISBLANK(INDEX('Policy Characteristics'!B:B,MATCH($C454,'Policy Characteristics'!$C:$C,0))),"",INDEX('Policy Characteristics'!B:B,MATCH($C454,'Policy Characteristics'!$C:$C,0)))</f>
        <v>Carbon Capture and Sequestration</v>
      </c>
      <c r="C454" s="362" t="str">
        <f t="shared" si="30"/>
        <v>Industry Sector Fraction of Potential Additional CCS Achieved</v>
      </c>
      <c r="D454" s="286" t="s">
        <v>3239</v>
      </c>
      <c r="E454" s="286" t="s">
        <v>3181</v>
      </c>
      <c r="F454" s="195" t="s">
        <v>3201</v>
      </c>
      <c r="G454" s="53" t="s">
        <v>3182</v>
      </c>
      <c r="H454" s="54">
        <v>948</v>
      </c>
      <c r="I454" s="53" t="s">
        <v>45</v>
      </c>
      <c r="J454" s="360" t="str">
        <f>IF(ISBLANK(INDEX('Policy Characteristics'!D:D,MATCH($C454,'Policy Characteristics'!$C:$C,0))),"",INDEX('Policy Characteristics'!D:D,MATCH($C454,'Policy Characteristics'!$C:$C,0)))</f>
        <v>Industry CCS</v>
      </c>
      <c r="K454" s="358" t="str">
        <f>IF(ISBLANK(INDEX('Policy Characteristics'!E:E,MATCH($C454,'Policy Characteristics'!$C:$C,0))),"",INDEX('Policy Characteristics'!E:E,MATCH($C454,'Policy Characteristics'!$C:$C,0)))</f>
        <v>indst CCS</v>
      </c>
      <c r="L454" s="380">
        <f>IF(ISBLANK(INDEX('Policy Characteristics'!F:F,MATCH($C454,'Policy Characteristics'!$C:$C,0))),"",INDEX('Policy Characteristics'!F:F,MATCH($C454,'Policy Characteristics'!$C:$C,0)))</f>
        <v>0</v>
      </c>
      <c r="M454" s="380">
        <f>IF(ISBLANK(INDEX('Policy Characteristics'!G:G,MATCH($C454,'Policy Characteristics'!$C:$C,0))),"",INDEX('Policy Characteristics'!G:G,MATCH($C454,'Policy Characteristics'!$C:$C,0)))</f>
        <v>1</v>
      </c>
      <c r="N454" s="380">
        <f>IF(ISBLANK(INDEX('Policy Characteristics'!H:H,MATCH($C454,'Policy Characteristics'!$C:$C,0))),"",INDEX('Policy Characteristics'!H:H,MATCH($C454,'Policy Characteristics'!$C:$C,0)))</f>
        <v>0.01</v>
      </c>
      <c r="O454" s="358" t="str">
        <f>IF(ISBLANK(INDEX('Policy Characteristics'!I:I,MATCH($C454,'Policy Characteristics'!$C:$C,0))),"",INDEX('Policy Characteristics'!I:I,MATCH($C454,'Policy Characteristics'!$C:$C,0)))</f>
        <v>% of CO2 captured</v>
      </c>
      <c r="P454" s="358" t="str">
        <f>IF(ISBLANK(INDEX('Policy Characteristics'!J:J,MATCH($C454,'Policy Characteristics'!$C:$C,0))),"",INDEX('Policy Characteristics'!J:J,MATCH($C454,'Policy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54" s="358" t="str">
        <f>IF(ISBLANK(INDEX('Policy Characteristics'!K:K,MATCH($C454,'Policy Characteristics'!$C:$C,0))),"",INDEX('Policy Characteristics'!K:K,MATCH($C454,'Policy Characteristics'!$C:$C,0)))</f>
        <v>ccs.html#ccs</v>
      </c>
      <c r="R454" s="358" t="str">
        <f>IF(ISBLANK(INDEX('Policy Characteristics'!L:L,MATCH($C454,'Policy Characteristics'!$C:$C,0))),"",INDEX('Policy Characteristics'!L:L,MATCH($C454,'Policy Characteristics'!$C:$C,0)))</f>
        <v>carbon-capture-and-sequestration.html</v>
      </c>
    </row>
    <row r="455" spans="1:18" x14ac:dyDescent="0.35">
      <c r="A455" s="358" t="str">
        <f>IF(ISBLANK(INDEX('Policy Characteristics'!A:A,MATCH($C455,'Policy Characteristics'!$C:$C,0))),"",INDEX('Policy Characteristics'!A:A,MATCH($C455,'Policy Characteristics'!$C:$C,0)))</f>
        <v>Industry</v>
      </c>
      <c r="B455" s="358" t="str">
        <f>IF(ISBLANK(INDEX('Policy Characteristics'!B:B,MATCH($C455,'Policy Characteristics'!$C:$C,0))),"",INDEX('Policy Characteristics'!B:B,MATCH($C455,'Policy Characteristics'!$C:$C,0)))</f>
        <v>Carbon Capture and Sequestration</v>
      </c>
      <c r="C455" s="362" t="str">
        <f t="shared" si="30"/>
        <v>Industry Sector Fraction of Potential Additional CCS Achieved</v>
      </c>
      <c r="D455" s="286" t="s">
        <v>3239</v>
      </c>
      <c r="E455" s="286" t="s">
        <v>2617</v>
      </c>
      <c r="F455" s="195" t="s">
        <v>3201</v>
      </c>
      <c r="G455" s="53" t="s">
        <v>3183</v>
      </c>
      <c r="H455" s="54">
        <v>949</v>
      </c>
      <c r="I455" s="9" t="s">
        <v>46</v>
      </c>
      <c r="J455" s="360" t="str">
        <f>IF(ISBLANK(INDEX('Policy Characteristics'!D:D,MATCH($C455,'Policy Characteristics'!$C:$C,0))),"",INDEX('Policy Characteristics'!D:D,MATCH($C455,'Policy Characteristics'!$C:$C,0)))</f>
        <v>Industry CCS</v>
      </c>
      <c r="K455" s="358" t="str">
        <f>IF(ISBLANK(INDEX('Policy Characteristics'!E:E,MATCH($C455,'Policy Characteristics'!$C:$C,0))),"",INDEX('Policy Characteristics'!E:E,MATCH($C455,'Policy Characteristics'!$C:$C,0)))</f>
        <v>indst CCS</v>
      </c>
      <c r="L455" s="380">
        <f>IF(ISBLANK(INDEX('Policy Characteristics'!F:F,MATCH($C455,'Policy Characteristics'!$C:$C,0))),"",INDEX('Policy Characteristics'!F:F,MATCH($C455,'Policy Characteristics'!$C:$C,0)))</f>
        <v>0</v>
      </c>
      <c r="M455" s="380">
        <f>IF(ISBLANK(INDEX('Policy Characteristics'!G:G,MATCH($C455,'Policy Characteristics'!$C:$C,0))),"",INDEX('Policy Characteristics'!G:G,MATCH($C455,'Policy Characteristics'!$C:$C,0)))</f>
        <v>1</v>
      </c>
      <c r="N455" s="380">
        <f>IF(ISBLANK(INDEX('Policy Characteristics'!H:H,MATCH($C455,'Policy Characteristics'!$C:$C,0))),"",INDEX('Policy Characteristics'!H:H,MATCH($C455,'Policy Characteristics'!$C:$C,0)))</f>
        <v>0.01</v>
      </c>
      <c r="O455" s="358" t="str">
        <f>IF(ISBLANK(INDEX('Policy Characteristics'!I:I,MATCH($C455,'Policy Characteristics'!$C:$C,0))),"",INDEX('Policy Characteristics'!I:I,MATCH($C455,'Policy Characteristics'!$C:$C,0)))</f>
        <v>% of CO2 captured</v>
      </c>
      <c r="P455" s="358" t="str">
        <f>IF(ISBLANK(INDEX('Policy Characteristics'!J:J,MATCH($C455,'Policy Characteristics'!$C:$C,0))),"",INDEX('Policy Characteristics'!J:J,MATCH($C455,'Policy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55" s="358" t="str">
        <f>IF(ISBLANK(INDEX('Policy Characteristics'!K:K,MATCH($C455,'Policy Characteristics'!$C:$C,0))),"",INDEX('Policy Characteristics'!K:K,MATCH($C455,'Policy Characteristics'!$C:$C,0)))</f>
        <v>ccs.html#ccs</v>
      </c>
      <c r="R455" s="358" t="str">
        <f>IF(ISBLANK(INDEX('Policy Characteristics'!L:L,MATCH($C455,'Policy Characteristics'!$C:$C,0))),"",INDEX('Policy Characteristics'!L:L,MATCH($C455,'Policy Characteristics'!$C:$C,0)))</f>
        <v>carbon-capture-and-sequestration.html</v>
      </c>
    </row>
    <row r="456" spans="1:18" x14ac:dyDescent="0.35">
      <c r="A456" s="358" t="str">
        <f>IF(ISBLANK(INDEX('Policy Characteristics'!A:A,MATCH($C456,'Policy Characteristics'!$C:$C,0))),"",INDEX('Policy Characteristics'!A:A,MATCH($C456,'Policy Characteristics'!$C:$C,0)))</f>
        <v>Industry</v>
      </c>
      <c r="B456" s="358" t="str">
        <f>IF(ISBLANK(INDEX('Policy Characteristics'!B:B,MATCH($C456,'Policy Characteristics'!$C:$C,0))),"",INDEX('Policy Characteristics'!B:B,MATCH($C456,'Policy Characteristics'!$C:$C,0)))</f>
        <v>Carbon Capture and Sequestration</v>
      </c>
      <c r="C456" s="362" t="str">
        <f t="shared" si="30"/>
        <v>Industry Sector Fraction of Potential Additional CCS Achieved</v>
      </c>
      <c r="D456" s="286" t="s">
        <v>3240</v>
      </c>
      <c r="E456" s="286" t="s">
        <v>3181</v>
      </c>
      <c r="F456" s="195" t="s">
        <v>3202</v>
      </c>
      <c r="G456" s="53" t="s">
        <v>3182</v>
      </c>
      <c r="H456" s="54">
        <v>950</v>
      </c>
      <c r="I456" s="53" t="s">
        <v>45</v>
      </c>
      <c r="J456" s="360" t="str">
        <f>IF(ISBLANK(INDEX('Policy Characteristics'!D:D,MATCH($C456,'Policy Characteristics'!$C:$C,0))),"",INDEX('Policy Characteristics'!D:D,MATCH($C456,'Policy Characteristics'!$C:$C,0)))</f>
        <v>Industry CCS</v>
      </c>
      <c r="K456" s="358" t="str">
        <f>IF(ISBLANK(INDEX('Policy Characteristics'!E:E,MATCH($C456,'Policy Characteristics'!$C:$C,0))),"",INDEX('Policy Characteristics'!E:E,MATCH($C456,'Policy Characteristics'!$C:$C,0)))</f>
        <v>indst CCS</v>
      </c>
      <c r="L456" s="380">
        <f>IF(ISBLANK(INDEX('Policy Characteristics'!F:F,MATCH($C456,'Policy Characteristics'!$C:$C,0))),"",INDEX('Policy Characteristics'!F:F,MATCH($C456,'Policy Characteristics'!$C:$C,0)))</f>
        <v>0</v>
      </c>
      <c r="M456" s="380">
        <f>IF(ISBLANK(INDEX('Policy Characteristics'!G:G,MATCH($C456,'Policy Characteristics'!$C:$C,0))),"",INDEX('Policy Characteristics'!G:G,MATCH($C456,'Policy Characteristics'!$C:$C,0)))</f>
        <v>1</v>
      </c>
      <c r="N456" s="380">
        <f>IF(ISBLANK(INDEX('Policy Characteristics'!H:H,MATCH($C456,'Policy Characteristics'!$C:$C,0))),"",INDEX('Policy Characteristics'!H:H,MATCH($C456,'Policy Characteristics'!$C:$C,0)))</f>
        <v>0.01</v>
      </c>
      <c r="O456" s="358" t="str">
        <f>IF(ISBLANK(INDEX('Policy Characteristics'!I:I,MATCH($C456,'Policy Characteristics'!$C:$C,0))),"",INDEX('Policy Characteristics'!I:I,MATCH($C456,'Policy Characteristics'!$C:$C,0)))</f>
        <v>% of CO2 captured</v>
      </c>
      <c r="P456" s="358" t="str">
        <f>IF(ISBLANK(INDEX('Policy Characteristics'!J:J,MATCH($C456,'Policy Characteristics'!$C:$C,0))),"",INDEX('Policy Characteristics'!J:J,MATCH($C456,'Policy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56" s="358" t="str">
        <f>IF(ISBLANK(INDEX('Policy Characteristics'!K:K,MATCH($C456,'Policy Characteristics'!$C:$C,0))),"",INDEX('Policy Characteristics'!K:K,MATCH($C456,'Policy Characteristics'!$C:$C,0)))</f>
        <v>ccs.html#ccs</v>
      </c>
      <c r="R456" s="358" t="str">
        <f>IF(ISBLANK(INDEX('Policy Characteristics'!L:L,MATCH($C456,'Policy Characteristics'!$C:$C,0))),"",INDEX('Policy Characteristics'!L:L,MATCH($C456,'Policy Characteristics'!$C:$C,0)))</f>
        <v>carbon-capture-and-sequestration.html</v>
      </c>
    </row>
    <row r="457" spans="1:18" x14ac:dyDescent="0.35">
      <c r="A457" s="358" t="str">
        <f>IF(ISBLANK(INDEX('Policy Characteristics'!A:A,MATCH($C457,'Policy Characteristics'!$C:$C,0))),"",INDEX('Policy Characteristics'!A:A,MATCH($C457,'Policy Characteristics'!$C:$C,0)))</f>
        <v>Industry</v>
      </c>
      <c r="B457" s="358" t="str">
        <f>IF(ISBLANK(INDEX('Policy Characteristics'!B:B,MATCH($C457,'Policy Characteristics'!$C:$C,0))),"",INDEX('Policy Characteristics'!B:B,MATCH($C457,'Policy Characteristics'!$C:$C,0)))</f>
        <v>Carbon Capture and Sequestration</v>
      </c>
      <c r="C457" s="362" t="str">
        <f t="shared" si="30"/>
        <v>Industry Sector Fraction of Potential Additional CCS Achieved</v>
      </c>
      <c r="D457" s="286" t="s">
        <v>3240</v>
      </c>
      <c r="E457" s="286" t="s">
        <v>2617</v>
      </c>
      <c r="F457" s="195" t="s">
        <v>3202</v>
      </c>
      <c r="G457" s="53" t="s">
        <v>3183</v>
      </c>
      <c r="H457" s="54">
        <v>951</v>
      </c>
      <c r="I457" s="9" t="s">
        <v>46</v>
      </c>
      <c r="J457" s="360" t="str">
        <f>IF(ISBLANK(INDEX('Policy Characteristics'!D:D,MATCH($C457,'Policy Characteristics'!$C:$C,0))),"",INDEX('Policy Characteristics'!D:D,MATCH($C457,'Policy Characteristics'!$C:$C,0)))</f>
        <v>Industry CCS</v>
      </c>
      <c r="K457" s="358" t="str">
        <f>IF(ISBLANK(INDEX('Policy Characteristics'!E:E,MATCH($C457,'Policy Characteristics'!$C:$C,0))),"",INDEX('Policy Characteristics'!E:E,MATCH($C457,'Policy Characteristics'!$C:$C,0)))</f>
        <v>indst CCS</v>
      </c>
      <c r="L457" s="380">
        <f>IF(ISBLANK(INDEX('Policy Characteristics'!F:F,MATCH($C457,'Policy Characteristics'!$C:$C,0))),"",INDEX('Policy Characteristics'!F:F,MATCH($C457,'Policy Characteristics'!$C:$C,0)))</f>
        <v>0</v>
      </c>
      <c r="M457" s="380">
        <f>IF(ISBLANK(INDEX('Policy Characteristics'!G:G,MATCH($C457,'Policy Characteristics'!$C:$C,0))),"",INDEX('Policy Characteristics'!G:G,MATCH($C457,'Policy Characteristics'!$C:$C,0)))</f>
        <v>1</v>
      </c>
      <c r="N457" s="380">
        <f>IF(ISBLANK(INDEX('Policy Characteristics'!H:H,MATCH($C457,'Policy Characteristics'!$C:$C,0))),"",INDEX('Policy Characteristics'!H:H,MATCH($C457,'Policy Characteristics'!$C:$C,0)))</f>
        <v>0.01</v>
      </c>
      <c r="O457" s="358" t="str">
        <f>IF(ISBLANK(INDEX('Policy Characteristics'!I:I,MATCH($C457,'Policy Characteristics'!$C:$C,0))),"",INDEX('Policy Characteristics'!I:I,MATCH($C457,'Policy Characteristics'!$C:$C,0)))</f>
        <v>% of CO2 captured</v>
      </c>
      <c r="P457" s="358" t="str">
        <f>IF(ISBLANK(INDEX('Policy Characteristics'!J:J,MATCH($C457,'Policy Characteristics'!$C:$C,0))),"",INDEX('Policy Characteristics'!J:J,MATCH($C457,'Policy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57" s="358" t="str">
        <f>IF(ISBLANK(INDEX('Policy Characteristics'!K:K,MATCH($C457,'Policy Characteristics'!$C:$C,0))),"",INDEX('Policy Characteristics'!K:K,MATCH($C457,'Policy Characteristics'!$C:$C,0)))</f>
        <v>ccs.html#ccs</v>
      </c>
      <c r="R457" s="358" t="str">
        <f>IF(ISBLANK(INDEX('Policy Characteristics'!L:L,MATCH($C457,'Policy Characteristics'!$C:$C,0))),"",INDEX('Policy Characteristics'!L:L,MATCH($C457,'Policy Characteristics'!$C:$C,0)))</f>
        <v>carbon-capture-and-sequestration.html</v>
      </c>
    </row>
    <row r="458" spans="1:18" x14ac:dyDescent="0.35">
      <c r="A458" s="358" t="str">
        <f>IF(ISBLANK(INDEX('Policy Characteristics'!A:A,MATCH($C458,'Policy Characteristics'!$C:$C,0))),"",INDEX('Policy Characteristics'!A:A,MATCH($C458,'Policy Characteristics'!$C:$C,0)))</f>
        <v>Industry</v>
      </c>
      <c r="B458" s="358" t="str">
        <f>IF(ISBLANK(INDEX('Policy Characteristics'!B:B,MATCH($C458,'Policy Characteristics'!$C:$C,0))),"",INDEX('Policy Characteristics'!B:B,MATCH($C458,'Policy Characteristics'!$C:$C,0)))</f>
        <v>Carbon Capture and Sequestration</v>
      </c>
      <c r="C458" s="362" t="str">
        <f t="shared" si="30"/>
        <v>Industry Sector Fraction of Potential Additional CCS Achieved</v>
      </c>
      <c r="D458" s="286" t="s">
        <v>3241</v>
      </c>
      <c r="E458" s="286" t="s">
        <v>3181</v>
      </c>
      <c r="F458" s="195" t="s">
        <v>3203</v>
      </c>
      <c r="G458" s="53" t="s">
        <v>3182</v>
      </c>
      <c r="H458" s="54">
        <v>952</v>
      </c>
      <c r="I458" s="53" t="s">
        <v>45</v>
      </c>
      <c r="J458" s="360" t="str">
        <f>IF(ISBLANK(INDEX('Policy Characteristics'!D:D,MATCH($C458,'Policy Characteristics'!$C:$C,0))),"",INDEX('Policy Characteristics'!D:D,MATCH($C458,'Policy Characteristics'!$C:$C,0)))</f>
        <v>Industry CCS</v>
      </c>
      <c r="K458" s="358" t="str">
        <f>IF(ISBLANK(INDEX('Policy Characteristics'!E:E,MATCH($C458,'Policy Characteristics'!$C:$C,0))),"",INDEX('Policy Characteristics'!E:E,MATCH($C458,'Policy Characteristics'!$C:$C,0)))</f>
        <v>indst CCS</v>
      </c>
      <c r="L458" s="380">
        <f>IF(ISBLANK(INDEX('Policy Characteristics'!F:F,MATCH($C458,'Policy Characteristics'!$C:$C,0))),"",INDEX('Policy Characteristics'!F:F,MATCH($C458,'Policy Characteristics'!$C:$C,0)))</f>
        <v>0</v>
      </c>
      <c r="M458" s="380">
        <f>IF(ISBLANK(INDEX('Policy Characteristics'!G:G,MATCH($C458,'Policy Characteristics'!$C:$C,0))),"",INDEX('Policy Characteristics'!G:G,MATCH($C458,'Policy Characteristics'!$C:$C,0)))</f>
        <v>1</v>
      </c>
      <c r="N458" s="380">
        <f>IF(ISBLANK(INDEX('Policy Characteristics'!H:H,MATCH($C458,'Policy Characteristics'!$C:$C,0))),"",INDEX('Policy Characteristics'!H:H,MATCH($C458,'Policy Characteristics'!$C:$C,0)))</f>
        <v>0.01</v>
      </c>
      <c r="O458" s="358" t="str">
        <f>IF(ISBLANK(INDEX('Policy Characteristics'!I:I,MATCH($C458,'Policy Characteristics'!$C:$C,0))),"",INDEX('Policy Characteristics'!I:I,MATCH($C458,'Policy Characteristics'!$C:$C,0)))</f>
        <v>% of CO2 captured</v>
      </c>
      <c r="P458" s="358" t="str">
        <f>IF(ISBLANK(INDEX('Policy Characteristics'!J:J,MATCH($C458,'Policy Characteristics'!$C:$C,0))),"",INDEX('Policy Characteristics'!J:J,MATCH($C458,'Policy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58" s="358" t="str">
        <f>IF(ISBLANK(INDEX('Policy Characteristics'!K:K,MATCH($C458,'Policy Characteristics'!$C:$C,0))),"",INDEX('Policy Characteristics'!K:K,MATCH($C458,'Policy Characteristics'!$C:$C,0)))</f>
        <v>ccs.html#ccs</v>
      </c>
      <c r="R458" s="358" t="str">
        <f>IF(ISBLANK(INDEX('Policy Characteristics'!L:L,MATCH($C458,'Policy Characteristics'!$C:$C,0))),"",INDEX('Policy Characteristics'!L:L,MATCH($C458,'Policy Characteristics'!$C:$C,0)))</f>
        <v>carbon-capture-and-sequestration.html</v>
      </c>
    </row>
    <row r="459" spans="1:18" x14ac:dyDescent="0.35">
      <c r="A459" s="358" t="str">
        <f>IF(ISBLANK(INDEX('Policy Characteristics'!A:A,MATCH($C459,'Policy Characteristics'!$C:$C,0))),"",INDEX('Policy Characteristics'!A:A,MATCH($C459,'Policy Characteristics'!$C:$C,0)))</f>
        <v>Industry</v>
      </c>
      <c r="B459" s="358" t="str">
        <f>IF(ISBLANK(INDEX('Policy Characteristics'!B:B,MATCH($C459,'Policy Characteristics'!$C:$C,0))),"",INDEX('Policy Characteristics'!B:B,MATCH($C459,'Policy Characteristics'!$C:$C,0)))</f>
        <v>Carbon Capture and Sequestration</v>
      </c>
      <c r="C459" s="362" t="str">
        <f t="shared" si="30"/>
        <v>Industry Sector Fraction of Potential Additional CCS Achieved</v>
      </c>
      <c r="D459" s="286" t="s">
        <v>3241</v>
      </c>
      <c r="E459" s="286" t="s">
        <v>2617</v>
      </c>
      <c r="F459" s="195" t="s">
        <v>3203</v>
      </c>
      <c r="G459" s="53" t="s">
        <v>3183</v>
      </c>
      <c r="H459" s="54">
        <v>953</v>
      </c>
      <c r="I459" s="9" t="s">
        <v>46</v>
      </c>
      <c r="J459" s="360" t="str">
        <f>IF(ISBLANK(INDEX('Policy Characteristics'!D:D,MATCH($C459,'Policy Characteristics'!$C:$C,0))),"",INDEX('Policy Characteristics'!D:D,MATCH($C459,'Policy Characteristics'!$C:$C,0)))</f>
        <v>Industry CCS</v>
      </c>
      <c r="K459" s="358" t="str">
        <f>IF(ISBLANK(INDEX('Policy Characteristics'!E:E,MATCH($C459,'Policy Characteristics'!$C:$C,0))),"",INDEX('Policy Characteristics'!E:E,MATCH($C459,'Policy Characteristics'!$C:$C,0)))</f>
        <v>indst CCS</v>
      </c>
      <c r="L459" s="380">
        <f>IF(ISBLANK(INDEX('Policy Characteristics'!F:F,MATCH($C459,'Policy Characteristics'!$C:$C,0))),"",INDEX('Policy Characteristics'!F:F,MATCH($C459,'Policy Characteristics'!$C:$C,0)))</f>
        <v>0</v>
      </c>
      <c r="M459" s="380">
        <f>IF(ISBLANK(INDEX('Policy Characteristics'!G:G,MATCH($C459,'Policy Characteristics'!$C:$C,0))),"",INDEX('Policy Characteristics'!G:G,MATCH($C459,'Policy Characteristics'!$C:$C,0)))</f>
        <v>1</v>
      </c>
      <c r="N459" s="380">
        <f>IF(ISBLANK(INDEX('Policy Characteristics'!H:H,MATCH($C459,'Policy Characteristics'!$C:$C,0))),"",INDEX('Policy Characteristics'!H:H,MATCH($C459,'Policy Characteristics'!$C:$C,0)))</f>
        <v>0.01</v>
      </c>
      <c r="O459" s="358" t="str">
        <f>IF(ISBLANK(INDEX('Policy Characteristics'!I:I,MATCH($C459,'Policy Characteristics'!$C:$C,0))),"",INDEX('Policy Characteristics'!I:I,MATCH($C459,'Policy Characteristics'!$C:$C,0)))</f>
        <v>% of CO2 captured</v>
      </c>
      <c r="P459" s="358" t="str">
        <f>IF(ISBLANK(INDEX('Policy Characteristics'!J:J,MATCH($C459,'Policy Characteristics'!$C:$C,0))),"",INDEX('Policy Characteristics'!J:J,MATCH($C459,'Policy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59" s="358" t="str">
        <f>IF(ISBLANK(INDEX('Policy Characteristics'!K:K,MATCH($C459,'Policy Characteristics'!$C:$C,0))),"",INDEX('Policy Characteristics'!K:K,MATCH($C459,'Policy Characteristics'!$C:$C,0)))</f>
        <v>ccs.html#ccs</v>
      </c>
      <c r="R459" s="358" t="str">
        <f>IF(ISBLANK(INDEX('Policy Characteristics'!L:L,MATCH($C459,'Policy Characteristics'!$C:$C,0))),"",INDEX('Policy Characteristics'!L:L,MATCH($C459,'Policy Characteristics'!$C:$C,0)))</f>
        <v>carbon-capture-and-sequestration.html</v>
      </c>
    </row>
    <row r="460" spans="1:18" x14ac:dyDescent="0.35">
      <c r="A460" s="358" t="str">
        <f>IF(ISBLANK(INDEX('Policy Characteristics'!A:A,MATCH($C460,'Policy Characteristics'!$C:$C,0))),"",INDEX('Policy Characteristics'!A:A,MATCH($C460,'Policy Characteristics'!$C:$C,0)))</f>
        <v>Industry</v>
      </c>
      <c r="B460" s="358" t="str">
        <f>IF(ISBLANK(INDEX('Policy Characteristics'!B:B,MATCH($C460,'Policy Characteristics'!$C:$C,0))),"",INDEX('Policy Characteristics'!B:B,MATCH($C460,'Policy Characteristics'!$C:$C,0)))</f>
        <v>Carbon Capture and Sequestration</v>
      </c>
      <c r="C460" s="362" t="str">
        <f t="shared" si="30"/>
        <v>Industry Sector Fraction of Potential Additional CCS Achieved</v>
      </c>
      <c r="D460" s="286" t="s">
        <v>3242</v>
      </c>
      <c r="E460" s="286" t="s">
        <v>3181</v>
      </c>
      <c r="F460" s="195" t="s">
        <v>3245</v>
      </c>
      <c r="G460" s="53" t="s">
        <v>3182</v>
      </c>
      <c r="H460" s="54">
        <v>954</v>
      </c>
      <c r="I460" s="9" t="s">
        <v>46</v>
      </c>
      <c r="J460" s="360" t="str">
        <f>IF(ISBLANK(INDEX('Policy Characteristics'!D:D,MATCH($C460,'Policy Characteristics'!$C:$C,0))),"",INDEX('Policy Characteristics'!D:D,MATCH($C460,'Policy Characteristics'!$C:$C,0)))</f>
        <v>Industry CCS</v>
      </c>
      <c r="K460" s="358" t="str">
        <f>IF(ISBLANK(INDEX('Policy Characteristics'!E:E,MATCH($C460,'Policy Characteristics'!$C:$C,0))),"",INDEX('Policy Characteristics'!E:E,MATCH($C460,'Policy Characteristics'!$C:$C,0)))</f>
        <v>indst CCS</v>
      </c>
      <c r="L460" s="380">
        <f>IF(ISBLANK(INDEX('Policy Characteristics'!F:F,MATCH($C460,'Policy Characteristics'!$C:$C,0))),"",INDEX('Policy Characteristics'!F:F,MATCH($C460,'Policy Characteristics'!$C:$C,0)))</f>
        <v>0</v>
      </c>
      <c r="M460" s="380">
        <f>IF(ISBLANK(INDEX('Policy Characteristics'!G:G,MATCH($C460,'Policy Characteristics'!$C:$C,0))),"",INDEX('Policy Characteristics'!G:G,MATCH($C460,'Policy Characteristics'!$C:$C,0)))</f>
        <v>1</v>
      </c>
      <c r="N460" s="380">
        <f>IF(ISBLANK(INDEX('Policy Characteristics'!H:H,MATCH($C460,'Policy Characteristics'!$C:$C,0))),"",INDEX('Policy Characteristics'!H:H,MATCH($C460,'Policy Characteristics'!$C:$C,0)))</f>
        <v>0.01</v>
      </c>
      <c r="O460" s="358" t="str">
        <f>IF(ISBLANK(INDEX('Policy Characteristics'!I:I,MATCH($C460,'Policy Characteristics'!$C:$C,0))),"",INDEX('Policy Characteristics'!I:I,MATCH($C460,'Policy Characteristics'!$C:$C,0)))</f>
        <v>% of CO2 captured</v>
      </c>
      <c r="P460" s="358" t="str">
        <f>IF(ISBLANK(INDEX('Policy Characteristics'!J:J,MATCH($C460,'Policy Characteristics'!$C:$C,0))),"",INDEX('Policy Characteristics'!J:J,MATCH($C460,'Policy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60" s="358" t="str">
        <f>IF(ISBLANK(INDEX('Policy Characteristics'!K:K,MATCH($C460,'Policy Characteristics'!$C:$C,0))),"",INDEX('Policy Characteristics'!K:K,MATCH($C460,'Policy Characteristics'!$C:$C,0)))</f>
        <v>ccs.html#ccs</v>
      </c>
      <c r="R460" s="358" t="str">
        <f>IF(ISBLANK(INDEX('Policy Characteristics'!L:L,MATCH($C460,'Policy Characteristics'!$C:$C,0))),"",INDEX('Policy Characteristics'!L:L,MATCH($C460,'Policy Characteristics'!$C:$C,0)))</f>
        <v>carbon-capture-and-sequestration.html</v>
      </c>
    </row>
    <row r="461" spans="1:18" x14ac:dyDescent="0.35">
      <c r="A461" s="358" t="str">
        <f>IF(ISBLANK(INDEX('Policy Characteristics'!A:A,MATCH($C461,'Policy Characteristics'!$C:$C,0))),"",INDEX('Policy Characteristics'!A:A,MATCH($C461,'Policy Characteristics'!$C:$C,0)))</f>
        <v>Industry</v>
      </c>
      <c r="B461" s="358" t="str">
        <f>IF(ISBLANK(INDEX('Policy Characteristics'!B:B,MATCH($C461,'Policy Characteristics'!$C:$C,0))),"",INDEX('Policy Characteristics'!B:B,MATCH($C461,'Policy Characteristics'!$C:$C,0)))</f>
        <v>Carbon Capture and Sequestration</v>
      </c>
      <c r="C461" s="362" t="str">
        <f t="shared" si="30"/>
        <v>Industry Sector Fraction of Potential Additional CCS Achieved</v>
      </c>
      <c r="D461" s="286" t="s">
        <v>3242</v>
      </c>
      <c r="E461" s="286" t="s">
        <v>2617</v>
      </c>
      <c r="F461" s="195" t="s">
        <v>3245</v>
      </c>
      <c r="G461" s="53" t="s">
        <v>3183</v>
      </c>
      <c r="H461" s="54">
        <v>955</v>
      </c>
      <c r="I461" s="9" t="s">
        <v>46</v>
      </c>
      <c r="J461" s="360" t="str">
        <f>IF(ISBLANK(INDEX('Policy Characteristics'!D:D,MATCH($C461,'Policy Characteristics'!$C:$C,0))),"",INDEX('Policy Characteristics'!D:D,MATCH($C461,'Policy Characteristics'!$C:$C,0)))</f>
        <v>Industry CCS</v>
      </c>
      <c r="K461" s="358" t="str">
        <f>IF(ISBLANK(INDEX('Policy Characteristics'!E:E,MATCH($C461,'Policy Characteristics'!$C:$C,0))),"",INDEX('Policy Characteristics'!E:E,MATCH($C461,'Policy Characteristics'!$C:$C,0)))</f>
        <v>indst CCS</v>
      </c>
      <c r="L461" s="380">
        <f>IF(ISBLANK(INDEX('Policy Characteristics'!F:F,MATCH($C461,'Policy Characteristics'!$C:$C,0))),"",INDEX('Policy Characteristics'!F:F,MATCH($C461,'Policy Characteristics'!$C:$C,0)))</f>
        <v>0</v>
      </c>
      <c r="M461" s="380">
        <f>IF(ISBLANK(INDEX('Policy Characteristics'!G:G,MATCH($C461,'Policy Characteristics'!$C:$C,0))),"",INDEX('Policy Characteristics'!G:G,MATCH($C461,'Policy Characteristics'!$C:$C,0)))</f>
        <v>1</v>
      </c>
      <c r="N461" s="380">
        <f>IF(ISBLANK(INDEX('Policy Characteristics'!H:H,MATCH($C461,'Policy Characteristics'!$C:$C,0))),"",INDEX('Policy Characteristics'!H:H,MATCH($C461,'Policy Characteristics'!$C:$C,0)))</f>
        <v>0.01</v>
      </c>
      <c r="O461" s="358" t="str">
        <f>IF(ISBLANK(INDEX('Policy Characteristics'!I:I,MATCH($C461,'Policy Characteristics'!$C:$C,0))),"",INDEX('Policy Characteristics'!I:I,MATCH($C461,'Policy Characteristics'!$C:$C,0)))</f>
        <v>% of CO2 captured</v>
      </c>
      <c r="P461" s="358" t="str">
        <f>IF(ISBLANK(INDEX('Policy Characteristics'!J:J,MATCH($C461,'Policy Characteristics'!$C:$C,0))),"",INDEX('Policy Characteristics'!J:J,MATCH($C461,'Policy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61" s="358" t="str">
        <f>IF(ISBLANK(INDEX('Policy Characteristics'!K:K,MATCH($C461,'Policy Characteristics'!$C:$C,0))),"",INDEX('Policy Characteristics'!K:K,MATCH($C461,'Policy Characteristics'!$C:$C,0)))</f>
        <v>ccs.html#ccs</v>
      </c>
      <c r="R461" s="358" t="str">
        <f>IF(ISBLANK(INDEX('Policy Characteristics'!L:L,MATCH($C461,'Policy Characteristics'!$C:$C,0))),"",INDEX('Policy Characteristics'!L:L,MATCH($C461,'Policy Characteristics'!$C:$C,0)))</f>
        <v>carbon-capture-and-sequestration.html</v>
      </c>
    </row>
    <row r="462" spans="1:18" x14ac:dyDescent="0.35">
      <c r="A462" s="358" t="str">
        <f>IF(ISBLANK(INDEX('Policy Characteristics'!A:A,MATCH($C462,'Policy Characteristics'!$C:$C,0))),"",INDEX('Policy Characteristics'!A:A,MATCH($C462,'Policy Characteristics'!$C:$C,0)))</f>
        <v>Industry</v>
      </c>
      <c r="B462" s="358" t="str">
        <f>IF(ISBLANK(INDEX('Policy Characteristics'!B:B,MATCH($C462,'Policy Characteristics'!$C:$C,0))),"",INDEX('Policy Characteristics'!B:B,MATCH($C462,'Policy Characteristics'!$C:$C,0)))</f>
        <v>Carbon Capture and Sequestration</v>
      </c>
      <c r="C462" s="362" t="str">
        <f t="shared" si="30"/>
        <v>Industry Sector Fraction of Potential Additional CCS Achieved</v>
      </c>
      <c r="D462" s="286" t="s">
        <v>3243</v>
      </c>
      <c r="E462" s="286" t="s">
        <v>3181</v>
      </c>
      <c r="F462" s="195" t="s">
        <v>3204</v>
      </c>
      <c r="G462" s="53" t="s">
        <v>3182</v>
      </c>
      <c r="H462" s="54">
        <v>956</v>
      </c>
      <c r="I462" s="9" t="s">
        <v>46</v>
      </c>
      <c r="J462" s="360" t="str">
        <f>IF(ISBLANK(INDEX('Policy Characteristics'!D:D,MATCH($C462,'Policy Characteristics'!$C:$C,0))),"",INDEX('Policy Characteristics'!D:D,MATCH($C462,'Policy Characteristics'!$C:$C,0)))</f>
        <v>Industry CCS</v>
      </c>
      <c r="K462" s="358" t="str">
        <f>IF(ISBLANK(INDEX('Policy Characteristics'!E:E,MATCH($C462,'Policy Characteristics'!$C:$C,0))),"",INDEX('Policy Characteristics'!E:E,MATCH($C462,'Policy Characteristics'!$C:$C,0)))</f>
        <v>indst CCS</v>
      </c>
      <c r="L462" s="380">
        <f>IF(ISBLANK(INDEX('Policy Characteristics'!F:F,MATCH($C462,'Policy Characteristics'!$C:$C,0))),"",INDEX('Policy Characteristics'!F:F,MATCH($C462,'Policy Characteristics'!$C:$C,0)))</f>
        <v>0</v>
      </c>
      <c r="M462" s="380">
        <f>IF(ISBLANK(INDEX('Policy Characteristics'!G:G,MATCH($C462,'Policy Characteristics'!$C:$C,0))),"",INDEX('Policy Characteristics'!G:G,MATCH($C462,'Policy Characteristics'!$C:$C,0)))</f>
        <v>1</v>
      </c>
      <c r="N462" s="380">
        <f>IF(ISBLANK(INDEX('Policy Characteristics'!H:H,MATCH($C462,'Policy Characteristics'!$C:$C,0))),"",INDEX('Policy Characteristics'!H:H,MATCH($C462,'Policy Characteristics'!$C:$C,0)))</f>
        <v>0.01</v>
      </c>
      <c r="O462" s="358" t="str">
        <f>IF(ISBLANK(INDEX('Policy Characteristics'!I:I,MATCH($C462,'Policy Characteristics'!$C:$C,0))),"",INDEX('Policy Characteristics'!I:I,MATCH($C462,'Policy Characteristics'!$C:$C,0)))</f>
        <v>% of CO2 captured</v>
      </c>
      <c r="P462" s="358" t="str">
        <f>IF(ISBLANK(INDEX('Policy Characteristics'!J:J,MATCH($C462,'Policy Characteristics'!$C:$C,0))),"",INDEX('Policy Characteristics'!J:J,MATCH($C462,'Policy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62" s="358" t="str">
        <f>IF(ISBLANK(INDEX('Policy Characteristics'!K:K,MATCH($C462,'Policy Characteristics'!$C:$C,0))),"",INDEX('Policy Characteristics'!K:K,MATCH($C462,'Policy Characteristics'!$C:$C,0)))</f>
        <v>ccs.html#ccs</v>
      </c>
      <c r="R462" s="358" t="str">
        <f>IF(ISBLANK(INDEX('Policy Characteristics'!L:L,MATCH($C462,'Policy Characteristics'!$C:$C,0))),"",INDEX('Policy Characteristics'!L:L,MATCH($C462,'Policy Characteristics'!$C:$C,0)))</f>
        <v>carbon-capture-and-sequestration.html</v>
      </c>
    </row>
    <row r="463" spans="1:18" x14ac:dyDescent="0.35">
      <c r="A463" s="358" t="str">
        <f>IF(ISBLANK(INDEX('Policy Characteristics'!A:A,MATCH($C463,'Policy Characteristics'!$C:$C,0))),"",INDEX('Policy Characteristics'!A:A,MATCH($C463,'Policy Characteristics'!$C:$C,0)))</f>
        <v>Industry</v>
      </c>
      <c r="B463" s="358" t="str">
        <f>IF(ISBLANK(INDEX('Policy Characteristics'!B:B,MATCH($C463,'Policy Characteristics'!$C:$C,0))),"",INDEX('Policy Characteristics'!B:B,MATCH($C463,'Policy Characteristics'!$C:$C,0)))</f>
        <v>Carbon Capture and Sequestration</v>
      </c>
      <c r="C463" s="362" t="str">
        <f t="shared" si="30"/>
        <v>Industry Sector Fraction of Potential Additional CCS Achieved</v>
      </c>
      <c r="D463" s="286" t="s">
        <v>3243</v>
      </c>
      <c r="E463" s="286" t="s">
        <v>2617</v>
      </c>
      <c r="F463" s="195" t="s">
        <v>3204</v>
      </c>
      <c r="G463" s="53" t="s">
        <v>3183</v>
      </c>
      <c r="H463" s="54">
        <v>957</v>
      </c>
      <c r="I463" s="9" t="s">
        <v>46</v>
      </c>
      <c r="J463" s="360" t="str">
        <f>IF(ISBLANK(INDEX('Policy Characteristics'!D:D,MATCH($C463,'Policy Characteristics'!$C:$C,0))),"",INDEX('Policy Characteristics'!D:D,MATCH($C463,'Policy Characteristics'!$C:$C,0)))</f>
        <v>Industry CCS</v>
      </c>
      <c r="K463" s="358" t="str">
        <f>IF(ISBLANK(INDEX('Policy Characteristics'!E:E,MATCH($C463,'Policy Characteristics'!$C:$C,0))),"",INDEX('Policy Characteristics'!E:E,MATCH($C463,'Policy Characteristics'!$C:$C,0)))</f>
        <v>indst CCS</v>
      </c>
      <c r="L463" s="380">
        <f>IF(ISBLANK(INDEX('Policy Characteristics'!F:F,MATCH($C463,'Policy Characteristics'!$C:$C,0))),"",INDEX('Policy Characteristics'!F:F,MATCH($C463,'Policy Characteristics'!$C:$C,0)))</f>
        <v>0</v>
      </c>
      <c r="M463" s="380">
        <f>IF(ISBLANK(INDEX('Policy Characteristics'!G:G,MATCH($C463,'Policy Characteristics'!$C:$C,0))),"",INDEX('Policy Characteristics'!G:G,MATCH($C463,'Policy Characteristics'!$C:$C,0)))</f>
        <v>1</v>
      </c>
      <c r="N463" s="380">
        <f>IF(ISBLANK(INDEX('Policy Characteristics'!H:H,MATCH($C463,'Policy Characteristics'!$C:$C,0))),"",INDEX('Policy Characteristics'!H:H,MATCH($C463,'Policy Characteristics'!$C:$C,0)))</f>
        <v>0.01</v>
      </c>
      <c r="O463" s="358" t="str">
        <f>IF(ISBLANK(INDEX('Policy Characteristics'!I:I,MATCH($C463,'Policy Characteristics'!$C:$C,0))),"",INDEX('Policy Characteristics'!I:I,MATCH($C463,'Policy Characteristics'!$C:$C,0)))</f>
        <v>% of CO2 captured</v>
      </c>
      <c r="P463" s="358" t="str">
        <f>IF(ISBLANK(INDEX('Policy Characteristics'!J:J,MATCH($C463,'Policy Characteristics'!$C:$C,0))),"",INDEX('Policy Characteristics'!J:J,MATCH($C463,'Policy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63" s="358" t="str">
        <f>IF(ISBLANK(INDEX('Policy Characteristics'!K:K,MATCH($C463,'Policy Characteristics'!$C:$C,0))),"",INDEX('Policy Characteristics'!K:K,MATCH($C463,'Policy Characteristics'!$C:$C,0)))</f>
        <v>ccs.html#ccs</v>
      </c>
      <c r="R463" s="358" t="str">
        <f>IF(ISBLANK(INDEX('Policy Characteristics'!L:L,MATCH($C463,'Policy Characteristics'!$C:$C,0))),"",INDEX('Policy Characteristics'!L:L,MATCH($C463,'Policy Characteristics'!$C:$C,0)))</f>
        <v>carbon-capture-and-sequestration.html</v>
      </c>
    </row>
    <row r="464" spans="1:18" x14ac:dyDescent="0.35">
      <c r="A464" s="358" t="str">
        <f>IF(ISBLANK(INDEX('Policy Characteristics'!A:A,MATCH($C464,'Policy Characteristics'!$C:$C,0))),"",INDEX('Policy Characteristics'!A:A,MATCH($C464,'Policy Characteristics'!$C:$C,0)))</f>
        <v>Industry</v>
      </c>
      <c r="B464" s="358" t="str">
        <f>IF(ISBLANK(INDEX('Policy Characteristics'!B:B,MATCH($C464,'Policy Characteristics'!$C:$C,0))),"",INDEX('Policy Characteristics'!B:B,MATCH($C464,'Policy Characteristics'!$C:$C,0)))</f>
        <v>Cement Clinker Substitution</v>
      </c>
      <c r="C464" s="363" t="s">
        <v>2876</v>
      </c>
      <c r="D464" s="53"/>
      <c r="E464" s="53"/>
      <c r="F464" s="53"/>
      <c r="G464" s="53"/>
      <c r="H464" s="54">
        <v>43</v>
      </c>
      <c r="I464" s="53" t="s">
        <v>45</v>
      </c>
      <c r="J464" s="360" t="str">
        <f>IF(ISBLANK(INDEX('Policy Characteristics'!D:D,MATCH($C464,'Policy Characteristics'!$C:$C,0))),"",INDEX('Policy Characteristics'!D:D,MATCH($C464,'Policy Characteristics'!$C:$C,0)))</f>
        <v>Cement Clinker Substitution</v>
      </c>
      <c r="K464" s="358" t="str">
        <f>IF(ISBLANK(INDEX('Policy Characteristics'!E:E,MATCH($C464,'Policy Characteristics'!$C:$C,0))),"",INDEX('Policy Characteristics'!E:E,MATCH($C464,'Policy Characteristics'!$C:$C,0)))</f>
        <v>indst cement measures</v>
      </c>
      <c r="L464" s="380">
        <f>IF(ISBLANK(INDEX('Policy Characteristics'!F:F,MATCH($C464,'Policy Characteristics'!$C:$C,0))),"",INDEX('Policy Characteristics'!F:F,MATCH($C464,'Policy Characteristics'!$C:$C,0)))</f>
        <v>0</v>
      </c>
      <c r="M464" s="380">
        <f>IF(ISBLANK(INDEX('Policy Characteristics'!G:G,MATCH($C464,'Policy Characteristics'!$C:$C,0))),"",INDEX('Policy Characteristics'!G:G,MATCH($C464,'Policy Characteristics'!$C:$C,0)))</f>
        <v>1</v>
      </c>
      <c r="N464" s="380">
        <f>IF(ISBLANK(INDEX('Policy Characteristics'!H:H,MATCH($C464,'Policy Characteristics'!$C:$C,0))),"",INDEX('Policy Characteristics'!H:H,MATCH($C464,'Policy Characteristics'!$C:$C,0)))</f>
        <v>0.01</v>
      </c>
      <c r="O464" s="358" t="str">
        <f>IF(ISBLANK(INDEX('Policy Characteristics'!I:I,MATCH($C464,'Policy Characteristics'!$C:$C,0))),"",INDEX('Policy Characteristics'!I:I,MATCH($C464,'Policy Characteristics'!$C:$C,0)))</f>
        <v>% of potential achieved</v>
      </c>
      <c r="P464" s="358" t="str">
        <f>IF(ISBLANK(INDEX('Policy Characteristics'!J:J,MATCH($C464,'Policy Characteristics'!$C:$C,0))),"",INDEX('Policy Characteristics'!J:J,MATCH($C464,'Policy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464" s="358" t="str">
        <f>IF(ISBLANK(INDEX('Policy Characteristics'!K:K,MATCH($C464,'Policy Characteristics'!$C:$C,0))),"",INDEX('Policy Characteristics'!K:K,MATCH($C464,'Policy Characteristics'!$C:$C,0)))</f>
        <v>industry-ag-main.html#clinker</v>
      </c>
      <c r="R464" s="358" t="str">
        <f>IF(ISBLANK(INDEX('Policy Characteristics'!L:L,MATCH($C464,'Policy Characteristics'!$C:$C,0))),"",INDEX('Policy Characteristics'!L:L,MATCH($C464,'Policy Characteristics'!$C:$C,0)))</f>
        <v>cement-clinker-substitution.html</v>
      </c>
    </row>
    <row r="465" spans="1:18" s="5" customFormat="1" x14ac:dyDescent="0.35">
      <c r="A465" s="358" t="str">
        <f>IF(ISBLANK(INDEX('Policy Characteristics'!A:A,MATCH($C465,'Policy Characteristics'!$C:$C,0))),"",INDEX('Policy Characteristics'!A:A,MATCH($C465,'Policy Characteristics'!$C:$C,0)))</f>
        <v>Industry</v>
      </c>
      <c r="B465" s="358" t="str">
        <f>IF(ISBLANK(INDEX('Policy Characteristics'!B:B,MATCH($C465,'Policy Characteristics'!$C:$C,0))),"",INDEX('Policy Characteristics'!B:B,MATCH($C465,'Policy Characteristics'!$C:$C,0)))</f>
        <v>Cogeneration and Waste Heat Recovery</v>
      </c>
      <c r="C465" s="363" t="s">
        <v>303</v>
      </c>
      <c r="D465" s="53"/>
      <c r="E465" s="53"/>
      <c r="F465" s="53"/>
      <c r="G465" s="53"/>
      <c r="H465" s="54">
        <v>44</v>
      </c>
      <c r="I465" s="53" t="s">
        <v>45</v>
      </c>
      <c r="J465" s="360" t="str">
        <f>IF(ISBLANK(INDEX('Policy Characteristics'!D:D,MATCH($C465,'Policy Characteristics'!$C:$C,0))),"",INDEX('Policy Characteristics'!D:D,MATCH($C465,'Policy Characteristics'!$C:$C,0)))</f>
        <v>Cogeneration and Waste Heat Recovery</v>
      </c>
      <c r="K465" s="358" t="str">
        <f>IF(ISBLANK(INDEX('Policy Characteristics'!E:E,MATCH($C465,'Policy Characteristics'!$C:$C,0))),"",INDEX('Policy Characteristics'!E:E,MATCH($C465,'Policy Characteristics'!$C:$C,0)))</f>
        <v>indst CHP</v>
      </c>
      <c r="L465" s="380">
        <f>IF(ISBLANK(INDEX('Policy Characteristics'!F:F,MATCH($C465,'Policy Characteristics'!$C:$C,0))),"",INDEX('Policy Characteristics'!F:F,MATCH($C465,'Policy Characteristics'!$C:$C,0)))</f>
        <v>0</v>
      </c>
      <c r="M465" s="380">
        <f>IF(ISBLANK(INDEX('Policy Characteristics'!G:G,MATCH($C465,'Policy Characteristics'!$C:$C,0))),"",INDEX('Policy Characteristics'!G:G,MATCH($C465,'Policy Characteristics'!$C:$C,0)))</f>
        <v>1</v>
      </c>
      <c r="N465" s="380">
        <f>IF(ISBLANK(INDEX('Policy Characteristics'!H:H,MATCH($C465,'Policy Characteristics'!$C:$C,0))),"",INDEX('Policy Characteristics'!H:H,MATCH($C465,'Policy Characteristics'!$C:$C,0)))</f>
        <v>0.01</v>
      </c>
      <c r="O465" s="358" t="str">
        <f>IF(ISBLANK(INDEX('Policy Characteristics'!I:I,MATCH($C465,'Policy Characteristics'!$C:$C,0))),"",INDEX('Policy Characteristics'!I:I,MATCH($C465,'Policy Characteristics'!$C:$C,0)))</f>
        <v>% of potential achieved</v>
      </c>
      <c r="P465" s="358" t="str">
        <f>IF(ISBLANK(INDEX('Policy Characteristics'!J:J,MATCH($C465,'Policy Characteristics'!$C:$C,0))),"",INDEX('Policy Characteristics'!J:J,MATCH($C465,'Policy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465" s="358" t="str">
        <f>IF(ISBLANK(INDEX('Policy Characteristics'!K:K,MATCH($C465,'Policy Characteristics'!$C:$C,0))),"",INDEX('Policy Characteristics'!K:K,MATCH($C465,'Policy Characteristics'!$C:$C,0)))</f>
        <v>industry-ag-main.html#cogen</v>
      </c>
      <c r="R465" s="358" t="str">
        <f>IF(ISBLANK(INDEX('Policy Characteristics'!L:L,MATCH($C465,'Policy Characteristics'!$C:$C,0))),"",INDEX('Policy Characteristics'!L:L,MATCH($C465,'Policy Characteristics'!$C:$C,0)))</f>
        <v>cogeneration-and-waste-heat-recovery.html</v>
      </c>
    </row>
    <row r="466" spans="1:18" s="5" customFormat="1" x14ac:dyDescent="0.35">
      <c r="A466" s="358" t="str">
        <f>IF(ISBLANK(INDEX('Policy Characteristics'!A:A,MATCH($C466,'Policy Characteristics'!$C:$C,0))),"",INDEX('Policy Characteristics'!A:A,MATCH($C466,'Policy Characteristics'!$C:$C,0)))</f>
        <v>Industry</v>
      </c>
      <c r="B466" s="358" t="str">
        <f>IF(ISBLANK(INDEX('Policy Characteristics'!B:B,MATCH($C466,'Policy Characteristics'!$C:$C,0))),"",INDEX('Policy Characteristics'!B:B,MATCH($C466,'Policy Characteristics'!$C:$C,0)))</f>
        <v>Early Retirement of Industrial Facilities</v>
      </c>
      <c r="C466" s="363" t="s">
        <v>60</v>
      </c>
      <c r="D466" s="53"/>
      <c r="E466" s="53"/>
      <c r="F466" s="53"/>
      <c r="G466" s="53"/>
      <c r="H466" s="54">
        <v>45</v>
      </c>
      <c r="I466" s="53" t="s">
        <v>45</v>
      </c>
      <c r="J466" s="360" t="str">
        <f>IF(ISBLANK(INDEX('Policy Characteristics'!D:D,MATCH($C466,'Policy Characteristics'!$C:$C,0))),"",INDEX('Policy Characteristics'!D:D,MATCH($C466,'Policy Characteristics'!$C:$C,0)))</f>
        <v>Early Retirement of Industrial Facilities</v>
      </c>
      <c r="K466" s="358" t="str">
        <f>IF(ISBLANK(INDEX('Policy Characteristics'!E:E,MATCH($C466,'Policy Characteristics'!$C:$C,0))),"",INDEX('Policy Characteristics'!E:E,MATCH($C466,'Policy Characteristics'!$C:$C,0)))</f>
        <v>indst early retirement</v>
      </c>
      <c r="L466" s="380">
        <f>IF(ISBLANK(INDEX('Policy Characteristics'!F:F,MATCH($C466,'Policy Characteristics'!$C:$C,0))),"",INDEX('Policy Characteristics'!F:F,MATCH($C466,'Policy Characteristics'!$C:$C,0)))</f>
        <v>0</v>
      </c>
      <c r="M466" s="380">
        <f>IF(ISBLANK(INDEX('Policy Characteristics'!G:G,MATCH($C466,'Policy Characteristics'!$C:$C,0))),"",INDEX('Policy Characteristics'!G:G,MATCH($C466,'Policy Characteristics'!$C:$C,0)))</f>
        <v>1</v>
      </c>
      <c r="N466" s="380">
        <f>IF(ISBLANK(INDEX('Policy Characteristics'!H:H,MATCH($C466,'Policy Characteristics'!$C:$C,0))),"",INDEX('Policy Characteristics'!H:H,MATCH($C466,'Policy Characteristics'!$C:$C,0)))</f>
        <v>0.01</v>
      </c>
      <c r="O466" s="358" t="str">
        <f>IF(ISBLANK(INDEX('Policy Characteristics'!I:I,MATCH($C466,'Policy Characteristics'!$C:$C,0))),"",INDEX('Policy Characteristics'!I:I,MATCH($C466,'Policy Characteristics'!$C:$C,0)))</f>
        <v>% of potential achieved</v>
      </c>
      <c r="P466" s="358" t="str">
        <f>IF(ISBLANK(INDEX('Policy Characteristics'!J:J,MATCH($C466,'Policy Characteristics'!$C:$C,0))),"",INDEX('Policy Characteristics'!J:J,MATCH($C466,'Policy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466" s="358" t="str">
        <f>IF(ISBLANK(INDEX('Policy Characteristics'!K:K,MATCH($C466,'Policy Characteristics'!$C:$C,0))),"",INDEX('Policy Characteristics'!K:K,MATCH($C466,'Policy Characteristics'!$C:$C,0)))</f>
        <v>industry-ag-main.html#early-ret</v>
      </c>
      <c r="R466" s="358" t="str">
        <f>IF(ISBLANK(INDEX('Policy Characteristics'!L:L,MATCH($C466,'Policy Characteristics'!$C:$C,0))),"",INDEX('Policy Characteristics'!L:L,MATCH($C466,'Policy Characteristics'!$C:$C,0)))</f>
        <v>early-retirement-of-industrial-facilities.html</v>
      </c>
    </row>
    <row r="467" spans="1:18" x14ac:dyDescent="0.35">
      <c r="A467" s="358" t="str">
        <f>IF(ISBLANK(INDEX('Policy Characteristics'!A:A,MATCH($C467,'Policy Characteristics'!$C:$C,0))),"",INDEX('Policy Characteristics'!A:A,MATCH($C467,'Policy Characteristics'!$C:$C,0)))</f>
        <v>Industry</v>
      </c>
      <c r="B467" s="358" t="str">
        <f>IF(ISBLANK(INDEX('Policy Characteristics'!B:B,MATCH($C467,'Policy Characteristics'!$C:$C,0))),"",INDEX('Policy Characteristics'!B:B,MATCH($C467,'Policy Characteristics'!$C:$C,0)))</f>
        <v>Electrification + Hydrogen</v>
      </c>
      <c r="C467" s="363" t="s">
        <v>2462</v>
      </c>
      <c r="D467" s="53" t="s">
        <v>3219</v>
      </c>
      <c r="E467" s="53" t="s">
        <v>2463</v>
      </c>
      <c r="F467" s="195" t="s">
        <v>3244</v>
      </c>
      <c r="G467" s="53" t="s">
        <v>3246</v>
      </c>
      <c r="H467" s="54">
        <v>1208</v>
      </c>
      <c r="I467" s="53" t="s">
        <v>45</v>
      </c>
      <c r="J467" s="360" t="str">
        <f>IF(ISBLANK(INDEX('Policy Characteristics'!D:D,MATCH($C467,'Policy Characteristics'!$C:$C,0))),"",INDEX('Policy Characteristics'!D:D,MATCH($C467,'Policy Characteristics'!$C:$C,0)))</f>
        <v>Electrification + Hydrogen</v>
      </c>
      <c r="K467" s="358" t="str">
        <f>IF(ISBLANK(INDEX('Policy Characteristics'!E:E,MATCH($C467,'Policy Characteristics'!$C:$C,0))),"",INDEX('Policy Characteristics'!E:E,MATCH($C467,'Policy Characteristics'!$C:$C,0)))</f>
        <v>indst fuel type shifting</v>
      </c>
      <c r="L467" s="380">
        <f>IF(ISBLANK(INDEX('Policy Characteristics'!F:F,MATCH($C467,'Policy Characteristics'!$C:$C,0))),"",INDEX('Policy Characteristics'!F:F,MATCH($C467,'Policy Characteristics'!$C:$C,0)))</f>
        <v>0</v>
      </c>
      <c r="M467" s="380">
        <f>IF(ISBLANK(INDEX('Policy Characteristics'!G:G,MATCH($C467,'Policy Characteristics'!$C:$C,0))),"",INDEX('Policy Characteristics'!G:G,MATCH($C467,'Policy Characteristics'!$C:$C,0)))</f>
        <v>1</v>
      </c>
      <c r="N467" s="380">
        <f>IF(ISBLANK(INDEX('Policy Characteristics'!H:H,MATCH($C467,'Policy Characteristics'!$C:$C,0))),"",INDEX('Policy Characteristics'!H:H,MATCH($C467,'Policy Characteristics'!$C:$C,0)))</f>
        <v>0.01</v>
      </c>
      <c r="O467" s="358" t="str">
        <f>IF(ISBLANK(INDEX('Policy Characteristics'!I:I,MATCH($C467,'Policy Characteristics'!$C:$C,0))),"",INDEX('Policy Characteristics'!I:I,MATCH($C467,'Policy Characteristics'!$C:$C,0)))</f>
        <v>% of fuel shifted</v>
      </c>
      <c r="P467" s="358" t="str">
        <f>IF(ISBLANK(INDEX('Policy Characteristics'!J:J,MATCH($C467,'Policy Characteristics'!$C:$C,0))),"",INDEX('Policy Characteristics'!J:J,MATCH($C467,'Policy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67" s="358" t="str">
        <f>IF(ISBLANK(INDEX('Policy Characteristics'!K:K,MATCH($C467,'Policy Characteristics'!$C:$C,0))),"",INDEX('Policy Characteristics'!K:K,MATCH($C467,'Policy Characteristics'!$C:$C,0)))</f>
        <v>industry-ag-main.html#fuel-switching</v>
      </c>
      <c r="R467" s="358" t="str">
        <f>IF(ISBLANK(INDEX('Policy Characteristics'!L:L,MATCH($C467,'Policy Characteristics'!$C:$C,0))),"",INDEX('Policy Characteristics'!L:L,MATCH($C467,'Policy Characteristics'!$C:$C,0)))</f>
        <v>industry-elec-and-hydrogen.html</v>
      </c>
    </row>
    <row r="468" spans="1:18" x14ac:dyDescent="0.35">
      <c r="A468" s="358" t="str">
        <f>IF(ISBLANK(INDEX('Policy Characteristics'!A:A,MATCH($C468,'Policy Characteristics'!$C:$C,0))),"",INDEX('Policy Characteristics'!A:A,MATCH($C468,'Policy Characteristics'!$C:$C,0)))</f>
        <v>Industry</v>
      </c>
      <c r="B468" s="358" t="str">
        <f>IF(ISBLANK(INDEX('Policy Characteristics'!B:B,MATCH($C468,'Policy Characteristics'!$C:$C,0))),"",INDEX('Policy Characteristics'!B:B,MATCH($C468,'Policy Characteristics'!$C:$C,0)))</f>
        <v>Electrification + Hydrogen</v>
      </c>
      <c r="C468" s="362" t="str">
        <f t="shared" ref="C468:C499" si="31">C$467</f>
        <v>Fraction of Industrial Fuel Use Shifted to Other Fuels</v>
      </c>
      <c r="D468" s="53" t="s">
        <v>3219</v>
      </c>
      <c r="E468" s="53" t="s">
        <v>2464</v>
      </c>
      <c r="F468" s="195" t="s">
        <v>3244</v>
      </c>
      <c r="G468" s="53" t="s">
        <v>3247</v>
      </c>
      <c r="H468" s="54">
        <v>1209</v>
      </c>
      <c r="I468" s="53" t="s">
        <v>46</v>
      </c>
      <c r="J468" s="360" t="str">
        <f>IF(ISBLANK(INDEX('Policy Characteristics'!D:D,MATCH($C468,'Policy Characteristics'!$C:$C,0))),"",INDEX('Policy Characteristics'!D:D,MATCH($C468,'Policy Characteristics'!$C:$C,0)))</f>
        <v>Electrification + Hydrogen</v>
      </c>
      <c r="K468" s="358" t="str">
        <f>IF(ISBLANK(INDEX('Policy Characteristics'!E:E,MATCH($C468,'Policy Characteristics'!$C:$C,0))),"",INDEX('Policy Characteristics'!E:E,MATCH($C468,'Policy Characteristics'!$C:$C,0)))</f>
        <v>indst fuel type shifting</v>
      </c>
      <c r="L468" s="380">
        <f>IF(ISBLANK(INDEX('Policy Characteristics'!F:F,MATCH($C468,'Policy Characteristics'!$C:$C,0))),"",INDEX('Policy Characteristics'!F:F,MATCH($C468,'Policy Characteristics'!$C:$C,0)))</f>
        <v>0</v>
      </c>
      <c r="M468" s="380">
        <f>IF(ISBLANK(INDEX('Policy Characteristics'!G:G,MATCH($C468,'Policy Characteristics'!$C:$C,0))),"",INDEX('Policy Characteristics'!G:G,MATCH($C468,'Policy Characteristics'!$C:$C,0)))</f>
        <v>1</v>
      </c>
      <c r="N468" s="380">
        <f>IF(ISBLANK(INDEX('Policy Characteristics'!H:H,MATCH($C468,'Policy Characteristics'!$C:$C,0))),"",INDEX('Policy Characteristics'!H:H,MATCH($C468,'Policy Characteristics'!$C:$C,0)))</f>
        <v>0.01</v>
      </c>
      <c r="O468" s="358" t="str">
        <f>IF(ISBLANK(INDEX('Policy Characteristics'!I:I,MATCH($C468,'Policy Characteristics'!$C:$C,0))),"",INDEX('Policy Characteristics'!I:I,MATCH($C468,'Policy Characteristics'!$C:$C,0)))</f>
        <v>% of fuel shifted</v>
      </c>
      <c r="P468" s="358" t="str">
        <f>IF(ISBLANK(INDEX('Policy Characteristics'!J:J,MATCH($C468,'Policy Characteristics'!$C:$C,0))),"",INDEX('Policy Characteristics'!J:J,MATCH($C468,'Policy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68" s="358" t="str">
        <f>IF(ISBLANK(INDEX('Policy Characteristics'!K:K,MATCH($C468,'Policy Characteristics'!$C:$C,0))),"",INDEX('Policy Characteristics'!K:K,MATCH($C468,'Policy Characteristics'!$C:$C,0)))</f>
        <v>industry-ag-main.html#fuel-switching</v>
      </c>
      <c r="R468" s="358" t="str">
        <f>IF(ISBLANK(INDEX('Policy Characteristics'!L:L,MATCH($C468,'Policy Characteristics'!$C:$C,0))),"",INDEX('Policy Characteristics'!L:L,MATCH($C468,'Policy Characteristics'!$C:$C,0)))</f>
        <v>industry-elec-and-hydrogen.html</v>
      </c>
    </row>
    <row r="469" spans="1:18" x14ac:dyDescent="0.35">
      <c r="A469" s="358" t="str">
        <f>IF(ISBLANK(INDEX('Policy Characteristics'!A:A,MATCH($C469,'Policy Characteristics'!$C:$C,0))),"",INDEX('Policy Characteristics'!A:A,MATCH($C469,'Policy Characteristics'!$C:$C,0)))</f>
        <v>Industry</v>
      </c>
      <c r="B469" s="358" t="str">
        <f>IF(ISBLANK(INDEX('Policy Characteristics'!B:B,MATCH($C469,'Policy Characteristics'!$C:$C,0))),"",INDEX('Policy Characteristics'!B:B,MATCH($C469,'Policy Characteristics'!$C:$C,0)))</f>
        <v>Electrification + Hydrogen</v>
      </c>
      <c r="C469" s="362" t="str">
        <f t="shared" si="31"/>
        <v>Fraction of Industrial Fuel Use Shifted to Other Fuels</v>
      </c>
      <c r="D469" s="53" t="s">
        <v>3219</v>
      </c>
      <c r="E469" s="53" t="s">
        <v>2465</v>
      </c>
      <c r="F469" s="195" t="s">
        <v>3244</v>
      </c>
      <c r="G469" s="53" t="s">
        <v>3248</v>
      </c>
      <c r="H469" s="54">
        <v>1210</v>
      </c>
      <c r="I469" s="53" t="s">
        <v>46</v>
      </c>
      <c r="J469" s="360" t="str">
        <f>IF(ISBLANK(INDEX('Policy Characteristics'!D:D,MATCH($C469,'Policy Characteristics'!$C:$C,0))),"",INDEX('Policy Characteristics'!D:D,MATCH($C469,'Policy Characteristics'!$C:$C,0)))</f>
        <v>Electrification + Hydrogen</v>
      </c>
      <c r="K469" s="358" t="str">
        <f>IF(ISBLANK(INDEX('Policy Characteristics'!E:E,MATCH($C469,'Policy Characteristics'!$C:$C,0))),"",INDEX('Policy Characteristics'!E:E,MATCH($C469,'Policy Characteristics'!$C:$C,0)))</f>
        <v>indst fuel type shifting</v>
      </c>
      <c r="L469" s="380">
        <f>IF(ISBLANK(INDEX('Policy Characteristics'!F:F,MATCH($C469,'Policy Characteristics'!$C:$C,0))),"",INDEX('Policy Characteristics'!F:F,MATCH($C469,'Policy Characteristics'!$C:$C,0)))</f>
        <v>0</v>
      </c>
      <c r="M469" s="380">
        <f>IF(ISBLANK(INDEX('Policy Characteristics'!G:G,MATCH($C469,'Policy Characteristics'!$C:$C,0))),"",INDEX('Policy Characteristics'!G:G,MATCH($C469,'Policy Characteristics'!$C:$C,0)))</f>
        <v>1</v>
      </c>
      <c r="N469" s="380">
        <f>IF(ISBLANK(INDEX('Policy Characteristics'!H:H,MATCH($C469,'Policy Characteristics'!$C:$C,0))),"",INDEX('Policy Characteristics'!H:H,MATCH($C469,'Policy Characteristics'!$C:$C,0)))</f>
        <v>0.01</v>
      </c>
      <c r="O469" s="358" t="str">
        <f>IF(ISBLANK(INDEX('Policy Characteristics'!I:I,MATCH($C469,'Policy Characteristics'!$C:$C,0))),"",INDEX('Policy Characteristics'!I:I,MATCH($C469,'Policy Characteristics'!$C:$C,0)))</f>
        <v>% of fuel shifted</v>
      </c>
      <c r="P469" s="358" t="str">
        <f>IF(ISBLANK(INDEX('Policy Characteristics'!J:J,MATCH($C469,'Policy Characteristics'!$C:$C,0))),"",INDEX('Policy Characteristics'!J:J,MATCH($C469,'Policy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69" s="358" t="str">
        <f>IF(ISBLANK(INDEX('Policy Characteristics'!K:K,MATCH($C469,'Policy Characteristics'!$C:$C,0))),"",INDEX('Policy Characteristics'!K:K,MATCH($C469,'Policy Characteristics'!$C:$C,0)))</f>
        <v>industry-ag-main.html#fuel-switching</v>
      </c>
      <c r="R469" s="358" t="str">
        <f>IF(ISBLANK(INDEX('Policy Characteristics'!L:L,MATCH($C469,'Policy Characteristics'!$C:$C,0))),"",INDEX('Policy Characteristics'!L:L,MATCH($C469,'Policy Characteristics'!$C:$C,0)))</f>
        <v>industry-elec-and-hydrogen.html</v>
      </c>
    </row>
    <row r="470" spans="1:18" x14ac:dyDescent="0.35">
      <c r="A470" s="358" t="str">
        <f>IF(ISBLANK(INDEX('Policy Characteristics'!A:A,MATCH($C470,'Policy Characteristics'!$C:$C,0))),"",INDEX('Policy Characteristics'!A:A,MATCH($C470,'Policy Characteristics'!$C:$C,0)))</f>
        <v>Industry</v>
      </c>
      <c r="B470" s="358" t="str">
        <f>IF(ISBLANK(INDEX('Policy Characteristics'!B:B,MATCH($C470,'Policy Characteristics'!$C:$C,0))),"",INDEX('Policy Characteristics'!B:B,MATCH($C470,'Policy Characteristics'!$C:$C,0)))</f>
        <v>Electrification + Hydrogen</v>
      </c>
      <c r="C470" s="362" t="str">
        <f t="shared" si="31"/>
        <v>Fraction of Industrial Fuel Use Shifted to Other Fuels</v>
      </c>
      <c r="D470" s="53" t="s">
        <v>3219</v>
      </c>
      <c r="E470" s="53" t="s">
        <v>2466</v>
      </c>
      <c r="F470" s="195" t="s">
        <v>3244</v>
      </c>
      <c r="G470" s="53" t="s">
        <v>3249</v>
      </c>
      <c r="H470" s="54">
        <v>1211</v>
      </c>
      <c r="I470" s="53" t="s">
        <v>46</v>
      </c>
      <c r="J470" s="360" t="str">
        <f>IF(ISBLANK(INDEX('Policy Characteristics'!D:D,MATCH($C470,'Policy Characteristics'!$C:$C,0))),"",INDEX('Policy Characteristics'!D:D,MATCH($C470,'Policy Characteristics'!$C:$C,0)))</f>
        <v>Electrification + Hydrogen</v>
      </c>
      <c r="K470" s="358" t="str">
        <f>IF(ISBLANK(INDEX('Policy Characteristics'!E:E,MATCH($C470,'Policy Characteristics'!$C:$C,0))),"",INDEX('Policy Characteristics'!E:E,MATCH($C470,'Policy Characteristics'!$C:$C,0)))</f>
        <v>indst fuel type shifting</v>
      </c>
      <c r="L470" s="380">
        <f>IF(ISBLANK(INDEX('Policy Characteristics'!F:F,MATCH($C470,'Policy Characteristics'!$C:$C,0))),"",INDEX('Policy Characteristics'!F:F,MATCH($C470,'Policy Characteristics'!$C:$C,0)))</f>
        <v>0</v>
      </c>
      <c r="M470" s="380">
        <f>IF(ISBLANK(INDEX('Policy Characteristics'!G:G,MATCH($C470,'Policy Characteristics'!$C:$C,0))),"",INDEX('Policy Characteristics'!G:G,MATCH($C470,'Policy Characteristics'!$C:$C,0)))</f>
        <v>1</v>
      </c>
      <c r="N470" s="380">
        <f>IF(ISBLANK(INDEX('Policy Characteristics'!H:H,MATCH($C470,'Policy Characteristics'!$C:$C,0))),"",INDEX('Policy Characteristics'!H:H,MATCH($C470,'Policy Characteristics'!$C:$C,0)))</f>
        <v>0.01</v>
      </c>
      <c r="O470" s="358" t="str">
        <f>IF(ISBLANK(INDEX('Policy Characteristics'!I:I,MATCH($C470,'Policy Characteristics'!$C:$C,0))),"",INDEX('Policy Characteristics'!I:I,MATCH($C470,'Policy Characteristics'!$C:$C,0)))</f>
        <v>% of fuel shifted</v>
      </c>
      <c r="P470" s="358" t="str">
        <f>IF(ISBLANK(INDEX('Policy Characteristics'!J:J,MATCH($C470,'Policy Characteristics'!$C:$C,0))),"",INDEX('Policy Characteristics'!J:J,MATCH($C470,'Policy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0" s="358" t="str">
        <f>IF(ISBLANK(INDEX('Policy Characteristics'!K:K,MATCH($C470,'Policy Characteristics'!$C:$C,0))),"",INDEX('Policy Characteristics'!K:K,MATCH($C470,'Policy Characteristics'!$C:$C,0)))</f>
        <v>industry-ag-main.html#fuel-switching</v>
      </c>
      <c r="R470" s="358" t="str">
        <f>IF(ISBLANK(INDEX('Policy Characteristics'!L:L,MATCH($C470,'Policy Characteristics'!$C:$C,0))),"",INDEX('Policy Characteristics'!L:L,MATCH($C470,'Policy Characteristics'!$C:$C,0)))</f>
        <v>industry-elec-and-hydrogen.html</v>
      </c>
    </row>
    <row r="471" spans="1:18" x14ac:dyDescent="0.35">
      <c r="A471" s="358" t="str">
        <f>IF(ISBLANK(INDEX('Policy Characteristics'!A:A,MATCH($C471,'Policy Characteristics'!$C:$C,0))),"",INDEX('Policy Characteristics'!A:A,MATCH($C471,'Policy Characteristics'!$C:$C,0)))</f>
        <v>Industry</v>
      </c>
      <c r="B471" s="358" t="str">
        <f>IF(ISBLANK(INDEX('Policy Characteristics'!B:B,MATCH($C471,'Policy Characteristics'!$C:$C,0))),"",INDEX('Policy Characteristics'!B:B,MATCH($C471,'Policy Characteristics'!$C:$C,0)))</f>
        <v>Electrification + Hydrogen</v>
      </c>
      <c r="C471" s="362" t="str">
        <f t="shared" si="31"/>
        <v>Fraction of Industrial Fuel Use Shifted to Other Fuels</v>
      </c>
      <c r="D471" s="53" t="s">
        <v>3219</v>
      </c>
      <c r="E471" s="53" t="s">
        <v>2467</v>
      </c>
      <c r="F471" s="195" t="s">
        <v>3244</v>
      </c>
      <c r="G471" s="53" t="s">
        <v>3250</v>
      </c>
      <c r="H471" s="54">
        <v>1212</v>
      </c>
      <c r="I471" s="53" t="s">
        <v>46</v>
      </c>
      <c r="J471" s="360" t="str">
        <f>IF(ISBLANK(INDEX('Policy Characteristics'!D:D,MATCH($C471,'Policy Characteristics'!$C:$C,0))),"",INDEX('Policy Characteristics'!D:D,MATCH($C471,'Policy Characteristics'!$C:$C,0)))</f>
        <v>Electrification + Hydrogen</v>
      </c>
      <c r="K471" s="358" t="str">
        <f>IF(ISBLANK(INDEX('Policy Characteristics'!E:E,MATCH($C471,'Policy Characteristics'!$C:$C,0))),"",INDEX('Policy Characteristics'!E:E,MATCH($C471,'Policy Characteristics'!$C:$C,0)))</f>
        <v>indst fuel type shifting</v>
      </c>
      <c r="L471" s="380">
        <f>IF(ISBLANK(INDEX('Policy Characteristics'!F:F,MATCH($C471,'Policy Characteristics'!$C:$C,0))),"",INDEX('Policy Characteristics'!F:F,MATCH($C471,'Policy Characteristics'!$C:$C,0)))</f>
        <v>0</v>
      </c>
      <c r="M471" s="380">
        <f>IF(ISBLANK(INDEX('Policy Characteristics'!G:G,MATCH($C471,'Policy Characteristics'!$C:$C,0))),"",INDEX('Policy Characteristics'!G:G,MATCH($C471,'Policy Characteristics'!$C:$C,0)))</f>
        <v>1</v>
      </c>
      <c r="N471" s="380">
        <f>IF(ISBLANK(INDEX('Policy Characteristics'!H:H,MATCH($C471,'Policy Characteristics'!$C:$C,0))),"",INDEX('Policy Characteristics'!H:H,MATCH($C471,'Policy Characteristics'!$C:$C,0)))</f>
        <v>0.01</v>
      </c>
      <c r="O471" s="358" t="str">
        <f>IF(ISBLANK(INDEX('Policy Characteristics'!I:I,MATCH($C471,'Policy Characteristics'!$C:$C,0))),"",INDEX('Policy Characteristics'!I:I,MATCH($C471,'Policy Characteristics'!$C:$C,0)))</f>
        <v>% of fuel shifted</v>
      </c>
      <c r="P471" s="358" t="str">
        <f>IF(ISBLANK(INDEX('Policy Characteristics'!J:J,MATCH($C471,'Policy Characteristics'!$C:$C,0))),"",INDEX('Policy Characteristics'!J:J,MATCH($C471,'Policy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1" s="358" t="str">
        <f>IF(ISBLANK(INDEX('Policy Characteristics'!K:K,MATCH($C471,'Policy Characteristics'!$C:$C,0))),"",INDEX('Policy Characteristics'!K:K,MATCH($C471,'Policy Characteristics'!$C:$C,0)))</f>
        <v>industry-ag-main.html#fuel-switching</v>
      </c>
      <c r="R471" s="358" t="str">
        <f>IF(ISBLANK(INDEX('Policy Characteristics'!L:L,MATCH($C471,'Policy Characteristics'!$C:$C,0))),"",INDEX('Policy Characteristics'!L:L,MATCH($C471,'Policy Characteristics'!$C:$C,0)))</f>
        <v>industry-elec-and-hydrogen.html</v>
      </c>
    </row>
    <row r="472" spans="1:18" x14ac:dyDescent="0.35">
      <c r="A472" s="358" t="str">
        <f>IF(ISBLANK(INDEX('Policy Characteristics'!A:A,MATCH($C472,'Policy Characteristics'!$C:$C,0))),"",INDEX('Policy Characteristics'!A:A,MATCH($C472,'Policy Characteristics'!$C:$C,0)))</f>
        <v>Industry</v>
      </c>
      <c r="B472" s="358" t="str">
        <f>IF(ISBLANK(INDEX('Policy Characteristics'!B:B,MATCH($C472,'Policy Characteristics'!$C:$C,0))),"",INDEX('Policy Characteristics'!B:B,MATCH($C472,'Policy Characteristics'!$C:$C,0)))</f>
        <v>Electrification + Hydrogen</v>
      </c>
      <c r="C472" s="362" t="str">
        <f t="shared" si="31"/>
        <v>Fraction of Industrial Fuel Use Shifted to Other Fuels</v>
      </c>
      <c r="D472" s="53" t="s">
        <v>3219</v>
      </c>
      <c r="E472" s="53" t="s">
        <v>2468</v>
      </c>
      <c r="F472" s="195" t="s">
        <v>3244</v>
      </c>
      <c r="G472" s="53" t="s">
        <v>3251</v>
      </c>
      <c r="H472" s="54">
        <v>1213</v>
      </c>
      <c r="I472" s="53" t="s">
        <v>46</v>
      </c>
      <c r="J472" s="360" t="str">
        <f>IF(ISBLANK(INDEX('Policy Characteristics'!D:D,MATCH($C472,'Policy Characteristics'!$C:$C,0))),"",INDEX('Policy Characteristics'!D:D,MATCH($C472,'Policy Characteristics'!$C:$C,0)))</f>
        <v>Electrification + Hydrogen</v>
      </c>
      <c r="K472" s="358" t="str">
        <f>IF(ISBLANK(INDEX('Policy Characteristics'!E:E,MATCH($C472,'Policy Characteristics'!$C:$C,0))),"",INDEX('Policy Characteristics'!E:E,MATCH($C472,'Policy Characteristics'!$C:$C,0)))</f>
        <v>indst fuel type shifting</v>
      </c>
      <c r="L472" s="380">
        <f>IF(ISBLANK(INDEX('Policy Characteristics'!F:F,MATCH($C472,'Policy Characteristics'!$C:$C,0))),"",INDEX('Policy Characteristics'!F:F,MATCH($C472,'Policy Characteristics'!$C:$C,0)))</f>
        <v>0</v>
      </c>
      <c r="M472" s="380">
        <f>IF(ISBLANK(INDEX('Policy Characteristics'!G:G,MATCH($C472,'Policy Characteristics'!$C:$C,0))),"",INDEX('Policy Characteristics'!G:G,MATCH($C472,'Policy Characteristics'!$C:$C,0)))</f>
        <v>1</v>
      </c>
      <c r="N472" s="380">
        <f>IF(ISBLANK(INDEX('Policy Characteristics'!H:H,MATCH($C472,'Policy Characteristics'!$C:$C,0))),"",INDEX('Policy Characteristics'!H:H,MATCH($C472,'Policy Characteristics'!$C:$C,0)))</f>
        <v>0.01</v>
      </c>
      <c r="O472" s="358" t="str">
        <f>IF(ISBLANK(INDEX('Policy Characteristics'!I:I,MATCH($C472,'Policy Characteristics'!$C:$C,0))),"",INDEX('Policy Characteristics'!I:I,MATCH($C472,'Policy Characteristics'!$C:$C,0)))</f>
        <v>% of fuel shifted</v>
      </c>
      <c r="P472" s="358" t="str">
        <f>IF(ISBLANK(INDEX('Policy Characteristics'!J:J,MATCH($C472,'Policy Characteristics'!$C:$C,0))),"",INDEX('Policy Characteristics'!J:J,MATCH($C472,'Policy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2" s="358" t="str">
        <f>IF(ISBLANK(INDEX('Policy Characteristics'!K:K,MATCH($C472,'Policy Characteristics'!$C:$C,0))),"",INDEX('Policy Characteristics'!K:K,MATCH($C472,'Policy Characteristics'!$C:$C,0)))</f>
        <v>industry-ag-main.html#fuel-switching</v>
      </c>
      <c r="R472" s="358" t="str">
        <f>IF(ISBLANK(INDEX('Policy Characteristics'!L:L,MATCH($C472,'Policy Characteristics'!$C:$C,0))),"",INDEX('Policy Characteristics'!L:L,MATCH($C472,'Policy Characteristics'!$C:$C,0)))</f>
        <v>industry-elec-and-hydrogen.html</v>
      </c>
    </row>
    <row r="473" spans="1:18" x14ac:dyDescent="0.35">
      <c r="A473" s="358" t="str">
        <f>IF(ISBLANK(INDEX('Policy Characteristics'!A:A,MATCH($C473,'Policy Characteristics'!$C:$C,0))),"",INDEX('Policy Characteristics'!A:A,MATCH($C473,'Policy Characteristics'!$C:$C,0)))</f>
        <v>Industry</v>
      </c>
      <c r="B473" s="358" t="str">
        <f>IF(ISBLANK(INDEX('Policy Characteristics'!B:B,MATCH($C473,'Policy Characteristics'!$C:$C,0))),"",INDEX('Policy Characteristics'!B:B,MATCH($C473,'Policy Characteristics'!$C:$C,0)))</f>
        <v>Electrification + Hydrogen</v>
      </c>
      <c r="C473" s="362" t="str">
        <f t="shared" si="31"/>
        <v>Fraction of Industrial Fuel Use Shifted to Other Fuels</v>
      </c>
      <c r="D473" s="53" t="s">
        <v>3219</v>
      </c>
      <c r="E473" s="53" t="s">
        <v>2805</v>
      </c>
      <c r="F473" s="195" t="s">
        <v>3244</v>
      </c>
      <c r="G473" s="53" t="s">
        <v>3252</v>
      </c>
      <c r="H473" s="54">
        <v>1214</v>
      </c>
      <c r="I473" s="53" t="s">
        <v>46</v>
      </c>
      <c r="J473" s="360" t="str">
        <f>IF(ISBLANK(INDEX('Policy Characteristics'!D:D,MATCH($C473,'Policy Characteristics'!$C:$C,0))),"",INDEX('Policy Characteristics'!D:D,MATCH($C473,'Policy Characteristics'!$C:$C,0)))</f>
        <v>Electrification + Hydrogen</v>
      </c>
      <c r="K473" s="358" t="str">
        <f>IF(ISBLANK(INDEX('Policy Characteristics'!E:E,MATCH($C473,'Policy Characteristics'!$C:$C,0))),"",INDEX('Policy Characteristics'!E:E,MATCH($C473,'Policy Characteristics'!$C:$C,0)))</f>
        <v>indst fuel type shifting</v>
      </c>
      <c r="L473" s="380">
        <f>IF(ISBLANK(INDEX('Policy Characteristics'!F:F,MATCH($C473,'Policy Characteristics'!$C:$C,0))),"",INDEX('Policy Characteristics'!F:F,MATCH($C473,'Policy Characteristics'!$C:$C,0)))</f>
        <v>0</v>
      </c>
      <c r="M473" s="380">
        <f>IF(ISBLANK(INDEX('Policy Characteristics'!G:G,MATCH($C473,'Policy Characteristics'!$C:$C,0))),"",INDEX('Policy Characteristics'!G:G,MATCH($C473,'Policy Characteristics'!$C:$C,0)))</f>
        <v>1</v>
      </c>
      <c r="N473" s="380">
        <f>IF(ISBLANK(INDEX('Policy Characteristics'!H:H,MATCH($C473,'Policy Characteristics'!$C:$C,0))),"",INDEX('Policy Characteristics'!H:H,MATCH($C473,'Policy Characteristics'!$C:$C,0)))</f>
        <v>0.01</v>
      </c>
      <c r="O473" s="358" t="str">
        <f>IF(ISBLANK(INDEX('Policy Characteristics'!I:I,MATCH($C473,'Policy Characteristics'!$C:$C,0))),"",INDEX('Policy Characteristics'!I:I,MATCH($C473,'Policy Characteristics'!$C:$C,0)))</f>
        <v>% of fuel shifted</v>
      </c>
      <c r="P473" s="358" t="str">
        <f>IF(ISBLANK(INDEX('Policy Characteristics'!J:J,MATCH($C473,'Policy Characteristics'!$C:$C,0))),"",INDEX('Policy Characteristics'!J:J,MATCH($C473,'Policy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3" s="358" t="str">
        <f>IF(ISBLANK(INDEX('Policy Characteristics'!K:K,MATCH($C473,'Policy Characteristics'!$C:$C,0))),"",INDEX('Policy Characteristics'!K:K,MATCH($C473,'Policy Characteristics'!$C:$C,0)))</f>
        <v>industry-ag-main.html#fuel-switching</v>
      </c>
      <c r="R473" s="358" t="str">
        <f>IF(ISBLANK(INDEX('Policy Characteristics'!L:L,MATCH($C473,'Policy Characteristics'!$C:$C,0))),"",INDEX('Policy Characteristics'!L:L,MATCH($C473,'Policy Characteristics'!$C:$C,0)))</f>
        <v>industry-elec-and-hydrogen.html</v>
      </c>
    </row>
    <row r="474" spans="1:18" x14ac:dyDescent="0.35">
      <c r="A474" s="358" t="str">
        <f>IF(ISBLANK(INDEX('Policy Characteristics'!A:A,MATCH($C474,'Policy Characteristics'!$C:$C,0))),"",INDEX('Policy Characteristics'!A:A,MATCH($C474,'Policy Characteristics'!$C:$C,0)))</f>
        <v>Industry</v>
      </c>
      <c r="B474" s="358" t="str">
        <f>IF(ISBLANK(INDEX('Policy Characteristics'!B:B,MATCH($C474,'Policy Characteristics'!$C:$C,0))),"",INDEX('Policy Characteristics'!B:B,MATCH($C474,'Policy Characteristics'!$C:$C,0)))</f>
        <v>Electrification + Hydrogen</v>
      </c>
      <c r="C474" s="362" t="str">
        <f t="shared" si="31"/>
        <v>Fraction of Industrial Fuel Use Shifted to Other Fuels</v>
      </c>
      <c r="D474" s="53" t="s">
        <v>3219</v>
      </c>
      <c r="E474" s="53" t="s">
        <v>2806</v>
      </c>
      <c r="F474" s="195" t="s">
        <v>3244</v>
      </c>
      <c r="G474" s="53" t="s">
        <v>3253</v>
      </c>
      <c r="H474" s="54">
        <v>1215</v>
      </c>
      <c r="I474" s="53" t="s">
        <v>46</v>
      </c>
      <c r="J474" s="360" t="str">
        <f>IF(ISBLANK(INDEX('Policy Characteristics'!D:D,MATCH($C474,'Policy Characteristics'!$C:$C,0))),"",INDEX('Policy Characteristics'!D:D,MATCH($C474,'Policy Characteristics'!$C:$C,0)))</f>
        <v>Electrification + Hydrogen</v>
      </c>
      <c r="K474" s="358" t="str">
        <f>IF(ISBLANK(INDEX('Policy Characteristics'!E:E,MATCH($C474,'Policy Characteristics'!$C:$C,0))),"",INDEX('Policy Characteristics'!E:E,MATCH($C474,'Policy Characteristics'!$C:$C,0)))</f>
        <v>indst fuel type shifting</v>
      </c>
      <c r="L474" s="380">
        <f>IF(ISBLANK(INDEX('Policy Characteristics'!F:F,MATCH($C474,'Policy Characteristics'!$C:$C,0))),"",INDEX('Policy Characteristics'!F:F,MATCH($C474,'Policy Characteristics'!$C:$C,0)))</f>
        <v>0</v>
      </c>
      <c r="M474" s="380">
        <f>IF(ISBLANK(INDEX('Policy Characteristics'!G:G,MATCH($C474,'Policy Characteristics'!$C:$C,0))),"",INDEX('Policy Characteristics'!G:G,MATCH($C474,'Policy Characteristics'!$C:$C,0)))</f>
        <v>1</v>
      </c>
      <c r="N474" s="380">
        <f>IF(ISBLANK(INDEX('Policy Characteristics'!H:H,MATCH($C474,'Policy Characteristics'!$C:$C,0))),"",INDEX('Policy Characteristics'!H:H,MATCH($C474,'Policy Characteristics'!$C:$C,0)))</f>
        <v>0.01</v>
      </c>
      <c r="O474" s="358" t="str">
        <f>IF(ISBLANK(INDEX('Policy Characteristics'!I:I,MATCH($C474,'Policy Characteristics'!$C:$C,0))),"",INDEX('Policy Characteristics'!I:I,MATCH($C474,'Policy Characteristics'!$C:$C,0)))</f>
        <v>% of fuel shifted</v>
      </c>
      <c r="P474" s="358" t="str">
        <f>IF(ISBLANK(INDEX('Policy Characteristics'!J:J,MATCH($C474,'Policy Characteristics'!$C:$C,0))),"",INDEX('Policy Characteristics'!J:J,MATCH($C474,'Policy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4" s="358" t="str">
        <f>IF(ISBLANK(INDEX('Policy Characteristics'!K:K,MATCH($C474,'Policy Characteristics'!$C:$C,0))),"",INDEX('Policy Characteristics'!K:K,MATCH($C474,'Policy Characteristics'!$C:$C,0)))</f>
        <v>industry-ag-main.html#fuel-switching</v>
      </c>
      <c r="R474" s="358" t="str">
        <f>IF(ISBLANK(INDEX('Policy Characteristics'!L:L,MATCH($C474,'Policy Characteristics'!$C:$C,0))),"",INDEX('Policy Characteristics'!L:L,MATCH($C474,'Policy Characteristics'!$C:$C,0)))</f>
        <v>industry-elec-and-hydrogen.html</v>
      </c>
    </row>
    <row r="475" spans="1:18" x14ac:dyDescent="0.35">
      <c r="A475" s="358" t="str">
        <f>IF(ISBLANK(INDEX('Policy Characteristics'!A:A,MATCH($C475,'Policy Characteristics'!$C:$C,0))),"",INDEX('Policy Characteristics'!A:A,MATCH($C475,'Policy Characteristics'!$C:$C,0)))</f>
        <v>Industry</v>
      </c>
      <c r="B475" s="358" t="str">
        <f>IF(ISBLANK(INDEX('Policy Characteristics'!B:B,MATCH($C475,'Policy Characteristics'!$C:$C,0))),"",INDEX('Policy Characteristics'!B:B,MATCH($C475,'Policy Characteristics'!$C:$C,0)))</f>
        <v>Electrification + Hydrogen</v>
      </c>
      <c r="C475" s="362" t="str">
        <f t="shared" si="31"/>
        <v>Fraction of Industrial Fuel Use Shifted to Other Fuels</v>
      </c>
      <c r="D475" s="53" t="s">
        <v>3219</v>
      </c>
      <c r="E475" s="53" t="s">
        <v>2807</v>
      </c>
      <c r="F475" s="195" t="s">
        <v>3244</v>
      </c>
      <c r="G475" s="53" t="s">
        <v>3254</v>
      </c>
      <c r="H475" s="54">
        <v>1216</v>
      </c>
      <c r="I475" s="53" t="s">
        <v>46</v>
      </c>
      <c r="J475" s="360" t="str">
        <f>IF(ISBLANK(INDEX('Policy Characteristics'!D:D,MATCH($C475,'Policy Characteristics'!$C:$C,0))),"",INDEX('Policy Characteristics'!D:D,MATCH($C475,'Policy Characteristics'!$C:$C,0)))</f>
        <v>Electrification + Hydrogen</v>
      </c>
      <c r="K475" s="358" t="str">
        <f>IF(ISBLANK(INDEX('Policy Characteristics'!E:E,MATCH($C475,'Policy Characteristics'!$C:$C,0))),"",INDEX('Policy Characteristics'!E:E,MATCH($C475,'Policy Characteristics'!$C:$C,0)))</f>
        <v>indst fuel type shifting</v>
      </c>
      <c r="L475" s="380">
        <f>IF(ISBLANK(INDEX('Policy Characteristics'!F:F,MATCH($C475,'Policy Characteristics'!$C:$C,0))),"",INDEX('Policy Characteristics'!F:F,MATCH($C475,'Policy Characteristics'!$C:$C,0)))</f>
        <v>0</v>
      </c>
      <c r="M475" s="380">
        <f>IF(ISBLANK(INDEX('Policy Characteristics'!G:G,MATCH($C475,'Policy Characteristics'!$C:$C,0))),"",INDEX('Policy Characteristics'!G:G,MATCH($C475,'Policy Characteristics'!$C:$C,0)))</f>
        <v>1</v>
      </c>
      <c r="N475" s="380">
        <f>IF(ISBLANK(INDEX('Policy Characteristics'!H:H,MATCH($C475,'Policy Characteristics'!$C:$C,0))),"",INDEX('Policy Characteristics'!H:H,MATCH($C475,'Policy Characteristics'!$C:$C,0)))</f>
        <v>0.01</v>
      </c>
      <c r="O475" s="358" t="str">
        <f>IF(ISBLANK(INDEX('Policy Characteristics'!I:I,MATCH($C475,'Policy Characteristics'!$C:$C,0))),"",INDEX('Policy Characteristics'!I:I,MATCH($C475,'Policy Characteristics'!$C:$C,0)))</f>
        <v>% of fuel shifted</v>
      </c>
      <c r="P475" s="358" t="str">
        <f>IF(ISBLANK(INDEX('Policy Characteristics'!J:J,MATCH($C475,'Policy Characteristics'!$C:$C,0))),"",INDEX('Policy Characteristics'!J:J,MATCH($C475,'Policy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5" s="358" t="str">
        <f>IF(ISBLANK(INDEX('Policy Characteristics'!K:K,MATCH($C475,'Policy Characteristics'!$C:$C,0))),"",INDEX('Policy Characteristics'!K:K,MATCH($C475,'Policy Characteristics'!$C:$C,0)))</f>
        <v>industry-ag-main.html#fuel-switching</v>
      </c>
      <c r="R475" s="358" t="str">
        <f>IF(ISBLANK(INDEX('Policy Characteristics'!L:L,MATCH($C475,'Policy Characteristics'!$C:$C,0))),"",INDEX('Policy Characteristics'!L:L,MATCH($C475,'Policy Characteristics'!$C:$C,0)))</f>
        <v>industry-elec-and-hydrogen.html</v>
      </c>
    </row>
    <row r="476" spans="1:18" x14ac:dyDescent="0.35">
      <c r="A476" s="358" t="str">
        <f>IF(ISBLANK(INDEX('Policy Characteristics'!A:A,MATCH($C476,'Policy Characteristics'!$C:$C,0))),"",INDEX('Policy Characteristics'!A:A,MATCH($C476,'Policy Characteristics'!$C:$C,0)))</f>
        <v>Industry</v>
      </c>
      <c r="B476" s="358" t="str">
        <f>IF(ISBLANK(INDEX('Policy Characteristics'!B:B,MATCH($C476,'Policy Characteristics'!$C:$C,0))),"",INDEX('Policy Characteristics'!B:B,MATCH($C476,'Policy Characteristics'!$C:$C,0)))</f>
        <v>Electrification + Hydrogen</v>
      </c>
      <c r="C476" s="362" t="str">
        <f t="shared" si="31"/>
        <v>Fraction of Industrial Fuel Use Shifted to Other Fuels</v>
      </c>
      <c r="D476" s="53" t="s">
        <v>3219</v>
      </c>
      <c r="E476" s="53" t="s">
        <v>2804</v>
      </c>
      <c r="F476" s="195" t="s">
        <v>3244</v>
      </c>
      <c r="G476" s="53" t="s">
        <v>3255</v>
      </c>
      <c r="H476" s="54">
        <v>1217</v>
      </c>
      <c r="I476" s="53" t="s">
        <v>45</v>
      </c>
      <c r="J476" s="360" t="str">
        <f>IF(ISBLANK(INDEX('Policy Characteristics'!D:D,MATCH($C476,'Policy Characteristics'!$C:$C,0))),"",INDEX('Policy Characteristics'!D:D,MATCH($C476,'Policy Characteristics'!$C:$C,0)))</f>
        <v>Electrification + Hydrogen</v>
      </c>
      <c r="K476" s="358" t="str">
        <f>IF(ISBLANK(INDEX('Policy Characteristics'!E:E,MATCH($C476,'Policy Characteristics'!$C:$C,0))),"",INDEX('Policy Characteristics'!E:E,MATCH($C476,'Policy Characteristics'!$C:$C,0)))</f>
        <v>indst fuel type shifting</v>
      </c>
      <c r="L476" s="380">
        <f>IF(ISBLANK(INDEX('Policy Characteristics'!F:F,MATCH($C476,'Policy Characteristics'!$C:$C,0))),"",INDEX('Policy Characteristics'!F:F,MATCH($C476,'Policy Characteristics'!$C:$C,0)))</f>
        <v>0</v>
      </c>
      <c r="M476" s="380">
        <f>IF(ISBLANK(INDEX('Policy Characteristics'!G:G,MATCH($C476,'Policy Characteristics'!$C:$C,0))),"",INDEX('Policy Characteristics'!G:G,MATCH($C476,'Policy Characteristics'!$C:$C,0)))</f>
        <v>1</v>
      </c>
      <c r="N476" s="380">
        <f>IF(ISBLANK(INDEX('Policy Characteristics'!H:H,MATCH($C476,'Policy Characteristics'!$C:$C,0))),"",INDEX('Policy Characteristics'!H:H,MATCH($C476,'Policy Characteristics'!$C:$C,0)))</f>
        <v>0.01</v>
      </c>
      <c r="O476" s="358" t="str">
        <f>IF(ISBLANK(INDEX('Policy Characteristics'!I:I,MATCH($C476,'Policy Characteristics'!$C:$C,0))),"",INDEX('Policy Characteristics'!I:I,MATCH($C476,'Policy Characteristics'!$C:$C,0)))</f>
        <v>% of fuel shifted</v>
      </c>
      <c r="P476" s="358" t="str">
        <f>IF(ISBLANK(INDEX('Policy Characteristics'!J:J,MATCH($C476,'Policy Characteristics'!$C:$C,0))),"",INDEX('Policy Characteristics'!J:J,MATCH($C476,'Policy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6" s="358" t="str">
        <f>IF(ISBLANK(INDEX('Policy Characteristics'!K:K,MATCH($C476,'Policy Characteristics'!$C:$C,0))),"",INDEX('Policy Characteristics'!K:K,MATCH($C476,'Policy Characteristics'!$C:$C,0)))</f>
        <v>industry-ag-main.html#fuel-switching</v>
      </c>
      <c r="R476" s="358" t="str">
        <f>IF(ISBLANK(INDEX('Policy Characteristics'!L:L,MATCH($C476,'Policy Characteristics'!$C:$C,0))),"",INDEX('Policy Characteristics'!L:L,MATCH($C476,'Policy Characteristics'!$C:$C,0)))</f>
        <v>industry-elec-and-hydrogen.html</v>
      </c>
    </row>
    <row r="477" spans="1:18" x14ac:dyDescent="0.35">
      <c r="A477" s="358" t="str">
        <f>IF(ISBLANK(INDEX('Policy Characteristics'!A:A,MATCH($C477,'Policy Characteristics'!$C:$C,0))),"",INDEX('Policy Characteristics'!A:A,MATCH($C477,'Policy Characteristics'!$C:$C,0)))</f>
        <v>Industry</v>
      </c>
      <c r="B477" s="358" t="str">
        <f>IF(ISBLANK(INDEX('Policy Characteristics'!B:B,MATCH($C477,'Policy Characteristics'!$C:$C,0))),"",INDEX('Policy Characteristics'!B:B,MATCH($C477,'Policy Characteristics'!$C:$C,0)))</f>
        <v>Electrification + Hydrogen</v>
      </c>
      <c r="C477" s="362" t="str">
        <f t="shared" si="31"/>
        <v>Fraction of Industrial Fuel Use Shifted to Other Fuels</v>
      </c>
      <c r="D477" s="9" t="s">
        <v>3220</v>
      </c>
      <c r="E477" s="53" t="s">
        <v>2463</v>
      </c>
      <c r="F477" s="195" t="s">
        <v>2864</v>
      </c>
      <c r="G477" s="53" t="s">
        <v>3246</v>
      </c>
      <c r="H477" s="54">
        <v>1218</v>
      </c>
      <c r="I477" s="53" t="s">
        <v>45</v>
      </c>
      <c r="J477" s="360" t="str">
        <f>IF(ISBLANK(INDEX('Policy Characteristics'!D:D,MATCH($C477,'Policy Characteristics'!$C:$C,0))),"",INDEX('Policy Characteristics'!D:D,MATCH($C477,'Policy Characteristics'!$C:$C,0)))</f>
        <v>Electrification + Hydrogen</v>
      </c>
      <c r="K477" s="358" t="str">
        <f>IF(ISBLANK(INDEX('Policy Characteristics'!E:E,MATCH($C477,'Policy Characteristics'!$C:$C,0))),"",INDEX('Policy Characteristics'!E:E,MATCH($C477,'Policy Characteristics'!$C:$C,0)))</f>
        <v>indst fuel type shifting</v>
      </c>
      <c r="L477" s="380">
        <f>IF(ISBLANK(INDEX('Policy Characteristics'!F:F,MATCH($C477,'Policy Characteristics'!$C:$C,0))),"",INDEX('Policy Characteristics'!F:F,MATCH($C477,'Policy Characteristics'!$C:$C,0)))</f>
        <v>0</v>
      </c>
      <c r="M477" s="380">
        <f>IF(ISBLANK(INDEX('Policy Characteristics'!G:G,MATCH($C477,'Policy Characteristics'!$C:$C,0))),"",INDEX('Policy Characteristics'!G:G,MATCH($C477,'Policy Characteristics'!$C:$C,0)))</f>
        <v>1</v>
      </c>
      <c r="N477" s="380">
        <f>IF(ISBLANK(INDEX('Policy Characteristics'!H:H,MATCH($C477,'Policy Characteristics'!$C:$C,0))),"",INDEX('Policy Characteristics'!H:H,MATCH($C477,'Policy Characteristics'!$C:$C,0)))</f>
        <v>0.01</v>
      </c>
      <c r="O477" s="358" t="str">
        <f>IF(ISBLANK(INDEX('Policy Characteristics'!I:I,MATCH($C477,'Policy Characteristics'!$C:$C,0))),"",INDEX('Policy Characteristics'!I:I,MATCH($C477,'Policy Characteristics'!$C:$C,0)))</f>
        <v>% of fuel shifted</v>
      </c>
      <c r="P477" s="358" t="str">
        <f>IF(ISBLANK(INDEX('Policy Characteristics'!J:J,MATCH($C477,'Policy Characteristics'!$C:$C,0))),"",INDEX('Policy Characteristics'!J:J,MATCH($C477,'Policy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7" s="358" t="str">
        <f>IF(ISBLANK(INDEX('Policy Characteristics'!K:K,MATCH($C477,'Policy Characteristics'!$C:$C,0))),"",INDEX('Policy Characteristics'!K:K,MATCH($C477,'Policy Characteristics'!$C:$C,0)))</f>
        <v>industry-ag-main.html#fuel-switching</v>
      </c>
      <c r="R477" s="358" t="str">
        <f>IF(ISBLANK(INDEX('Policy Characteristics'!L:L,MATCH($C477,'Policy Characteristics'!$C:$C,0))),"",INDEX('Policy Characteristics'!L:L,MATCH($C477,'Policy Characteristics'!$C:$C,0)))</f>
        <v>industry-elec-and-hydrogen.html</v>
      </c>
    </row>
    <row r="478" spans="1:18" x14ac:dyDescent="0.35">
      <c r="A478" s="358" t="str">
        <f>IF(ISBLANK(INDEX('Policy Characteristics'!A:A,MATCH($C478,'Policy Characteristics'!$C:$C,0))),"",INDEX('Policy Characteristics'!A:A,MATCH($C478,'Policy Characteristics'!$C:$C,0)))</f>
        <v>Industry</v>
      </c>
      <c r="B478" s="358" t="str">
        <f>IF(ISBLANK(INDEX('Policy Characteristics'!B:B,MATCH($C478,'Policy Characteristics'!$C:$C,0))),"",INDEX('Policy Characteristics'!B:B,MATCH($C478,'Policy Characteristics'!$C:$C,0)))</f>
        <v>Electrification + Hydrogen</v>
      </c>
      <c r="C478" s="362" t="str">
        <f t="shared" si="31"/>
        <v>Fraction of Industrial Fuel Use Shifted to Other Fuels</v>
      </c>
      <c r="D478" s="9" t="s">
        <v>3220</v>
      </c>
      <c r="E478" s="53" t="s">
        <v>2464</v>
      </c>
      <c r="F478" s="195" t="s">
        <v>2864</v>
      </c>
      <c r="G478" s="53" t="s">
        <v>3247</v>
      </c>
      <c r="H478" s="54">
        <v>1219</v>
      </c>
      <c r="I478" s="53" t="s">
        <v>46</v>
      </c>
      <c r="J478" s="360" t="str">
        <f>IF(ISBLANK(INDEX('Policy Characteristics'!D:D,MATCH($C478,'Policy Characteristics'!$C:$C,0))),"",INDEX('Policy Characteristics'!D:D,MATCH($C478,'Policy Characteristics'!$C:$C,0)))</f>
        <v>Electrification + Hydrogen</v>
      </c>
      <c r="K478" s="358" t="str">
        <f>IF(ISBLANK(INDEX('Policy Characteristics'!E:E,MATCH($C478,'Policy Characteristics'!$C:$C,0))),"",INDEX('Policy Characteristics'!E:E,MATCH($C478,'Policy Characteristics'!$C:$C,0)))</f>
        <v>indst fuel type shifting</v>
      </c>
      <c r="L478" s="380">
        <f>IF(ISBLANK(INDEX('Policy Characteristics'!F:F,MATCH($C478,'Policy Characteristics'!$C:$C,0))),"",INDEX('Policy Characteristics'!F:F,MATCH($C478,'Policy Characteristics'!$C:$C,0)))</f>
        <v>0</v>
      </c>
      <c r="M478" s="380">
        <f>IF(ISBLANK(INDEX('Policy Characteristics'!G:G,MATCH($C478,'Policy Characteristics'!$C:$C,0))),"",INDEX('Policy Characteristics'!G:G,MATCH($C478,'Policy Characteristics'!$C:$C,0)))</f>
        <v>1</v>
      </c>
      <c r="N478" s="380">
        <f>IF(ISBLANK(INDEX('Policy Characteristics'!H:H,MATCH($C478,'Policy Characteristics'!$C:$C,0))),"",INDEX('Policy Characteristics'!H:H,MATCH($C478,'Policy Characteristics'!$C:$C,0)))</f>
        <v>0.01</v>
      </c>
      <c r="O478" s="358" t="str">
        <f>IF(ISBLANK(INDEX('Policy Characteristics'!I:I,MATCH($C478,'Policy Characteristics'!$C:$C,0))),"",INDEX('Policy Characteristics'!I:I,MATCH($C478,'Policy Characteristics'!$C:$C,0)))</f>
        <v>% of fuel shifted</v>
      </c>
      <c r="P478" s="358" t="str">
        <f>IF(ISBLANK(INDEX('Policy Characteristics'!J:J,MATCH($C478,'Policy Characteristics'!$C:$C,0))),"",INDEX('Policy Characteristics'!J:J,MATCH($C478,'Policy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8" s="358" t="str">
        <f>IF(ISBLANK(INDEX('Policy Characteristics'!K:K,MATCH($C478,'Policy Characteristics'!$C:$C,0))),"",INDEX('Policy Characteristics'!K:K,MATCH($C478,'Policy Characteristics'!$C:$C,0)))</f>
        <v>industry-ag-main.html#fuel-switching</v>
      </c>
      <c r="R478" s="358" t="str">
        <f>IF(ISBLANK(INDEX('Policy Characteristics'!L:L,MATCH($C478,'Policy Characteristics'!$C:$C,0))),"",INDEX('Policy Characteristics'!L:L,MATCH($C478,'Policy Characteristics'!$C:$C,0)))</f>
        <v>industry-elec-and-hydrogen.html</v>
      </c>
    </row>
    <row r="479" spans="1:18" x14ac:dyDescent="0.35">
      <c r="A479" s="358" t="str">
        <f>IF(ISBLANK(INDEX('Policy Characteristics'!A:A,MATCH($C479,'Policy Characteristics'!$C:$C,0))),"",INDEX('Policy Characteristics'!A:A,MATCH($C479,'Policy Characteristics'!$C:$C,0)))</f>
        <v>Industry</v>
      </c>
      <c r="B479" s="358" t="str">
        <f>IF(ISBLANK(INDEX('Policy Characteristics'!B:B,MATCH($C479,'Policy Characteristics'!$C:$C,0))),"",INDEX('Policy Characteristics'!B:B,MATCH($C479,'Policy Characteristics'!$C:$C,0)))</f>
        <v>Electrification + Hydrogen</v>
      </c>
      <c r="C479" s="362" t="str">
        <f t="shared" si="31"/>
        <v>Fraction of Industrial Fuel Use Shifted to Other Fuels</v>
      </c>
      <c r="D479" s="9" t="s">
        <v>3220</v>
      </c>
      <c r="E479" s="53" t="s">
        <v>2465</v>
      </c>
      <c r="F479" s="195" t="s">
        <v>2864</v>
      </c>
      <c r="G479" s="53" t="s">
        <v>3248</v>
      </c>
      <c r="H479" s="54">
        <v>1220</v>
      </c>
      <c r="I479" s="53" t="s">
        <v>46</v>
      </c>
      <c r="J479" s="360" t="str">
        <f>IF(ISBLANK(INDEX('Policy Characteristics'!D:D,MATCH($C479,'Policy Characteristics'!$C:$C,0))),"",INDEX('Policy Characteristics'!D:D,MATCH($C479,'Policy Characteristics'!$C:$C,0)))</f>
        <v>Electrification + Hydrogen</v>
      </c>
      <c r="K479" s="358" t="str">
        <f>IF(ISBLANK(INDEX('Policy Characteristics'!E:E,MATCH($C479,'Policy Characteristics'!$C:$C,0))),"",INDEX('Policy Characteristics'!E:E,MATCH($C479,'Policy Characteristics'!$C:$C,0)))</f>
        <v>indst fuel type shifting</v>
      </c>
      <c r="L479" s="380">
        <f>IF(ISBLANK(INDEX('Policy Characteristics'!F:F,MATCH($C479,'Policy Characteristics'!$C:$C,0))),"",INDEX('Policy Characteristics'!F:F,MATCH($C479,'Policy Characteristics'!$C:$C,0)))</f>
        <v>0</v>
      </c>
      <c r="M479" s="380">
        <f>IF(ISBLANK(INDEX('Policy Characteristics'!G:G,MATCH($C479,'Policy Characteristics'!$C:$C,0))),"",INDEX('Policy Characteristics'!G:G,MATCH($C479,'Policy Characteristics'!$C:$C,0)))</f>
        <v>1</v>
      </c>
      <c r="N479" s="380">
        <f>IF(ISBLANK(INDEX('Policy Characteristics'!H:H,MATCH($C479,'Policy Characteristics'!$C:$C,0))),"",INDEX('Policy Characteristics'!H:H,MATCH($C479,'Policy Characteristics'!$C:$C,0)))</f>
        <v>0.01</v>
      </c>
      <c r="O479" s="358" t="str">
        <f>IF(ISBLANK(INDEX('Policy Characteristics'!I:I,MATCH($C479,'Policy Characteristics'!$C:$C,0))),"",INDEX('Policy Characteristics'!I:I,MATCH($C479,'Policy Characteristics'!$C:$C,0)))</f>
        <v>% of fuel shifted</v>
      </c>
      <c r="P479" s="358" t="str">
        <f>IF(ISBLANK(INDEX('Policy Characteristics'!J:J,MATCH($C479,'Policy Characteristics'!$C:$C,0))),"",INDEX('Policy Characteristics'!J:J,MATCH($C479,'Policy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9" s="358" t="str">
        <f>IF(ISBLANK(INDEX('Policy Characteristics'!K:K,MATCH($C479,'Policy Characteristics'!$C:$C,0))),"",INDEX('Policy Characteristics'!K:K,MATCH($C479,'Policy Characteristics'!$C:$C,0)))</f>
        <v>industry-ag-main.html#fuel-switching</v>
      </c>
      <c r="R479" s="358" t="str">
        <f>IF(ISBLANK(INDEX('Policy Characteristics'!L:L,MATCH($C479,'Policy Characteristics'!$C:$C,0))),"",INDEX('Policy Characteristics'!L:L,MATCH($C479,'Policy Characteristics'!$C:$C,0)))</f>
        <v>industry-elec-and-hydrogen.html</v>
      </c>
    </row>
    <row r="480" spans="1:18" x14ac:dyDescent="0.35">
      <c r="A480" s="358" t="str">
        <f>IF(ISBLANK(INDEX('Policy Characteristics'!A:A,MATCH($C480,'Policy Characteristics'!$C:$C,0))),"",INDEX('Policy Characteristics'!A:A,MATCH($C480,'Policy Characteristics'!$C:$C,0)))</f>
        <v>Industry</v>
      </c>
      <c r="B480" s="358" t="str">
        <f>IF(ISBLANK(INDEX('Policy Characteristics'!B:B,MATCH($C480,'Policy Characteristics'!$C:$C,0))),"",INDEX('Policy Characteristics'!B:B,MATCH($C480,'Policy Characteristics'!$C:$C,0)))</f>
        <v>Electrification + Hydrogen</v>
      </c>
      <c r="C480" s="362" t="str">
        <f t="shared" si="31"/>
        <v>Fraction of Industrial Fuel Use Shifted to Other Fuels</v>
      </c>
      <c r="D480" s="9" t="s">
        <v>3220</v>
      </c>
      <c r="E480" s="53" t="s">
        <v>2466</v>
      </c>
      <c r="F480" s="195" t="s">
        <v>2864</v>
      </c>
      <c r="G480" s="53" t="s">
        <v>3249</v>
      </c>
      <c r="H480" s="54">
        <v>1221</v>
      </c>
      <c r="I480" s="53" t="s">
        <v>46</v>
      </c>
      <c r="J480" s="360" t="str">
        <f>IF(ISBLANK(INDEX('Policy Characteristics'!D:D,MATCH($C480,'Policy Characteristics'!$C:$C,0))),"",INDEX('Policy Characteristics'!D:D,MATCH($C480,'Policy Characteristics'!$C:$C,0)))</f>
        <v>Electrification + Hydrogen</v>
      </c>
      <c r="K480" s="358" t="str">
        <f>IF(ISBLANK(INDEX('Policy Characteristics'!E:E,MATCH($C480,'Policy Characteristics'!$C:$C,0))),"",INDEX('Policy Characteristics'!E:E,MATCH($C480,'Policy Characteristics'!$C:$C,0)))</f>
        <v>indst fuel type shifting</v>
      </c>
      <c r="L480" s="380">
        <f>IF(ISBLANK(INDEX('Policy Characteristics'!F:F,MATCH($C480,'Policy Characteristics'!$C:$C,0))),"",INDEX('Policy Characteristics'!F:F,MATCH($C480,'Policy Characteristics'!$C:$C,0)))</f>
        <v>0</v>
      </c>
      <c r="M480" s="380">
        <f>IF(ISBLANK(INDEX('Policy Characteristics'!G:G,MATCH($C480,'Policy Characteristics'!$C:$C,0))),"",INDEX('Policy Characteristics'!G:G,MATCH($C480,'Policy Characteristics'!$C:$C,0)))</f>
        <v>1</v>
      </c>
      <c r="N480" s="380">
        <f>IF(ISBLANK(INDEX('Policy Characteristics'!H:H,MATCH($C480,'Policy Characteristics'!$C:$C,0))),"",INDEX('Policy Characteristics'!H:H,MATCH($C480,'Policy Characteristics'!$C:$C,0)))</f>
        <v>0.01</v>
      </c>
      <c r="O480" s="358" t="str">
        <f>IF(ISBLANK(INDEX('Policy Characteristics'!I:I,MATCH($C480,'Policy Characteristics'!$C:$C,0))),"",INDEX('Policy Characteristics'!I:I,MATCH($C480,'Policy Characteristics'!$C:$C,0)))</f>
        <v>% of fuel shifted</v>
      </c>
      <c r="P480" s="358" t="str">
        <f>IF(ISBLANK(INDEX('Policy Characteristics'!J:J,MATCH($C480,'Policy Characteristics'!$C:$C,0))),"",INDEX('Policy Characteristics'!J:J,MATCH($C480,'Policy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0" s="358" t="str">
        <f>IF(ISBLANK(INDEX('Policy Characteristics'!K:K,MATCH($C480,'Policy Characteristics'!$C:$C,0))),"",INDEX('Policy Characteristics'!K:K,MATCH($C480,'Policy Characteristics'!$C:$C,0)))</f>
        <v>industry-ag-main.html#fuel-switching</v>
      </c>
      <c r="R480" s="358" t="str">
        <f>IF(ISBLANK(INDEX('Policy Characteristics'!L:L,MATCH($C480,'Policy Characteristics'!$C:$C,0))),"",INDEX('Policy Characteristics'!L:L,MATCH($C480,'Policy Characteristics'!$C:$C,0)))</f>
        <v>industry-elec-and-hydrogen.html</v>
      </c>
    </row>
    <row r="481" spans="1:18" x14ac:dyDescent="0.35">
      <c r="A481" s="358" t="str">
        <f>IF(ISBLANK(INDEX('Policy Characteristics'!A:A,MATCH($C481,'Policy Characteristics'!$C:$C,0))),"",INDEX('Policy Characteristics'!A:A,MATCH($C481,'Policy Characteristics'!$C:$C,0)))</f>
        <v>Industry</v>
      </c>
      <c r="B481" s="358" t="str">
        <f>IF(ISBLANK(INDEX('Policy Characteristics'!B:B,MATCH($C481,'Policy Characteristics'!$C:$C,0))),"",INDEX('Policy Characteristics'!B:B,MATCH($C481,'Policy Characteristics'!$C:$C,0)))</f>
        <v>Electrification + Hydrogen</v>
      </c>
      <c r="C481" s="362" t="str">
        <f t="shared" si="31"/>
        <v>Fraction of Industrial Fuel Use Shifted to Other Fuels</v>
      </c>
      <c r="D481" s="9" t="s">
        <v>3220</v>
      </c>
      <c r="E481" s="53" t="s">
        <v>2467</v>
      </c>
      <c r="F481" s="195" t="s">
        <v>2864</v>
      </c>
      <c r="G481" s="53" t="s">
        <v>3250</v>
      </c>
      <c r="H481" s="54">
        <v>1222</v>
      </c>
      <c r="I481" s="53" t="s">
        <v>46</v>
      </c>
      <c r="J481" s="360" t="str">
        <f>IF(ISBLANK(INDEX('Policy Characteristics'!D:D,MATCH($C481,'Policy Characteristics'!$C:$C,0))),"",INDEX('Policy Characteristics'!D:D,MATCH($C481,'Policy Characteristics'!$C:$C,0)))</f>
        <v>Electrification + Hydrogen</v>
      </c>
      <c r="K481" s="358" t="str">
        <f>IF(ISBLANK(INDEX('Policy Characteristics'!E:E,MATCH($C481,'Policy Characteristics'!$C:$C,0))),"",INDEX('Policy Characteristics'!E:E,MATCH($C481,'Policy Characteristics'!$C:$C,0)))</f>
        <v>indst fuel type shifting</v>
      </c>
      <c r="L481" s="380">
        <f>IF(ISBLANK(INDEX('Policy Characteristics'!F:F,MATCH($C481,'Policy Characteristics'!$C:$C,0))),"",INDEX('Policy Characteristics'!F:F,MATCH($C481,'Policy Characteristics'!$C:$C,0)))</f>
        <v>0</v>
      </c>
      <c r="M481" s="380">
        <f>IF(ISBLANK(INDEX('Policy Characteristics'!G:G,MATCH($C481,'Policy Characteristics'!$C:$C,0))),"",INDEX('Policy Characteristics'!G:G,MATCH($C481,'Policy Characteristics'!$C:$C,0)))</f>
        <v>1</v>
      </c>
      <c r="N481" s="380">
        <f>IF(ISBLANK(INDEX('Policy Characteristics'!H:H,MATCH($C481,'Policy Characteristics'!$C:$C,0))),"",INDEX('Policy Characteristics'!H:H,MATCH($C481,'Policy Characteristics'!$C:$C,0)))</f>
        <v>0.01</v>
      </c>
      <c r="O481" s="358" t="str">
        <f>IF(ISBLANK(INDEX('Policy Characteristics'!I:I,MATCH($C481,'Policy Characteristics'!$C:$C,0))),"",INDEX('Policy Characteristics'!I:I,MATCH($C481,'Policy Characteristics'!$C:$C,0)))</f>
        <v>% of fuel shifted</v>
      </c>
      <c r="P481" s="358" t="str">
        <f>IF(ISBLANK(INDEX('Policy Characteristics'!J:J,MATCH($C481,'Policy Characteristics'!$C:$C,0))),"",INDEX('Policy Characteristics'!J:J,MATCH($C481,'Policy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1" s="358" t="str">
        <f>IF(ISBLANK(INDEX('Policy Characteristics'!K:K,MATCH($C481,'Policy Characteristics'!$C:$C,0))),"",INDEX('Policy Characteristics'!K:K,MATCH($C481,'Policy Characteristics'!$C:$C,0)))</f>
        <v>industry-ag-main.html#fuel-switching</v>
      </c>
      <c r="R481" s="358" t="str">
        <f>IF(ISBLANK(INDEX('Policy Characteristics'!L:L,MATCH($C481,'Policy Characteristics'!$C:$C,0))),"",INDEX('Policy Characteristics'!L:L,MATCH($C481,'Policy Characteristics'!$C:$C,0)))</f>
        <v>industry-elec-and-hydrogen.html</v>
      </c>
    </row>
    <row r="482" spans="1:18" x14ac:dyDescent="0.35">
      <c r="A482" s="358" t="str">
        <f>IF(ISBLANK(INDEX('Policy Characteristics'!A:A,MATCH($C482,'Policy Characteristics'!$C:$C,0))),"",INDEX('Policy Characteristics'!A:A,MATCH($C482,'Policy Characteristics'!$C:$C,0)))</f>
        <v>Industry</v>
      </c>
      <c r="B482" s="358" t="str">
        <f>IF(ISBLANK(INDEX('Policy Characteristics'!B:B,MATCH($C482,'Policy Characteristics'!$C:$C,0))),"",INDEX('Policy Characteristics'!B:B,MATCH($C482,'Policy Characteristics'!$C:$C,0)))</f>
        <v>Electrification + Hydrogen</v>
      </c>
      <c r="C482" s="362" t="str">
        <f t="shared" si="31"/>
        <v>Fraction of Industrial Fuel Use Shifted to Other Fuels</v>
      </c>
      <c r="D482" s="9" t="s">
        <v>3220</v>
      </c>
      <c r="E482" s="53" t="s">
        <v>2468</v>
      </c>
      <c r="F482" s="195" t="s">
        <v>2864</v>
      </c>
      <c r="G482" s="53" t="s">
        <v>3251</v>
      </c>
      <c r="H482" s="54">
        <v>1223</v>
      </c>
      <c r="I482" s="53" t="s">
        <v>46</v>
      </c>
      <c r="J482" s="360" t="str">
        <f>IF(ISBLANK(INDEX('Policy Characteristics'!D:D,MATCH($C482,'Policy Characteristics'!$C:$C,0))),"",INDEX('Policy Characteristics'!D:D,MATCH($C482,'Policy Characteristics'!$C:$C,0)))</f>
        <v>Electrification + Hydrogen</v>
      </c>
      <c r="K482" s="358" t="str">
        <f>IF(ISBLANK(INDEX('Policy Characteristics'!E:E,MATCH($C482,'Policy Characteristics'!$C:$C,0))),"",INDEX('Policy Characteristics'!E:E,MATCH($C482,'Policy Characteristics'!$C:$C,0)))</f>
        <v>indst fuel type shifting</v>
      </c>
      <c r="L482" s="380">
        <f>IF(ISBLANK(INDEX('Policy Characteristics'!F:F,MATCH($C482,'Policy Characteristics'!$C:$C,0))),"",INDEX('Policy Characteristics'!F:F,MATCH($C482,'Policy Characteristics'!$C:$C,0)))</f>
        <v>0</v>
      </c>
      <c r="M482" s="380">
        <f>IF(ISBLANK(INDEX('Policy Characteristics'!G:G,MATCH($C482,'Policy Characteristics'!$C:$C,0))),"",INDEX('Policy Characteristics'!G:G,MATCH($C482,'Policy Characteristics'!$C:$C,0)))</f>
        <v>1</v>
      </c>
      <c r="N482" s="380">
        <f>IF(ISBLANK(INDEX('Policy Characteristics'!H:H,MATCH($C482,'Policy Characteristics'!$C:$C,0))),"",INDEX('Policy Characteristics'!H:H,MATCH($C482,'Policy Characteristics'!$C:$C,0)))</f>
        <v>0.01</v>
      </c>
      <c r="O482" s="358" t="str">
        <f>IF(ISBLANK(INDEX('Policy Characteristics'!I:I,MATCH($C482,'Policy Characteristics'!$C:$C,0))),"",INDEX('Policy Characteristics'!I:I,MATCH($C482,'Policy Characteristics'!$C:$C,0)))</f>
        <v>% of fuel shifted</v>
      </c>
      <c r="P482" s="358" t="str">
        <f>IF(ISBLANK(INDEX('Policy Characteristics'!J:J,MATCH($C482,'Policy Characteristics'!$C:$C,0))),"",INDEX('Policy Characteristics'!J:J,MATCH($C482,'Policy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2" s="358" t="str">
        <f>IF(ISBLANK(INDEX('Policy Characteristics'!K:K,MATCH($C482,'Policy Characteristics'!$C:$C,0))),"",INDEX('Policy Characteristics'!K:K,MATCH($C482,'Policy Characteristics'!$C:$C,0)))</f>
        <v>industry-ag-main.html#fuel-switching</v>
      </c>
      <c r="R482" s="358" t="str">
        <f>IF(ISBLANK(INDEX('Policy Characteristics'!L:L,MATCH($C482,'Policy Characteristics'!$C:$C,0))),"",INDEX('Policy Characteristics'!L:L,MATCH($C482,'Policy Characteristics'!$C:$C,0)))</f>
        <v>industry-elec-and-hydrogen.html</v>
      </c>
    </row>
    <row r="483" spans="1:18" x14ac:dyDescent="0.35">
      <c r="A483" s="358" t="str">
        <f>IF(ISBLANK(INDEX('Policy Characteristics'!A:A,MATCH($C483,'Policy Characteristics'!$C:$C,0))),"",INDEX('Policy Characteristics'!A:A,MATCH($C483,'Policy Characteristics'!$C:$C,0)))</f>
        <v>Industry</v>
      </c>
      <c r="B483" s="358" t="str">
        <f>IF(ISBLANK(INDEX('Policy Characteristics'!B:B,MATCH($C483,'Policy Characteristics'!$C:$C,0))),"",INDEX('Policy Characteristics'!B:B,MATCH($C483,'Policy Characteristics'!$C:$C,0)))</f>
        <v>Electrification + Hydrogen</v>
      </c>
      <c r="C483" s="362" t="str">
        <f t="shared" si="31"/>
        <v>Fraction of Industrial Fuel Use Shifted to Other Fuels</v>
      </c>
      <c r="D483" s="9" t="s">
        <v>3220</v>
      </c>
      <c r="E483" s="53" t="s">
        <v>2805</v>
      </c>
      <c r="F483" s="195" t="s">
        <v>2864</v>
      </c>
      <c r="G483" s="53" t="s">
        <v>3252</v>
      </c>
      <c r="H483" s="54">
        <v>1224</v>
      </c>
      <c r="I483" s="53" t="s">
        <v>46</v>
      </c>
      <c r="J483" s="360" t="str">
        <f>IF(ISBLANK(INDEX('Policy Characteristics'!D:D,MATCH($C483,'Policy Characteristics'!$C:$C,0))),"",INDEX('Policy Characteristics'!D:D,MATCH($C483,'Policy Characteristics'!$C:$C,0)))</f>
        <v>Electrification + Hydrogen</v>
      </c>
      <c r="K483" s="358" t="str">
        <f>IF(ISBLANK(INDEX('Policy Characteristics'!E:E,MATCH($C483,'Policy Characteristics'!$C:$C,0))),"",INDEX('Policy Characteristics'!E:E,MATCH($C483,'Policy Characteristics'!$C:$C,0)))</f>
        <v>indst fuel type shifting</v>
      </c>
      <c r="L483" s="380">
        <f>IF(ISBLANK(INDEX('Policy Characteristics'!F:F,MATCH($C483,'Policy Characteristics'!$C:$C,0))),"",INDEX('Policy Characteristics'!F:F,MATCH($C483,'Policy Characteristics'!$C:$C,0)))</f>
        <v>0</v>
      </c>
      <c r="M483" s="380">
        <f>IF(ISBLANK(INDEX('Policy Characteristics'!G:G,MATCH($C483,'Policy Characteristics'!$C:$C,0))),"",INDEX('Policy Characteristics'!G:G,MATCH($C483,'Policy Characteristics'!$C:$C,0)))</f>
        <v>1</v>
      </c>
      <c r="N483" s="380">
        <f>IF(ISBLANK(INDEX('Policy Characteristics'!H:H,MATCH($C483,'Policy Characteristics'!$C:$C,0))),"",INDEX('Policy Characteristics'!H:H,MATCH($C483,'Policy Characteristics'!$C:$C,0)))</f>
        <v>0.01</v>
      </c>
      <c r="O483" s="358" t="str">
        <f>IF(ISBLANK(INDEX('Policy Characteristics'!I:I,MATCH($C483,'Policy Characteristics'!$C:$C,0))),"",INDEX('Policy Characteristics'!I:I,MATCH($C483,'Policy Characteristics'!$C:$C,0)))</f>
        <v>% of fuel shifted</v>
      </c>
      <c r="P483" s="358" t="str">
        <f>IF(ISBLANK(INDEX('Policy Characteristics'!J:J,MATCH($C483,'Policy Characteristics'!$C:$C,0))),"",INDEX('Policy Characteristics'!J:J,MATCH($C483,'Policy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3" s="358" t="str">
        <f>IF(ISBLANK(INDEX('Policy Characteristics'!K:K,MATCH($C483,'Policy Characteristics'!$C:$C,0))),"",INDEX('Policy Characteristics'!K:K,MATCH($C483,'Policy Characteristics'!$C:$C,0)))</f>
        <v>industry-ag-main.html#fuel-switching</v>
      </c>
      <c r="R483" s="358" t="str">
        <f>IF(ISBLANK(INDEX('Policy Characteristics'!L:L,MATCH($C483,'Policy Characteristics'!$C:$C,0))),"",INDEX('Policy Characteristics'!L:L,MATCH($C483,'Policy Characteristics'!$C:$C,0)))</f>
        <v>industry-elec-and-hydrogen.html</v>
      </c>
    </row>
    <row r="484" spans="1:18" x14ac:dyDescent="0.35">
      <c r="A484" s="358" t="str">
        <f>IF(ISBLANK(INDEX('Policy Characteristics'!A:A,MATCH($C484,'Policy Characteristics'!$C:$C,0))),"",INDEX('Policy Characteristics'!A:A,MATCH($C484,'Policy Characteristics'!$C:$C,0)))</f>
        <v>Industry</v>
      </c>
      <c r="B484" s="358" t="str">
        <f>IF(ISBLANK(INDEX('Policy Characteristics'!B:B,MATCH($C484,'Policy Characteristics'!$C:$C,0))),"",INDEX('Policy Characteristics'!B:B,MATCH($C484,'Policy Characteristics'!$C:$C,0)))</f>
        <v>Electrification + Hydrogen</v>
      </c>
      <c r="C484" s="362" t="str">
        <f t="shared" si="31"/>
        <v>Fraction of Industrial Fuel Use Shifted to Other Fuels</v>
      </c>
      <c r="D484" s="9" t="s">
        <v>3220</v>
      </c>
      <c r="E484" s="53" t="s">
        <v>2806</v>
      </c>
      <c r="F484" s="195" t="s">
        <v>2864</v>
      </c>
      <c r="G484" s="53" t="s">
        <v>3253</v>
      </c>
      <c r="H484" s="54">
        <v>1225</v>
      </c>
      <c r="I484" s="53" t="s">
        <v>46</v>
      </c>
      <c r="J484" s="360" t="str">
        <f>IF(ISBLANK(INDEX('Policy Characteristics'!D:D,MATCH($C484,'Policy Characteristics'!$C:$C,0))),"",INDEX('Policy Characteristics'!D:D,MATCH($C484,'Policy Characteristics'!$C:$C,0)))</f>
        <v>Electrification + Hydrogen</v>
      </c>
      <c r="K484" s="358" t="str">
        <f>IF(ISBLANK(INDEX('Policy Characteristics'!E:E,MATCH($C484,'Policy Characteristics'!$C:$C,0))),"",INDEX('Policy Characteristics'!E:E,MATCH($C484,'Policy Characteristics'!$C:$C,0)))</f>
        <v>indst fuel type shifting</v>
      </c>
      <c r="L484" s="380">
        <f>IF(ISBLANK(INDEX('Policy Characteristics'!F:F,MATCH($C484,'Policy Characteristics'!$C:$C,0))),"",INDEX('Policy Characteristics'!F:F,MATCH($C484,'Policy Characteristics'!$C:$C,0)))</f>
        <v>0</v>
      </c>
      <c r="M484" s="380">
        <f>IF(ISBLANK(INDEX('Policy Characteristics'!G:G,MATCH($C484,'Policy Characteristics'!$C:$C,0))),"",INDEX('Policy Characteristics'!G:G,MATCH($C484,'Policy Characteristics'!$C:$C,0)))</f>
        <v>1</v>
      </c>
      <c r="N484" s="380">
        <f>IF(ISBLANK(INDEX('Policy Characteristics'!H:H,MATCH($C484,'Policy Characteristics'!$C:$C,0))),"",INDEX('Policy Characteristics'!H:H,MATCH($C484,'Policy Characteristics'!$C:$C,0)))</f>
        <v>0.01</v>
      </c>
      <c r="O484" s="358" t="str">
        <f>IF(ISBLANK(INDEX('Policy Characteristics'!I:I,MATCH($C484,'Policy Characteristics'!$C:$C,0))),"",INDEX('Policy Characteristics'!I:I,MATCH($C484,'Policy Characteristics'!$C:$C,0)))</f>
        <v>% of fuel shifted</v>
      </c>
      <c r="P484" s="358" t="str">
        <f>IF(ISBLANK(INDEX('Policy Characteristics'!J:J,MATCH($C484,'Policy Characteristics'!$C:$C,0))),"",INDEX('Policy Characteristics'!J:J,MATCH($C484,'Policy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4" s="358" t="str">
        <f>IF(ISBLANK(INDEX('Policy Characteristics'!K:K,MATCH($C484,'Policy Characteristics'!$C:$C,0))),"",INDEX('Policy Characteristics'!K:K,MATCH($C484,'Policy Characteristics'!$C:$C,0)))</f>
        <v>industry-ag-main.html#fuel-switching</v>
      </c>
      <c r="R484" s="358" t="str">
        <f>IF(ISBLANK(INDEX('Policy Characteristics'!L:L,MATCH($C484,'Policy Characteristics'!$C:$C,0))),"",INDEX('Policy Characteristics'!L:L,MATCH($C484,'Policy Characteristics'!$C:$C,0)))</f>
        <v>industry-elec-and-hydrogen.html</v>
      </c>
    </row>
    <row r="485" spans="1:18" x14ac:dyDescent="0.35">
      <c r="A485" s="358" t="str">
        <f>IF(ISBLANK(INDEX('Policy Characteristics'!A:A,MATCH($C485,'Policy Characteristics'!$C:$C,0))),"",INDEX('Policy Characteristics'!A:A,MATCH($C485,'Policy Characteristics'!$C:$C,0)))</f>
        <v>Industry</v>
      </c>
      <c r="B485" s="358" t="str">
        <f>IF(ISBLANK(INDEX('Policy Characteristics'!B:B,MATCH($C485,'Policy Characteristics'!$C:$C,0))),"",INDEX('Policy Characteristics'!B:B,MATCH($C485,'Policy Characteristics'!$C:$C,0)))</f>
        <v>Electrification + Hydrogen</v>
      </c>
      <c r="C485" s="362" t="str">
        <f t="shared" si="31"/>
        <v>Fraction of Industrial Fuel Use Shifted to Other Fuels</v>
      </c>
      <c r="D485" s="9" t="s">
        <v>3220</v>
      </c>
      <c r="E485" s="53" t="s">
        <v>2807</v>
      </c>
      <c r="F485" s="195" t="s">
        <v>2864</v>
      </c>
      <c r="G485" s="53" t="s">
        <v>3254</v>
      </c>
      <c r="H485" s="54">
        <v>1226</v>
      </c>
      <c r="I485" s="53" t="s">
        <v>46</v>
      </c>
      <c r="J485" s="360" t="str">
        <f>IF(ISBLANK(INDEX('Policy Characteristics'!D:D,MATCH($C485,'Policy Characteristics'!$C:$C,0))),"",INDEX('Policy Characteristics'!D:D,MATCH($C485,'Policy Characteristics'!$C:$C,0)))</f>
        <v>Electrification + Hydrogen</v>
      </c>
      <c r="K485" s="358" t="str">
        <f>IF(ISBLANK(INDEX('Policy Characteristics'!E:E,MATCH($C485,'Policy Characteristics'!$C:$C,0))),"",INDEX('Policy Characteristics'!E:E,MATCH($C485,'Policy Characteristics'!$C:$C,0)))</f>
        <v>indst fuel type shifting</v>
      </c>
      <c r="L485" s="380">
        <f>IF(ISBLANK(INDEX('Policy Characteristics'!F:F,MATCH($C485,'Policy Characteristics'!$C:$C,0))),"",INDEX('Policy Characteristics'!F:F,MATCH($C485,'Policy Characteristics'!$C:$C,0)))</f>
        <v>0</v>
      </c>
      <c r="M485" s="380">
        <f>IF(ISBLANK(INDEX('Policy Characteristics'!G:G,MATCH($C485,'Policy Characteristics'!$C:$C,0))),"",INDEX('Policy Characteristics'!G:G,MATCH($C485,'Policy Characteristics'!$C:$C,0)))</f>
        <v>1</v>
      </c>
      <c r="N485" s="380">
        <f>IF(ISBLANK(INDEX('Policy Characteristics'!H:H,MATCH($C485,'Policy Characteristics'!$C:$C,0))),"",INDEX('Policy Characteristics'!H:H,MATCH($C485,'Policy Characteristics'!$C:$C,0)))</f>
        <v>0.01</v>
      </c>
      <c r="O485" s="358" t="str">
        <f>IF(ISBLANK(INDEX('Policy Characteristics'!I:I,MATCH($C485,'Policy Characteristics'!$C:$C,0))),"",INDEX('Policy Characteristics'!I:I,MATCH($C485,'Policy Characteristics'!$C:$C,0)))</f>
        <v>% of fuel shifted</v>
      </c>
      <c r="P485" s="358" t="str">
        <f>IF(ISBLANK(INDEX('Policy Characteristics'!J:J,MATCH($C485,'Policy Characteristics'!$C:$C,0))),"",INDEX('Policy Characteristics'!J:J,MATCH($C485,'Policy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5" s="358" t="str">
        <f>IF(ISBLANK(INDEX('Policy Characteristics'!K:K,MATCH($C485,'Policy Characteristics'!$C:$C,0))),"",INDEX('Policy Characteristics'!K:K,MATCH($C485,'Policy Characteristics'!$C:$C,0)))</f>
        <v>industry-ag-main.html#fuel-switching</v>
      </c>
      <c r="R485" s="358" t="str">
        <f>IF(ISBLANK(INDEX('Policy Characteristics'!L:L,MATCH($C485,'Policy Characteristics'!$C:$C,0))),"",INDEX('Policy Characteristics'!L:L,MATCH($C485,'Policy Characteristics'!$C:$C,0)))</f>
        <v>industry-elec-and-hydrogen.html</v>
      </c>
    </row>
    <row r="486" spans="1:18" x14ac:dyDescent="0.35">
      <c r="A486" s="358" t="str">
        <f>IF(ISBLANK(INDEX('Policy Characteristics'!A:A,MATCH($C486,'Policy Characteristics'!$C:$C,0))),"",INDEX('Policy Characteristics'!A:A,MATCH($C486,'Policy Characteristics'!$C:$C,0)))</f>
        <v>Industry</v>
      </c>
      <c r="B486" s="358" t="str">
        <f>IF(ISBLANK(INDEX('Policy Characteristics'!B:B,MATCH($C486,'Policy Characteristics'!$C:$C,0))),"",INDEX('Policy Characteristics'!B:B,MATCH($C486,'Policy Characteristics'!$C:$C,0)))</f>
        <v>Electrification + Hydrogen</v>
      </c>
      <c r="C486" s="362" t="str">
        <f t="shared" si="31"/>
        <v>Fraction of Industrial Fuel Use Shifted to Other Fuels</v>
      </c>
      <c r="D486" s="9" t="s">
        <v>3220</v>
      </c>
      <c r="E486" s="53" t="s">
        <v>2804</v>
      </c>
      <c r="F486" s="195" t="s">
        <v>2864</v>
      </c>
      <c r="G486" s="53" t="s">
        <v>3255</v>
      </c>
      <c r="H486" s="54">
        <v>1227</v>
      </c>
      <c r="I486" s="53" t="s">
        <v>45</v>
      </c>
      <c r="J486" s="360" t="str">
        <f>IF(ISBLANK(INDEX('Policy Characteristics'!D:D,MATCH($C486,'Policy Characteristics'!$C:$C,0))),"",INDEX('Policy Characteristics'!D:D,MATCH($C486,'Policy Characteristics'!$C:$C,0)))</f>
        <v>Electrification + Hydrogen</v>
      </c>
      <c r="K486" s="358" t="str">
        <f>IF(ISBLANK(INDEX('Policy Characteristics'!E:E,MATCH($C486,'Policy Characteristics'!$C:$C,0))),"",INDEX('Policy Characteristics'!E:E,MATCH($C486,'Policy Characteristics'!$C:$C,0)))</f>
        <v>indst fuel type shifting</v>
      </c>
      <c r="L486" s="380">
        <f>IF(ISBLANK(INDEX('Policy Characteristics'!F:F,MATCH($C486,'Policy Characteristics'!$C:$C,0))),"",INDEX('Policy Characteristics'!F:F,MATCH($C486,'Policy Characteristics'!$C:$C,0)))</f>
        <v>0</v>
      </c>
      <c r="M486" s="380">
        <f>IF(ISBLANK(INDEX('Policy Characteristics'!G:G,MATCH($C486,'Policy Characteristics'!$C:$C,0))),"",INDEX('Policy Characteristics'!G:G,MATCH($C486,'Policy Characteristics'!$C:$C,0)))</f>
        <v>1</v>
      </c>
      <c r="N486" s="380">
        <f>IF(ISBLANK(INDEX('Policy Characteristics'!H:H,MATCH($C486,'Policy Characteristics'!$C:$C,0))),"",INDEX('Policy Characteristics'!H:H,MATCH($C486,'Policy Characteristics'!$C:$C,0)))</f>
        <v>0.01</v>
      </c>
      <c r="O486" s="358" t="str">
        <f>IF(ISBLANK(INDEX('Policy Characteristics'!I:I,MATCH($C486,'Policy Characteristics'!$C:$C,0))),"",INDEX('Policy Characteristics'!I:I,MATCH($C486,'Policy Characteristics'!$C:$C,0)))</f>
        <v>% of fuel shifted</v>
      </c>
      <c r="P486" s="358" t="str">
        <f>IF(ISBLANK(INDEX('Policy Characteristics'!J:J,MATCH($C486,'Policy Characteristics'!$C:$C,0))),"",INDEX('Policy Characteristics'!J:J,MATCH($C486,'Policy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6" s="358" t="str">
        <f>IF(ISBLANK(INDEX('Policy Characteristics'!K:K,MATCH($C486,'Policy Characteristics'!$C:$C,0))),"",INDEX('Policy Characteristics'!K:K,MATCH($C486,'Policy Characteristics'!$C:$C,0)))</f>
        <v>industry-ag-main.html#fuel-switching</v>
      </c>
      <c r="R486" s="358" t="str">
        <f>IF(ISBLANK(INDEX('Policy Characteristics'!L:L,MATCH($C486,'Policy Characteristics'!$C:$C,0))),"",INDEX('Policy Characteristics'!L:L,MATCH($C486,'Policy Characteristics'!$C:$C,0)))</f>
        <v>industry-elec-and-hydrogen.html</v>
      </c>
    </row>
    <row r="487" spans="1:18" x14ac:dyDescent="0.35">
      <c r="A487" s="358" t="str">
        <f>IF(ISBLANK(INDEX('Policy Characteristics'!A:A,MATCH($C487,'Policy Characteristics'!$C:$C,0))),"",INDEX('Policy Characteristics'!A:A,MATCH($C487,'Policy Characteristics'!$C:$C,0)))</f>
        <v>Industry</v>
      </c>
      <c r="B487" s="358" t="str">
        <f>IF(ISBLANK(INDEX('Policy Characteristics'!B:B,MATCH($C487,'Policy Characteristics'!$C:$C,0))),"",INDEX('Policy Characteristics'!B:B,MATCH($C487,'Policy Characteristics'!$C:$C,0)))</f>
        <v>Electrification + Hydrogen</v>
      </c>
      <c r="C487" s="362" t="str">
        <f t="shared" si="31"/>
        <v>Fraction of Industrial Fuel Use Shifted to Other Fuels</v>
      </c>
      <c r="D487" s="9" t="s">
        <v>3221</v>
      </c>
      <c r="E487" s="53" t="s">
        <v>2463</v>
      </c>
      <c r="F487" s="195" t="s">
        <v>3185</v>
      </c>
      <c r="G487" s="53" t="s">
        <v>3246</v>
      </c>
      <c r="H487" s="54">
        <v>1228</v>
      </c>
      <c r="I487" s="53" t="s">
        <v>45</v>
      </c>
      <c r="J487" s="360" t="str">
        <f>IF(ISBLANK(INDEX('Policy Characteristics'!D:D,MATCH($C487,'Policy Characteristics'!$C:$C,0))),"",INDEX('Policy Characteristics'!D:D,MATCH($C487,'Policy Characteristics'!$C:$C,0)))</f>
        <v>Electrification + Hydrogen</v>
      </c>
      <c r="K487" s="358" t="str">
        <f>IF(ISBLANK(INDEX('Policy Characteristics'!E:E,MATCH($C487,'Policy Characteristics'!$C:$C,0))),"",INDEX('Policy Characteristics'!E:E,MATCH($C487,'Policy Characteristics'!$C:$C,0)))</f>
        <v>indst fuel type shifting</v>
      </c>
      <c r="L487" s="380">
        <f>IF(ISBLANK(INDEX('Policy Characteristics'!F:F,MATCH($C487,'Policy Characteristics'!$C:$C,0))),"",INDEX('Policy Characteristics'!F:F,MATCH($C487,'Policy Characteristics'!$C:$C,0)))</f>
        <v>0</v>
      </c>
      <c r="M487" s="380">
        <f>IF(ISBLANK(INDEX('Policy Characteristics'!G:G,MATCH($C487,'Policy Characteristics'!$C:$C,0))),"",INDEX('Policy Characteristics'!G:G,MATCH($C487,'Policy Characteristics'!$C:$C,0)))</f>
        <v>1</v>
      </c>
      <c r="N487" s="380">
        <f>IF(ISBLANK(INDEX('Policy Characteristics'!H:H,MATCH($C487,'Policy Characteristics'!$C:$C,0))),"",INDEX('Policy Characteristics'!H:H,MATCH($C487,'Policy Characteristics'!$C:$C,0)))</f>
        <v>0.01</v>
      </c>
      <c r="O487" s="358" t="str">
        <f>IF(ISBLANK(INDEX('Policy Characteristics'!I:I,MATCH($C487,'Policy Characteristics'!$C:$C,0))),"",INDEX('Policy Characteristics'!I:I,MATCH($C487,'Policy Characteristics'!$C:$C,0)))</f>
        <v>% of fuel shifted</v>
      </c>
      <c r="P487" s="358" t="str">
        <f>IF(ISBLANK(INDEX('Policy Characteristics'!J:J,MATCH($C487,'Policy Characteristics'!$C:$C,0))),"",INDEX('Policy Characteristics'!J:J,MATCH($C487,'Policy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7" s="358" t="str">
        <f>IF(ISBLANK(INDEX('Policy Characteristics'!K:K,MATCH($C487,'Policy Characteristics'!$C:$C,0))),"",INDEX('Policy Characteristics'!K:K,MATCH($C487,'Policy Characteristics'!$C:$C,0)))</f>
        <v>industry-ag-main.html#fuel-switching</v>
      </c>
      <c r="R487" s="358" t="str">
        <f>IF(ISBLANK(INDEX('Policy Characteristics'!L:L,MATCH($C487,'Policy Characteristics'!$C:$C,0))),"",INDEX('Policy Characteristics'!L:L,MATCH($C487,'Policy Characteristics'!$C:$C,0)))</f>
        <v>industry-elec-and-hydrogen.html</v>
      </c>
    </row>
    <row r="488" spans="1:18" x14ac:dyDescent="0.35">
      <c r="A488" s="358" t="str">
        <f>IF(ISBLANK(INDEX('Policy Characteristics'!A:A,MATCH($C488,'Policy Characteristics'!$C:$C,0))),"",INDEX('Policy Characteristics'!A:A,MATCH($C488,'Policy Characteristics'!$C:$C,0)))</f>
        <v>Industry</v>
      </c>
      <c r="B488" s="358" t="str">
        <f>IF(ISBLANK(INDEX('Policy Characteristics'!B:B,MATCH($C488,'Policy Characteristics'!$C:$C,0))),"",INDEX('Policy Characteristics'!B:B,MATCH($C488,'Policy Characteristics'!$C:$C,0)))</f>
        <v>Electrification + Hydrogen</v>
      </c>
      <c r="C488" s="362" t="str">
        <f t="shared" si="31"/>
        <v>Fraction of Industrial Fuel Use Shifted to Other Fuels</v>
      </c>
      <c r="D488" s="9" t="s">
        <v>3221</v>
      </c>
      <c r="E488" s="53" t="s">
        <v>2464</v>
      </c>
      <c r="F488" s="195" t="s">
        <v>3185</v>
      </c>
      <c r="G488" s="53" t="s">
        <v>3247</v>
      </c>
      <c r="H488" s="54">
        <v>1229</v>
      </c>
      <c r="I488" s="53" t="s">
        <v>46</v>
      </c>
      <c r="J488" s="360" t="str">
        <f>IF(ISBLANK(INDEX('Policy Characteristics'!D:D,MATCH($C488,'Policy Characteristics'!$C:$C,0))),"",INDEX('Policy Characteristics'!D:D,MATCH($C488,'Policy Characteristics'!$C:$C,0)))</f>
        <v>Electrification + Hydrogen</v>
      </c>
      <c r="K488" s="358" t="str">
        <f>IF(ISBLANK(INDEX('Policy Characteristics'!E:E,MATCH($C488,'Policy Characteristics'!$C:$C,0))),"",INDEX('Policy Characteristics'!E:E,MATCH($C488,'Policy Characteristics'!$C:$C,0)))</f>
        <v>indst fuel type shifting</v>
      </c>
      <c r="L488" s="380">
        <f>IF(ISBLANK(INDEX('Policy Characteristics'!F:F,MATCH($C488,'Policy Characteristics'!$C:$C,0))),"",INDEX('Policy Characteristics'!F:F,MATCH($C488,'Policy Characteristics'!$C:$C,0)))</f>
        <v>0</v>
      </c>
      <c r="M488" s="380">
        <f>IF(ISBLANK(INDEX('Policy Characteristics'!G:G,MATCH($C488,'Policy Characteristics'!$C:$C,0))),"",INDEX('Policy Characteristics'!G:G,MATCH($C488,'Policy Characteristics'!$C:$C,0)))</f>
        <v>1</v>
      </c>
      <c r="N488" s="380">
        <f>IF(ISBLANK(INDEX('Policy Characteristics'!H:H,MATCH($C488,'Policy Characteristics'!$C:$C,0))),"",INDEX('Policy Characteristics'!H:H,MATCH($C488,'Policy Characteristics'!$C:$C,0)))</f>
        <v>0.01</v>
      </c>
      <c r="O488" s="358" t="str">
        <f>IF(ISBLANK(INDEX('Policy Characteristics'!I:I,MATCH($C488,'Policy Characteristics'!$C:$C,0))),"",INDEX('Policy Characteristics'!I:I,MATCH($C488,'Policy Characteristics'!$C:$C,0)))</f>
        <v>% of fuel shifted</v>
      </c>
      <c r="P488" s="358" t="str">
        <f>IF(ISBLANK(INDEX('Policy Characteristics'!J:J,MATCH($C488,'Policy Characteristics'!$C:$C,0))),"",INDEX('Policy Characteristics'!J:J,MATCH($C488,'Policy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8" s="358" t="str">
        <f>IF(ISBLANK(INDEX('Policy Characteristics'!K:K,MATCH($C488,'Policy Characteristics'!$C:$C,0))),"",INDEX('Policy Characteristics'!K:K,MATCH($C488,'Policy Characteristics'!$C:$C,0)))</f>
        <v>industry-ag-main.html#fuel-switching</v>
      </c>
      <c r="R488" s="358" t="str">
        <f>IF(ISBLANK(INDEX('Policy Characteristics'!L:L,MATCH($C488,'Policy Characteristics'!$C:$C,0))),"",INDEX('Policy Characteristics'!L:L,MATCH($C488,'Policy Characteristics'!$C:$C,0)))</f>
        <v>industry-elec-and-hydrogen.html</v>
      </c>
    </row>
    <row r="489" spans="1:18" x14ac:dyDescent="0.35">
      <c r="A489" s="358" t="str">
        <f>IF(ISBLANK(INDEX('Policy Characteristics'!A:A,MATCH($C489,'Policy Characteristics'!$C:$C,0))),"",INDEX('Policy Characteristics'!A:A,MATCH($C489,'Policy Characteristics'!$C:$C,0)))</f>
        <v>Industry</v>
      </c>
      <c r="B489" s="358" t="str">
        <f>IF(ISBLANK(INDEX('Policy Characteristics'!B:B,MATCH($C489,'Policy Characteristics'!$C:$C,0))),"",INDEX('Policy Characteristics'!B:B,MATCH($C489,'Policy Characteristics'!$C:$C,0)))</f>
        <v>Electrification + Hydrogen</v>
      </c>
      <c r="C489" s="362" t="str">
        <f t="shared" si="31"/>
        <v>Fraction of Industrial Fuel Use Shifted to Other Fuels</v>
      </c>
      <c r="D489" s="9" t="s">
        <v>3221</v>
      </c>
      <c r="E489" s="53" t="s">
        <v>2465</v>
      </c>
      <c r="F489" s="195" t="s">
        <v>3185</v>
      </c>
      <c r="G489" s="53" t="s">
        <v>3248</v>
      </c>
      <c r="H489" s="54">
        <v>1230</v>
      </c>
      <c r="I489" s="53" t="s">
        <v>46</v>
      </c>
      <c r="J489" s="360" t="str">
        <f>IF(ISBLANK(INDEX('Policy Characteristics'!D:D,MATCH($C489,'Policy Characteristics'!$C:$C,0))),"",INDEX('Policy Characteristics'!D:D,MATCH($C489,'Policy Characteristics'!$C:$C,0)))</f>
        <v>Electrification + Hydrogen</v>
      </c>
      <c r="K489" s="358" t="str">
        <f>IF(ISBLANK(INDEX('Policy Characteristics'!E:E,MATCH($C489,'Policy Characteristics'!$C:$C,0))),"",INDEX('Policy Characteristics'!E:E,MATCH($C489,'Policy Characteristics'!$C:$C,0)))</f>
        <v>indst fuel type shifting</v>
      </c>
      <c r="L489" s="380">
        <f>IF(ISBLANK(INDEX('Policy Characteristics'!F:F,MATCH($C489,'Policy Characteristics'!$C:$C,0))),"",INDEX('Policy Characteristics'!F:F,MATCH($C489,'Policy Characteristics'!$C:$C,0)))</f>
        <v>0</v>
      </c>
      <c r="M489" s="380">
        <f>IF(ISBLANK(INDEX('Policy Characteristics'!G:G,MATCH($C489,'Policy Characteristics'!$C:$C,0))),"",INDEX('Policy Characteristics'!G:G,MATCH($C489,'Policy Characteristics'!$C:$C,0)))</f>
        <v>1</v>
      </c>
      <c r="N489" s="380">
        <f>IF(ISBLANK(INDEX('Policy Characteristics'!H:H,MATCH($C489,'Policy Characteristics'!$C:$C,0))),"",INDEX('Policy Characteristics'!H:H,MATCH($C489,'Policy Characteristics'!$C:$C,0)))</f>
        <v>0.01</v>
      </c>
      <c r="O489" s="358" t="str">
        <f>IF(ISBLANK(INDEX('Policy Characteristics'!I:I,MATCH($C489,'Policy Characteristics'!$C:$C,0))),"",INDEX('Policy Characteristics'!I:I,MATCH($C489,'Policy Characteristics'!$C:$C,0)))</f>
        <v>% of fuel shifted</v>
      </c>
      <c r="P489" s="358" t="str">
        <f>IF(ISBLANK(INDEX('Policy Characteristics'!J:J,MATCH($C489,'Policy Characteristics'!$C:$C,0))),"",INDEX('Policy Characteristics'!J:J,MATCH($C489,'Policy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9" s="358" t="str">
        <f>IF(ISBLANK(INDEX('Policy Characteristics'!K:K,MATCH($C489,'Policy Characteristics'!$C:$C,0))),"",INDEX('Policy Characteristics'!K:K,MATCH($C489,'Policy Characteristics'!$C:$C,0)))</f>
        <v>industry-ag-main.html#fuel-switching</v>
      </c>
      <c r="R489" s="358" t="str">
        <f>IF(ISBLANK(INDEX('Policy Characteristics'!L:L,MATCH($C489,'Policy Characteristics'!$C:$C,0))),"",INDEX('Policy Characteristics'!L:L,MATCH($C489,'Policy Characteristics'!$C:$C,0)))</f>
        <v>industry-elec-and-hydrogen.html</v>
      </c>
    </row>
    <row r="490" spans="1:18" x14ac:dyDescent="0.35">
      <c r="A490" s="358" t="str">
        <f>IF(ISBLANK(INDEX('Policy Characteristics'!A:A,MATCH($C490,'Policy Characteristics'!$C:$C,0))),"",INDEX('Policy Characteristics'!A:A,MATCH($C490,'Policy Characteristics'!$C:$C,0)))</f>
        <v>Industry</v>
      </c>
      <c r="B490" s="358" t="str">
        <f>IF(ISBLANK(INDEX('Policy Characteristics'!B:B,MATCH($C490,'Policy Characteristics'!$C:$C,0))),"",INDEX('Policy Characteristics'!B:B,MATCH($C490,'Policy Characteristics'!$C:$C,0)))</f>
        <v>Electrification + Hydrogen</v>
      </c>
      <c r="C490" s="362" t="str">
        <f t="shared" si="31"/>
        <v>Fraction of Industrial Fuel Use Shifted to Other Fuels</v>
      </c>
      <c r="D490" s="9" t="s">
        <v>3221</v>
      </c>
      <c r="E490" s="53" t="s">
        <v>2466</v>
      </c>
      <c r="F490" s="195" t="s">
        <v>3185</v>
      </c>
      <c r="G490" s="53" t="s">
        <v>3249</v>
      </c>
      <c r="H490" s="54">
        <v>1231</v>
      </c>
      <c r="I490" s="53" t="s">
        <v>46</v>
      </c>
      <c r="J490" s="360" t="str">
        <f>IF(ISBLANK(INDEX('Policy Characteristics'!D:D,MATCH($C490,'Policy Characteristics'!$C:$C,0))),"",INDEX('Policy Characteristics'!D:D,MATCH($C490,'Policy Characteristics'!$C:$C,0)))</f>
        <v>Electrification + Hydrogen</v>
      </c>
      <c r="K490" s="358" t="str">
        <f>IF(ISBLANK(INDEX('Policy Characteristics'!E:E,MATCH($C490,'Policy Characteristics'!$C:$C,0))),"",INDEX('Policy Characteristics'!E:E,MATCH($C490,'Policy Characteristics'!$C:$C,0)))</f>
        <v>indst fuel type shifting</v>
      </c>
      <c r="L490" s="380">
        <f>IF(ISBLANK(INDEX('Policy Characteristics'!F:F,MATCH($C490,'Policy Characteristics'!$C:$C,0))),"",INDEX('Policy Characteristics'!F:F,MATCH($C490,'Policy Characteristics'!$C:$C,0)))</f>
        <v>0</v>
      </c>
      <c r="M490" s="380">
        <f>IF(ISBLANK(INDEX('Policy Characteristics'!G:G,MATCH($C490,'Policy Characteristics'!$C:$C,0))),"",INDEX('Policy Characteristics'!G:G,MATCH($C490,'Policy Characteristics'!$C:$C,0)))</f>
        <v>1</v>
      </c>
      <c r="N490" s="380">
        <f>IF(ISBLANK(INDEX('Policy Characteristics'!H:H,MATCH($C490,'Policy Characteristics'!$C:$C,0))),"",INDEX('Policy Characteristics'!H:H,MATCH($C490,'Policy Characteristics'!$C:$C,0)))</f>
        <v>0.01</v>
      </c>
      <c r="O490" s="358" t="str">
        <f>IF(ISBLANK(INDEX('Policy Characteristics'!I:I,MATCH($C490,'Policy Characteristics'!$C:$C,0))),"",INDEX('Policy Characteristics'!I:I,MATCH($C490,'Policy Characteristics'!$C:$C,0)))</f>
        <v>% of fuel shifted</v>
      </c>
      <c r="P490" s="358" t="str">
        <f>IF(ISBLANK(INDEX('Policy Characteristics'!J:J,MATCH($C490,'Policy Characteristics'!$C:$C,0))),"",INDEX('Policy Characteristics'!J:J,MATCH($C490,'Policy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0" s="358" t="str">
        <f>IF(ISBLANK(INDEX('Policy Characteristics'!K:K,MATCH($C490,'Policy Characteristics'!$C:$C,0))),"",INDEX('Policy Characteristics'!K:K,MATCH($C490,'Policy Characteristics'!$C:$C,0)))</f>
        <v>industry-ag-main.html#fuel-switching</v>
      </c>
      <c r="R490" s="358" t="str">
        <f>IF(ISBLANK(INDEX('Policy Characteristics'!L:L,MATCH($C490,'Policy Characteristics'!$C:$C,0))),"",INDEX('Policy Characteristics'!L:L,MATCH($C490,'Policy Characteristics'!$C:$C,0)))</f>
        <v>industry-elec-and-hydrogen.html</v>
      </c>
    </row>
    <row r="491" spans="1:18" x14ac:dyDescent="0.35">
      <c r="A491" s="358" t="str">
        <f>IF(ISBLANK(INDEX('Policy Characteristics'!A:A,MATCH($C491,'Policy Characteristics'!$C:$C,0))),"",INDEX('Policy Characteristics'!A:A,MATCH($C491,'Policy Characteristics'!$C:$C,0)))</f>
        <v>Industry</v>
      </c>
      <c r="B491" s="358" t="str">
        <f>IF(ISBLANK(INDEX('Policy Characteristics'!B:B,MATCH($C491,'Policy Characteristics'!$C:$C,0))),"",INDEX('Policy Characteristics'!B:B,MATCH($C491,'Policy Characteristics'!$C:$C,0)))</f>
        <v>Electrification + Hydrogen</v>
      </c>
      <c r="C491" s="362" t="str">
        <f t="shared" si="31"/>
        <v>Fraction of Industrial Fuel Use Shifted to Other Fuels</v>
      </c>
      <c r="D491" s="9" t="s">
        <v>3221</v>
      </c>
      <c r="E491" s="53" t="s">
        <v>2467</v>
      </c>
      <c r="F491" s="195" t="s">
        <v>3185</v>
      </c>
      <c r="G491" s="53" t="s">
        <v>3250</v>
      </c>
      <c r="H491" s="54">
        <v>1232</v>
      </c>
      <c r="I491" s="53" t="s">
        <v>46</v>
      </c>
      <c r="J491" s="360" t="str">
        <f>IF(ISBLANK(INDEX('Policy Characteristics'!D:D,MATCH($C491,'Policy Characteristics'!$C:$C,0))),"",INDEX('Policy Characteristics'!D:D,MATCH($C491,'Policy Characteristics'!$C:$C,0)))</f>
        <v>Electrification + Hydrogen</v>
      </c>
      <c r="K491" s="358" t="str">
        <f>IF(ISBLANK(INDEX('Policy Characteristics'!E:E,MATCH($C491,'Policy Characteristics'!$C:$C,0))),"",INDEX('Policy Characteristics'!E:E,MATCH($C491,'Policy Characteristics'!$C:$C,0)))</f>
        <v>indst fuel type shifting</v>
      </c>
      <c r="L491" s="380">
        <f>IF(ISBLANK(INDEX('Policy Characteristics'!F:F,MATCH($C491,'Policy Characteristics'!$C:$C,0))),"",INDEX('Policy Characteristics'!F:F,MATCH($C491,'Policy Characteristics'!$C:$C,0)))</f>
        <v>0</v>
      </c>
      <c r="M491" s="380">
        <f>IF(ISBLANK(INDEX('Policy Characteristics'!G:G,MATCH($C491,'Policy Characteristics'!$C:$C,0))),"",INDEX('Policy Characteristics'!G:G,MATCH($C491,'Policy Characteristics'!$C:$C,0)))</f>
        <v>1</v>
      </c>
      <c r="N491" s="380">
        <f>IF(ISBLANK(INDEX('Policy Characteristics'!H:H,MATCH($C491,'Policy Characteristics'!$C:$C,0))),"",INDEX('Policy Characteristics'!H:H,MATCH($C491,'Policy Characteristics'!$C:$C,0)))</f>
        <v>0.01</v>
      </c>
      <c r="O491" s="358" t="str">
        <f>IF(ISBLANK(INDEX('Policy Characteristics'!I:I,MATCH($C491,'Policy Characteristics'!$C:$C,0))),"",INDEX('Policy Characteristics'!I:I,MATCH($C491,'Policy Characteristics'!$C:$C,0)))</f>
        <v>% of fuel shifted</v>
      </c>
      <c r="P491" s="358" t="str">
        <f>IF(ISBLANK(INDEX('Policy Characteristics'!J:J,MATCH($C491,'Policy Characteristics'!$C:$C,0))),"",INDEX('Policy Characteristics'!J:J,MATCH($C491,'Policy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1" s="358" t="str">
        <f>IF(ISBLANK(INDEX('Policy Characteristics'!K:K,MATCH($C491,'Policy Characteristics'!$C:$C,0))),"",INDEX('Policy Characteristics'!K:K,MATCH($C491,'Policy Characteristics'!$C:$C,0)))</f>
        <v>industry-ag-main.html#fuel-switching</v>
      </c>
      <c r="R491" s="358" t="str">
        <f>IF(ISBLANK(INDEX('Policy Characteristics'!L:L,MATCH($C491,'Policy Characteristics'!$C:$C,0))),"",INDEX('Policy Characteristics'!L:L,MATCH($C491,'Policy Characteristics'!$C:$C,0)))</f>
        <v>industry-elec-and-hydrogen.html</v>
      </c>
    </row>
    <row r="492" spans="1:18" x14ac:dyDescent="0.35">
      <c r="A492" s="358" t="str">
        <f>IF(ISBLANK(INDEX('Policy Characteristics'!A:A,MATCH($C492,'Policy Characteristics'!$C:$C,0))),"",INDEX('Policy Characteristics'!A:A,MATCH($C492,'Policy Characteristics'!$C:$C,0)))</f>
        <v>Industry</v>
      </c>
      <c r="B492" s="358" t="str">
        <f>IF(ISBLANK(INDEX('Policy Characteristics'!B:B,MATCH($C492,'Policy Characteristics'!$C:$C,0))),"",INDEX('Policy Characteristics'!B:B,MATCH($C492,'Policy Characteristics'!$C:$C,0)))</f>
        <v>Electrification + Hydrogen</v>
      </c>
      <c r="C492" s="362" t="str">
        <f t="shared" si="31"/>
        <v>Fraction of Industrial Fuel Use Shifted to Other Fuels</v>
      </c>
      <c r="D492" s="9" t="s">
        <v>3221</v>
      </c>
      <c r="E492" s="53" t="s">
        <v>2468</v>
      </c>
      <c r="F492" s="195" t="s">
        <v>3185</v>
      </c>
      <c r="G492" s="53" t="s">
        <v>3251</v>
      </c>
      <c r="H492" s="54">
        <v>1233</v>
      </c>
      <c r="I492" s="53" t="s">
        <v>46</v>
      </c>
      <c r="J492" s="360" t="str">
        <f>IF(ISBLANK(INDEX('Policy Characteristics'!D:D,MATCH($C492,'Policy Characteristics'!$C:$C,0))),"",INDEX('Policy Characteristics'!D:D,MATCH($C492,'Policy Characteristics'!$C:$C,0)))</f>
        <v>Electrification + Hydrogen</v>
      </c>
      <c r="K492" s="358" t="str">
        <f>IF(ISBLANK(INDEX('Policy Characteristics'!E:E,MATCH($C492,'Policy Characteristics'!$C:$C,0))),"",INDEX('Policy Characteristics'!E:E,MATCH($C492,'Policy Characteristics'!$C:$C,0)))</f>
        <v>indst fuel type shifting</v>
      </c>
      <c r="L492" s="380">
        <f>IF(ISBLANK(INDEX('Policy Characteristics'!F:F,MATCH($C492,'Policy Characteristics'!$C:$C,0))),"",INDEX('Policy Characteristics'!F:F,MATCH($C492,'Policy Characteristics'!$C:$C,0)))</f>
        <v>0</v>
      </c>
      <c r="M492" s="380">
        <f>IF(ISBLANK(INDEX('Policy Characteristics'!G:G,MATCH($C492,'Policy Characteristics'!$C:$C,0))),"",INDEX('Policy Characteristics'!G:G,MATCH($C492,'Policy Characteristics'!$C:$C,0)))</f>
        <v>1</v>
      </c>
      <c r="N492" s="380">
        <f>IF(ISBLANK(INDEX('Policy Characteristics'!H:H,MATCH($C492,'Policy Characteristics'!$C:$C,0))),"",INDEX('Policy Characteristics'!H:H,MATCH($C492,'Policy Characteristics'!$C:$C,0)))</f>
        <v>0.01</v>
      </c>
      <c r="O492" s="358" t="str">
        <f>IF(ISBLANK(INDEX('Policy Characteristics'!I:I,MATCH($C492,'Policy Characteristics'!$C:$C,0))),"",INDEX('Policy Characteristics'!I:I,MATCH($C492,'Policy Characteristics'!$C:$C,0)))</f>
        <v>% of fuel shifted</v>
      </c>
      <c r="P492" s="358" t="str">
        <f>IF(ISBLANK(INDEX('Policy Characteristics'!J:J,MATCH($C492,'Policy Characteristics'!$C:$C,0))),"",INDEX('Policy Characteristics'!J:J,MATCH($C492,'Policy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2" s="358" t="str">
        <f>IF(ISBLANK(INDEX('Policy Characteristics'!K:K,MATCH($C492,'Policy Characteristics'!$C:$C,0))),"",INDEX('Policy Characteristics'!K:K,MATCH($C492,'Policy Characteristics'!$C:$C,0)))</f>
        <v>industry-ag-main.html#fuel-switching</v>
      </c>
      <c r="R492" s="358" t="str">
        <f>IF(ISBLANK(INDEX('Policy Characteristics'!L:L,MATCH($C492,'Policy Characteristics'!$C:$C,0))),"",INDEX('Policy Characteristics'!L:L,MATCH($C492,'Policy Characteristics'!$C:$C,0)))</f>
        <v>industry-elec-and-hydrogen.html</v>
      </c>
    </row>
    <row r="493" spans="1:18" x14ac:dyDescent="0.35">
      <c r="A493" s="358" t="str">
        <f>IF(ISBLANK(INDEX('Policy Characteristics'!A:A,MATCH($C493,'Policy Characteristics'!$C:$C,0))),"",INDEX('Policy Characteristics'!A:A,MATCH($C493,'Policy Characteristics'!$C:$C,0)))</f>
        <v>Industry</v>
      </c>
      <c r="B493" s="358" t="str">
        <f>IF(ISBLANK(INDEX('Policy Characteristics'!B:B,MATCH($C493,'Policy Characteristics'!$C:$C,0))),"",INDEX('Policy Characteristics'!B:B,MATCH($C493,'Policy Characteristics'!$C:$C,0)))</f>
        <v>Electrification + Hydrogen</v>
      </c>
      <c r="C493" s="362" t="str">
        <f t="shared" si="31"/>
        <v>Fraction of Industrial Fuel Use Shifted to Other Fuels</v>
      </c>
      <c r="D493" s="9" t="s">
        <v>3221</v>
      </c>
      <c r="E493" s="53" t="s">
        <v>2805</v>
      </c>
      <c r="F493" s="195" t="s">
        <v>3185</v>
      </c>
      <c r="G493" s="53" t="s">
        <v>3252</v>
      </c>
      <c r="H493" s="54">
        <v>1234</v>
      </c>
      <c r="I493" s="53" t="s">
        <v>46</v>
      </c>
      <c r="J493" s="360" t="str">
        <f>IF(ISBLANK(INDEX('Policy Characteristics'!D:D,MATCH($C493,'Policy Characteristics'!$C:$C,0))),"",INDEX('Policy Characteristics'!D:D,MATCH($C493,'Policy Characteristics'!$C:$C,0)))</f>
        <v>Electrification + Hydrogen</v>
      </c>
      <c r="K493" s="358" t="str">
        <f>IF(ISBLANK(INDEX('Policy Characteristics'!E:E,MATCH($C493,'Policy Characteristics'!$C:$C,0))),"",INDEX('Policy Characteristics'!E:E,MATCH($C493,'Policy Characteristics'!$C:$C,0)))</f>
        <v>indst fuel type shifting</v>
      </c>
      <c r="L493" s="380">
        <f>IF(ISBLANK(INDEX('Policy Characteristics'!F:F,MATCH($C493,'Policy Characteristics'!$C:$C,0))),"",INDEX('Policy Characteristics'!F:F,MATCH($C493,'Policy Characteristics'!$C:$C,0)))</f>
        <v>0</v>
      </c>
      <c r="M493" s="380">
        <f>IF(ISBLANK(INDEX('Policy Characteristics'!G:G,MATCH($C493,'Policy Characteristics'!$C:$C,0))),"",INDEX('Policy Characteristics'!G:G,MATCH($C493,'Policy Characteristics'!$C:$C,0)))</f>
        <v>1</v>
      </c>
      <c r="N493" s="380">
        <f>IF(ISBLANK(INDEX('Policy Characteristics'!H:H,MATCH($C493,'Policy Characteristics'!$C:$C,0))),"",INDEX('Policy Characteristics'!H:H,MATCH($C493,'Policy Characteristics'!$C:$C,0)))</f>
        <v>0.01</v>
      </c>
      <c r="O493" s="358" t="str">
        <f>IF(ISBLANK(INDEX('Policy Characteristics'!I:I,MATCH($C493,'Policy Characteristics'!$C:$C,0))),"",INDEX('Policy Characteristics'!I:I,MATCH($C493,'Policy Characteristics'!$C:$C,0)))</f>
        <v>% of fuel shifted</v>
      </c>
      <c r="P493" s="358" t="str">
        <f>IF(ISBLANK(INDEX('Policy Characteristics'!J:J,MATCH($C493,'Policy Characteristics'!$C:$C,0))),"",INDEX('Policy Characteristics'!J:J,MATCH($C493,'Policy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3" s="358" t="str">
        <f>IF(ISBLANK(INDEX('Policy Characteristics'!K:K,MATCH($C493,'Policy Characteristics'!$C:$C,0))),"",INDEX('Policy Characteristics'!K:K,MATCH($C493,'Policy Characteristics'!$C:$C,0)))</f>
        <v>industry-ag-main.html#fuel-switching</v>
      </c>
      <c r="R493" s="358" t="str">
        <f>IF(ISBLANK(INDEX('Policy Characteristics'!L:L,MATCH($C493,'Policy Characteristics'!$C:$C,0))),"",INDEX('Policy Characteristics'!L:L,MATCH($C493,'Policy Characteristics'!$C:$C,0)))</f>
        <v>industry-elec-and-hydrogen.html</v>
      </c>
    </row>
    <row r="494" spans="1:18" x14ac:dyDescent="0.35">
      <c r="A494" s="358" t="str">
        <f>IF(ISBLANK(INDEX('Policy Characteristics'!A:A,MATCH($C494,'Policy Characteristics'!$C:$C,0))),"",INDEX('Policy Characteristics'!A:A,MATCH($C494,'Policy Characteristics'!$C:$C,0)))</f>
        <v>Industry</v>
      </c>
      <c r="B494" s="358" t="str">
        <f>IF(ISBLANK(INDEX('Policy Characteristics'!B:B,MATCH($C494,'Policy Characteristics'!$C:$C,0))),"",INDEX('Policy Characteristics'!B:B,MATCH($C494,'Policy Characteristics'!$C:$C,0)))</f>
        <v>Electrification + Hydrogen</v>
      </c>
      <c r="C494" s="362" t="str">
        <f t="shared" si="31"/>
        <v>Fraction of Industrial Fuel Use Shifted to Other Fuels</v>
      </c>
      <c r="D494" s="9" t="s">
        <v>3221</v>
      </c>
      <c r="E494" s="53" t="s">
        <v>2806</v>
      </c>
      <c r="F494" s="195" t="s">
        <v>3185</v>
      </c>
      <c r="G494" s="53" t="s">
        <v>3253</v>
      </c>
      <c r="H494" s="54">
        <v>1235</v>
      </c>
      <c r="I494" s="53" t="s">
        <v>46</v>
      </c>
      <c r="J494" s="360" t="str">
        <f>IF(ISBLANK(INDEX('Policy Characteristics'!D:D,MATCH($C494,'Policy Characteristics'!$C:$C,0))),"",INDEX('Policy Characteristics'!D:D,MATCH($C494,'Policy Characteristics'!$C:$C,0)))</f>
        <v>Electrification + Hydrogen</v>
      </c>
      <c r="K494" s="358" t="str">
        <f>IF(ISBLANK(INDEX('Policy Characteristics'!E:E,MATCH($C494,'Policy Characteristics'!$C:$C,0))),"",INDEX('Policy Characteristics'!E:E,MATCH($C494,'Policy Characteristics'!$C:$C,0)))</f>
        <v>indst fuel type shifting</v>
      </c>
      <c r="L494" s="380">
        <f>IF(ISBLANK(INDEX('Policy Characteristics'!F:F,MATCH($C494,'Policy Characteristics'!$C:$C,0))),"",INDEX('Policy Characteristics'!F:F,MATCH($C494,'Policy Characteristics'!$C:$C,0)))</f>
        <v>0</v>
      </c>
      <c r="M494" s="380">
        <f>IF(ISBLANK(INDEX('Policy Characteristics'!G:G,MATCH($C494,'Policy Characteristics'!$C:$C,0))),"",INDEX('Policy Characteristics'!G:G,MATCH($C494,'Policy Characteristics'!$C:$C,0)))</f>
        <v>1</v>
      </c>
      <c r="N494" s="380">
        <f>IF(ISBLANK(INDEX('Policy Characteristics'!H:H,MATCH($C494,'Policy Characteristics'!$C:$C,0))),"",INDEX('Policy Characteristics'!H:H,MATCH($C494,'Policy Characteristics'!$C:$C,0)))</f>
        <v>0.01</v>
      </c>
      <c r="O494" s="358" t="str">
        <f>IF(ISBLANK(INDEX('Policy Characteristics'!I:I,MATCH($C494,'Policy Characteristics'!$C:$C,0))),"",INDEX('Policy Characteristics'!I:I,MATCH($C494,'Policy Characteristics'!$C:$C,0)))</f>
        <v>% of fuel shifted</v>
      </c>
      <c r="P494" s="358" t="str">
        <f>IF(ISBLANK(INDEX('Policy Characteristics'!J:J,MATCH($C494,'Policy Characteristics'!$C:$C,0))),"",INDEX('Policy Characteristics'!J:J,MATCH($C494,'Policy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4" s="358" t="str">
        <f>IF(ISBLANK(INDEX('Policy Characteristics'!K:K,MATCH($C494,'Policy Characteristics'!$C:$C,0))),"",INDEX('Policy Characteristics'!K:K,MATCH($C494,'Policy Characteristics'!$C:$C,0)))</f>
        <v>industry-ag-main.html#fuel-switching</v>
      </c>
      <c r="R494" s="358" t="str">
        <f>IF(ISBLANK(INDEX('Policy Characteristics'!L:L,MATCH($C494,'Policy Characteristics'!$C:$C,0))),"",INDEX('Policy Characteristics'!L:L,MATCH($C494,'Policy Characteristics'!$C:$C,0)))</f>
        <v>industry-elec-and-hydrogen.html</v>
      </c>
    </row>
    <row r="495" spans="1:18" x14ac:dyDescent="0.35">
      <c r="A495" s="358" t="str">
        <f>IF(ISBLANK(INDEX('Policy Characteristics'!A:A,MATCH($C495,'Policy Characteristics'!$C:$C,0))),"",INDEX('Policy Characteristics'!A:A,MATCH($C495,'Policy Characteristics'!$C:$C,0)))</f>
        <v>Industry</v>
      </c>
      <c r="B495" s="358" t="str">
        <f>IF(ISBLANK(INDEX('Policy Characteristics'!B:B,MATCH($C495,'Policy Characteristics'!$C:$C,0))),"",INDEX('Policy Characteristics'!B:B,MATCH($C495,'Policy Characteristics'!$C:$C,0)))</f>
        <v>Electrification + Hydrogen</v>
      </c>
      <c r="C495" s="362" t="str">
        <f t="shared" si="31"/>
        <v>Fraction of Industrial Fuel Use Shifted to Other Fuels</v>
      </c>
      <c r="D495" s="9" t="s">
        <v>3221</v>
      </c>
      <c r="E495" s="53" t="s">
        <v>2807</v>
      </c>
      <c r="F495" s="195" t="s">
        <v>3185</v>
      </c>
      <c r="G495" s="53" t="s">
        <v>3254</v>
      </c>
      <c r="H495" s="54">
        <v>1236</v>
      </c>
      <c r="I495" s="53" t="s">
        <v>46</v>
      </c>
      <c r="J495" s="360" t="str">
        <f>IF(ISBLANK(INDEX('Policy Characteristics'!D:D,MATCH($C495,'Policy Characteristics'!$C:$C,0))),"",INDEX('Policy Characteristics'!D:D,MATCH($C495,'Policy Characteristics'!$C:$C,0)))</f>
        <v>Electrification + Hydrogen</v>
      </c>
      <c r="K495" s="358" t="str">
        <f>IF(ISBLANK(INDEX('Policy Characteristics'!E:E,MATCH($C495,'Policy Characteristics'!$C:$C,0))),"",INDEX('Policy Characteristics'!E:E,MATCH($C495,'Policy Characteristics'!$C:$C,0)))</f>
        <v>indst fuel type shifting</v>
      </c>
      <c r="L495" s="380">
        <f>IF(ISBLANK(INDEX('Policy Characteristics'!F:F,MATCH($C495,'Policy Characteristics'!$C:$C,0))),"",INDEX('Policy Characteristics'!F:F,MATCH($C495,'Policy Characteristics'!$C:$C,0)))</f>
        <v>0</v>
      </c>
      <c r="M495" s="380">
        <f>IF(ISBLANK(INDEX('Policy Characteristics'!G:G,MATCH($C495,'Policy Characteristics'!$C:$C,0))),"",INDEX('Policy Characteristics'!G:G,MATCH($C495,'Policy Characteristics'!$C:$C,0)))</f>
        <v>1</v>
      </c>
      <c r="N495" s="380">
        <f>IF(ISBLANK(INDEX('Policy Characteristics'!H:H,MATCH($C495,'Policy Characteristics'!$C:$C,0))),"",INDEX('Policy Characteristics'!H:H,MATCH($C495,'Policy Characteristics'!$C:$C,0)))</f>
        <v>0.01</v>
      </c>
      <c r="O495" s="358" t="str">
        <f>IF(ISBLANK(INDEX('Policy Characteristics'!I:I,MATCH($C495,'Policy Characteristics'!$C:$C,0))),"",INDEX('Policy Characteristics'!I:I,MATCH($C495,'Policy Characteristics'!$C:$C,0)))</f>
        <v>% of fuel shifted</v>
      </c>
      <c r="P495" s="358" t="str">
        <f>IF(ISBLANK(INDEX('Policy Characteristics'!J:J,MATCH($C495,'Policy Characteristics'!$C:$C,0))),"",INDEX('Policy Characteristics'!J:J,MATCH($C495,'Policy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5" s="358" t="str">
        <f>IF(ISBLANK(INDEX('Policy Characteristics'!K:K,MATCH($C495,'Policy Characteristics'!$C:$C,0))),"",INDEX('Policy Characteristics'!K:K,MATCH($C495,'Policy Characteristics'!$C:$C,0)))</f>
        <v>industry-ag-main.html#fuel-switching</v>
      </c>
      <c r="R495" s="358" t="str">
        <f>IF(ISBLANK(INDEX('Policy Characteristics'!L:L,MATCH($C495,'Policy Characteristics'!$C:$C,0))),"",INDEX('Policy Characteristics'!L:L,MATCH($C495,'Policy Characteristics'!$C:$C,0)))</f>
        <v>industry-elec-and-hydrogen.html</v>
      </c>
    </row>
    <row r="496" spans="1:18" x14ac:dyDescent="0.35">
      <c r="A496" s="358" t="str">
        <f>IF(ISBLANK(INDEX('Policy Characteristics'!A:A,MATCH($C496,'Policy Characteristics'!$C:$C,0))),"",INDEX('Policy Characteristics'!A:A,MATCH($C496,'Policy Characteristics'!$C:$C,0)))</f>
        <v>Industry</v>
      </c>
      <c r="B496" s="358" t="str">
        <f>IF(ISBLANK(INDEX('Policy Characteristics'!B:B,MATCH($C496,'Policy Characteristics'!$C:$C,0))),"",INDEX('Policy Characteristics'!B:B,MATCH($C496,'Policy Characteristics'!$C:$C,0)))</f>
        <v>Electrification + Hydrogen</v>
      </c>
      <c r="C496" s="362" t="str">
        <f t="shared" si="31"/>
        <v>Fraction of Industrial Fuel Use Shifted to Other Fuels</v>
      </c>
      <c r="D496" s="9" t="s">
        <v>3221</v>
      </c>
      <c r="E496" s="53" t="s">
        <v>2804</v>
      </c>
      <c r="F496" s="195" t="s">
        <v>3185</v>
      </c>
      <c r="G496" s="53" t="s">
        <v>3255</v>
      </c>
      <c r="H496" s="54">
        <v>1237</v>
      </c>
      <c r="I496" s="53" t="s">
        <v>45</v>
      </c>
      <c r="J496" s="360" t="str">
        <f>IF(ISBLANK(INDEX('Policy Characteristics'!D:D,MATCH($C496,'Policy Characteristics'!$C:$C,0))),"",INDEX('Policy Characteristics'!D:D,MATCH($C496,'Policy Characteristics'!$C:$C,0)))</f>
        <v>Electrification + Hydrogen</v>
      </c>
      <c r="K496" s="358" t="str">
        <f>IF(ISBLANK(INDEX('Policy Characteristics'!E:E,MATCH($C496,'Policy Characteristics'!$C:$C,0))),"",INDEX('Policy Characteristics'!E:E,MATCH($C496,'Policy Characteristics'!$C:$C,0)))</f>
        <v>indst fuel type shifting</v>
      </c>
      <c r="L496" s="380">
        <f>IF(ISBLANK(INDEX('Policy Characteristics'!F:F,MATCH($C496,'Policy Characteristics'!$C:$C,0))),"",INDEX('Policy Characteristics'!F:F,MATCH($C496,'Policy Characteristics'!$C:$C,0)))</f>
        <v>0</v>
      </c>
      <c r="M496" s="380">
        <f>IF(ISBLANK(INDEX('Policy Characteristics'!G:G,MATCH($C496,'Policy Characteristics'!$C:$C,0))),"",INDEX('Policy Characteristics'!G:G,MATCH($C496,'Policy Characteristics'!$C:$C,0)))</f>
        <v>1</v>
      </c>
      <c r="N496" s="380">
        <f>IF(ISBLANK(INDEX('Policy Characteristics'!H:H,MATCH($C496,'Policy Characteristics'!$C:$C,0))),"",INDEX('Policy Characteristics'!H:H,MATCH($C496,'Policy Characteristics'!$C:$C,0)))</f>
        <v>0.01</v>
      </c>
      <c r="O496" s="358" t="str">
        <f>IF(ISBLANK(INDEX('Policy Characteristics'!I:I,MATCH($C496,'Policy Characteristics'!$C:$C,0))),"",INDEX('Policy Characteristics'!I:I,MATCH($C496,'Policy Characteristics'!$C:$C,0)))</f>
        <v>% of fuel shifted</v>
      </c>
      <c r="P496" s="358" t="str">
        <f>IF(ISBLANK(INDEX('Policy Characteristics'!J:J,MATCH($C496,'Policy Characteristics'!$C:$C,0))),"",INDEX('Policy Characteristics'!J:J,MATCH($C496,'Policy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6" s="358" t="str">
        <f>IF(ISBLANK(INDEX('Policy Characteristics'!K:K,MATCH($C496,'Policy Characteristics'!$C:$C,0))),"",INDEX('Policy Characteristics'!K:K,MATCH($C496,'Policy Characteristics'!$C:$C,0)))</f>
        <v>industry-ag-main.html#fuel-switching</v>
      </c>
      <c r="R496" s="358" t="str">
        <f>IF(ISBLANK(INDEX('Policy Characteristics'!L:L,MATCH($C496,'Policy Characteristics'!$C:$C,0))),"",INDEX('Policy Characteristics'!L:L,MATCH($C496,'Policy Characteristics'!$C:$C,0)))</f>
        <v>industry-elec-and-hydrogen.html</v>
      </c>
    </row>
    <row r="497" spans="1:18" x14ac:dyDescent="0.35">
      <c r="A497" s="358" t="str">
        <f>IF(ISBLANK(INDEX('Policy Characteristics'!A:A,MATCH($C497,'Policy Characteristics'!$C:$C,0))),"",INDEX('Policy Characteristics'!A:A,MATCH($C497,'Policy Characteristics'!$C:$C,0)))</f>
        <v>Industry</v>
      </c>
      <c r="B497" s="358" t="str">
        <f>IF(ISBLANK(INDEX('Policy Characteristics'!B:B,MATCH($C497,'Policy Characteristics'!$C:$C,0))),"",INDEX('Policy Characteristics'!B:B,MATCH($C497,'Policy Characteristics'!$C:$C,0)))</f>
        <v>Electrification + Hydrogen</v>
      </c>
      <c r="C497" s="362" t="str">
        <f t="shared" si="31"/>
        <v>Fraction of Industrial Fuel Use Shifted to Other Fuels</v>
      </c>
      <c r="D497" s="9" t="s">
        <v>3222</v>
      </c>
      <c r="E497" s="53" t="s">
        <v>2463</v>
      </c>
      <c r="F497" s="195" t="s">
        <v>3186</v>
      </c>
      <c r="G497" s="53" t="s">
        <v>3246</v>
      </c>
      <c r="H497" s="54">
        <v>1238</v>
      </c>
      <c r="I497" s="53" t="s">
        <v>45</v>
      </c>
      <c r="J497" s="360" t="str">
        <f>IF(ISBLANK(INDEX('Policy Characteristics'!D:D,MATCH($C497,'Policy Characteristics'!$C:$C,0))),"",INDEX('Policy Characteristics'!D:D,MATCH($C497,'Policy Characteristics'!$C:$C,0)))</f>
        <v>Electrification + Hydrogen</v>
      </c>
      <c r="K497" s="358" t="str">
        <f>IF(ISBLANK(INDEX('Policy Characteristics'!E:E,MATCH($C497,'Policy Characteristics'!$C:$C,0))),"",INDEX('Policy Characteristics'!E:E,MATCH($C497,'Policy Characteristics'!$C:$C,0)))</f>
        <v>indst fuel type shifting</v>
      </c>
      <c r="L497" s="380">
        <f>IF(ISBLANK(INDEX('Policy Characteristics'!F:F,MATCH($C497,'Policy Characteristics'!$C:$C,0))),"",INDEX('Policy Characteristics'!F:F,MATCH($C497,'Policy Characteristics'!$C:$C,0)))</f>
        <v>0</v>
      </c>
      <c r="M497" s="380">
        <f>IF(ISBLANK(INDEX('Policy Characteristics'!G:G,MATCH($C497,'Policy Characteristics'!$C:$C,0))),"",INDEX('Policy Characteristics'!G:G,MATCH($C497,'Policy Characteristics'!$C:$C,0)))</f>
        <v>1</v>
      </c>
      <c r="N497" s="380">
        <f>IF(ISBLANK(INDEX('Policy Characteristics'!H:H,MATCH($C497,'Policy Characteristics'!$C:$C,0))),"",INDEX('Policy Characteristics'!H:H,MATCH($C497,'Policy Characteristics'!$C:$C,0)))</f>
        <v>0.01</v>
      </c>
      <c r="O497" s="358" t="str">
        <f>IF(ISBLANK(INDEX('Policy Characteristics'!I:I,MATCH($C497,'Policy Characteristics'!$C:$C,0))),"",INDEX('Policy Characteristics'!I:I,MATCH($C497,'Policy Characteristics'!$C:$C,0)))</f>
        <v>% of fuel shifted</v>
      </c>
      <c r="P497" s="358" t="str">
        <f>IF(ISBLANK(INDEX('Policy Characteristics'!J:J,MATCH($C497,'Policy Characteristics'!$C:$C,0))),"",INDEX('Policy Characteristics'!J:J,MATCH($C497,'Policy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7" s="358" t="str">
        <f>IF(ISBLANK(INDEX('Policy Characteristics'!K:K,MATCH($C497,'Policy Characteristics'!$C:$C,0))),"",INDEX('Policy Characteristics'!K:K,MATCH($C497,'Policy Characteristics'!$C:$C,0)))</f>
        <v>industry-ag-main.html#fuel-switching</v>
      </c>
      <c r="R497" s="358" t="str">
        <f>IF(ISBLANK(INDEX('Policy Characteristics'!L:L,MATCH($C497,'Policy Characteristics'!$C:$C,0))),"",INDEX('Policy Characteristics'!L:L,MATCH($C497,'Policy Characteristics'!$C:$C,0)))</f>
        <v>industry-elec-and-hydrogen.html</v>
      </c>
    </row>
    <row r="498" spans="1:18" x14ac:dyDescent="0.35">
      <c r="A498" s="358" t="str">
        <f>IF(ISBLANK(INDEX('Policy Characteristics'!A:A,MATCH($C498,'Policy Characteristics'!$C:$C,0))),"",INDEX('Policy Characteristics'!A:A,MATCH($C498,'Policy Characteristics'!$C:$C,0)))</f>
        <v>Industry</v>
      </c>
      <c r="B498" s="358" t="str">
        <f>IF(ISBLANK(INDEX('Policy Characteristics'!B:B,MATCH($C498,'Policy Characteristics'!$C:$C,0))),"",INDEX('Policy Characteristics'!B:B,MATCH($C498,'Policy Characteristics'!$C:$C,0)))</f>
        <v>Electrification + Hydrogen</v>
      </c>
      <c r="C498" s="362" t="str">
        <f t="shared" si="31"/>
        <v>Fraction of Industrial Fuel Use Shifted to Other Fuels</v>
      </c>
      <c r="D498" s="9" t="s">
        <v>3222</v>
      </c>
      <c r="E498" s="53" t="s">
        <v>2464</v>
      </c>
      <c r="F498" s="195" t="s">
        <v>3186</v>
      </c>
      <c r="G498" s="53" t="s">
        <v>3247</v>
      </c>
      <c r="H498" s="54">
        <v>1239</v>
      </c>
      <c r="I498" s="53" t="s">
        <v>46</v>
      </c>
      <c r="J498" s="360" t="str">
        <f>IF(ISBLANK(INDEX('Policy Characteristics'!D:D,MATCH($C498,'Policy Characteristics'!$C:$C,0))),"",INDEX('Policy Characteristics'!D:D,MATCH($C498,'Policy Characteristics'!$C:$C,0)))</f>
        <v>Electrification + Hydrogen</v>
      </c>
      <c r="K498" s="358" t="str">
        <f>IF(ISBLANK(INDEX('Policy Characteristics'!E:E,MATCH($C498,'Policy Characteristics'!$C:$C,0))),"",INDEX('Policy Characteristics'!E:E,MATCH($C498,'Policy Characteristics'!$C:$C,0)))</f>
        <v>indst fuel type shifting</v>
      </c>
      <c r="L498" s="380">
        <f>IF(ISBLANK(INDEX('Policy Characteristics'!F:F,MATCH($C498,'Policy Characteristics'!$C:$C,0))),"",INDEX('Policy Characteristics'!F:F,MATCH($C498,'Policy Characteristics'!$C:$C,0)))</f>
        <v>0</v>
      </c>
      <c r="M498" s="380">
        <f>IF(ISBLANK(INDEX('Policy Characteristics'!G:G,MATCH($C498,'Policy Characteristics'!$C:$C,0))),"",INDEX('Policy Characteristics'!G:G,MATCH($C498,'Policy Characteristics'!$C:$C,0)))</f>
        <v>1</v>
      </c>
      <c r="N498" s="380">
        <f>IF(ISBLANK(INDEX('Policy Characteristics'!H:H,MATCH($C498,'Policy Characteristics'!$C:$C,0))),"",INDEX('Policy Characteristics'!H:H,MATCH($C498,'Policy Characteristics'!$C:$C,0)))</f>
        <v>0.01</v>
      </c>
      <c r="O498" s="358" t="str">
        <f>IF(ISBLANK(INDEX('Policy Characteristics'!I:I,MATCH($C498,'Policy Characteristics'!$C:$C,0))),"",INDEX('Policy Characteristics'!I:I,MATCH($C498,'Policy Characteristics'!$C:$C,0)))</f>
        <v>% of fuel shifted</v>
      </c>
      <c r="P498" s="358" t="str">
        <f>IF(ISBLANK(INDEX('Policy Characteristics'!J:J,MATCH($C498,'Policy Characteristics'!$C:$C,0))),"",INDEX('Policy Characteristics'!J:J,MATCH($C498,'Policy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8" s="358" t="str">
        <f>IF(ISBLANK(INDEX('Policy Characteristics'!K:K,MATCH($C498,'Policy Characteristics'!$C:$C,0))),"",INDEX('Policy Characteristics'!K:K,MATCH($C498,'Policy Characteristics'!$C:$C,0)))</f>
        <v>industry-ag-main.html#fuel-switching</v>
      </c>
      <c r="R498" s="358" t="str">
        <f>IF(ISBLANK(INDEX('Policy Characteristics'!L:L,MATCH($C498,'Policy Characteristics'!$C:$C,0))),"",INDEX('Policy Characteristics'!L:L,MATCH($C498,'Policy Characteristics'!$C:$C,0)))</f>
        <v>industry-elec-and-hydrogen.html</v>
      </c>
    </row>
    <row r="499" spans="1:18" x14ac:dyDescent="0.35">
      <c r="A499" s="358" t="str">
        <f>IF(ISBLANK(INDEX('Policy Characteristics'!A:A,MATCH($C499,'Policy Characteristics'!$C:$C,0))),"",INDEX('Policy Characteristics'!A:A,MATCH($C499,'Policy Characteristics'!$C:$C,0)))</f>
        <v>Industry</v>
      </c>
      <c r="B499" s="358" t="str">
        <f>IF(ISBLANK(INDEX('Policy Characteristics'!B:B,MATCH($C499,'Policy Characteristics'!$C:$C,0))),"",INDEX('Policy Characteristics'!B:B,MATCH($C499,'Policy Characteristics'!$C:$C,0)))</f>
        <v>Electrification + Hydrogen</v>
      </c>
      <c r="C499" s="362" t="str">
        <f t="shared" si="31"/>
        <v>Fraction of Industrial Fuel Use Shifted to Other Fuels</v>
      </c>
      <c r="D499" s="9" t="s">
        <v>3222</v>
      </c>
      <c r="E499" s="53" t="s">
        <v>2465</v>
      </c>
      <c r="F499" s="195" t="s">
        <v>3186</v>
      </c>
      <c r="G499" s="53" t="s">
        <v>3248</v>
      </c>
      <c r="H499" s="54">
        <v>1240</v>
      </c>
      <c r="I499" s="53" t="s">
        <v>46</v>
      </c>
      <c r="J499" s="360" t="str">
        <f>IF(ISBLANK(INDEX('Policy Characteristics'!D:D,MATCH($C499,'Policy Characteristics'!$C:$C,0))),"",INDEX('Policy Characteristics'!D:D,MATCH($C499,'Policy Characteristics'!$C:$C,0)))</f>
        <v>Electrification + Hydrogen</v>
      </c>
      <c r="K499" s="358" t="str">
        <f>IF(ISBLANK(INDEX('Policy Characteristics'!E:E,MATCH($C499,'Policy Characteristics'!$C:$C,0))),"",INDEX('Policy Characteristics'!E:E,MATCH($C499,'Policy Characteristics'!$C:$C,0)))</f>
        <v>indst fuel type shifting</v>
      </c>
      <c r="L499" s="380">
        <f>IF(ISBLANK(INDEX('Policy Characteristics'!F:F,MATCH($C499,'Policy Characteristics'!$C:$C,0))),"",INDEX('Policy Characteristics'!F:F,MATCH($C499,'Policy Characteristics'!$C:$C,0)))</f>
        <v>0</v>
      </c>
      <c r="M499" s="380">
        <f>IF(ISBLANK(INDEX('Policy Characteristics'!G:G,MATCH($C499,'Policy Characteristics'!$C:$C,0))),"",INDEX('Policy Characteristics'!G:G,MATCH($C499,'Policy Characteristics'!$C:$C,0)))</f>
        <v>1</v>
      </c>
      <c r="N499" s="380">
        <f>IF(ISBLANK(INDEX('Policy Characteristics'!H:H,MATCH($C499,'Policy Characteristics'!$C:$C,0))),"",INDEX('Policy Characteristics'!H:H,MATCH($C499,'Policy Characteristics'!$C:$C,0)))</f>
        <v>0.01</v>
      </c>
      <c r="O499" s="358" t="str">
        <f>IF(ISBLANK(INDEX('Policy Characteristics'!I:I,MATCH($C499,'Policy Characteristics'!$C:$C,0))),"",INDEX('Policy Characteristics'!I:I,MATCH($C499,'Policy Characteristics'!$C:$C,0)))</f>
        <v>% of fuel shifted</v>
      </c>
      <c r="P499" s="358" t="str">
        <f>IF(ISBLANK(INDEX('Policy Characteristics'!J:J,MATCH($C499,'Policy Characteristics'!$C:$C,0))),"",INDEX('Policy Characteristics'!J:J,MATCH($C499,'Policy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9" s="358" t="str">
        <f>IF(ISBLANK(INDEX('Policy Characteristics'!K:K,MATCH($C499,'Policy Characteristics'!$C:$C,0))),"",INDEX('Policy Characteristics'!K:K,MATCH($C499,'Policy Characteristics'!$C:$C,0)))</f>
        <v>industry-ag-main.html#fuel-switching</v>
      </c>
      <c r="R499" s="358" t="str">
        <f>IF(ISBLANK(INDEX('Policy Characteristics'!L:L,MATCH($C499,'Policy Characteristics'!$C:$C,0))),"",INDEX('Policy Characteristics'!L:L,MATCH($C499,'Policy Characteristics'!$C:$C,0)))</f>
        <v>industry-elec-and-hydrogen.html</v>
      </c>
    </row>
    <row r="500" spans="1:18" x14ac:dyDescent="0.35">
      <c r="A500" s="358" t="str">
        <f>IF(ISBLANK(INDEX('Policy Characteristics'!A:A,MATCH($C500,'Policy Characteristics'!$C:$C,0))),"",INDEX('Policy Characteristics'!A:A,MATCH($C500,'Policy Characteristics'!$C:$C,0)))</f>
        <v>Industry</v>
      </c>
      <c r="B500" s="358" t="str">
        <f>IF(ISBLANK(INDEX('Policy Characteristics'!B:B,MATCH($C500,'Policy Characteristics'!$C:$C,0))),"",INDEX('Policy Characteristics'!B:B,MATCH($C500,'Policy Characteristics'!$C:$C,0)))</f>
        <v>Electrification + Hydrogen</v>
      </c>
      <c r="C500" s="362" t="str">
        <f t="shared" ref="C500:C501" si="32">C$467</f>
        <v>Fraction of Industrial Fuel Use Shifted to Other Fuels</v>
      </c>
      <c r="D500" s="9" t="s">
        <v>3222</v>
      </c>
      <c r="E500" s="53" t="s">
        <v>2466</v>
      </c>
      <c r="F500" s="195" t="s">
        <v>3186</v>
      </c>
      <c r="G500" s="53" t="s">
        <v>3249</v>
      </c>
      <c r="H500" s="54">
        <v>1241</v>
      </c>
      <c r="I500" s="53" t="s">
        <v>46</v>
      </c>
      <c r="J500" s="360" t="str">
        <f>IF(ISBLANK(INDEX('Policy Characteristics'!D:D,MATCH($C500,'Policy Characteristics'!$C:$C,0))),"",INDEX('Policy Characteristics'!D:D,MATCH($C500,'Policy Characteristics'!$C:$C,0)))</f>
        <v>Electrification + Hydrogen</v>
      </c>
      <c r="K500" s="358" t="str">
        <f>IF(ISBLANK(INDEX('Policy Characteristics'!E:E,MATCH($C500,'Policy Characteristics'!$C:$C,0))),"",INDEX('Policy Characteristics'!E:E,MATCH($C500,'Policy Characteristics'!$C:$C,0)))</f>
        <v>indst fuel type shifting</v>
      </c>
      <c r="L500" s="380">
        <f>IF(ISBLANK(INDEX('Policy Characteristics'!F:F,MATCH($C500,'Policy Characteristics'!$C:$C,0))),"",INDEX('Policy Characteristics'!F:F,MATCH($C500,'Policy Characteristics'!$C:$C,0)))</f>
        <v>0</v>
      </c>
      <c r="M500" s="380">
        <f>IF(ISBLANK(INDEX('Policy Characteristics'!G:G,MATCH($C500,'Policy Characteristics'!$C:$C,0))),"",INDEX('Policy Characteristics'!G:G,MATCH($C500,'Policy Characteristics'!$C:$C,0)))</f>
        <v>1</v>
      </c>
      <c r="N500" s="380">
        <f>IF(ISBLANK(INDEX('Policy Characteristics'!H:H,MATCH($C500,'Policy Characteristics'!$C:$C,0))),"",INDEX('Policy Characteristics'!H:H,MATCH($C500,'Policy Characteristics'!$C:$C,0)))</f>
        <v>0.01</v>
      </c>
      <c r="O500" s="358" t="str">
        <f>IF(ISBLANK(INDEX('Policy Characteristics'!I:I,MATCH($C500,'Policy Characteristics'!$C:$C,0))),"",INDEX('Policy Characteristics'!I:I,MATCH($C500,'Policy Characteristics'!$C:$C,0)))</f>
        <v>% of fuel shifted</v>
      </c>
      <c r="P500" s="358" t="str">
        <f>IF(ISBLANK(INDEX('Policy Characteristics'!J:J,MATCH($C500,'Policy Characteristics'!$C:$C,0))),"",INDEX('Policy Characteristics'!J:J,MATCH($C500,'Policy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0" s="358" t="str">
        <f>IF(ISBLANK(INDEX('Policy Characteristics'!K:K,MATCH($C500,'Policy Characteristics'!$C:$C,0))),"",INDEX('Policy Characteristics'!K:K,MATCH($C500,'Policy Characteristics'!$C:$C,0)))</f>
        <v>industry-ag-main.html#fuel-switching</v>
      </c>
      <c r="R500" s="358" t="str">
        <f>IF(ISBLANK(INDEX('Policy Characteristics'!L:L,MATCH($C500,'Policy Characteristics'!$C:$C,0))),"",INDEX('Policy Characteristics'!L:L,MATCH($C500,'Policy Characteristics'!$C:$C,0)))</f>
        <v>industry-elec-and-hydrogen.html</v>
      </c>
    </row>
    <row r="501" spans="1:18" x14ac:dyDescent="0.35">
      <c r="A501" s="358" t="str">
        <f>IF(ISBLANK(INDEX('Policy Characteristics'!A:A,MATCH($C501,'Policy Characteristics'!$C:$C,0))),"",INDEX('Policy Characteristics'!A:A,MATCH($C501,'Policy Characteristics'!$C:$C,0)))</f>
        <v>Industry</v>
      </c>
      <c r="B501" s="358" t="str">
        <f>IF(ISBLANK(INDEX('Policy Characteristics'!B:B,MATCH($C501,'Policy Characteristics'!$C:$C,0))),"",INDEX('Policy Characteristics'!B:B,MATCH($C501,'Policy Characteristics'!$C:$C,0)))</f>
        <v>Electrification + Hydrogen</v>
      </c>
      <c r="C501" s="362" t="str">
        <f t="shared" si="32"/>
        <v>Fraction of Industrial Fuel Use Shifted to Other Fuels</v>
      </c>
      <c r="D501" s="9" t="s">
        <v>3222</v>
      </c>
      <c r="E501" s="53" t="s">
        <v>2467</v>
      </c>
      <c r="F501" s="195" t="s">
        <v>3186</v>
      </c>
      <c r="G501" s="53" t="s">
        <v>3250</v>
      </c>
      <c r="H501" s="54">
        <v>1242</v>
      </c>
      <c r="I501" s="53" t="s">
        <v>46</v>
      </c>
      <c r="J501" s="360" t="str">
        <f>IF(ISBLANK(INDEX('Policy Characteristics'!D:D,MATCH($C501,'Policy Characteristics'!$C:$C,0))),"",INDEX('Policy Characteristics'!D:D,MATCH($C501,'Policy Characteristics'!$C:$C,0)))</f>
        <v>Electrification + Hydrogen</v>
      </c>
      <c r="K501" s="358" t="str">
        <f>IF(ISBLANK(INDEX('Policy Characteristics'!E:E,MATCH($C501,'Policy Characteristics'!$C:$C,0))),"",INDEX('Policy Characteristics'!E:E,MATCH($C501,'Policy Characteristics'!$C:$C,0)))</f>
        <v>indst fuel type shifting</v>
      </c>
      <c r="L501" s="380">
        <f>IF(ISBLANK(INDEX('Policy Characteristics'!F:F,MATCH($C501,'Policy Characteristics'!$C:$C,0))),"",INDEX('Policy Characteristics'!F:F,MATCH($C501,'Policy Characteristics'!$C:$C,0)))</f>
        <v>0</v>
      </c>
      <c r="M501" s="380">
        <f>IF(ISBLANK(INDEX('Policy Characteristics'!G:G,MATCH($C501,'Policy Characteristics'!$C:$C,0))),"",INDEX('Policy Characteristics'!G:G,MATCH($C501,'Policy Characteristics'!$C:$C,0)))</f>
        <v>1</v>
      </c>
      <c r="N501" s="380">
        <f>IF(ISBLANK(INDEX('Policy Characteristics'!H:H,MATCH($C501,'Policy Characteristics'!$C:$C,0))),"",INDEX('Policy Characteristics'!H:H,MATCH($C501,'Policy Characteristics'!$C:$C,0)))</f>
        <v>0.01</v>
      </c>
      <c r="O501" s="358" t="str">
        <f>IF(ISBLANK(INDEX('Policy Characteristics'!I:I,MATCH($C501,'Policy Characteristics'!$C:$C,0))),"",INDEX('Policy Characteristics'!I:I,MATCH($C501,'Policy Characteristics'!$C:$C,0)))</f>
        <v>% of fuel shifted</v>
      </c>
      <c r="P501" s="358" t="str">
        <f>IF(ISBLANK(INDEX('Policy Characteristics'!J:J,MATCH($C501,'Policy Characteristics'!$C:$C,0))),"",INDEX('Policy Characteristics'!J:J,MATCH($C501,'Policy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1" s="358" t="str">
        <f>IF(ISBLANK(INDEX('Policy Characteristics'!K:K,MATCH($C501,'Policy Characteristics'!$C:$C,0))),"",INDEX('Policy Characteristics'!K:K,MATCH($C501,'Policy Characteristics'!$C:$C,0)))</f>
        <v>industry-ag-main.html#fuel-switching</v>
      </c>
      <c r="R501" s="358" t="str">
        <f>IF(ISBLANK(INDEX('Policy Characteristics'!L:L,MATCH($C501,'Policy Characteristics'!$C:$C,0))),"",INDEX('Policy Characteristics'!L:L,MATCH($C501,'Policy Characteristics'!$C:$C,0)))</f>
        <v>industry-elec-and-hydrogen.html</v>
      </c>
    </row>
    <row r="502" spans="1:18" x14ac:dyDescent="0.35">
      <c r="A502" s="358" t="str">
        <f>IF(ISBLANK(INDEX('Policy Characteristics'!A:A,MATCH($C502,'Policy Characteristics'!$C:$C,0))),"",INDEX('Policy Characteristics'!A:A,MATCH($C502,'Policy Characteristics'!$C:$C,0)))</f>
        <v>Industry</v>
      </c>
      <c r="B502" s="358" t="str">
        <f>IF(ISBLANK(INDEX('Policy Characteristics'!B:B,MATCH($C502,'Policy Characteristics'!$C:$C,0))),"",INDEX('Policy Characteristics'!B:B,MATCH($C502,'Policy Characteristics'!$C:$C,0)))</f>
        <v>Electrification + Hydrogen</v>
      </c>
      <c r="C502" s="362" t="str">
        <f t="shared" ref="C502:C547" si="33">C$467</f>
        <v>Fraction of Industrial Fuel Use Shifted to Other Fuels</v>
      </c>
      <c r="D502" s="9" t="s">
        <v>3222</v>
      </c>
      <c r="E502" s="53" t="s">
        <v>2468</v>
      </c>
      <c r="F502" s="195" t="s">
        <v>3186</v>
      </c>
      <c r="G502" s="53" t="s">
        <v>3251</v>
      </c>
      <c r="H502" s="54">
        <v>1243</v>
      </c>
      <c r="I502" s="53" t="s">
        <v>46</v>
      </c>
      <c r="J502" s="360" t="str">
        <f>IF(ISBLANK(INDEX('Policy Characteristics'!D:D,MATCH($C502,'Policy Characteristics'!$C:$C,0))),"",INDEX('Policy Characteristics'!D:D,MATCH($C502,'Policy Characteristics'!$C:$C,0)))</f>
        <v>Electrification + Hydrogen</v>
      </c>
      <c r="K502" s="358" t="str">
        <f>IF(ISBLANK(INDEX('Policy Characteristics'!E:E,MATCH($C502,'Policy Characteristics'!$C:$C,0))),"",INDEX('Policy Characteristics'!E:E,MATCH($C502,'Policy Characteristics'!$C:$C,0)))</f>
        <v>indst fuel type shifting</v>
      </c>
      <c r="L502" s="380">
        <f>IF(ISBLANK(INDEX('Policy Characteristics'!F:F,MATCH($C502,'Policy Characteristics'!$C:$C,0))),"",INDEX('Policy Characteristics'!F:F,MATCH($C502,'Policy Characteristics'!$C:$C,0)))</f>
        <v>0</v>
      </c>
      <c r="M502" s="380">
        <f>IF(ISBLANK(INDEX('Policy Characteristics'!G:G,MATCH($C502,'Policy Characteristics'!$C:$C,0))),"",INDEX('Policy Characteristics'!G:G,MATCH($C502,'Policy Characteristics'!$C:$C,0)))</f>
        <v>1</v>
      </c>
      <c r="N502" s="380">
        <f>IF(ISBLANK(INDEX('Policy Characteristics'!H:H,MATCH($C502,'Policy Characteristics'!$C:$C,0))),"",INDEX('Policy Characteristics'!H:H,MATCH($C502,'Policy Characteristics'!$C:$C,0)))</f>
        <v>0.01</v>
      </c>
      <c r="O502" s="358" t="str">
        <f>IF(ISBLANK(INDEX('Policy Characteristics'!I:I,MATCH($C502,'Policy Characteristics'!$C:$C,0))),"",INDEX('Policy Characteristics'!I:I,MATCH($C502,'Policy Characteristics'!$C:$C,0)))</f>
        <v>% of fuel shifted</v>
      </c>
      <c r="P502" s="358" t="str">
        <f>IF(ISBLANK(INDEX('Policy Characteristics'!J:J,MATCH($C502,'Policy Characteristics'!$C:$C,0))),"",INDEX('Policy Characteristics'!J:J,MATCH($C502,'Policy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2" s="358" t="str">
        <f>IF(ISBLANK(INDEX('Policy Characteristics'!K:K,MATCH($C502,'Policy Characteristics'!$C:$C,0))),"",INDEX('Policy Characteristics'!K:K,MATCH($C502,'Policy Characteristics'!$C:$C,0)))</f>
        <v>industry-ag-main.html#fuel-switching</v>
      </c>
      <c r="R502" s="358" t="str">
        <f>IF(ISBLANK(INDEX('Policy Characteristics'!L:L,MATCH($C502,'Policy Characteristics'!$C:$C,0))),"",INDEX('Policy Characteristics'!L:L,MATCH($C502,'Policy Characteristics'!$C:$C,0)))</f>
        <v>industry-elec-and-hydrogen.html</v>
      </c>
    </row>
    <row r="503" spans="1:18" x14ac:dyDescent="0.35">
      <c r="A503" s="358" t="str">
        <f>IF(ISBLANK(INDEX('Policy Characteristics'!A:A,MATCH($C503,'Policy Characteristics'!$C:$C,0))),"",INDEX('Policy Characteristics'!A:A,MATCH($C503,'Policy Characteristics'!$C:$C,0)))</f>
        <v>Industry</v>
      </c>
      <c r="B503" s="358" t="str">
        <f>IF(ISBLANK(INDEX('Policy Characteristics'!B:B,MATCH($C503,'Policy Characteristics'!$C:$C,0))),"",INDEX('Policy Characteristics'!B:B,MATCH($C503,'Policy Characteristics'!$C:$C,0)))</f>
        <v>Electrification + Hydrogen</v>
      </c>
      <c r="C503" s="362" t="str">
        <f t="shared" si="33"/>
        <v>Fraction of Industrial Fuel Use Shifted to Other Fuels</v>
      </c>
      <c r="D503" s="9" t="s">
        <v>3222</v>
      </c>
      <c r="E503" s="53" t="s">
        <v>2805</v>
      </c>
      <c r="F503" s="195" t="s">
        <v>3186</v>
      </c>
      <c r="G503" s="53" t="s">
        <v>3252</v>
      </c>
      <c r="H503" s="54">
        <v>1244</v>
      </c>
      <c r="I503" s="53" t="s">
        <v>46</v>
      </c>
      <c r="J503" s="360" t="str">
        <f>IF(ISBLANK(INDEX('Policy Characteristics'!D:D,MATCH($C503,'Policy Characteristics'!$C:$C,0))),"",INDEX('Policy Characteristics'!D:D,MATCH($C503,'Policy Characteristics'!$C:$C,0)))</f>
        <v>Electrification + Hydrogen</v>
      </c>
      <c r="K503" s="358" t="str">
        <f>IF(ISBLANK(INDEX('Policy Characteristics'!E:E,MATCH($C503,'Policy Characteristics'!$C:$C,0))),"",INDEX('Policy Characteristics'!E:E,MATCH($C503,'Policy Characteristics'!$C:$C,0)))</f>
        <v>indst fuel type shifting</v>
      </c>
      <c r="L503" s="380">
        <f>IF(ISBLANK(INDEX('Policy Characteristics'!F:F,MATCH($C503,'Policy Characteristics'!$C:$C,0))),"",INDEX('Policy Characteristics'!F:F,MATCH($C503,'Policy Characteristics'!$C:$C,0)))</f>
        <v>0</v>
      </c>
      <c r="M503" s="380">
        <f>IF(ISBLANK(INDEX('Policy Characteristics'!G:G,MATCH($C503,'Policy Characteristics'!$C:$C,0))),"",INDEX('Policy Characteristics'!G:G,MATCH($C503,'Policy Characteristics'!$C:$C,0)))</f>
        <v>1</v>
      </c>
      <c r="N503" s="380">
        <f>IF(ISBLANK(INDEX('Policy Characteristics'!H:H,MATCH($C503,'Policy Characteristics'!$C:$C,0))),"",INDEX('Policy Characteristics'!H:H,MATCH($C503,'Policy Characteristics'!$C:$C,0)))</f>
        <v>0.01</v>
      </c>
      <c r="O503" s="358" t="str">
        <f>IF(ISBLANK(INDEX('Policy Characteristics'!I:I,MATCH($C503,'Policy Characteristics'!$C:$C,0))),"",INDEX('Policy Characteristics'!I:I,MATCH($C503,'Policy Characteristics'!$C:$C,0)))</f>
        <v>% of fuel shifted</v>
      </c>
      <c r="P503" s="358" t="str">
        <f>IF(ISBLANK(INDEX('Policy Characteristics'!J:J,MATCH($C503,'Policy Characteristics'!$C:$C,0))),"",INDEX('Policy Characteristics'!J:J,MATCH($C503,'Policy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3" s="358" t="str">
        <f>IF(ISBLANK(INDEX('Policy Characteristics'!K:K,MATCH($C503,'Policy Characteristics'!$C:$C,0))),"",INDEX('Policy Characteristics'!K:K,MATCH($C503,'Policy Characteristics'!$C:$C,0)))</f>
        <v>industry-ag-main.html#fuel-switching</v>
      </c>
      <c r="R503" s="358" t="str">
        <f>IF(ISBLANK(INDEX('Policy Characteristics'!L:L,MATCH($C503,'Policy Characteristics'!$C:$C,0))),"",INDEX('Policy Characteristics'!L:L,MATCH($C503,'Policy Characteristics'!$C:$C,0)))</f>
        <v>industry-elec-and-hydrogen.html</v>
      </c>
    </row>
    <row r="504" spans="1:18" x14ac:dyDescent="0.35">
      <c r="A504" s="358" t="str">
        <f>IF(ISBLANK(INDEX('Policy Characteristics'!A:A,MATCH($C504,'Policy Characteristics'!$C:$C,0))),"",INDEX('Policy Characteristics'!A:A,MATCH($C504,'Policy Characteristics'!$C:$C,0)))</f>
        <v>Industry</v>
      </c>
      <c r="B504" s="358" t="str">
        <f>IF(ISBLANK(INDEX('Policy Characteristics'!B:B,MATCH($C504,'Policy Characteristics'!$C:$C,0))),"",INDEX('Policy Characteristics'!B:B,MATCH($C504,'Policy Characteristics'!$C:$C,0)))</f>
        <v>Electrification + Hydrogen</v>
      </c>
      <c r="C504" s="362" t="str">
        <f t="shared" si="33"/>
        <v>Fraction of Industrial Fuel Use Shifted to Other Fuels</v>
      </c>
      <c r="D504" s="9" t="s">
        <v>3222</v>
      </c>
      <c r="E504" s="53" t="s">
        <v>2806</v>
      </c>
      <c r="F504" s="195" t="s">
        <v>3186</v>
      </c>
      <c r="G504" s="53" t="s">
        <v>3253</v>
      </c>
      <c r="H504" s="54">
        <v>1245</v>
      </c>
      <c r="I504" s="53" t="s">
        <v>46</v>
      </c>
      <c r="J504" s="360" t="str">
        <f>IF(ISBLANK(INDEX('Policy Characteristics'!D:D,MATCH($C504,'Policy Characteristics'!$C:$C,0))),"",INDEX('Policy Characteristics'!D:D,MATCH($C504,'Policy Characteristics'!$C:$C,0)))</f>
        <v>Electrification + Hydrogen</v>
      </c>
      <c r="K504" s="358" t="str">
        <f>IF(ISBLANK(INDEX('Policy Characteristics'!E:E,MATCH($C504,'Policy Characteristics'!$C:$C,0))),"",INDEX('Policy Characteristics'!E:E,MATCH($C504,'Policy Characteristics'!$C:$C,0)))</f>
        <v>indst fuel type shifting</v>
      </c>
      <c r="L504" s="380">
        <f>IF(ISBLANK(INDEX('Policy Characteristics'!F:F,MATCH($C504,'Policy Characteristics'!$C:$C,0))),"",INDEX('Policy Characteristics'!F:F,MATCH($C504,'Policy Characteristics'!$C:$C,0)))</f>
        <v>0</v>
      </c>
      <c r="M504" s="380">
        <f>IF(ISBLANK(INDEX('Policy Characteristics'!G:G,MATCH($C504,'Policy Characteristics'!$C:$C,0))),"",INDEX('Policy Characteristics'!G:G,MATCH($C504,'Policy Characteristics'!$C:$C,0)))</f>
        <v>1</v>
      </c>
      <c r="N504" s="380">
        <f>IF(ISBLANK(INDEX('Policy Characteristics'!H:H,MATCH($C504,'Policy Characteristics'!$C:$C,0))),"",INDEX('Policy Characteristics'!H:H,MATCH($C504,'Policy Characteristics'!$C:$C,0)))</f>
        <v>0.01</v>
      </c>
      <c r="O504" s="358" t="str">
        <f>IF(ISBLANK(INDEX('Policy Characteristics'!I:I,MATCH($C504,'Policy Characteristics'!$C:$C,0))),"",INDEX('Policy Characteristics'!I:I,MATCH($C504,'Policy Characteristics'!$C:$C,0)))</f>
        <v>% of fuel shifted</v>
      </c>
      <c r="P504" s="358" t="str">
        <f>IF(ISBLANK(INDEX('Policy Characteristics'!J:J,MATCH($C504,'Policy Characteristics'!$C:$C,0))),"",INDEX('Policy Characteristics'!J:J,MATCH($C504,'Policy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4" s="358" t="str">
        <f>IF(ISBLANK(INDEX('Policy Characteristics'!K:K,MATCH($C504,'Policy Characteristics'!$C:$C,0))),"",INDEX('Policy Characteristics'!K:K,MATCH($C504,'Policy Characteristics'!$C:$C,0)))</f>
        <v>industry-ag-main.html#fuel-switching</v>
      </c>
      <c r="R504" s="358" t="str">
        <f>IF(ISBLANK(INDEX('Policy Characteristics'!L:L,MATCH($C504,'Policy Characteristics'!$C:$C,0))),"",INDEX('Policy Characteristics'!L:L,MATCH($C504,'Policy Characteristics'!$C:$C,0)))</f>
        <v>industry-elec-and-hydrogen.html</v>
      </c>
    </row>
    <row r="505" spans="1:18" x14ac:dyDescent="0.35">
      <c r="A505" s="358" t="str">
        <f>IF(ISBLANK(INDEX('Policy Characteristics'!A:A,MATCH($C505,'Policy Characteristics'!$C:$C,0))),"",INDEX('Policy Characteristics'!A:A,MATCH($C505,'Policy Characteristics'!$C:$C,0)))</f>
        <v>Industry</v>
      </c>
      <c r="B505" s="358" t="str">
        <f>IF(ISBLANK(INDEX('Policy Characteristics'!B:B,MATCH($C505,'Policy Characteristics'!$C:$C,0))),"",INDEX('Policy Characteristics'!B:B,MATCH($C505,'Policy Characteristics'!$C:$C,0)))</f>
        <v>Electrification + Hydrogen</v>
      </c>
      <c r="C505" s="362" t="str">
        <f t="shared" si="33"/>
        <v>Fraction of Industrial Fuel Use Shifted to Other Fuels</v>
      </c>
      <c r="D505" s="9" t="s">
        <v>3222</v>
      </c>
      <c r="E505" s="53" t="s">
        <v>2807</v>
      </c>
      <c r="F505" s="195" t="s">
        <v>3186</v>
      </c>
      <c r="G505" s="53" t="s">
        <v>3254</v>
      </c>
      <c r="H505" s="54">
        <v>1246</v>
      </c>
      <c r="I505" s="53" t="s">
        <v>46</v>
      </c>
      <c r="J505" s="360" t="str">
        <f>IF(ISBLANK(INDEX('Policy Characteristics'!D:D,MATCH($C505,'Policy Characteristics'!$C:$C,0))),"",INDEX('Policy Characteristics'!D:D,MATCH($C505,'Policy Characteristics'!$C:$C,0)))</f>
        <v>Electrification + Hydrogen</v>
      </c>
      <c r="K505" s="358" t="str">
        <f>IF(ISBLANK(INDEX('Policy Characteristics'!E:E,MATCH($C505,'Policy Characteristics'!$C:$C,0))),"",INDEX('Policy Characteristics'!E:E,MATCH($C505,'Policy Characteristics'!$C:$C,0)))</f>
        <v>indst fuel type shifting</v>
      </c>
      <c r="L505" s="380">
        <f>IF(ISBLANK(INDEX('Policy Characteristics'!F:F,MATCH($C505,'Policy Characteristics'!$C:$C,0))),"",INDEX('Policy Characteristics'!F:F,MATCH($C505,'Policy Characteristics'!$C:$C,0)))</f>
        <v>0</v>
      </c>
      <c r="M505" s="380">
        <f>IF(ISBLANK(INDEX('Policy Characteristics'!G:G,MATCH($C505,'Policy Characteristics'!$C:$C,0))),"",INDEX('Policy Characteristics'!G:G,MATCH($C505,'Policy Characteristics'!$C:$C,0)))</f>
        <v>1</v>
      </c>
      <c r="N505" s="380">
        <f>IF(ISBLANK(INDEX('Policy Characteristics'!H:H,MATCH($C505,'Policy Characteristics'!$C:$C,0))),"",INDEX('Policy Characteristics'!H:H,MATCH($C505,'Policy Characteristics'!$C:$C,0)))</f>
        <v>0.01</v>
      </c>
      <c r="O505" s="358" t="str">
        <f>IF(ISBLANK(INDEX('Policy Characteristics'!I:I,MATCH($C505,'Policy Characteristics'!$C:$C,0))),"",INDEX('Policy Characteristics'!I:I,MATCH($C505,'Policy Characteristics'!$C:$C,0)))</f>
        <v>% of fuel shifted</v>
      </c>
      <c r="P505" s="358" t="str">
        <f>IF(ISBLANK(INDEX('Policy Characteristics'!J:J,MATCH($C505,'Policy Characteristics'!$C:$C,0))),"",INDEX('Policy Characteristics'!J:J,MATCH($C505,'Policy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5" s="358" t="str">
        <f>IF(ISBLANK(INDEX('Policy Characteristics'!K:K,MATCH($C505,'Policy Characteristics'!$C:$C,0))),"",INDEX('Policy Characteristics'!K:K,MATCH($C505,'Policy Characteristics'!$C:$C,0)))</f>
        <v>industry-ag-main.html#fuel-switching</v>
      </c>
      <c r="R505" s="358" t="str">
        <f>IF(ISBLANK(INDEX('Policy Characteristics'!L:L,MATCH($C505,'Policy Characteristics'!$C:$C,0))),"",INDEX('Policy Characteristics'!L:L,MATCH($C505,'Policy Characteristics'!$C:$C,0)))</f>
        <v>industry-elec-and-hydrogen.html</v>
      </c>
    </row>
    <row r="506" spans="1:18" x14ac:dyDescent="0.35">
      <c r="A506" s="358" t="str">
        <f>IF(ISBLANK(INDEX('Policy Characteristics'!A:A,MATCH($C506,'Policy Characteristics'!$C:$C,0))),"",INDEX('Policy Characteristics'!A:A,MATCH($C506,'Policy Characteristics'!$C:$C,0)))</f>
        <v>Industry</v>
      </c>
      <c r="B506" s="358" t="str">
        <f>IF(ISBLANK(INDEX('Policy Characteristics'!B:B,MATCH($C506,'Policy Characteristics'!$C:$C,0))),"",INDEX('Policy Characteristics'!B:B,MATCH($C506,'Policy Characteristics'!$C:$C,0)))</f>
        <v>Electrification + Hydrogen</v>
      </c>
      <c r="C506" s="362" t="str">
        <f t="shared" si="33"/>
        <v>Fraction of Industrial Fuel Use Shifted to Other Fuels</v>
      </c>
      <c r="D506" s="9" t="s">
        <v>3222</v>
      </c>
      <c r="E506" s="53" t="s">
        <v>2804</v>
      </c>
      <c r="F506" s="195" t="s">
        <v>3186</v>
      </c>
      <c r="G506" s="53" t="s">
        <v>3255</v>
      </c>
      <c r="H506" s="54">
        <v>1247</v>
      </c>
      <c r="I506" s="53" t="s">
        <v>45</v>
      </c>
      <c r="J506" s="360" t="str">
        <f>IF(ISBLANK(INDEX('Policy Characteristics'!D:D,MATCH($C506,'Policy Characteristics'!$C:$C,0))),"",INDEX('Policy Characteristics'!D:D,MATCH($C506,'Policy Characteristics'!$C:$C,0)))</f>
        <v>Electrification + Hydrogen</v>
      </c>
      <c r="K506" s="358" t="str">
        <f>IF(ISBLANK(INDEX('Policy Characteristics'!E:E,MATCH($C506,'Policy Characteristics'!$C:$C,0))),"",INDEX('Policy Characteristics'!E:E,MATCH($C506,'Policy Characteristics'!$C:$C,0)))</f>
        <v>indst fuel type shifting</v>
      </c>
      <c r="L506" s="380">
        <f>IF(ISBLANK(INDEX('Policy Characteristics'!F:F,MATCH($C506,'Policy Characteristics'!$C:$C,0))),"",INDEX('Policy Characteristics'!F:F,MATCH($C506,'Policy Characteristics'!$C:$C,0)))</f>
        <v>0</v>
      </c>
      <c r="M506" s="380">
        <f>IF(ISBLANK(INDEX('Policy Characteristics'!G:G,MATCH($C506,'Policy Characteristics'!$C:$C,0))),"",INDEX('Policy Characteristics'!G:G,MATCH($C506,'Policy Characteristics'!$C:$C,0)))</f>
        <v>1</v>
      </c>
      <c r="N506" s="380">
        <f>IF(ISBLANK(INDEX('Policy Characteristics'!H:H,MATCH($C506,'Policy Characteristics'!$C:$C,0))),"",INDEX('Policy Characteristics'!H:H,MATCH($C506,'Policy Characteristics'!$C:$C,0)))</f>
        <v>0.01</v>
      </c>
      <c r="O506" s="358" t="str">
        <f>IF(ISBLANK(INDEX('Policy Characteristics'!I:I,MATCH($C506,'Policy Characteristics'!$C:$C,0))),"",INDEX('Policy Characteristics'!I:I,MATCH($C506,'Policy Characteristics'!$C:$C,0)))</f>
        <v>% of fuel shifted</v>
      </c>
      <c r="P506" s="358" t="str">
        <f>IF(ISBLANK(INDEX('Policy Characteristics'!J:J,MATCH($C506,'Policy Characteristics'!$C:$C,0))),"",INDEX('Policy Characteristics'!J:J,MATCH($C506,'Policy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6" s="358" t="str">
        <f>IF(ISBLANK(INDEX('Policy Characteristics'!K:K,MATCH($C506,'Policy Characteristics'!$C:$C,0))),"",INDEX('Policy Characteristics'!K:K,MATCH($C506,'Policy Characteristics'!$C:$C,0)))</f>
        <v>industry-ag-main.html#fuel-switching</v>
      </c>
      <c r="R506" s="358" t="str">
        <f>IF(ISBLANK(INDEX('Policy Characteristics'!L:L,MATCH($C506,'Policy Characteristics'!$C:$C,0))),"",INDEX('Policy Characteristics'!L:L,MATCH($C506,'Policy Characteristics'!$C:$C,0)))</f>
        <v>industry-elec-and-hydrogen.html</v>
      </c>
    </row>
    <row r="507" spans="1:18" x14ac:dyDescent="0.35">
      <c r="A507" s="358" t="str">
        <f>IF(ISBLANK(INDEX('Policy Characteristics'!A:A,MATCH($C507,'Policy Characteristics'!$C:$C,0))),"",INDEX('Policy Characteristics'!A:A,MATCH($C507,'Policy Characteristics'!$C:$C,0)))</f>
        <v>Industry</v>
      </c>
      <c r="B507" s="358" t="str">
        <f>IF(ISBLANK(INDEX('Policy Characteristics'!B:B,MATCH($C507,'Policy Characteristics'!$C:$C,0))),"",INDEX('Policy Characteristics'!B:B,MATCH($C507,'Policy Characteristics'!$C:$C,0)))</f>
        <v>Electrification + Hydrogen</v>
      </c>
      <c r="C507" s="362" t="str">
        <f t="shared" si="33"/>
        <v>Fraction of Industrial Fuel Use Shifted to Other Fuels</v>
      </c>
      <c r="D507" s="9" t="s">
        <v>3223</v>
      </c>
      <c r="E507" s="53" t="s">
        <v>2463</v>
      </c>
      <c r="F507" s="195" t="s">
        <v>3187</v>
      </c>
      <c r="G507" s="53" t="s">
        <v>3246</v>
      </c>
      <c r="H507" s="54">
        <v>1248</v>
      </c>
      <c r="I507" s="53" t="s">
        <v>45</v>
      </c>
      <c r="J507" s="360" t="str">
        <f>IF(ISBLANK(INDEX('Policy Characteristics'!D:D,MATCH($C507,'Policy Characteristics'!$C:$C,0))),"",INDEX('Policy Characteristics'!D:D,MATCH($C507,'Policy Characteristics'!$C:$C,0)))</f>
        <v>Electrification + Hydrogen</v>
      </c>
      <c r="K507" s="358" t="str">
        <f>IF(ISBLANK(INDEX('Policy Characteristics'!E:E,MATCH($C507,'Policy Characteristics'!$C:$C,0))),"",INDEX('Policy Characteristics'!E:E,MATCH($C507,'Policy Characteristics'!$C:$C,0)))</f>
        <v>indst fuel type shifting</v>
      </c>
      <c r="L507" s="380">
        <f>IF(ISBLANK(INDEX('Policy Characteristics'!F:F,MATCH($C507,'Policy Characteristics'!$C:$C,0))),"",INDEX('Policy Characteristics'!F:F,MATCH($C507,'Policy Characteristics'!$C:$C,0)))</f>
        <v>0</v>
      </c>
      <c r="M507" s="380">
        <f>IF(ISBLANK(INDEX('Policy Characteristics'!G:G,MATCH($C507,'Policy Characteristics'!$C:$C,0))),"",INDEX('Policy Characteristics'!G:G,MATCH($C507,'Policy Characteristics'!$C:$C,0)))</f>
        <v>1</v>
      </c>
      <c r="N507" s="380">
        <f>IF(ISBLANK(INDEX('Policy Characteristics'!H:H,MATCH($C507,'Policy Characteristics'!$C:$C,0))),"",INDEX('Policy Characteristics'!H:H,MATCH($C507,'Policy Characteristics'!$C:$C,0)))</f>
        <v>0.01</v>
      </c>
      <c r="O507" s="358" t="str">
        <f>IF(ISBLANK(INDEX('Policy Characteristics'!I:I,MATCH($C507,'Policy Characteristics'!$C:$C,0))),"",INDEX('Policy Characteristics'!I:I,MATCH($C507,'Policy Characteristics'!$C:$C,0)))</f>
        <v>% of fuel shifted</v>
      </c>
      <c r="P507" s="358" t="str">
        <f>IF(ISBLANK(INDEX('Policy Characteristics'!J:J,MATCH($C507,'Policy Characteristics'!$C:$C,0))),"",INDEX('Policy Characteristics'!J:J,MATCH($C507,'Policy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7" s="358" t="str">
        <f>IF(ISBLANK(INDEX('Policy Characteristics'!K:K,MATCH($C507,'Policy Characteristics'!$C:$C,0))),"",INDEX('Policy Characteristics'!K:K,MATCH($C507,'Policy Characteristics'!$C:$C,0)))</f>
        <v>industry-ag-main.html#fuel-switching</v>
      </c>
      <c r="R507" s="358" t="str">
        <f>IF(ISBLANK(INDEX('Policy Characteristics'!L:L,MATCH($C507,'Policy Characteristics'!$C:$C,0))),"",INDEX('Policy Characteristics'!L:L,MATCH($C507,'Policy Characteristics'!$C:$C,0)))</f>
        <v>industry-elec-and-hydrogen.html</v>
      </c>
    </row>
    <row r="508" spans="1:18" x14ac:dyDescent="0.35">
      <c r="A508" s="358" t="str">
        <f>IF(ISBLANK(INDEX('Policy Characteristics'!A:A,MATCH($C508,'Policy Characteristics'!$C:$C,0))),"",INDEX('Policy Characteristics'!A:A,MATCH($C508,'Policy Characteristics'!$C:$C,0)))</f>
        <v>Industry</v>
      </c>
      <c r="B508" s="358" t="str">
        <f>IF(ISBLANK(INDEX('Policy Characteristics'!B:B,MATCH($C508,'Policy Characteristics'!$C:$C,0))),"",INDEX('Policy Characteristics'!B:B,MATCH($C508,'Policy Characteristics'!$C:$C,0)))</f>
        <v>Electrification + Hydrogen</v>
      </c>
      <c r="C508" s="362" t="str">
        <f t="shared" si="33"/>
        <v>Fraction of Industrial Fuel Use Shifted to Other Fuels</v>
      </c>
      <c r="D508" s="9" t="s">
        <v>3223</v>
      </c>
      <c r="E508" s="53" t="s">
        <v>2464</v>
      </c>
      <c r="F508" s="195" t="s">
        <v>3187</v>
      </c>
      <c r="G508" s="53" t="s">
        <v>3247</v>
      </c>
      <c r="H508" s="54">
        <v>1249</v>
      </c>
      <c r="I508" s="53" t="s">
        <v>46</v>
      </c>
      <c r="J508" s="360" t="str">
        <f>IF(ISBLANK(INDEX('Policy Characteristics'!D:D,MATCH($C508,'Policy Characteristics'!$C:$C,0))),"",INDEX('Policy Characteristics'!D:D,MATCH($C508,'Policy Characteristics'!$C:$C,0)))</f>
        <v>Electrification + Hydrogen</v>
      </c>
      <c r="K508" s="358" t="str">
        <f>IF(ISBLANK(INDEX('Policy Characteristics'!E:E,MATCH($C508,'Policy Characteristics'!$C:$C,0))),"",INDEX('Policy Characteristics'!E:E,MATCH($C508,'Policy Characteristics'!$C:$C,0)))</f>
        <v>indst fuel type shifting</v>
      </c>
      <c r="L508" s="380">
        <f>IF(ISBLANK(INDEX('Policy Characteristics'!F:F,MATCH($C508,'Policy Characteristics'!$C:$C,0))),"",INDEX('Policy Characteristics'!F:F,MATCH($C508,'Policy Characteristics'!$C:$C,0)))</f>
        <v>0</v>
      </c>
      <c r="M508" s="380">
        <f>IF(ISBLANK(INDEX('Policy Characteristics'!G:G,MATCH($C508,'Policy Characteristics'!$C:$C,0))),"",INDEX('Policy Characteristics'!G:G,MATCH($C508,'Policy Characteristics'!$C:$C,0)))</f>
        <v>1</v>
      </c>
      <c r="N508" s="380">
        <f>IF(ISBLANK(INDEX('Policy Characteristics'!H:H,MATCH($C508,'Policy Characteristics'!$C:$C,0))),"",INDEX('Policy Characteristics'!H:H,MATCH($C508,'Policy Characteristics'!$C:$C,0)))</f>
        <v>0.01</v>
      </c>
      <c r="O508" s="358" t="str">
        <f>IF(ISBLANK(INDEX('Policy Characteristics'!I:I,MATCH($C508,'Policy Characteristics'!$C:$C,0))),"",INDEX('Policy Characteristics'!I:I,MATCH($C508,'Policy Characteristics'!$C:$C,0)))</f>
        <v>% of fuel shifted</v>
      </c>
      <c r="P508" s="358" t="str">
        <f>IF(ISBLANK(INDEX('Policy Characteristics'!J:J,MATCH($C508,'Policy Characteristics'!$C:$C,0))),"",INDEX('Policy Characteristics'!J:J,MATCH($C508,'Policy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8" s="358" t="str">
        <f>IF(ISBLANK(INDEX('Policy Characteristics'!K:K,MATCH($C508,'Policy Characteristics'!$C:$C,0))),"",INDEX('Policy Characteristics'!K:K,MATCH($C508,'Policy Characteristics'!$C:$C,0)))</f>
        <v>industry-ag-main.html#fuel-switching</v>
      </c>
      <c r="R508" s="358" t="str">
        <f>IF(ISBLANK(INDEX('Policy Characteristics'!L:L,MATCH($C508,'Policy Characteristics'!$C:$C,0))),"",INDEX('Policy Characteristics'!L:L,MATCH($C508,'Policy Characteristics'!$C:$C,0)))</f>
        <v>industry-elec-and-hydrogen.html</v>
      </c>
    </row>
    <row r="509" spans="1:18" x14ac:dyDescent="0.35">
      <c r="A509" s="358" t="str">
        <f>IF(ISBLANK(INDEX('Policy Characteristics'!A:A,MATCH($C509,'Policy Characteristics'!$C:$C,0))),"",INDEX('Policy Characteristics'!A:A,MATCH($C509,'Policy Characteristics'!$C:$C,0)))</f>
        <v>Industry</v>
      </c>
      <c r="B509" s="358" t="str">
        <f>IF(ISBLANK(INDEX('Policy Characteristics'!B:B,MATCH($C509,'Policy Characteristics'!$C:$C,0))),"",INDEX('Policy Characteristics'!B:B,MATCH($C509,'Policy Characteristics'!$C:$C,0)))</f>
        <v>Electrification + Hydrogen</v>
      </c>
      <c r="C509" s="362" t="str">
        <f t="shared" si="33"/>
        <v>Fraction of Industrial Fuel Use Shifted to Other Fuels</v>
      </c>
      <c r="D509" s="9" t="s">
        <v>3223</v>
      </c>
      <c r="E509" s="53" t="s">
        <v>2465</v>
      </c>
      <c r="F509" s="195" t="s">
        <v>3187</v>
      </c>
      <c r="G509" s="53" t="s">
        <v>3248</v>
      </c>
      <c r="H509" s="54">
        <v>1250</v>
      </c>
      <c r="I509" s="53" t="s">
        <v>46</v>
      </c>
      <c r="J509" s="360" t="str">
        <f>IF(ISBLANK(INDEX('Policy Characteristics'!D:D,MATCH($C509,'Policy Characteristics'!$C:$C,0))),"",INDEX('Policy Characteristics'!D:D,MATCH($C509,'Policy Characteristics'!$C:$C,0)))</f>
        <v>Electrification + Hydrogen</v>
      </c>
      <c r="K509" s="358" t="str">
        <f>IF(ISBLANK(INDEX('Policy Characteristics'!E:E,MATCH($C509,'Policy Characteristics'!$C:$C,0))),"",INDEX('Policy Characteristics'!E:E,MATCH($C509,'Policy Characteristics'!$C:$C,0)))</f>
        <v>indst fuel type shifting</v>
      </c>
      <c r="L509" s="380">
        <f>IF(ISBLANK(INDEX('Policy Characteristics'!F:F,MATCH($C509,'Policy Characteristics'!$C:$C,0))),"",INDEX('Policy Characteristics'!F:F,MATCH($C509,'Policy Characteristics'!$C:$C,0)))</f>
        <v>0</v>
      </c>
      <c r="M509" s="380">
        <f>IF(ISBLANK(INDEX('Policy Characteristics'!G:G,MATCH($C509,'Policy Characteristics'!$C:$C,0))),"",INDEX('Policy Characteristics'!G:G,MATCH($C509,'Policy Characteristics'!$C:$C,0)))</f>
        <v>1</v>
      </c>
      <c r="N509" s="380">
        <f>IF(ISBLANK(INDEX('Policy Characteristics'!H:H,MATCH($C509,'Policy Characteristics'!$C:$C,0))),"",INDEX('Policy Characteristics'!H:H,MATCH($C509,'Policy Characteristics'!$C:$C,0)))</f>
        <v>0.01</v>
      </c>
      <c r="O509" s="358" t="str">
        <f>IF(ISBLANK(INDEX('Policy Characteristics'!I:I,MATCH($C509,'Policy Characteristics'!$C:$C,0))),"",INDEX('Policy Characteristics'!I:I,MATCH($C509,'Policy Characteristics'!$C:$C,0)))</f>
        <v>% of fuel shifted</v>
      </c>
      <c r="P509" s="358" t="str">
        <f>IF(ISBLANK(INDEX('Policy Characteristics'!J:J,MATCH($C509,'Policy Characteristics'!$C:$C,0))),"",INDEX('Policy Characteristics'!J:J,MATCH($C509,'Policy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9" s="358" t="str">
        <f>IF(ISBLANK(INDEX('Policy Characteristics'!K:K,MATCH($C509,'Policy Characteristics'!$C:$C,0))),"",INDEX('Policy Characteristics'!K:K,MATCH($C509,'Policy Characteristics'!$C:$C,0)))</f>
        <v>industry-ag-main.html#fuel-switching</v>
      </c>
      <c r="R509" s="358" t="str">
        <f>IF(ISBLANK(INDEX('Policy Characteristics'!L:L,MATCH($C509,'Policy Characteristics'!$C:$C,0))),"",INDEX('Policy Characteristics'!L:L,MATCH($C509,'Policy Characteristics'!$C:$C,0)))</f>
        <v>industry-elec-and-hydrogen.html</v>
      </c>
    </row>
    <row r="510" spans="1:18" x14ac:dyDescent="0.35">
      <c r="A510" s="358" t="str">
        <f>IF(ISBLANK(INDEX('Policy Characteristics'!A:A,MATCH($C510,'Policy Characteristics'!$C:$C,0))),"",INDEX('Policy Characteristics'!A:A,MATCH($C510,'Policy Characteristics'!$C:$C,0)))</f>
        <v>Industry</v>
      </c>
      <c r="B510" s="358" t="str">
        <f>IF(ISBLANK(INDEX('Policy Characteristics'!B:B,MATCH($C510,'Policy Characteristics'!$C:$C,0))),"",INDEX('Policy Characteristics'!B:B,MATCH($C510,'Policy Characteristics'!$C:$C,0)))</f>
        <v>Electrification + Hydrogen</v>
      </c>
      <c r="C510" s="362" t="str">
        <f t="shared" si="33"/>
        <v>Fraction of Industrial Fuel Use Shifted to Other Fuels</v>
      </c>
      <c r="D510" s="9" t="s">
        <v>3223</v>
      </c>
      <c r="E510" s="53" t="s">
        <v>2466</v>
      </c>
      <c r="F510" s="195" t="s">
        <v>3187</v>
      </c>
      <c r="G510" s="53" t="s">
        <v>3249</v>
      </c>
      <c r="H510" s="54">
        <v>1251</v>
      </c>
      <c r="I510" s="53" t="s">
        <v>46</v>
      </c>
      <c r="J510" s="360" t="str">
        <f>IF(ISBLANK(INDEX('Policy Characteristics'!D:D,MATCH($C510,'Policy Characteristics'!$C:$C,0))),"",INDEX('Policy Characteristics'!D:D,MATCH($C510,'Policy Characteristics'!$C:$C,0)))</f>
        <v>Electrification + Hydrogen</v>
      </c>
      <c r="K510" s="358" t="str">
        <f>IF(ISBLANK(INDEX('Policy Characteristics'!E:E,MATCH($C510,'Policy Characteristics'!$C:$C,0))),"",INDEX('Policy Characteristics'!E:E,MATCH($C510,'Policy Characteristics'!$C:$C,0)))</f>
        <v>indst fuel type shifting</v>
      </c>
      <c r="L510" s="380">
        <f>IF(ISBLANK(INDEX('Policy Characteristics'!F:F,MATCH($C510,'Policy Characteristics'!$C:$C,0))),"",INDEX('Policy Characteristics'!F:F,MATCH($C510,'Policy Characteristics'!$C:$C,0)))</f>
        <v>0</v>
      </c>
      <c r="M510" s="380">
        <f>IF(ISBLANK(INDEX('Policy Characteristics'!G:G,MATCH($C510,'Policy Characteristics'!$C:$C,0))),"",INDEX('Policy Characteristics'!G:G,MATCH($C510,'Policy Characteristics'!$C:$C,0)))</f>
        <v>1</v>
      </c>
      <c r="N510" s="380">
        <f>IF(ISBLANK(INDEX('Policy Characteristics'!H:H,MATCH($C510,'Policy Characteristics'!$C:$C,0))),"",INDEX('Policy Characteristics'!H:H,MATCH($C510,'Policy Characteristics'!$C:$C,0)))</f>
        <v>0.01</v>
      </c>
      <c r="O510" s="358" t="str">
        <f>IF(ISBLANK(INDEX('Policy Characteristics'!I:I,MATCH($C510,'Policy Characteristics'!$C:$C,0))),"",INDEX('Policy Characteristics'!I:I,MATCH($C510,'Policy Characteristics'!$C:$C,0)))</f>
        <v>% of fuel shifted</v>
      </c>
      <c r="P510" s="358" t="str">
        <f>IF(ISBLANK(INDEX('Policy Characteristics'!J:J,MATCH($C510,'Policy Characteristics'!$C:$C,0))),"",INDEX('Policy Characteristics'!J:J,MATCH($C510,'Policy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0" s="358" t="str">
        <f>IF(ISBLANK(INDEX('Policy Characteristics'!K:K,MATCH($C510,'Policy Characteristics'!$C:$C,0))),"",INDEX('Policy Characteristics'!K:K,MATCH($C510,'Policy Characteristics'!$C:$C,0)))</f>
        <v>industry-ag-main.html#fuel-switching</v>
      </c>
      <c r="R510" s="358" t="str">
        <f>IF(ISBLANK(INDEX('Policy Characteristics'!L:L,MATCH($C510,'Policy Characteristics'!$C:$C,0))),"",INDEX('Policy Characteristics'!L:L,MATCH($C510,'Policy Characteristics'!$C:$C,0)))</f>
        <v>industry-elec-and-hydrogen.html</v>
      </c>
    </row>
    <row r="511" spans="1:18" x14ac:dyDescent="0.35">
      <c r="A511" s="358" t="str">
        <f>IF(ISBLANK(INDEX('Policy Characteristics'!A:A,MATCH($C511,'Policy Characteristics'!$C:$C,0))),"",INDEX('Policy Characteristics'!A:A,MATCH($C511,'Policy Characteristics'!$C:$C,0)))</f>
        <v>Industry</v>
      </c>
      <c r="B511" s="358" t="str">
        <f>IF(ISBLANK(INDEX('Policy Characteristics'!B:B,MATCH($C511,'Policy Characteristics'!$C:$C,0))),"",INDEX('Policy Characteristics'!B:B,MATCH($C511,'Policy Characteristics'!$C:$C,0)))</f>
        <v>Electrification + Hydrogen</v>
      </c>
      <c r="C511" s="362" t="str">
        <f t="shared" si="33"/>
        <v>Fraction of Industrial Fuel Use Shifted to Other Fuels</v>
      </c>
      <c r="D511" s="9" t="s">
        <v>3223</v>
      </c>
      <c r="E511" s="53" t="s">
        <v>2467</v>
      </c>
      <c r="F511" s="195" t="s">
        <v>3187</v>
      </c>
      <c r="G511" s="53" t="s">
        <v>3250</v>
      </c>
      <c r="H511" s="54">
        <v>1252</v>
      </c>
      <c r="I511" s="53" t="s">
        <v>46</v>
      </c>
      <c r="J511" s="360" t="str">
        <f>IF(ISBLANK(INDEX('Policy Characteristics'!D:D,MATCH($C511,'Policy Characteristics'!$C:$C,0))),"",INDEX('Policy Characteristics'!D:D,MATCH($C511,'Policy Characteristics'!$C:$C,0)))</f>
        <v>Electrification + Hydrogen</v>
      </c>
      <c r="K511" s="358" t="str">
        <f>IF(ISBLANK(INDEX('Policy Characteristics'!E:E,MATCH($C511,'Policy Characteristics'!$C:$C,0))),"",INDEX('Policy Characteristics'!E:E,MATCH($C511,'Policy Characteristics'!$C:$C,0)))</f>
        <v>indst fuel type shifting</v>
      </c>
      <c r="L511" s="380">
        <f>IF(ISBLANK(INDEX('Policy Characteristics'!F:F,MATCH($C511,'Policy Characteristics'!$C:$C,0))),"",INDEX('Policy Characteristics'!F:F,MATCH($C511,'Policy Characteristics'!$C:$C,0)))</f>
        <v>0</v>
      </c>
      <c r="M511" s="380">
        <f>IF(ISBLANK(INDEX('Policy Characteristics'!G:G,MATCH($C511,'Policy Characteristics'!$C:$C,0))),"",INDEX('Policy Characteristics'!G:G,MATCH($C511,'Policy Characteristics'!$C:$C,0)))</f>
        <v>1</v>
      </c>
      <c r="N511" s="380">
        <f>IF(ISBLANK(INDEX('Policy Characteristics'!H:H,MATCH($C511,'Policy Characteristics'!$C:$C,0))),"",INDEX('Policy Characteristics'!H:H,MATCH($C511,'Policy Characteristics'!$C:$C,0)))</f>
        <v>0.01</v>
      </c>
      <c r="O511" s="358" t="str">
        <f>IF(ISBLANK(INDEX('Policy Characteristics'!I:I,MATCH($C511,'Policy Characteristics'!$C:$C,0))),"",INDEX('Policy Characteristics'!I:I,MATCH($C511,'Policy Characteristics'!$C:$C,0)))</f>
        <v>% of fuel shifted</v>
      </c>
      <c r="P511" s="358" t="str">
        <f>IF(ISBLANK(INDEX('Policy Characteristics'!J:J,MATCH($C511,'Policy Characteristics'!$C:$C,0))),"",INDEX('Policy Characteristics'!J:J,MATCH($C511,'Policy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1" s="358" t="str">
        <f>IF(ISBLANK(INDEX('Policy Characteristics'!K:K,MATCH($C511,'Policy Characteristics'!$C:$C,0))),"",INDEX('Policy Characteristics'!K:K,MATCH($C511,'Policy Characteristics'!$C:$C,0)))</f>
        <v>industry-ag-main.html#fuel-switching</v>
      </c>
      <c r="R511" s="358" t="str">
        <f>IF(ISBLANK(INDEX('Policy Characteristics'!L:L,MATCH($C511,'Policy Characteristics'!$C:$C,0))),"",INDEX('Policy Characteristics'!L:L,MATCH($C511,'Policy Characteristics'!$C:$C,0)))</f>
        <v>industry-elec-and-hydrogen.html</v>
      </c>
    </row>
    <row r="512" spans="1:18" x14ac:dyDescent="0.35">
      <c r="A512" s="358" t="str">
        <f>IF(ISBLANK(INDEX('Policy Characteristics'!A:A,MATCH($C512,'Policy Characteristics'!$C:$C,0))),"",INDEX('Policy Characteristics'!A:A,MATCH($C512,'Policy Characteristics'!$C:$C,0)))</f>
        <v>Industry</v>
      </c>
      <c r="B512" s="358" t="str">
        <f>IF(ISBLANK(INDEX('Policy Characteristics'!B:B,MATCH($C512,'Policy Characteristics'!$C:$C,0))),"",INDEX('Policy Characteristics'!B:B,MATCH($C512,'Policy Characteristics'!$C:$C,0)))</f>
        <v>Electrification + Hydrogen</v>
      </c>
      <c r="C512" s="362" t="str">
        <f t="shared" si="33"/>
        <v>Fraction of Industrial Fuel Use Shifted to Other Fuels</v>
      </c>
      <c r="D512" s="9" t="s">
        <v>3223</v>
      </c>
      <c r="E512" s="53" t="s">
        <v>2468</v>
      </c>
      <c r="F512" s="195" t="s">
        <v>3187</v>
      </c>
      <c r="G512" s="53" t="s">
        <v>3251</v>
      </c>
      <c r="H512" s="54">
        <v>1253</v>
      </c>
      <c r="I512" s="53" t="s">
        <v>46</v>
      </c>
      <c r="J512" s="360" t="str">
        <f>IF(ISBLANK(INDEX('Policy Characteristics'!D:D,MATCH($C512,'Policy Characteristics'!$C:$C,0))),"",INDEX('Policy Characteristics'!D:D,MATCH($C512,'Policy Characteristics'!$C:$C,0)))</f>
        <v>Electrification + Hydrogen</v>
      </c>
      <c r="K512" s="358" t="str">
        <f>IF(ISBLANK(INDEX('Policy Characteristics'!E:E,MATCH($C512,'Policy Characteristics'!$C:$C,0))),"",INDEX('Policy Characteristics'!E:E,MATCH($C512,'Policy Characteristics'!$C:$C,0)))</f>
        <v>indst fuel type shifting</v>
      </c>
      <c r="L512" s="380">
        <f>IF(ISBLANK(INDEX('Policy Characteristics'!F:F,MATCH($C512,'Policy Characteristics'!$C:$C,0))),"",INDEX('Policy Characteristics'!F:F,MATCH($C512,'Policy Characteristics'!$C:$C,0)))</f>
        <v>0</v>
      </c>
      <c r="M512" s="380">
        <f>IF(ISBLANK(INDEX('Policy Characteristics'!G:G,MATCH($C512,'Policy Characteristics'!$C:$C,0))),"",INDEX('Policy Characteristics'!G:G,MATCH($C512,'Policy Characteristics'!$C:$C,0)))</f>
        <v>1</v>
      </c>
      <c r="N512" s="380">
        <f>IF(ISBLANK(INDEX('Policy Characteristics'!H:H,MATCH($C512,'Policy Characteristics'!$C:$C,0))),"",INDEX('Policy Characteristics'!H:H,MATCH($C512,'Policy Characteristics'!$C:$C,0)))</f>
        <v>0.01</v>
      </c>
      <c r="O512" s="358" t="str">
        <f>IF(ISBLANK(INDEX('Policy Characteristics'!I:I,MATCH($C512,'Policy Characteristics'!$C:$C,0))),"",INDEX('Policy Characteristics'!I:I,MATCH($C512,'Policy Characteristics'!$C:$C,0)))</f>
        <v>% of fuel shifted</v>
      </c>
      <c r="P512" s="358" t="str">
        <f>IF(ISBLANK(INDEX('Policy Characteristics'!J:J,MATCH($C512,'Policy Characteristics'!$C:$C,0))),"",INDEX('Policy Characteristics'!J:J,MATCH($C512,'Policy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2" s="358" t="str">
        <f>IF(ISBLANK(INDEX('Policy Characteristics'!K:K,MATCH($C512,'Policy Characteristics'!$C:$C,0))),"",INDEX('Policy Characteristics'!K:K,MATCH($C512,'Policy Characteristics'!$C:$C,0)))</f>
        <v>industry-ag-main.html#fuel-switching</v>
      </c>
      <c r="R512" s="358" t="str">
        <f>IF(ISBLANK(INDEX('Policy Characteristics'!L:L,MATCH($C512,'Policy Characteristics'!$C:$C,0))),"",INDEX('Policy Characteristics'!L:L,MATCH($C512,'Policy Characteristics'!$C:$C,0)))</f>
        <v>industry-elec-and-hydrogen.html</v>
      </c>
    </row>
    <row r="513" spans="1:18" x14ac:dyDescent="0.35">
      <c r="A513" s="358" t="str">
        <f>IF(ISBLANK(INDEX('Policy Characteristics'!A:A,MATCH($C513,'Policy Characteristics'!$C:$C,0))),"",INDEX('Policy Characteristics'!A:A,MATCH($C513,'Policy Characteristics'!$C:$C,0)))</f>
        <v>Industry</v>
      </c>
      <c r="B513" s="358" t="str">
        <f>IF(ISBLANK(INDEX('Policy Characteristics'!B:B,MATCH($C513,'Policy Characteristics'!$C:$C,0))),"",INDEX('Policy Characteristics'!B:B,MATCH($C513,'Policy Characteristics'!$C:$C,0)))</f>
        <v>Electrification + Hydrogen</v>
      </c>
      <c r="C513" s="362" t="str">
        <f t="shared" si="33"/>
        <v>Fraction of Industrial Fuel Use Shifted to Other Fuels</v>
      </c>
      <c r="D513" s="9" t="s">
        <v>3223</v>
      </c>
      <c r="E513" s="53" t="s">
        <v>2805</v>
      </c>
      <c r="F513" s="195" t="s">
        <v>3187</v>
      </c>
      <c r="G513" s="53" t="s">
        <v>3252</v>
      </c>
      <c r="H513" s="54">
        <v>1254</v>
      </c>
      <c r="I513" s="53" t="s">
        <v>46</v>
      </c>
      <c r="J513" s="360" t="str">
        <f>IF(ISBLANK(INDEX('Policy Characteristics'!D:D,MATCH($C513,'Policy Characteristics'!$C:$C,0))),"",INDEX('Policy Characteristics'!D:D,MATCH($C513,'Policy Characteristics'!$C:$C,0)))</f>
        <v>Electrification + Hydrogen</v>
      </c>
      <c r="K513" s="358" t="str">
        <f>IF(ISBLANK(INDEX('Policy Characteristics'!E:E,MATCH($C513,'Policy Characteristics'!$C:$C,0))),"",INDEX('Policy Characteristics'!E:E,MATCH($C513,'Policy Characteristics'!$C:$C,0)))</f>
        <v>indst fuel type shifting</v>
      </c>
      <c r="L513" s="380">
        <f>IF(ISBLANK(INDEX('Policy Characteristics'!F:F,MATCH($C513,'Policy Characteristics'!$C:$C,0))),"",INDEX('Policy Characteristics'!F:F,MATCH($C513,'Policy Characteristics'!$C:$C,0)))</f>
        <v>0</v>
      </c>
      <c r="M513" s="380">
        <f>IF(ISBLANK(INDEX('Policy Characteristics'!G:G,MATCH($C513,'Policy Characteristics'!$C:$C,0))),"",INDEX('Policy Characteristics'!G:G,MATCH($C513,'Policy Characteristics'!$C:$C,0)))</f>
        <v>1</v>
      </c>
      <c r="N513" s="380">
        <f>IF(ISBLANK(INDEX('Policy Characteristics'!H:H,MATCH($C513,'Policy Characteristics'!$C:$C,0))),"",INDEX('Policy Characteristics'!H:H,MATCH($C513,'Policy Characteristics'!$C:$C,0)))</f>
        <v>0.01</v>
      </c>
      <c r="O513" s="358" t="str">
        <f>IF(ISBLANK(INDEX('Policy Characteristics'!I:I,MATCH($C513,'Policy Characteristics'!$C:$C,0))),"",INDEX('Policy Characteristics'!I:I,MATCH($C513,'Policy Characteristics'!$C:$C,0)))</f>
        <v>% of fuel shifted</v>
      </c>
      <c r="P513" s="358" t="str">
        <f>IF(ISBLANK(INDEX('Policy Characteristics'!J:J,MATCH($C513,'Policy Characteristics'!$C:$C,0))),"",INDEX('Policy Characteristics'!J:J,MATCH($C513,'Policy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3" s="358" t="str">
        <f>IF(ISBLANK(INDEX('Policy Characteristics'!K:K,MATCH($C513,'Policy Characteristics'!$C:$C,0))),"",INDEX('Policy Characteristics'!K:K,MATCH($C513,'Policy Characteristics'!$C:$C,0)))</f>
        <v>industry-ag-main.html#fuel-switching</v>
      </c>
      <c r="R513" s="358" t="str">
        <f>IF(ISBLANK(INDEX('Policy Characteristics'!L:L,MATCH($C513,'Policy Characteristics'!$C:$C,0))),"",INDEX('Policy Characteristics'!L:L,MATCH($C513,'Policy Characteristics'!$C:$C,0)))</f>
        <v>industry-elec-and-hydrogen.html</v>
      </c>
    </row>
    <row r="514" spans="1:18" x14ac:dyDescent="0.35">
      <c r="A514" s="358" t="str">
        <f>IF(ISBLANK(INDEX('Policy Characteristics'!A:A,MATCH($C514,'Policy Characteristics'!$C:$C,0))),"",INDEX('Policy Characteristics'!A:A,MATCH($C514,'Policy Characteristics'!$C:$C,0)))</f>
        <v>Industry</v>
      </c>
      <c r="B514" s="358" t="str">
        <f>IF(ISBLANK(INDEX('Policy Characteristics'!B:B,MATCH($C514,'Policy Characteristics'!$C:$C,0))),"",INDEX('Policy Characteristics'!B:B,MATCH($C514,'Policy Characteristics'!$C:$C,0)))</f>
        <v>Electrification + Hydrogen</v>
      </c>
      <c r="C514" s="362" t="str">
        <f t="shared" si="33"/>
        <v>Fraction of Industrial Fuel Use Shifted to Other Fuels</v>
      </c>
      <c r="D514" s="9" t="s">
        <v>3223</v>
      </c>
      <c r="E514" s="53" t="s">
        <v>2806</v>
      </c>
      <c r="F514" s="195" t="s">
        <v>3187</v>
      </c>
      <c r="G514" s="53" t="s">
        <v>3253</v>
      </c>
      <c r="H514" s="54">
        <v>1255</v>
      </c>
      <c r="I514" s="53" t="s">
        <v>46</v>
      </c>
      <c r="J514" s="360" t="str">
        <f>IF(ISBLANK(INDEX('Policy Characteristics'!D:D,MATCH($C514,'Policy Characteristics'!$C:$C,0))),"",INDEX('Policy Characteristics'!D:D,MATCH($C514,'Policy Characteristics'!$C:$C,0)))</f>
        <v>Electrification + Hydrogen</v>
      </c>
      <c r="K514" s="358" t="str">
        <f>IF(ISBLANK(INDEX('Policy Characteristics'!E:E,MATCH($C514,'Policy Characteristics'!$C:$C,0))),"",INDEX('Policy Characteristics'!E:E,MATCH($C514,'Policy Characteristics'!$C:$C,0)))</f>
        <v>indst fuel type shifting</v>
      </c>
      <c r="L514" s="380">
        <f>IF(ISBLANK(INDEX('Policy Characteristics'!F:F,MATCH($C514,'Policy Characteristics'!$C:$C,0))),"",INDEX('Policy Characteristics'!F:F,MATCH($C514,'Policy Characteristics'!$C:$C,0)))</f>
        <v>0</v>
      </c>
      <c r="M514" s="380">
        <f>IF(ISBLANK(INDEX('Policy Characteristics'!G:G,MATCH($C514,'Policy Characteristics'!$C:$C,0))),"",INDEX('Policy Characteristics'!G:G,MATCH($C514,'Policy Characteristics'!$C:$C,0)))</f>
        <v>1</v>
      </c>
      <c r="N514" s="380">
        <f>IF(ISBLANK(INDEX('Policy Characteristics'!H:H,MATCH($C514,'Policy Characteristics'!$C:$C,0))),"",INDEX('Policy Characteristics'!H:H,MATCH($C514,'Policy Characteristics'!$C:$C,0)))</f>
        <v>0.01</v>
      </c>
      <c r="O514" s="358" t="str">
        <f>IF(ISBLANK(INDEX('Policy Characteristics'!I:I,MATCH($C514,'Policy Characteristics'!$C:$C,0))),"",INDEX('Policy Characteristics'!I:I,MATCH($C514,'Policy Characteristics'!$C:$C,0)))</f>
        <v>% of fuel shifted</v>
      </c>
      <c r="P514" s="358" t="str">
        <f>IF(ISBLANK(INDEX('Policy Characteristics'!J:J,MATCH($C514,'Policy Characteristics'!$C:$C,0))),"",INDEX('Policy Characteristics'!J:J,MATCH($C514,'Policy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4" s="358" t="str">
        <f>IF(ISBLANK(INDEX('Policy Characteristics'!K:K,MATCH($C514,'Policy Characteristics'!$C:$C,0))),"",INDEX('Policy Characteristics'!K:K,MATCH($C514,'Policy Characteristics'!$C:$C,0)))</f>
        <v>industry-ag-main.html#fuel-switching</v>
      </c>
      <c r="R514" s="358" t="str">
        <f>IF(ISBLANK(INDEX('Policy Characteristics'!L:L,MATCH($C514,'Policy Characteristics'!$C:$C,0))),"",INDEX('Policy Characteristics'!L:L,MATCH($C514,'Policy Characteristics'!$C:$C,0)))</f>
        <v>industry-elec-and-hydrogen.html</v>
      </c>
    </row>
    <row r="515" spans="1:18" x14ac:dyDescent="0.35">
      <c r="A515" s="358" t="str">
        <f>IF(ISBLANK(INDEX('Policy Characteristics'!A:A,MATCH($C515,'Policy Characteristics'!$C:$C,0))),"",INDEX('Policy Characteristics'!A:A,MATCH($C515,'Policy Characteristics'!$C:$C,0)))</f>
        <v>Industry</v>
      </c>
      <c r="B515" s="358" t="str">
        <f>IF(ISBLANK(INDEX('Policy Characteristics'!B:B,MATCH($C515,'Policy Characteristics'!$C:$C,0))),"",INDEX('Policy Characteristics'!B:B,MATCH($C515,'Policy Characteristics'!$C:$C,0)))</f>
        <v>Electrification + Hydrogen</v>
      </c>
      <c r="C515" s="362" t="str">
        <f t="shared" si="33"/>
        <v>Fraction of Industrial Fuel Use Shifted to Other Fuels</v>
      </c>
      <c r="D515" s="9" t="s">
        <v>3223</v>
      </c>
      <c r="E515" s="53" t="s">
        <v>2807</v>
      </c>
      <c r="F515" s="195" t="s">
        <v>3187</v>
      </c>
      <c r="G515" s="53" t="s">
        <v>3254</v>
      </c>
      <c r="H515" s="54">
        <v>1256</v>
      </c>
      <c r="I515" s="53" t="s">
        <v>46</v>
      </c>
      <c r="J515" s="360" t="str">
        <f>IF(ISBLANK(INDEX('Policy Characteristics'!D:D,MATCH($C515,'Policy Characteristics'!$C:$C,0))),"",INDEX('Policy Characteristics'!D:D,MATCH($C515,'Policy Characteristics'!$C:$C,0)))</f>
        <v>Electrification + Hydrogen</v>
      </c>
      <c r="K515" s="358" t="str">
        <f>IF(ISBLANK(INDEX('Policy Characteristics'!E:E,MATCH($C515,'Policy Characteristics'!$C:$C,0))),"",INDEX('Policy Characteristics'!E:E,MATCH($C515,'Policy Characteristics'!$C:$C,0)))</f>
        <v>indst fuel type shifting</v>
      </c>
      <c r="L515" s="380">
        <f>IF(ISBLANK(INDEX('Policy Characteristics'!F:F,MATCH($C515,'Policy Characteristics'!$C:$C,0))),"",INDEX('Policy Characteristics'!F:F,MATCH($C515,'Policy Characteristics'!$C:$C,0)))</f>
        <v>0</v>
      </c>
      <c r="M515" s="380">
        <f>IF(ISBLANK(INDEX('Policy Characteristics'!G:G,MATCH($C515,'Policy Characteristics'!$C:$C,0))),"",INDEX('Policy Characteristics'!G:G,MATCH($C515,'Policy Characteristics'!$C:$C,0)))</f>
        <v>1</v>
      </c>
      <c r="N515" s="380">
        <f>IF(ISBLANK(INDEX('Policy Characteristics'!H:H,MATCH($C515,'Policy Characteristics'!$C:$C,0))),"",INDEX('Policy Characteristics'!H:H,MATCH($C515,'Policy Characteristics'!$C:$C,0)))</f>
        <v>0.01</v>
      </c>
      <c r="O515" s="358" t="str">
        <f>IF(ISBLANK(INDEX('Policy Characteristics'!I:I,MATCH($C515,'Policy Characteristics'!$C:$C,0))),"",INDEX('Policy Characteristics'!I:I,MATCH($C515,'Policy Characteristics'!$C:$C,0)))</f>
        <v>% of fuel shifted</v>
      </c>
      <c r="P515" s="358" t="str">
        <f>IF(ISBLANK(INDEX('Policy Characteristics'!J:J,MATCH($C515,'Policy Characteristics'!$C:$C,0))),"",INDEX('Policy Characteristics'!J:J,MATCH($C515,'Policy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5" s="358" t="str">
        <f>IF(ISBLANK(INDEX('Policy Characteristics'!K:K,MATCH($C515,'Policy Characteristics'!$C:$C,0))),"",INDEX('Policy Characteristics'!K:K,MATCH($C515,'Policy Characteristics'!$C:$C,0)))</f>
        <v>industry-ag-main.html#fuel-switching</v>
      </c>
      <c r="R515" s="358" t="str">
        <f>IF(ISBLANK(INDEX('Policy Characteristics'!L:L,MATCH($C515,'Policy Characteristics'!$C:$C,0))),"",INDEX('Policy Characteristics'!L:L,MATCH($C515,'Policy Characteristics'!$C:$C,0)))</f>
        <v>industry-elec-and-hydrogen.html</v>
      </c>
    </row>
    <row r="516" spans="1:18" x14ac:dyDescent="0.35">
      <c r="A516" s="358" t="str">
        <f>IF(ISBLANK(INDEX('Policy Characteristics'!A:A,MATCH($C516,'Policy Characteristics'!$C:$C,0))),"",INDEX('Policy Characteristics'!A:A,MATCH($C516,'Policy Characteristics'!$C:$C,0)))</f>
        <v>Industry</v>
      </c>
      <c r="B516" s="358" t="str">
        <f>IF(ISBLANK(INDEX('Policy Characteristics'!B:B,MATCH($C516,'Policy Characteristics'!$C:$C,0))),"",INDEX('Policy Characteristics'!B:B,MATCH($C516,'Policy Characteristics'!$C:$C,0)))</f>
        <v>Electrification + Hydrogen</v>
      </c>
      <c r="C516" s="362" t="str">
        <f t="shared" si="33"/>
        <v>Fraction of Industrial Fuel Use Shifted to Other Fuels</v>
      </c>
      <c r="D516" s="9" t="s">
        <v>3223</v>
      </c>
      <c r="E516" s="53" t="s">
        <v>2804</v>
      </c>
      <c r="F516" s="195" t="s">
        <v>3187</v>
      </c>
      <c r="G516" s="53" t="s">
        <v>3255</v>
      </c>
      <c r="H516" s="54">
        <v>1257</v>
      </c>
      <c r="I516" s="53" t="s">
        <v>45</v>
      </c>
      <c r="J516" s="360" t="str">
        <f>IF(ISBLANK(INDEX('Policy Characteristics'!D:D,MATCH($C516,'Policy Characteristics'!$C:$C,0))),"",INDEX('Policy Characteristics'!D:D,MATCH($C516,'Policy Characteristics'!$C:$C,0)))</f>
        <v>Electrification + Hydrogen</v>
      </c>
      <c r="K516" s="358" t="str">
        <f>IF(ISBLANK(INDEX('Policy Characteristics'!E:E,MATCH($C516,'Policy Characteristics'!$C:$C,0))),"",INDEX('Policy Characteristics'!E:E,MATCH($C516,'Policy Characteristics'!$C:$C,0)))</f>
        <v>indst fuel type shifting</v>
      </c>
      <c r="L516" s="380">
        <f>IF(ISBLANK(INDEX('Policy Characteristics'!F:F,MATCH($C516,'Policy Characteristics'!$C:$C,0))),"",INDEX('Policy Characteristics'!F:F,MATCH($C516,'Policy Characteristics'!$C:$C,0)))</f>
        <v>0</v>
      </c>
      <c r="M516" s="380">
        <f>IF(ISBLANK(INDEX('Policy Characteristics'!G:G,MATCH($C516,'Policy Characteristics'!$C:$C,0))),"",INDEX('Policy Characteristics'!G:G,MATCH($C516,'Policy Characteristics'!$C:$C,0)))</f>
        <v>1</v>
      </c>
      <c r="N516" s="380">
        <f>IF(ISBLANK(INDEX('Policy Characteristics'!H:H,MATCH($C516,'Policy Characteristics'!$C:$C,0))),"",INDEX('Policy Characteristics'!H:H,MATCH($C516,'Policy Characteristics'!$C:$C,0)))</f>
        <v>0.01</v>
      </c>
      <c r="O516" s="358" t="str">
        <f>IF(ISBLANK(INDEX('Policy Characteristics'!I:I,MATCH($C516,'Policy Characteristics'!$C:$C,0))),"",INDEX('Policy Characteristics'!I:I,MATCH($C516,'Policy Characteristics'!$C:$C,0)))</f>
        <v>% of fuel shifted</v>
      </c>
      <c r="P516" s="358" t="str">
        <f>IF(ISBLANK(INDEX('Policy Characteristics'!J:J,MATCH($C516,'Policy Characteristics'!$C:$C,0))),"",INDEX('Policy Characteristics'!J:J,MATCH($C516,'Policy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6" s="358" t="str">
        <f>IF(ISBLANK(INDEX('Policy Characteristics'!K:K,MATCH($C516,'Policy Characteristics'!$C:$C,0))),"",INDEX('Policy Characteristics'!K:K,MATCH($C516,'Policy Characteristics'!$C:$C,0)))</f>
        <v>industry-ag-main.html#fuel-switching</v>
      </c>
      <c r="R516" s="358" t="str">
        <f>IF(ISBLANK(INDEX('Policy Characteristics'!L:L,MATCH($C516,'Policy Characteristics'!$C:$C,0))),"",INDEX('Policy Characteristics'!L:L,MATCH($C516,'Policy Characteristics'!$C:$C,0)))</f>
        <v>industry-elec-and-hydrogen.html</v>
      </c>
    </row>
    <row r="517" spans="1:18" x14ac:dyDescent="0.35">
      <c r="A517" s="358" t="str">
        <f>IF(ISBLANK(INDEX('Policy Characteristics'!A:A,MATCH($C517,'Policy Characteristics'!$C:$C,0))),"",INDEX('Policy Characteristics'!A:A,MATCH($C517,'Policy Characteristics'!$C:$C,0)))</f>
        <v>Industry</v>
      </c>
      <c r="B517" s="358" t="str">
        <f>IF(ISBLANK(INDEX('Policy Characteristics'!B:B,MATCH($C517,'Policy Characteristics'!$C:$C,0))),"",INDEX('Policy Characteristics'!B:B,MATCH($C517,'Policy Characteristics'!$C:$C,0)))</f>
        <v>Electrification + Hydrogen</v>
      </c>
      <c r="C517" s="362" t="str">
        <f t="shared" si="33"/>
        <v>Fraction of Industrial Fuel Use Shifted to Other Fuels</v>
      </c>
      <c r="D517" s="9" t="s">
        <v>3224</v>
      </c>
      <c r="E517" s="53" t="s">
        <v>2463</v>
      </c>
      <c r="F517" s="195" t="s">
        <v>3188</v>
      </c>
      <c r="G517" s="53" t="s">
        <v>3246</v>
      </c>
      <c r="H517" s="54">
        <v>1258</v>
      </c>
      <c r="I517" s="53" t="s">
        <v>45</v>
      </c>
      <c r="J517" s="360" t="str">
        <f>IF(ISBLANK(INDEX('Policy Characteristics'!D:D,MATCH($C517,'Policy Characteristics'!$C:$C,0))),"",INDEX('Policy Characteristics'!D:D,MATCH($C517,'Policy Characteristics'!$C:$C,0)))</f>
        <v>Electrification + Hydrogen</v>
      </c>
      <c r="K517" s="358" t="str">
        <f>IF(ISBLANK(INDEX('Policy Characteristics'!E:E,MATCH($C517,'Policy Characteristics'!$C:$C,0))),"",INDEX('Policy Characteristics'!E:E,MATCH($C517,'Policy Characteristics'!$C:$C,0)))</f>
        <v>indst fuel type shifting</v>
      </c>
      <c r="L517" s="380">
        <f>IF(ISBLANK(INDEX('Policy Characteristics'!F:F,MATCH($C517,'Policy Characteristics'!$C:$C,0))),"",INDEX('Policy Characteristics'!F:F,MATCH($C517,'Policy Characteristics'!$C:$C,0)))</f>
        <v>0</v>
      </c>
      <c r="M517" s="380">
        <f>IF(ISBLANK(INDEX('Policy Characteristics'!G:G,MATCH($C517,'Policy Characteristics'!$C:$C,0))),"",INDEX('Policy Characteristics'!G:G,MATCH($C517,'Policy Characteristics'!$C:$C,0)))</f>
        <v>1</v>
      </c>
      <c r="N517" s="380">
        <f>IF(ISBLANK(INDEX('Policy Characteristics'!H:H,MATCH($C517,'Policy Characteristics'!$C:$C,0))),"",INDEX('Policy Characteristics'!H:H,MATCH($C517,'Policy Characteristics'!$C:$C,0)))</f>
        <v>0.01</v>
      </c>
      <c r="O517" s="358" t="str">
        <f>IF(ISBLANK(INDEX('Policy Characteristics'!I:I,MATCH($C517,'Policy Characteristics'!$C:$C,0))),"",INDEX('Policy Characteristics'!I:I,MATCH($C517,'Policy Characteristics'!$C:$C,0)))</f>
        <v>% of fuel shifted</v>
      </c>
      <c r="P517" s="358" t="str">
        <f>IF(ISBLANK(INDEX('Policy Characteristics'!J:J,MATCH($C517,'Policy Characteristics'!$C:$C,0))),"",INDEX('Policy Characteristics'!J:J,MATCH($C517,'Policy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7" s="358" t="str">
        <f>IF(ISBLANK(INDEX('Policy Characteristics'!K:K,MATCH($C517,'Policy Characteristics'!$C:$C,0))),"",INDEX('Policy Characteristics'!K:K,MATCH($C517,'Policy Characteristics'!$C:$C,0)))</f>
        <v>industry-ag-main.html#fuel-switching</v>
      </c>
      <c r="R517" s="358" t="str">
        <f>IF(ISBLANK(INDEX('Policy Characteristics'!L:L,MATCH($C517,'Policy Characteristics'!$C:$C,0))),"",INDEX('Policy Characteristics'!L:L,MATCH($C517,'Policy Characteristics'!$C:$C,0)))</f>
        <v>industry-elec-and-hydrogen.html</v>
      </c>
    </row>
    <row r="518" spans="1:18" x14ac:dyDescent="0.35">
      <c r="A518" s="358" t="str">
        <f>IF(ISBLANK(INDEX('Policy Characteristics'!A:A,MATCH($C518,'Policy Characteristics'!$C:$C,0))),"",INDEX('Policy Characteristics'!A:A,MATCH($C518,'Policy Characteristics'!$C:$C,0)))</f>
        <v>Industry</v>
      </c>
      <c r="B518" s="358" t="str">
        <f>IF(ISBLANK(INDEX('Policy Characteristics'!B:B,MATCH($C518,'Policy Characteristics'!$C:$C,0))),"",INDEX('Policy Characteristics'!B:B,MATCH($C518,'Policy Characteristics'!$C:$C,0)))</f>
        <v>Electrification + Hydrogen</v>
      </c>
      <c r="C518" s="362" t="str">
        <f t="shared" si="33"/>
        <v>Fraction of Industrial Fuel Use Shifted to Other Fuels</v>
      </c>
      <c r="D518" s="9" t="s">
        <v>3224</v>
      </c>
      <c r="E518" s="53" t="s">
        <v>2464</v>
      </c>
      <c r="F518" s="195" t="s">
        <v>3188</v>
      </c>
      <c r="G518" s="53" t="s">
        <v>3247</v>
      </c>
      <c r="H518" s="54">
        <v>1259</v>
      </c>
      <c r="I518" s="53" t="s">
        <v>46</v>
      </c>
      <c r="J518" s="360" t="str">
        <f>IF(ISBLANK(INDEX('Policy Characteristics'!D:D,MATCH($C518,'Policy Characteristics'!$C:$C,0))),"",INDEX('Policy Characteristics'!D:D,MATCH($C518,'Policy Characteristics'!$C:$C,0)))</f>
        <v>Electrification + Hydrogen</v>
      </c>
      <c r="K518" s="358" t="str">
        <f>IF(ISBLANK(INDEX('Policy Characteristics'!E:E,MATCH($C518,'Policy Characteristics'!$C:$C,0))),"",INDEX('Policy Characteristics'!E:E,MATCH($C518,'Policy Characteristics'!$C:$C,0)))</f>
        <v>indst fuel type shifting</v>
      </c>
      <c r="L518" s="380">
        <f>IF(ISBLANK(INDEX('Policy Characteristics'!F:F,MATCH($C518,'Policy Characteristics'!$C:$C,0))),"",INDEX('Policy Characteristics'!F:F,MATCH($C518,'Policy Characteristics'!$C:$C,0)))</f>
        <v>0</v>
      </c>
      <c r="M518" s="380">
        <f>IF(ISBLANK(INDEX('Policy Characteristics'!G:G,MATCH($C518,'Policy Characteristics'!$C:$C,0))),"",INDEX('Policy Characteristics'!G:G,MATCH($C518,'Policy Characteristics'!$C:$C,0)))</f>
        <v>1</v>
      </c>
      <c r="N518" s="380">
        <f>IF(ISBLANK(INDEX('Policy Characteristics'!H:H,MATCH($C518,'Policy Characteristics'!$C:$C,0))),"",INDEX('Policy Characteristics'!H:H,MATCH($C518,'Policy Characteristics'!$C:$C,0)))</f>
        <v>0.01</v>
      </c>
      <c r="O518" s="358" t="str">
        <f>IF(ISBLANK(INDEX('Policy Characteristics'!I:I,MATCH($C518,'Policy Characteristics'!$C:$C,0))),"",INDEX('Policy Characteristics'!I:I,MATCH($C518,'Policy Characteristics'!$C:$C,0)))</f>
        <v>% of fuel shifted</v>
      </c>
      <c r="P518" s="358" t="str">
        <f>IF(ISBLANK(INDEX('Policy Characteristics'!J:J,MATCH($C518,'Policy Characteristics'!$C:$C,0))),"",INDEX('Policy Characteristics'!J:J,MATCH($C518,'Policy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8" s="358" t="str">
        <f>IF(ISBLANK(INDEX('Policy Characteristics'!K:K,MATCH($C518,'Policy Characteristics'!$C:$C,0))),"",INDEX('Policy Characteristics'!K:K,MATCH($C518,'Policy Characteristics'!$C:$C,0)))</f>
        <v>industry-ag-main.html#fuel-switching</v>
      </c>
      <c r="R518" s="358" t="str">
        <f>IF(ISBLANK(INDEX('Policy Characteristics'!L:L,MATCH($C518,'Policy Characteristics'!$C:$C,0))),"",INDEX('Policy Characteristics'!L:L,MATCH($C518,'Policy Characteristics'!$C:$C,0)))</f>
        <v>industry-elec-and-hydrogen.html</v>
      </c>
    </row>
    <row r="519" spans="1:18" x14ac:dyDescent="0.35">
      <c r="A519" s="358" t="str">
        <f>IF(ISBLANK(INDEX('Policy Characteristics'!A:A,MATCH($C519,'Policy Characteristics'!$C:$C,0))),"",INDEX('Policy Characteristics'!A:A,MATCH($C519,'Policy Characteristics'!$C:$C,0)))</f>
        <v>Industry</v>
      </c>
      <c r="B519" s="358" t="str">
        <f>IF(ISBLANK(INDEX('Policy Characteristics'!B:B,MATCH($C519,'Policy Characteristics'!$C:$C,0))),"",INDEX('Policy Characteristics'!B:B,MATCH($C519,'Policy Characteristics'!$C:$C,0)))</f>
        <v>Electrification + Hydrogen</v>
      </c>
      <c r="C519" s="362" t="str">
        <f t="shared" si="33"/>
        <v>Fraction of Industrial Fuel Use Shifted to Other Fuels</v>
      </c>
      <c r="D519" s="9" t="s">
        <v>3224</v>
      </c>
      <c r="E519" s="53" t="s">
        <v>2465</v>
      </c>
      <c r="F519" s="195" t="s">
        <v>3188</v>
      </c>
      <c r="G519" s="53" t="s">
        <v>3248</v>
      </c>
      <c r="H519" s="54">
        <v>1260</v>
      </c>
      <c r="I519" s="53" t="s">
        <v>46</v>
      </c>
      <c r="J519" s="360" t="str">
        <f>IF(ISBLANK(INDEX('Policy Characteristics'!D:D,MATCH($C519,'Policy Characteristics'!$C:$C,0))),"",INDEX('Policy Characteristics'!D:D,MATCH($C519,'Policy Characteristics'!$C:$C,0)))</f>
        <v>Electrification + Hydrogen</v>
      </c>
      <c r="K519" s="358" t="str">
        <f>IF(ISBLANK(INDEX('Policy Characteristics'!E:E,MATCH($C519,'Policy Characteristics'!$C:$C,0))),"",INDEX('Policy Characteristics'!E:E,MATCH($C519,'Policy Characteristics'!$C:$C,0)))</f>
        <v>indst fuel type shifting</v>
      </c>
      <c r="L519" s="380">
        <f>IF(ISBLANK(INDEX('Policy Characteristics'!F:F,MATCH($C519,'Policy Characteristics'!$C:$C,0))),"",INDEX('Policy Characteristics'!F:F,MATCH($C519,'Policy Characteristics'!$C:$C,0)))</f>
        <v>0</v>
      </c>
      <c r="M519" s="380">
        <f>IF(ISBLANK(INDEX('Policy Characteristics'!G:G,MATCH($C519,'Policy Characteristics'!$C:$C,0))),"",INDEX('Policy Characteristics'!G:G,MATCH($C519,'Policy Characteristics'!$C:$C,0)))</f>
        <v>1</v>
      </c>
      <c r="N519" s="380">
        <f>IF(ISBLANK(INDEX('Policy Characteristics'!H:H,MATCH($C519,'Policy Characteristics'!$C:$C,0))),"",INDEX('Policy Characteristics'!H:H,MATCH($C519,'Policy Characteristics'!$C:$C,0)))</f>
        <v>0.01</v>
      </c>
      <c r="O519" s="358" t="str">
        <f>IF(ISBLANK(INDEX('Policy Characteristics'!I:I,MATCH($C519,'Policy Characteristics'!$C:$C,0))),"",INDEX('Policy Characteristics'!I:I,MATCH($C519,'Policy Characteristics'!$C:$C,0)))</f>
        <v>% of fuel shifted</v>
      </c>
      <c r="P519" s="358" t="str">
        <f>IF(ISBLANK(INDEX('Policy Characteristics'!J:J,MATCH($C519,'Policy Characteristics'!$C:$C,0))),"",INDEX('Policy Characteristics'!J:J,MATCH($C519,'Policy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9" s="358" t="str">
        <f>IF(ISBLANK(INDEX('Policy Characteristics'!K:K,MATCH($C519,'Policy Characteristics'!$C:$C,0))),"",INDEX('Policy Characteristics'!K:K,MATCH($C519,'Policy Characteristics'!$C:$C,0)))</f>
        <v>industry-ag-main.html#fuel-switching</v>
      </c>
      <c r="R519" s="358" t="str">
        <f>IF(ISBLANK(INDEX('Policy Characteristics'!L:L,MATCH($C519,'Policy Characteristics'!$C:$C,0))),"",INDEX('Policy Characteristics'!L:L,MATCH($C519,'Policy Characteristics'!$C:$C,0)))</f>
        <v>industry-elec-and-hydrogen.html</v>
      </c>
    </row>
    <row r="520" spans="1:18" x14ac:dyDescent="0.35">
      <c r="A520" s="358" t="str">
        <f>IF(ISBLANK(INDEX('Policy Characteristics'!A:A,MATCH($C520,'Policy Characteristics'!$C:$C,0))),"",INDEX('Policy Characteristics'!A:A,MATCH($C520,'Policy Characteristics'!$C:$C,0)))</f>
        <v>Industry</v>
      </c>
      <c r="B520" s="358" t="str">
        <f>IF(ISBLANK(INDEX('Policy Characteristics'!B:B,MATCH($C520,'Policy Characteristics'!$C:$C,0))),"",INDEX('Policy Characteristics'!B:B,MATCH($C520,'Policy Characteristics'!$C:$C,0)))</f>
        <v>Electrification + Hydrogen</v>
      </c>
      <c r="C520" s="362" t="str">
        <f t="shared" si="33"/>
        <v>Fraction of Industrial Fuel Use Shifted to Other Fuels</v>
      </c>
      <c r="D520" s="9" t="s">
        <v>3224</v>
      </c>
      <c r="E520" s="53" t="s">
        <v>2466</v>
      </c>
      <c r="F520" s="195" t="s">
        <v>3188</v>
      </c>
      <c r="G520" s="53" t="s">
        <v>3249</v>
      </c>
      <c r="H520" s="54">
        <v>1261</v>
      </c>
      <c r="I520" s="53" t="s">
        <v>46</v>
      </c>
      <c r="J520" s="360" t="str">
        <f>IF(ISBLANK(INDEX('Policy Characteristics'!D:D,MATCH($C520,'Policy Characteristics'!$C:$C,0))),"",INDEX('Policy Characteristics'!D:D,MATCH($C520,'Policy Characteristics'!$C:$C,0)))</f>
        <v>Electrification + Hydrogen</v>
      </c>
      <c r="K520" s="358" t="str">
        <f>IF(ISBLANK(INDEX('Policy Characteristics'!E:E,MATCH($C520,'Policy Characteristics'!$C:$C,0))),"",INDEX('Policy Characteristics'!E:E,MATCH($C520,'Policy Characteristics'!$C:$C,0)))</f>
        <v>indst fuel type shifting</v>
      </c>
      <c r="L520" s="380">
        <f>IF(ISBLANK(INDEX('Policy Characteristics'!F:F,MATCH($C520,'Policy Characteristics'!$C:$C,0))),"",INDEX('Policy Characteristics'!F:F,MATCH($C520,'Policy Characteristics'!$C:$C,0)))</f>
        <v>0</v>
      </c>
      <c r="M520" s="380">
        <f>IF(ISBLANK(INDEX('Policy Characteristics'!G:G,MATCH($C520,'Policy Characteristics'!$C:$C,0))),"",INDEX('Policy Characteristics'!G:G,MATCH($C520,'Policy Characteristics'!$C:$C,0)))</f>
        <v>1</v>
      </c>
      <c r="N520" s="380">
        <f>IF(ISBLANK(INDEX('Policy Characteristics'!H:H,MATCH($C520,'Policy Characteristics'!$C:$C,0))),"",INDEX('Policy Characteristics'!H:H,MATCH($C520,'Policy Characteristics'!$C:$C,0)))</f>
        <v>0.01</v>
      </c>
      <c r="O520" s="358" t="str">
        <f>IF(ISBLANK(INDEX('Policy Characteristics'!I:I,MATCH($C520,'Policy Characteristics'!$C:$C,0))),"",INDEX('Policy Characteristics'!I:I,MATCH($C520,'Policy Characteristics'!$C:$C,0)))</f>
        <v>% of fuel shifted</v>
      </c>
      <c r="P520" s="358" t="str">
        <f>IF(ISBLANK(INDEX('Policy Characteristics'!J:J,MATCH($C520,'Policy Characteristics'!$C:$C,0))),"",INDEX('Policy Characteristics'!J:J,MATCH($C520,'Policy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0" s="358" t="str">
        <f>IF(ISBLANK(INDEX('Policy Characteristics'!K:K,MATCH($C520,'Policy Characteristics'!$C:$C,0))),"",INDEX('Policy Characteristics'!K:K,MATCH($C520,'Policy Characteristics'!$C:$C,0)))</f>
        <v>industry-ag-main.html#fuel-switching</v>
      </c>
      <c r="R520" s="358" t="str">
        <f>IF(ISBLANK(INDEX('Policy Characteristics'!L:L,MATCH($C520,'Policy Characteristics'!$C:$C,0))),"",INDEX('Policy Characteristics'!L:L,MATCH($C520,'Policy Characteristics'!$C:$C,0)))</f>
        <v>industry-elec-and-hydrogen.html</v>
      </c>
    </row>
    <row r="521" spans="1:18" x14ac:dyDescent="0.35">
      <c r="A521" s="358" t="str">
        <f>IF(ISBLANK(INDEX('Policy Characteristics'!A:A,MATCH($C521,'Policy Characteristics'!$C:$C,0))),"",INDEX('Policy Characteristics'!A:A,MATCH($C521,'Policy Characteristics'!$C:$C,0)))</f>
        <v>Industry</v>
      </c>
      <c r="B521" s="358" t="str">
        <f>IF(ISBLANK(INDEX('Policy Characteristics'!B:B,MATCH($C521,'Policy Characteristics'!$C:$C,0))),"",INDEX('Policy Characteristics'!B:B,MATCH($C521,'Policy Characteristics'!$C:$C,0)))</f>
        <v>Electrification + Hydrogen</v>
      </c>
      <c r="C521" s="362" t="str">
        <f t="shared" si="33"/>
        <v>Fraction of Industrial Fuel Use Shifted to Other Fuels</v>
      </c>
      <c r="D521" s="9" t="s">
        <v>3224</v>
      </c>
      <c r="E521" s="53" t="s">
        <v>2467</v>
      </c>
      <c r="F521" s="195" t="s">
        <v>3188</v>
      </c>
      <c r="G521" s="53" t="s">
        <v>3250</v>
      </c>
      <c r="H521" s="54">
        <v>1262</v>
      </c>
      <c r="I521" s="53" t="s">
        <v>46</v>
      </c>
      <c r="J521" s="360" t="str">
        <f>IF(ISBLANK(INDEX('Policy Characteristics'!D:D,MATCH($C521,'Policy Characteristics'!$C:$C,0))),"",INDEX('Policy Characteristics'!D:D,MATCH($C521,'Policy Characteristics'!$C:$C,0)))</f>
        <v>Electrification + Hydrogen</v>
      </c>
      <c r="K521" s="358" t="str">
        <f>IF(ISBLANK(INDEX('Policy Characteristics'!E:E,MATCH($C521,'Policy Characteristics'!$C:$C,0))),"",INDEX('Policy Characteristics'!E:E,MATCH($C521,'Policy Characteristics'!$C:$C,0)))</f>
        <v>indst fuel type shifting</v>
      </c>
      <c r="L521" s="380">
        <f>IF(ISBLANK(INDEX('Policy Characteristics'!F:F,MATCH($C521,'Policy Characteristics'!$C:$C,0))),"",INDEX('Policy Characteristics'!F:F,MATCH($C521,'Policy Characteristics'!$C:$C,0)))</f>
        <v>0</v>
      </c>
      <c r="M521" s="380">
        <f>IF(ISBLANK(INDEX('Policy Characteristics'!G:G,MATCH($C521,'Policy Characteristics'!$C:$C,0))),"",INDEX('Policy Characteristics'!G:G,MATCH($C521,'Policy Characteristics'!$C:$C,0)))</f>
        <v>1</v>
      </c>
      <c r="N521" s="380">
        <f>IF(ISBLANK(INDEX('Policy Characteristics'!H:H,MATCH($C521,'Policy Characteristics'!$C:$C,0))),"",INDEX('Policy Characteristics'!H:H,MATCH($C521,'Policy Characteristics'!$C:$C,0)))</f>
        <v>0.01</v>
      </c>
      <c r="O521" s="358" t="str">
        <f>IF(ISBLANK(INDEX('Policy Characteristics'!I:I,MATCH($C521,'Policy Characteristics'!$C:$C,0))),"",INDEX('Policy Characteristics'!I:I,MATCH($C521,'Policy Characteristics'!$C:$C,0)))</f>
        <v>% of fuel shifted</v>
      </c>
      <c r="P521" s="358" t="str">
        <f>IF(ISBLANK(INDEX('Policy Characteristics'!J:J,MATCH($C521,'Policy Characteristics'!$C:$C,0))),"",INDEX('Policy Characteristics'!J:J,MATCH($C521,'Policy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1" s="358" t="str">
        <f>IF(ISBLANK(INDEX('Policy Characteristics'!K:K,MATCH($C521,'Policy Characteristics'!$C:$C,0))),"",INDEX('Policy Characteristics'!K:K,MATCH($C521,'Policy Characteristics'!$C:$C,0)))</f>
        <v>industry-ag-main.html#fuel-switching</v>
      </c>
      <c r="R521" s="358" t="str">
        <f>IF(ISBLANK(INDEX('Policy Characteristics'!L:L,MATCH($C521,'Policy Characteristics'!$C:$C,0))),"",INDEX('Policy Characteristics'!L:L,MATCH($C521,'Policy Characteristics'!$C:$C,0)))</f>
        <v>industry-elec-and-hydrogen.html</v>
      </c>
    </row>
    <row r="522" spans="1:18" x14ac:dyDescent="0.35">
      <c r="A522" s="358" t="str">
        <f>IF(ISBLANK(INDEX('Policy Characteristics'!A:A,MATCH($C522,'Policy Characteristics'!$C:$C,0))),"",INDEX('Policy Characteristics'!A:A,MATCH($C522,'Policy Characteristics'!$C:$C,0)))</f>
        <v>Industry</v>
      </c>
      <c r="B522" s="358" t="str">
        <f>IF(ISBLANK(INDEX('Policy Characteristics'!B:B,MATCH($C522,'Policy Characteristics'!$C:$C,0))),"",INDEX('Policy Characteristics'!B:B,MATCH($C522,'Policy Characteristics'!$C:$C,0)))</f>
        <v>Electrification + Hydrogen</v>
      </c>
      <c r="C522" s="362" t="str">
        <f t="shared" si="33"/>
        <v>Fraction of Industrial Fuel Use Shifted to Other Fuels</v>
      </c>
      <c r="D522" s="9" t="s">
        <v>3224</v>
      </c>
      <c r="E522" s="53" t="s">
        <v>2468</v>
      </c>
      <c r="F522" s="195" t="s">
        <v>3188</v>
      </c>
      <c r="G522" s="53" t="s">
        <v>3251</v>
      </c>
      <c r="H522" s="54">
        <v>1263</v>
      </c>
      <c r="I522" s="53" t="s">
        <v>46</v>
      </c>
      <c r="J522" s="360" t="str">
        <f>IF(ISBLANK(INDEX('Policy Characteristics'!D:D,MATCH($C522,'Policy Characteristics'!$C:$C,0))),"",INDEX('Policy Characteristics'!D:D,MATCH($C522,'Policy Characteristics'!$C:$C,0)))</f>
        <v>Electrification + Hydrogen</v>
      </c>
      <c r="K522" s="358" t="str">
        <f>IF(ISBLANK(INDEX('Policy Characteristics'!E:E,MATCH($C522,'Policy Characteristics'!$C:$C,0))),"",INDEX('Policy Characteristics'!E:E,MATCH($C522,'Policy Characteristics'!$C:$C,0)))</f>
        <v>indst fuel type shifting</v>
      </c>
      <c r="L522" s="380">
        <f>IF(ISBLANK(INDEX('Policy Characteristics'!F:F,MATCH($C522,'Policy Characteristics'!$C:$C,0))),"",INDEX('Policy Characteristics'!F:F,MATCH($C522,'Policy Characteristics'!$C:$C,0)))</f>
        <v>0</v>
      </c>
      <c r="M522" s="380">
        <f>IF(ISBLANK(INDEX('Policy Characteristics'!G:G,MATCH($C522,'Policy Characteristics'!$C:$C,0))),"",INDEX('Policy Characteristics'!G:G,MATCH($C522,'Policy Characteristics'!$C:$C,0)))</f>
        <v>1</v>
      </c>
      <c r="N522" s="380">
        <f>IF(ISBLANK(INDEX('Policy Characteristics'!H:H,MATCH($C522,'Policy Characteristics'!$C:$C,0))),"",INDEX('Policy Characteristics'!H:H,MATCH($C522,'Policy Characteristics'!$C:$C,0)))</f>
        <v>0.01</v>
      </c>
      <c r="O522" s="358" t="str">
        <f>IF(ISBLANK(INDEX('Policy Characteristics'!I:I,MATCH($C522,'Policy Characteristics'!$C:$C,0))),"",INDEX('Policy Characteristics'!I:I,MATCH($C522,'Policy Characteristics'!$C:$C,0)))</f>
        <v>% of fuel shifted</v>
      </c>
      <c r="P522" s="358" t="str">
        <f>IF(ISBLANK(INDEX('Policy Characteristics'!J:J,MATCH($C522,'Policy Characteristics'!$C:$C,0))),"",INDEX('Policy Characteristics'!J:J,MATCH($C522,'Policy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2" s="358" t="str">
        <f>IF(ISBLANK(INDEX('Policy Characteristics'!K:K,MATCH($C522,'Policy Characteristics'!$C:$C,0))),"",INDEX('Policy Characteristics'!K:K,MATCH($C522,'Policy Characteristics'!$C:$C,0)))</f>
        <v>industry-ag-main.html#fuel-switching</v>
      </c>
      <c r="R522" s="358" t="str">
        <f>IF(ISBLANK(INDEX('Policy Characteristics'!L:L,MATCH($C522,'Policy Characteristics'!$C:$C,0))),"",INDEX('Policy Characteristics'!L:L,MATCH($C522,'Policy Characteristics'!$C:$C,0)))</f>
        <v>industry-elec-and-hydrogen.html</v>
      </c>
    </row>
    <row r="523" spans="1:18" x14ac:dyDescent="0.35">
      <c r="A523" s="358" t="str">
        <f>IF(ISBLANK(INDEX('Policy Characteristics'!A:A,MATCH($C523,'Policy Characteristics'!$C:$C,0))),"",INDEX('Policy Characteristics'!A:A,MATCH($C523,'Policy Characteristics'!$C:$C,0)))</f>
        <v>Industry</v>
      </c>
      <c r="B523" s="358" t="str">
        <f>IF(ISBLANK(INDEX('Policy Characteristics'!B:B,MATCH($C523,'Policy Characteristics'!$C:$C,0))),"",INDEX('Policy Characteristics'!B:B,MATCH($C523,'Policy Characteristics'!$C:$C,0)))</f>
        <v>Electrification + Hydrogen</v>
      </c>
      <c r="C523" s="362" t="str">
        <f t="shared" si="33"/>
        <v>Fraction of Industrial Fuel Use Shifted to Other Fuels</v>
      </c>
      <c r="D523" s="9" t="s">
        <v>3224</v>
      </c>
      <c r="E523" s="53" t="s">
        <v>2805</v>
      </c>
      <c r="F523" s="195" t="s">
        <v>3188</v>
      </c>
      <c r="G523" s="53" t="s">
        <v>3252</v>
      </c>
      <c r="H523" s="54">
        <v>1264</v>
      </c>
      <c r="I523" s="53" t="s">
        <v>46</v>
      </c>
      <c r="J523" s="360" t="str">
        <f>IF(ISBLANK(INDEX('Policy Characteristics'!D:D,MATCH($C523,'Policy Characteristics'!$C:$C,0))),"",INDEX('Policy Characteristics'!D:D,MATCH($C523,'Policy Characteristics'!$C:$C,0)))</f>
        <v>Electrification + Hydrogen</v>
      </c>
      <c r="K523" s="358" t="str">
        <f>IF(ISBLANK(INDEX('Policy Characteristics'!E:E,MATCH($C523,'Policy Characteristics'!$C:$C,0))),"",INDEX('Policy Characteristics'!E:E,MATCH($C523,'Policy Characteristics'!$C:$C,0)))</f>
        <v>indst fuel type shifting</v>
      </c>
      <c r="L523" s="380">
        <f>IF(ISBLANK(INDEX('Policy Characteristics'!F:F,MATCH($C523,'Policy Characteristics'!$C:$C,0))),"",INDEX('Policy Characteristics'!F:F,MATCH($C523,'Policy Characteristics'!$C:$C,0)))</f>
        <v>0</v>
      </c>
      <c r="M523" s="380">
        <f>IF(ISBLANK(INDEX('Policy Characteristics'!G:G,MATCH($C523,'Policy Characteristics'!$C:$C,0))),"",INDEX('Policy Characteristics'!G:G,MATCH($C523,'Policy Characteristics'!$C:$C,0)))</f>
        <v>1</v>
      </c>
      <c r="N523" s="380">
        <f>IF(ISBLANK(INDEX('Policy Characteristics'!H:H,MATCH($C523,'Policy Characteristics'!$C:$C,0))),"",INDEX('Policy Characteristics'!H:H,MATCH($C523,'Policy Characteristics'!$C:$C,0)))</f>
        <v>0.01</v>
      </c>
      <c r="O523" s="358" t="str">
        <f>IF(ISBLANK(INDEX('Policy Characteristics'!I:I,MATCH($C523,'Policy Characteristics'!$C:$C,0))),"",INDEX('Policy Characteristics'!I:I,MATCH($C523,'Policy Characteristics'!$C:$C,0)))</f>
        <v>% of fuel shifted</v>
      </c>
      <c r="P523" s="358" t="str">
        <f>IF(ISBLANK(INDEX('Policy Characteristics'!J:J,MATCH($C523,'Policy Characteristics'!$C:$C,0))),"",INDEX('Policy Characteristics'!J:J,MATCH($C523,'Policy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3" s="358" t="str">
        <f>IF(ISBLANK(INDEX('Policy Characteristics'!K:K,MATCH($C523,'Policy Characteristics'!$C:$C,0))),"",INDEX('Policy Characteristics'!K:K,MATCH($C523,'Policy Characteristics'!$C:$C,0)))</f>
        <v>industry-ag-main.html#fuel-switching</v>
      </c>
      <c r="R523" s="358" t="str">
        <f>IF(ISBLANK(INDEX('Policy Characteristics'!L:L,MATCH($C523,'Policy Characteristics'!$C:$C,0))),"",INDEX('Policy Characteristics'!L:L,MATCH($C523,'Policy Characteristics'!$C:$C,0)))</f>
        <v>industry-elec-and-hydrogen.html</v>
      </c>
    </row>
    <row r="524" spans="1:18" x14ac:dyDescent="0.35">
      <c r="A524" s="358" t="str">
        <f>IF(ISBLANK(INDEX('Policy Characteristics'!A:A,MATCH($C524,'Policy Characteristics'!$C:$C,0))),"",INDEX('Policy Characteristics'!A:A,MATCH($C524,'Policy Characteristics'!$C:$C,0)))</f>
        <v>Industry</v>
      </c>
      <c r="B524" s="358" t="str">
        <f>IF(ISBLANK(INDEX('Policy Characteristics'!B:B,MATCH($C524,'Policy Characteristics'!$C:$C,0))),"",INDEX('Policy Characteristics'!B:B,MATCH($C524,'Policy Characteristics'!$C:$C,0)))</f>
        <v>Electrification + Hydrogen</v>
      </c>
      <c r="C524" s="362" t="str">
        <f t="shared" si="33"/>
        <v>Fraction of Industrial Fuel Use Shifted to Other Fuels</v>
      </c>
      <c r="D524" s="9" t="s">
        <v>3224</v>
      </c>
      <c r="E524" s="53" t="s">
        <v>2806</v>
      </c>
      <c r="F524" s="195" t="s">
        <v>3188</v>
      </c>
      <c r="G524" s="53" t="s">
        <v>3253</v>
      </c>
      <c r="H524" s="54">
        <v>1265</v>
      </c>
      <c r="I524" s="53" t="s">
        <v>46</v>
      </c>
      <c r="J524" s="360" t="str">
        <f>IF(ISBLANK(INDEX('Policy Characteristics'!D:D,MATCH($C524,'Policy Characteristics'!$C:$C,0))),"",INDEX('Policy Characteristics'!D:D,MATCH($C524,'Policy Characteristics'!$C:$C,0)))</f>
        <v>Electrification + Hydrogen</v>
      </c>
      <c r="K524" s="358" t="str">
        <f>IF(ISBLANK(INDEX('Policy Characteristics'!E:E,MATCH($C524,'Policy Characteristics'!$C:$C,0))),"",INDEX('Policy Characteristics'!E:E,MATCH($C524,'Policy Characteristics'!$C:$C,0)))</f>
        <v>indst fuel type shifting</v>
      </c>
      <c r="L524" s="380">
        <f>IF(ISBLANK(INDEX('Policy Characteristics'!F:F,MATCH($C524,'Policy Characteristics'!$C:$C,0))),"",INDEX('Policy Characteristics'!F:F,MATCH($C524,'Policy Characteristics'!$C:$C,0)))</f>
        <v>0</v>
      </c>
      <c r="M524" s="380">
        <f>IF(ISBLANK(INDEX('Policy Characteristics'!G:G,MATCH($C524,'Policy Characteristics'!$C:$C,0))),"",INDEX('Policy Characteristics'!G:G,MATCH($C524,'Policy Characteristics'!$C:$C,0)))</f>
        <v>1</v>
      </c>
      <c r="N524" s="380">
        <f>IF(ISBLANK(INDEX('Policy Characteristics'!H:H,MATCH($C524,'Policy Characteristics'!$C:$C,0))),"",INDEX('Policy Characteristics'!H:H,MATCH($C524,'Policy Characteristics'!$C:$C,0)))</f>
        <v>0.01</v>
      </c>
      <c r="O524" s="358" t="str">
        <f>IF(ISBLANK(INDEX('Policy Characteristics'!I:I,MATCH($C524,'Policy Characteristics'!$C:$C,0))),"",INDEX('Policy Characteristics'!I:I,MATCH($C524,'Policy Characteristics'!$C:$C,0)))</f>
        <v>% of fuel shifted</v>
      </c>
      <c r="P524" s="358" t="str">
        <f>IF(ISBLANK(INDEX('Policy Characteristics'!J:J,MATCH($C524,'Policy Characteristics'!$C:$C,0))),"",INDEX('Policy Characteristics'!J:J,MATCH($C524,'Policy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4" s="358" t="str">
        <f>IF(ISBLANK(INDEX('Policy Characteristics'!K:K,MATCH($C524,'Policy Characteristics'!$C:$C,0))),"",INDEX('Policy Characteristics'!K:K,MATCH($C524,'Policy Characteristics'!$C:$C,0)))</f>
        <v>industry-ag-main.html#fuel-switching</v>
      </c>
      <c r="R524" s="358" t="str">
        <f>IF(ISBLANK(INDEX('Policy Characteristics'!L:L,MATCH($C524,'Policy Characteristics'!$C:$C,0))),"",INDEX('Policy Characteristics'!L:L,MATCH($C524,'Policy Characteristics'!$C:$C,0)))</f>
        <v>industry-elec-and-hydrogen.html</v>
      </c>
    </row>
    <row r="525" spans="1:18" x14ac:dyDescent="0.35">
      <c r="A525" s="358" t="str">
        <f>IF(ISBLANK(INDEX('Policy Characteristics'!A:A,MATCH($C525,'Policy Characteristics'!$C:$C,0))),"",INDEX('Policy Characteristics'!A:A,MATCH($C525,'Policy Characteristics'!$C:$C,0)))</f>
        <v>Industry</v>
      </c>
      <c r="B525" s="358" t="str">
        <f>IF(ISBLANK(INDEX('Policy Characteristics'!B:B,MATCH($C525,'Policy Characteristics'!$C:$C,0))),"",INDEX('Policy Characteristics'!B:B,MATCH($C525,'Policy Characteristics'!$C:$C,0)))</f>
        <v>Electrification + Hydrogen</v>
      </c>
      <c r="C525" s="362" t="str">
        <f t="shared" si="33"/>
        <v>Fraction of Industrial Fuel Use Shifted to Other Fuels</v>
      </c>
      <c r="D525" s="9" t="s">
        <v>3224</v>
      </c>
      <c r="E525" s="53" t="s">
        <v>2807</v>
      </c>
      <c r="F525" s="195" t="s">
        <v>3188</v>
      </c>
      <c r="G525" s="53" t="s">
        <v>3254</v>
      </c>
      <c r="H525" s="54">
        <v>1266</v>
      </c>
      <c r="I525" s="53" t="s">
        <v>46</v>
      </c>
      <c r="J525" s="360" t="str">
        <f>IF(ISBLANK(INDEX('Policy Characteristics'!D:D,MATCH($C525,'Policy Characteristics'!$C:$C,0))),"",INDEX('Policy Characteristics'!D:D,MATCH($C525,'Policy Characteristics'!$C:$C,0)))</f>
        <v>Electrification + Hydrogen</v>
      </c>
      <c r="K525" s="358" t="str">
        <f>IF(ISBLANK(INDEX('Policy Characteristics'!E:E,MATCH($C525,'Policy Characteristics'!$C:$C,0))),"",INDEX('Policy Characteristics'!E:E,MATCH($C525,'Policy Characteristics'!$C:$C,0)))</f>
        <v>indst fuel type shifting</v>
      </c>
      <c r="L525" s="380">
        <f>IF(ISBLANK(INDEX('Policy Characteristics'!F:F,MATCH($C525,'Policy Characteristics'!$C:$C,0))),"",INDEX('Policy Characteristics'!F:F,MATCH($C525,'Policy Characteristics'!$C:$C,0)))</f>
        <v>0</v>
      </c>
      <c r="M525" s="380">
        <f>IF(ISBLANK(INDEX('Policy Characteristics'!G:G,MATCH($C525,'Policy Characteristics'!$C:$C,0))),"",INDEX('Policy Characteristics'!G:G,MATCH($C525,'Policy Characteristics'!$C:$C,0)))</f>
        <v>1</v>
      </c>
      <c r="N525" s="380">
        <f>IF(ISBLANK(INDEX('Policy Characteristics'!H:H,MATCH($C525,'Policy Characteristics'!$C:$C,0))),"",INDEX('Policy Characteristics'!H:H,MATCH($C525,'Policy Characteristics'!$C:$C,0)))</f>
        <v>0.01</v>
      </c>
      <c r="O525" s="358" t="str">
        <f>IF(ISBLANK(INDEX('Policy Characteristics'!I:I,MATCH($C525,'Policy Characteristics'!$C:$C,0))),"",INDEX('Policy Characteristics'!I:I,MATCH($C525,'Policy Characteristics'!$C:$C,0)))</f>
        <v>% of fuel shifted</v>
      </c>
      <c r="P525" s="358" t="str">
        <f>IF(ISBLANK(INDEX('Policy Characteristics'!J:J,MATCH($C525,'Policy Characteristics'!$C:$C,0))),"",INDEX('Policy Characteristics'!J:J,MATCH($C525,'Policy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5" s="358" t="str">
        <f>IF(ISBLANK(INDEX('Policy Characteristics'!K:K,MATCH($C525,'Policy Characteristics'!$C:$C,0))),"",INDEX('Policy Characteristics'!K:K,MATCH($C525,'Policy Characteristics'!$C:$C,0)))</f>
        <v>industry-ag-main.html#fuel-switching</v>
      </c>
      <c r="R525" s="358" t="str">
        <f>IF(ISBLANK(INDEX('Policy Characteristics'!L:L,MATCH($C525,'Policy Characteristics'!$C:$C,0))),"",INDEX('Policy Characteristics'!L:L,MATCH($C525,'Policy Characteristics'!$C:$C,0)))</f>
        <v>industry-elec-and-hydrogen.html</v>
      </c>
    </row>
    <row r="526" spans="1:18" x14ac:dyDescent="0.35">
      <c r="A526" s="358" t="str">
        <f>IF(ISBLANK(INDEX('Policy Characteristics'!A:A,MATCH($C526,'Policy Characteristics'!$C:$C,0))),"",INDEX('Policy Characteristics'!A:A,MATCH($C526,'Policy Characteristics'!$C:$C,0)))</f>
        <v>Industry</v>
      </c>
      <c r="B526" s="358" t="str">
        <f>IF(ISBLANK(INDEX('Policy Characteristics'!B:B,MATCH($C526,'Policy Characteristics'!$C:$C,0))),"",INDEX('Policy Characteristics'!B:B,MATCH($C526,'Policy Characteristics'!$C:$C,0)))</f>
        <v>Electrification + Hydrogen</v>
      </c>
      <c r="C526" s="362" t="str">
        <f t="shared" si="33"/>
        <v>Fraction of Industrial Fuel Use Shifted to Other Fuels</v>
      </c>
      <c r="D526" s="9" t="s">
        <v>3224</v>
      </c>
      <c r="E526" s="53" t="s">
        <v>2804</v>
      </c>
      <c r="F526" s="195" t="s">
        <v>3188</v>
      </c>
      <c r="G526" s="53" t="s">
        <v>3255</v>
      </c>
      <c r="H526" s="54">
        <v>1267</v>
      </c>
      <c r="I526" s="53" t="s">
        <v>45</v>
      </c>
      <c r="J526" s="360" t="str">
        <f>IF(ISBLANK(INDEX('Policy Characteristics'!D:D,MATCH($C526,'Policy Characteristics'!$C:$C,0))),"",INDEX('Policy Characteristics'!D:D,MATCH($C526,'Policy Characteristics'!$C:$C,0)))</f>
        <v>Electrification + Hydrogen</v>
      </c>
      <c r="K526" s="358" t="str">
        <f>IF(ISBLANK(INDEX('Policy Characteristics'!E:E,MATCH($C526,'Policy Characteristics'!$C:$C,0))),"",INDEX('Policy Characteristics'!E:E,MATCH($C526,'Policy Characteristics'!$C:$C,0)))</f>
        <v>indst fuel type shifting</v>
      </c>
      <c r="L526" s="380">
        <f>IF(ISBLANK(INDEX('Policy Characteristics'!F:F,MATCH($C526,'Policy Characteristics'!$C:$C,0))),"",INDEX('Policy Characteristics'!F:F,MATCH($C526,'Policy Characteristics'!$C:$C,0)))</f>
        <v>0</v>
      </c>
      <c r="M526" s="380">
        <f>IF(ISBLANK(INDEX('Policy Characteristics'!G:G,MATCH($C526,'Policy Characteristics'!$C:$C,0))),"",INDEX('Policy Characteristics'!G:G,MATCH($C526,'Policy Characteristics'!$C:$C,0)))</f>
        <v>1</v>
      </c>
      <c r="N526" s="380">
        <f>IF(ISBLANK(INDEX('Policy Characteristics'!H:H,MATCH($C526,'Policy Characteristics'!$C:$C,0))),"",INDEX('Policy Characteristics'!H:H,MATCH($C526,'Policy Characteristics'!$C:$C,0)))</f>
        <v>0.01</v>
      </c>
      <c r="O526" s="358" t="str">
        <f>IF(ISBLANK(INDEX('Policy Characteristics'!I:I,MATCH($C526,'Policy Characteristics'!$C:$C,0))),"",INDEX('Policy Characteristics'!I:I,MATCH($C526,'Policy Characteristics'!$C:$C,0)))</f>
        <v>% of fuel shifted</v>
      </c>
      <c r="P526" s="358" t="str">
        <f>IF(ISBLANK(INDEX('Policy Characteristics'!J:J,MATCH($C526,'Policy Characteristics'!$C:$C,0))),"",INDEX('Policy Characteristics'!J:J,MATCH($C526,'Policy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6" s="358" t="str">
        <f>IF(ISBLANK(INDEX('Policy Characteristics'!K:K,MATCH($C526,'Policy Characteristics'!$C:$C,0))),"",INDEX('Policy Characteristics'!K:K,MATCH($C526,'Policy Characteristics'!$C:$C,0)))</f>
        <v>industry-ag-main.html#fuel-switching</v>
      </c>
      <c r="R526" s="358" t="str">
        <f>IF(ISBLANK(INDEX('Policy Characteristics'!L:L,MATCH($C526,'Policy Characteristics'!$C:$C,0))),"",INDEX('Policy Characteristics'!L:L,MATCH($C526,'Policy Characteristics'!$C:$C,0)))</f>
        <v>industry-elec-and-hydrogen.html</v>
      </c>
    </row>
    <row r="527" spans="1:18" x14ac:dyDescent="0.35">
      <c r="A527" s="358" t="str">
        <f>IF(ISBLANK(INDEX('Policy Characteristics'!A:A,MATCH($C527,'Policy Characteristics'!$C:$C,0))),"",INDEX('Policy Characteristics'!A:A,MATCH($C527,'Policy Characteristics'!$C:$C,0)))</f>
        <v>Industry</v>
      </c>
      <c r="B527" s="358" t="str">
        <f>IF(ISBLANK(INDEX('Policy Characteristics'!B:B,MATCH($C527,'Policy Characteristics'!$C:$C,0))),"",INDEX('Policy Characteristics'!B:B,MATCH($C527,'Policy Characteristics'!$C:$C,0)))</f>
        <v>Electrification + Hydrogen</v>
      </c>
      <c r="C527" s="362" t="str">
        <f t="shared" si="33"/>
        <v>Fraction of Industrial Fuel Use Shifted to Other Fuels</v>
      </c>
      <c r="D527" s="9" t="s">
        <v>3225</v>
      </c>
      <c r="E527" s="53" t="s">
        <v>2463</v>
      </c>
      <c r="F527" s="195" t="s">
        <v>3189</v>
      </c>
      <c r="G527" s="53" t="s">
        <v>3246</v>
      </c>
      <c r="H527" s="54">
        <v>1268</v>
      </c>
      <c r="I527" s="53" t="s">
        <v>45</v>
      </c>
      <c r="J527" s="360" t="str">
        <f>IF(ISBLANK(INDEX('Policy Characteristics'!D:D,MATCH($C527,'Policy Characteristics'!$C:$C,0))),"",INDEX('Policy Characteristics'!D:D,MATCH($C527,'Policy Characteristics'!$C:$C,0)))</f>
        <v>Electrification + Hydrogen</v>
      </c>
      <c r="K527" s="358" t="str">
        <f>IF(ISBLANK(INDEX('Policy Characteristics'!E:E,MATCH($C527,'Policy Characteristics'!$C:$C,0))),"",INDEX('Policy Characteristics'!E:E,MATCH($C527,'Policy Characteristics'!$C:$C,0)))</f>
        <v>indst fuel type shifting</v>
      </c>
      <c r="L527" s="380">
        <f>IF(ISBLANK(INDEX('Policy Characteristics'!F:F,MATCH($C527,'Policy Characteristics'!$C:$C,0))),"",INDEX('Policy Characteristics'!F:F,MATCH($C527,'Policy Characteristics'!$C:$C,0)))</f>
        <v>0</v>
      </c>
      <c r="M527" s="380">
        <f>IF(ISBLANK(INDEX('Policy Characteristics'!G:G,MATCH($C527,'Policy Characteristics'!$C:$C,0))),"",INDEX('Policy Characteristics'!G:G,MATCH($C527,'Policy Characteristics'!$C:$C,0)))</f>
        <v>1</v>
      </c>
      <c r="N527" s="380">
        <f>IF(ISBLANK(INDEX('Policy Characteristics'!H:H,MATCH($C527,'Policy Characteristics'!$C:$C,0))),"",INDEX('Policy Characteristics'!H:H,MATCH($C527,'Policy Characteristics'!$C:$C,0)))</f>
        <v>0.01</v>
      </c>
      <c r="O527" s="358" t="str">
        <f>IF(ISBLANK(INDEX('Policy Characteristics'!I:I,MATCH($C527,'Policy Characteristics'!$C:$C,0))),"",INDEX('Policy Characteristics'!I:I,MATCH($C527,'Policy Characteristics'!$C:$C,0)))</f>
        <v>% of fuel shifted</v>
      </c>
      <c r="P527" s="358" t="str">
        <f>IF(ISBLANK(INDEX('Policy Characteristics'!J:J,MATCH($C527,'Policy Characteristics'!$C:$C,0))),"",INDEX('Policy Characteristics'!J:J,MATCH($C527,'Policy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7" s="358" t="str">
        <f>IF(ISBLANK(INDEX('Policy Characteristics'!K:K,MATCH($C527,'Policy Characteristics'!$C:$C,0))),"",INDEX('Policy Characteristics'!K:K,MATCH($C527,'Policy Characteristics'!$C:$C,0)))</f>
        <v>industry-ag-main.html#fuel-switching</v>
      </c>
      <c r="R527" s="358" t="str">
        <f>IF(ISBLANK(INDEX('Policy Characteristics'!L:L,MATCH($C527,'Policy Characteristics'!$C:$C,0))),"",INDEX('Policy Characteristics'!L:L,MATCH($C527,'Policy Characteristics'!$C:$C,0)))</f>
        <v>industry-elec-and-hydrogen.html</v>
      </c>
    </row>
    <row r="528" spans="1:18" x14ac:dyDescent="0.35">
      <c r="A528" s="358" t="str">
        <f>IF(ISBLANK(INDEX('Policy Characteristics'!A:A,MATCH($C528,'Policy Characteristics'!$C:$C,0))),"",INDEX('Policy Characteristics'!A:A,MATCH($C528,'Policy Characteristics'!$C:$C,0)))</f>
        <v>Industry</v>
      </c>
      <c r="B528" s="358" t="str">
        <f>IF(ISBLANK(INDEX('Policy Characteristics'!B:B,MATCH($C528,'Policy Characteristics'!$C:$C,0))),"",INDEX('Policy Characteristics'!B:B,MATCH($C528,'Policy Characteristics'!$C:$C,0)))</f>
        <v>Electrification + Hydrogen</v>
      </c>
      <c r="C528" s="362" t="str">
        <f t="shared" si="33"/>
        <v>Fraction of Industrial Fuel Use Shifted to Other Fuels</v>
      </c>
      <c r="D528" s="9" t="s">
        <v>3225</v>
      </c>
      <c r="E528" s="53" t="s">
        <v>2464</v>
      </c>
      <c r="F528" s="195" t="s">
        <v>3189</v>
      </c>
      <c r="G528" s="53" t="s">
        <v>3247</v>
      </c>
      <c r="H528" s="54">
        <v>1269</v>
      </c>
      <c r="I528" s="53" t="s">
        <v>46</v>
      </c>
      <c r="J528" s="360" t="str">
        <f>IF(ISBLANK(INDEX('Policy Characteristics'!D:D,MATCH($C528,'Policy Characteristics'!$C:$C,0))),"",INDEX('Policy Characteristics'!D:D,MATCH($C528,'Policy Characteristics'!$C:$C,0)))</f>
        <v>Electrification + Hydrogen</v>
      </c>
      <c r="K528" s="358" t="str">
        <f>IF(ISBLANK(INDEX('Policy Characteristics'!E:E,MATCH($C528,'Policy Characteristics'!$C:$C,0))),"",INDEX('Policy Characteristics'!E:E,MATCH($C528,'Policy Characteristics'!$C:$C,0)))</f>
        <v>indst fuel type shifting</v>
      </c>
      <c r="L528" s="380">
        <f>IF(ISBLANK(INDEX('Policy Characteristics'!F:F,MATCH($C528,'Policy Characteristics'!$C:$C,0))),"",INDEX('Policy Characteristics'!F:F,MATCH($C528,'Policy Characteristics'!$C:$C,0)))</f>
        <v>0</v>
      </c>
      <c r="M528" s="380">
        <f>IF(ISBLANK(INDEX('Policy Characteristics'!G:G,MATCH($C528,'Policy Characteristics'!$C:$C,0))),"",INDEX('Policy Characteristics'!G:G,MATCH($C528,'Policy Characteristics'!$C:$C,0)))</f>
        <v>1</v>
      </c>
      <c r="N528" s="380">
        <f>IF(ISBLANK(INDEX('Policy Characteristics'!H:H,MATCH($C528,'Policy Characteristics'!$C:$C,0))),"",INDEX('Policy Characteristics'!H:H,MATCH($C528,'Policy Characteristics'!$C:$C,0)))</f>
        <v>0.01</v>
      </c>
      <c r="O528" s="358" t="str">
        <f>IF(ISBLANK(INDEX('Policy Characteristics'!I:I,MATCH($C528,'Policy Characteristics'!$C:$C,0))),"",INDEX('Policy Characteristics'!I:I,MATCH($C528,'Policy Characteristics'!$C:$C,0)))</f>
        <v>% of fuel shifted</v>
      </c>
      <c r="P528" s="358" t="str">
        <f>IF(ISBLANK(INDEX('Policy Characteristics'!J:J,MATCH($C528,'Policy Characteristics'!$C:$C,0))),"",INDEX('Policy Characteristics'!J:J,MATCH($C528,'Policy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8" s="358" t="str">
        <f>IF(ISBLANK(INDEX('Policy Characteristics'!K:K,MATCH($C528,'Policy Characteristics'!$C:$C,0))),"",INDEX('Policy Characteristics'!K:K,MATCH($C528,'Policy Characteristics'!$C:$C,0)))</f>
        <v>industry-ag-main.html#fuel-switching</v>
      </c>
      <c r="R528" s="358" t="str">
        <f>IF(ISBLANK(INDEX('Policy Characteristics'!L:L,MATCH($C528,'Policy Characteristics'!$C:$C,0))),"",INDEX('Policy Characteristics'!L:L,MATCH($C528,'Policy Characteristics'!$C:$C,0)))</f>
        <v>industry-elec-and-hydrogen.html</v>
      </c>
    </row>
    <row r="529" spans="1:18" x14ac:dyDescent="0.35">
      <c r="A529" s="358" t="str">
        <f>IF(ISBLANK(INDEX('Policy Characteristics'!A:A,MATCH($C529,'Policy Characteristics'!$C:$C,0))),"",INDEX('Policy Characteristics'!A:A,MATCH($C529,'Policy Characteristics'!$C:$C,0)))</f>
        <v>Industry</v>
      </c>
      <c r="B529" s="358" t="str">
        <f>IF(ISBLANK(INDEX('Policy Characteristics'!B:B,MATCH($C529,'Policy Characteristics'!$C:$C,0))),"",INDEX('Policy Characteristics'!B:B,MATCH($C529,'Policy Characteristics'!$C:$C,0)))</f>
        <v>Electrification + Hydrogen</v>
      </c>
      <c r="C529" s="362" t="str">
        <f t="shared" si="33"/>
        <v>Fraction of Industrial Fuel Use Shifted to Other Fuels</v>
      </c>
      <c r="D529" s="9" t="s">
        <v>3225</v>
      </c>
      <c r="E529" s="53" t="s">
        <v>2465</v>
      </c>
      <c r="F529" s="195" t="s">
        <v>3189</v>
      </c>
      <c r="G529" s="53" t="s">
        <v>3248</v>
      </c>
      <c r="H529" s="54">
        <v>1270</v>
      </c>
      <c r="I529" s="53" t="s">
        <v>46</v>
      </c>
      <c r="J529" s="360" t="str">
        <f>IF(ISBLANK(INDEX('Policy Characteristics'!D:D,MATCH($C529,'Policy Characteristics'!$C:$C,0))),"",INDEX('Policy Characteristics'!D:D,MATCH($C529,'Policy Characteristics'!$C:$C,0)))</f>
        <v>Electrification + Hydrogen</v>
      </c>
      <c r="K529" s="358" t="str">
        <f>IF(ISBLANK(INDEX('Policy Characteristics'!E:E,MATCH($C529,'Policy Characteristics'!$C:$C,0))),"",INDEX('Policy Characteristics'!E:E,MATCH($C529,'Policy Characteristics'!$C:$C,0)))</f>
        <v>indst fuel type shifting</v>
      </c>
      <c r="L529" s="380">
        <f>IF(ISBLANK(INDEX('Policy Characteristics'!F:F,MATCH($C529,'Policy Characteristics'!$C:$C,0))),"",INDEX('Policy Characteristics'!F:F,MATCH($C529,'Policy Characteristics'!$C:$C,0)))</f>
        <v>0</v>
      </c>
      <c r="M529" s="380">
        <f>IF(ISBLANK(INDEX('Policy Characteristics'!G:G,MATCH($C529,'Policy Characteristics'!$C:$C,0))),"",INDEX('Policy Characteristics'!G:G,MATCH($C529,'Policy Characteristics'!$C:$C,0)))</f>
        <v>1</v>
      </c>
      <c r="N529" s="380">
        <f>IF(ISBLANK(INDEX('Policy Characteristics'!H:H,MATCH($C529,'Policy Characteristics'!$C:$C,0))),"",INDEX('Policy Characteristics'!H:H,MATCH($C529,'Policy Characteristics'!$C:$C,0)))</f>
        <v>0.01</v>
      </c>
      <c r="O529" s="358" t="str">
        <f>IF(ISBLANK(INDEX('Policy Characteristics'!I:I,MATCH($C529,'Policy Characteristics'!$C:$C,0))),"",INDEX('Policy Characteristics'!I:I,MATCH($C529,'Policy Characteristics'!$C:$C,0)))</f>
        <v>% of fuel shifted</v>
      </c>
      <c r="P529" s="358" t="str">
        <f>IF(ISBLANK(INDEX('Policy Characteristics'!J:J,MATCH($C529,'Policy Characteristics'!$C:$C,0))),"",INDEX('Policy Characteristics'!J:J,MATCH($C529,'Policy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9" s="358" t="str">
        <f>IF(ISBLANK(INDEX('Policy Characteristics'!K:K,MATCH($C529,'Policy Characteristics'!$C:$C,0))),"",INDEX('Policy Characteristics'!K:K,MATCH($C529,'Policy Characteristics'!$C:$C,0)))</f>
        <v>industry-ag-main.html#fuel-switching</v>
      </c>
      <c r="R529" s="358" t="str">
        <f>IF(ISBLANK(INDEX('Policy Characteristics'!L:L,MATCH($C529,'Policy Characteristics'!$C:$C,0))),"",INDEX('Policy Characteristics'!L:L,MATCH($C529,'Policy Characteristics'!$C:$C,0)))</f>
        <v>industry-elec-and-hydrogen.html</v>
      </c>
    </row>
    <row r="530" spans="1:18" x14ac:dyDescent="0.35">
      <c r="A530" s="358" t="str">
        <f>IF(ISBLANK(INDEX('Policy Characteristics'!A:A,MATCH($C530,'Policy Characteristics'!$C:$C,0))),"",INDEX('Policy Characteristics'!A:A,MATCH($C530,'Policy Characteristics'!$C:$C,0)))</f>
        <v>Industry</v>
      </c>
      <c r="B530" s="358" t="str">
        <f>IF(ISBLANK(INDEX('Policy Characteristics'!B:B,MATCH($C530,'Policy Characteristics'!$C:$C,0))),"",INDEX('Policy Characteristics'!B:B,MATCH($C530,'Policy Characteristics'!$C:$C,0)))</f>
        <v>Electrification + Hydrogen</v>
      </c>
      <c r="C530" s="362" t="str">
        <f t="shared" si="33"/>
        <v>Fraction of Industrial Fuel Use Shifted to Other Fuels</v>
      </c>
      <c r="D530" s="9" t="s">
        <v>3225</v>
      </c>
      <c r="E530" s="53" t="s">
        <v>2466</v>
      </c>
      <c r="F530" s="195" t="s">
        <v>3189</v>
      </c>
      <c r="G530" s="53" t="s">
        <v>3249</v>
      </c>
      <c r="H530" s="54">
        <v>1271</v>
      </c>
      <c r="I530" s="53" t="s">
        <v>46</v>
      </c>
      <c r="J530" s="360" t="str">
        <f>IF(ISBLANK(INDEX('Policy Characteristics'!D:D,MATCH($C530,'Policy Characteristics'!$C:$C,0))),"",INDEX('Policy Characteristics'!D:D,MATCH($C530,'Policy Characteristics'!$C:$C,0)))</f>
        <v>Electrification + Hydrogen</v>
      </c>
      <c r="K530" s="358" t="str">
        <f>IF(ISBLANK(INDEX('Policy Characteristics'!E:E,MATCH($C530,'Policy Characteristics'!$C:$C,0))),"",INDEX('Policy Characteristics'!E:E,MATCH($C530,'Policy Characteristics'!$C:$C,0)))</f>
        <v>indst fuel type shifting</v>
      </c>
      <c r="L530" s="380">
        <f>IF(ISBLANK(INDEX('Policy Characteristics'!F:F,MATCH($C530,'Policy Characteristics'!$C:$C,0))),"",INDEX('Policy Characteristics'!F:F,MATCH($C530,'Policy Characteristics'!$C:$C,0)))</f>
        <v>0</v>
      </c>
      <c r="M530" s="380">
        <f>IF(ISBLANK(INDEX('Policy Characteristics'!G:G,MATCH($C530,'Policy Characteristics'!$C:$C,0))),"",INDEX('Policy Characteristics'!G:G,MATCH($C530,'Policy Characteristics'!$C:$C,0)))</f>
        <v>1</v>
      </c>
      <c r="N530" s="380">
        <f>IF(ISBLANK(INDEX('Policy Characteristics'!H:H,MATCH($C530,'Policy Characteristics'!$C:$C,0))),"",INDEX('Policy Characteristics'!H:H,MATCH($C530,'Policy Characteristics'!$C:$C,0)))</f>
        <v>0.01</v>
      </c>
      <c r="O530" s="358" t="str">
        <f>IF(ISBLANK(INDEX('Policy Characteristics'!I:I,MATCH($C530,'Policy Characteristics'!$C:$C,0))),"",INDEX('Policy Characteristics'!I:I,MATCH($C530,'Policy Characteristics'!$C:$C,0)))</f>
        <v>% of fuel shifted</v>
      </c>
      <c r="P530" s="358" t="str">
        <f>IF(ISBLANK(INDEX('Policy Characteristics'!J:J,MATCH($C530,'Policy Characteristics'!$C:$C,0))),"",INDEX('Policy Characteristics'!J:J,MATCH($C530,'Policy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0" s="358" t="str">
        <f>IF(ISBLANK(INDEX('Policy Characteristics'!K:K,MATCH($C530,'Policy Characteristics'!$C:$C,0))),"",INDEX('Policy Characteristics'!K:K,MATCH($C530,'Policy Characteristics'!$C:$C,0)))</f>
        <v>industry-ag-main.html#fuel-switching</v>
      </c>
      <c r="R530" s="358" t="str">
        <f>IF(ISBLANK(INDEX('Policy Characteristics'!L:L,MATCH($C530,'Policy Characteristics'!$C:$C,0))),"",INDEX('Policy Characteristics'!L:L,MATCH($C530,'Policy Characteristics'!$C:$C,0)))</f>
        <v>industry-elec-and-hydrogen.html</v>
      </c>
    </row>
    <row r="531" spans="1:18" x14ac:dyDescent="0.35">
      <c r="A531" s="358" t="str">
        <f>IF(ISBLANK(INDEX('Policy Characteristics'!A:A,MATCH($C531,'Policy Characteristics'!$C:$C,0))),"",INDEX('Policy Characteristics'!A:A,MATCH($C531,'Policy Characteristics'!$C:$C,0)))</f>
        <v>Industry</v>
      </c>
      <c r="B531" s="358" t="str">
        <f>IF(ISBLANK(INDEX('Policy Characteristics'!B:B,MATCH($C531,'Policy Characteristics'!$C:$C,0))),"",INDEX('Policy Characteristics'!B:B,MATCH($C531,'Policy Characteristics'!$C:$C,0)))</f>
        <v>Electrification + Hydrogen</v>
      </c>
      <c r="C531" s="362" t="str">
        <f t="shared" si="33"/>
        <v>Fraction of Industrial Fuel Use Shifted to Other Fuels</v>
      </c>
      <c r="D531" s="9" t="s">
        <v>3225</v>
      </c>
      <c r="E531" s="53" t="s">
        <v>2467</v>
      </c>
      <c r="F531" s="195" t="s">
        <v>3189</v>
      </c>
      <c r="G531" s="53" t="s">
        <v>3250</v>
      </c>
      <c r="H531" s="54">
        <v>1272</v>
      </c>
      <c r="I531" s="53" t="s">
        <v>46</v>
      </c>
      <c r="J531" s="360" t="str">
        <f>IF(ISBLANK(INDEX('Policy Characteristics'!D:D,MATCH($C531,'Policy Characteristics'!$C:$C,0))),"",INDEX('Policy Characteristics'!D:D,MATCH($C531,'Policy Characteristics'!$C:$C,0)))</f>
        <v>Electrification + Hydrogen</v>
      </c>
      <c r="K531" s="358" t="str">
        <f>IF(ISBLANK(INDEX('Policy Characteristics'!E:E,MATCH($C531,'Policy Characteristics'!$C:$C,0))),"",INDEX('Policy Characteristics'!E:E,MATCH($C531,'Policy Characteristics'!$C:$C,0)))</f>
        <v>indst fuel type shifting</v>
      </c>
      <c r="L531" s="380">
        <f>IF(ISBLANK(INDEX('Policy Characteristics'!F:F,MATCH($C531,'Policy Characteristics'!$C:$C,0))),"",INDEX('Policy Characteristics'!F:F,MATCH($C531,'Policy Characteristics'!$C:$C,0)))</f>
        <v>0</v>
      </c>
      <c r="M531" s="380">
        <f>IF(ISBLANK(INDEX('Policy Characteristics'!G:G,MATCH($C531,'Policy Characteristics'!$C:$C,0))),"",INDEX('Policy Characteristics'!G:G,MATCH($C531,'Policy Characteristics'!$C:$C,0)))</f>
        <v>1</v>
      </c>
      <c r="N531" s="380">
        <f>IF(ISBLANK(INDEX('Policy Characteristics'!H:H,MATCH($C531,'Policy Characteristics'!$C:$C,0))),"",INDEX('Policy Characteristics'!H:H,MATCH($C531,'Policy Characteristics'!$C:$C,0)))</f>
        <v>0.01</v>
      </c>
      <c r="O531" s="358" t="str">
        <f>IF(ISBLANK(INDEX('Policy Characteristics'!I:I,MATCH($C531,'Policy Characteristics'!$C:$C,0))),"",INDEX('Policy Characteristics'!I:I,MATCH($C531,'Policy Characteristics'!$C:$C,0)))</f>
        <v>% of fuel shifted</v>
      </c>
      <c r="P531" s="358" t="str">
        <f>IF(ISBLANK(INDEX('Policy Characteristics'!J:J,MATCH($C531,'Policy Characteristics'!$C:$C,0))),"",INDEX('Policy Characteristics'!J:J,MATCH($C531,'Policy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1" s="358" t="str">
        <f>IF(ISBLANK(INDEX('Policy Characteristics'!K:K,MATCH($C531,'Policy Characteristics'!$C:$C,0))),"",INDEX('Policy Characteristics'!K:K,MATCH($C531,'Policy Characteristics'!$C:$C,0)))</f>
        <v>industry-ag-main.html#fuel-switching</v>
      </c>
      <c r="R531" s="358" t="str">
        <f>IF(ISBLANK(INDEX('Policy Characteristics'!L:L,MATCH($C531,'Policy Characteristics'!$C:$C,0))),"",INDEX('Policy Characteristics'!L:L,MATCH($C531,'Policy Characteristics'!$C:$C,0)))</f>
        <v>industry-elec-and-hydrogen.html</v>
      </c>
    </row>
    <row r="532" spans="1:18" x14ac:dyDescent="0.35">
      <c r="A532" s="358" t="str">
        <f>IF(ISBLANK(INDEX('Policy Characteristics'!A:A,MATCH($C532,'Policy Characteristics'!$C:$C,0))),"",INDEX('Policy Characteristics'!A:A,MATCH($C532,'Policy Characteristics'!$C:$C,0)))</f>
        <v>Industry</v>
      </c>
      <c r="B532" s="358" t="str">
        <f>IF(ISBLANK(INDEX('Policy Characteristics'!B:B,MATCH($C532,'Policy Characteristics'!$C:$C,0))),"",INDEX('Policy Characteristics'!B:B,MATCH($C532,'Policy Characteristics'!$C:$C,0)))</f>
        <v>Electrification + Hydrogen</v>
      </c>
      <c r="C532" s="362" t="str">
        <f t="shared" si="33"/>
        <v>Fraction of Industrial Fuel Use Shifted to Other Fuels</v>
      </c>
      <c r="D532" s="9" t="s">
        <v>3225</v>
      </c>
      <c r="E532" s="53" t="s">
        <v>2468</v>
      </c>
      <c r="F532" s="195" t="s">
        <v>3189</v>
      </c>
      <c r="G532" s="53" t="s">
        <v>3251</v>
      </c>
      <c r="H532" s="54">
        <v>1273</v>
      </c>
      <c r="I532" s="53" t="s">
        <v>46</v>
      </c>
      <c r="J532" s="360" t="str">
        <f>IF(ISBLANK(INDEX('Policy Characteristics'!D:D,MATCH($C532,'Policy Characteristics'!$C:$C,0))),"",INDEX('Policy Characteristics'!D:D,MATCH($C532,'Policy Characteristics'!$C:$C,0)))</f>
        <v>Electrification + Hydrogen</v>
      </c>
      <c r="K532" s="358" t="str">
        <f>IF(ISBLANK(INDEX('Policy Characteristics'!E:E,MATCH($C532,'Policy Characteristics'!$C:$C,0))),"",INDEX('Policy Characteristics'!E:E,MATCH($C532,'Policy Characteristics'!$C:$C,0)))</f>
        <v>indst fuel type shifting</v>
      </c>
      <c r="L532" s="380">
        <f>IF(ISBLANK(INDEX('Policy Characteristics'!F:F,MATCH($C532,'Policy Characteristics'!$C:$C,0))),"",INDEX('Policy Characteristics'!F:F,MATCH($C532,'Policy Characteristics'!$C:$C,0)))</f>
        <v>0</v>
      </c>
      <c r="M532" s="380">
        <f>IF(ISBLANK(INDEX('Policy Characteristics'!G:G,MATCH($C532,'Policy Characteristics'!$C:$C,0))),"",INDEX('Policy Characteristics'!G:G,MATCH($C532,'Policy Characteristics'!$C:$C,0)))</f>
        <v>1</v>
      </c>
      <c r="N532" s="380">
        <f>IF(ISBLANK(INDEX('Policy Characteristics'!H:H,MATCH($C532,'Policy Characteristics'!$C:$C,0))),"",INDEX('Policy Characteristics'!H:H,MATCH($C532,'Policy Characteristics'!$C:$C,0)))</f>
        <v>0.01</v>
      </c>
      <c r="O532" s="358" t="str">
        <f>IF(ISBLANK(INDEX('Policy Characteristics'!I:I,MATCH($C532,'Policy Characteristics'!$C:$C,0))),"",INDEX('Policy Characteristics'!I:I,MATCH($C532,'Policy Characteristics'!$C:$C,0)))</f>
        <v>% of fuel shifted</v>
      </c>
      <c r="P532" s="358" t="str">
        <f>IF(ISBLANK(INDEX('Policy Characteristics'!J:J,MATCH($C532,'Policy Characteristics'!$C:$C,0))),"",INDEX('Policy Characteristics'!J:J,MATCH($C532,'Policy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2" s="358" t="str">
        <f>IF(ISBLANK(INDEX('Policy Characteristics'!K:K,MATCH($C532,'Policy Characteristics'!$C:$C,0))),"",INDEX('Policy Characteristics'!K:K,MATCH($C532,'Policy Characteristics'!$C:$C,0)))</f>
        <v>industry-ag-main.html#fuel-switching</v>
      </c>
      <c r="R532" s="358" t="str">
        <f>IF(ISBLANK(INDEX('Policy Characteristics'!L:L,MATCH($C532,'Policy Characteristics'!$C:$C,0))),"",INDEX('Policy Characteristics'!L:L,MATCH($C532,'Policy Characteristics'!$C:$C,0)))</f>
        <v>industry-elec-and-hydrogen.html</v>
      </c>
    </row>
    <row r="533" spans="1:18" x14ac:dyDescent="0.35">
      <c r="A533" s="358" t="str">
        <f>IF(ISBLANK(INDEX('Policy Characteristics'!A:A,MATCH($C533,'Policy Characteristics'!$C:$C,0))),"",INDEX('Policy Characteristics'!A:A,MATCH($C533,'Policy Characteristics'!$C:$C,0)))</f>
        <v>Industry</v>
      </c>
      <c r="B533" s="358" t="str">
        <f>IF(ISBLANK(INDEX('Policy Characteristics'!B:B,MATCH($C533,'Policy Characteristics'!$C:$C,0))),"",INDEX('Policy Characteristics'!B:B,MATCH($C533,'Policy Characteristics'!$C:$C,0)))</f>
        <v>Electrification + Hydrogen</v>
      </c>
      <c r="C533" s="362" t="str">
        <f t="shared" si="33"/>
        <v>Fraction of Industrial Fuel Use Shifted to Other Fuels</v>
      </c>
      <c r="D533" s="9" t="s">
        <v>3225</v>
      </c>
      <c r="E533" s="53" t="s">
        <v>2805</v>
      </c>
      <c r="F533" s="195" t="s">
        <v>3189</v>
      </c>
      <c r="G533" s="53" t="s">
        <v>3252</v>
      </c>
      <c r="H533" s="54">
        <v>1274</v>
      </c>
      <c r="I533" s="53" t="s">
        <v>46</v>
      </c>
      <c r="J533" s="360" t="str">
        <f>IF(ISBLANK(INDEX('Policy Characteristics'!D:D,MATCH($C533,'Policy Characteristics'!$C:$C,0))),"",INDEX('Policy Characteristics'!D:D,MATCH($C533,'Policy Characteristics'!$C:$C,0)))</f>
        <v>Electrification + Hydrogen</v>
      </c>
      <c r="K533" s="358" t="str">
        <f>IF(ISBLANK(INDEX('Policy Characteristics'!E:E,MATCH($C533,'Policy Characteristics'!$C:$C,0))),"",INDEX('Policy Characteristics'!E:E,MATCH($C533,'Policy Characteristics'!$C:$C,0)))</f>
        <v>indst fuel type shifting</v>
      </c>
      <c r="L533" s="380">
        <f>IF(ISBLANK(INDEX('Policy Characteristics'!F:F,MATCH($C533,'Policy Characteristics'!$C:$C,0))),"",INDEX('Policy Characteristics'!F:F,MATCH($C533,'Policy Characteristics'!$C:$C,0)))</f>
        <v>0</v>
      </c>
      <c r="M533" s="380">
        <f>IF(ISBLANK(INDEX('Policy Characteristics'!G:G,MATCH($C533,'Policy Characteristics'!$C:$C,0))),"",INDEX('Policy Characteristics'!G:G,MATCH($C533,'Policy Characteristics'!$C:$C,0)))</f>
        <v>1</v>
      </c>
      <c r="N533" s="380">
        <f>IF(ISBLANK(INDEX('Policy Characteristics'!H:H,MATCH($C533,'Policy Characteristics'!$C:$C,0))),"",INDEX('Policy Characteristics'!H:H,MATCH($C533,'Policy Characteristics'!$C:$C,0)))</f>
        <v>0.01</v>
      </c>
      <c r="O533" s="358" t="str">
        <f>IF(ISBLANK(INDEX('Policy Characteristics'!I:I,MATCH($C533,'Policy Characteristics'!$C:$C,0))),"",INDEX('Policy Characteristics'!I:I,MATCH($C533,'Policy Characteristics'!$C:$C,0)))</f>
        <v>% of fuel shifted</v>
      </c>
      <c r="P533" s="358" t="str">
        <f>IF(ISBLANK(INDEX('Policy Characteristics'!J:J,MATCH($C533,'Policy Characteristics'!$C:$C,0))),"",INDEX('Policy Characteristics'!J:J,MATCH($C533,'Policy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3" s="358" t="str">
        <f>IF(ISBLANK(INDEX('Policy Characteristics'!K:K,MATCH($C533,'Policy Characteristics'!$C:$C,0))),"",INDEX('Policy Characteristics'!K:K,MATCH($C533,'Policy Characteristics'!$C:$C,0)))</f>
        <v>industry-ag-main.html#fuel-switching</v>
      </c>
      <c r="R533" s="358" t="str">
        <f>IF(ISBLANK(INDEX('Policy Characteristics'!L:L,MATCH($C533,'Policy Characteristics'!$C:$C,0))),"",INDEX('Policy Characteristics'!L:L,MATCH($C533,'Policy Characteristics'!$C:$C,0)))</f>
        <v>industry-elec-and-hydrogen.html</v>
      </c>
    </row>
    <row r="534" spans="1:18" x14ac:dyDescent="0.35">
      <c r="A534" s="358" t="str">
        <f>IF(ISBLANK(INDEX('Policy Characteristics'!A:A,MATCH($C534,'Policy Characteristics'!$C:$C,0))),"",INDEX('Policy Characteristics'!A:A,MATCH($C534,'Policy Characteristics'!$C:$C,0)))</f>
        <v>Industry</v>
      </c>
      <c r="B534" s="358" t="str">
        <f>IF(ISBLANK(INDEX('Policy Characteristics'!B:B,MATCH($C534,'Policy Characteristics'!$C:$C,0))),"",INDEX('Policy Characteristics'!B:B,MATCH($C534,'Policy Characteristics'!$C:$C,0)))</f>
        <v>Electrification + Hydrogen</v>
      </c>
      <c r="C534" s="362" t="str">
        <f t="shared" si="33"/>
        <v>Fraction of Industrial Fuel Use Shifted to Other Fuels</v>
      </c>
      <c r="D534" s="9" t="s">
        <v>3225</v>
      </c>
      <c r="E534" s="53" t="s">
        <v>2806</v>
      </c>
      <c r="F534" s="195" t="s">
        <v>3189</v>
      </c>
      <c r="G534" s="53" t="s">
        <v>3253</v>
      </c>
      <c r="H534" s="54">
        <v>1275</v>
      </c>
      <c r="I534" s="53" t="s">
        <v>46</v>
      </c>
      <c r="J534" s="360" t="str">
        <f>IF(ISBLANK(INDEX('Policy Characteristics'!D:D,MATCH($C534,'Policy Characteristics'!$C:$C,0))),"",INDEX('Policy Characteristics'!D:D,MATCH($C534,'Policy Characteristics'!$C:$C,0)))</f>
        <v>Electrification + Hydrogen</v>
      </c>
      <c r="K534" s="358" t="str">
        <f>IF(ISBLANK(INDEX('Policy Characteristics'!E:E,MATCH($C534,'Policy Characteristics'!$C:$C,0))),"",INDEX('Policy Characteristics'!E:E,MATCH($C534,'Policy Characteristics'!$C:$C,0)))</f>
        <v>indst fuel type shifting</v>
      </c>
      <c r="L534" s="380">
        <f>IF(ISBLANK(INDEX('Policy Characteristics'!F:F,MATCH($C534,'Policy Characteristics'!$C:$C,0))),"",INDEX('Policy Characteristics'!F:F,MATCH($C534,'Policy Characteristics'!$C:$C,0)))</f>
        <v>0</v>
      </c>
      <c r="M534" s="380">
        <f>IF(ISBLANK(INDEX('Policy Characteristics'!G:G,MATCH($C534,'Policy Characteristics'!$C:$C,0))),"",INDEX('Policy Characteristics'!G:G,MATCH($C534,'Policy Characteristics'!$C:$C,0)))</f>
        <v>1</v>
      </c>
      <c r="N534" s="380">
        <f>IF(ISBLANK(INDEX('Policy Characteristics'!H:H,MATCH($C534,'Policy Characteristics'!$C:$C,0))),"",INDEX('Policy Characteristics'!H:H,MATCH($C534,'Policy Characteristics'!$C:$C,0)))</f>
        <v>0.01</v>
      </c>
      <c r="O534" s="358" t="str">
        <f>IF(ISBLANK(INDEX('Policy Characteristics'!I:I,MATCH($C534,'Policy Characteristics'!$C:$C,0))),"",INDEX('Policy Characteristics'!I:I,MATCH($C534,'Policy Characteristics'!$C:$C,0)))</f>
        <v>% of fuel shifted</v>
      </c>
      <c r="P534" s="358" t="str">
        <f>IF(ISBLANK(INDEX('Policy Characteristics'!J:J,MATCH($C534,'Policy Characteristics'!$C:$C,0))),"",INDEX('Policy Characteristics'!J:J,MATCH($C534,'Policy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4" s="358" t="str">
        <f>IF(ISBLANK(INDEX('Policy Characteristics'!K:K,MATCH($C534,'Policy Characteristics'!$C:$C,0))),"",INDEX('Policy Characteristics'!K:K,MATCH($C534,'Policy Characteristics'!$C:$C,0)))</f>
        <v>industry-ag-main.html#fuel-switching</v>
      </c>
      <c r="R534" s="358" t="str">
        <f>IF(ISBLANK(INDEX('Policy Characteristics'!L:L,MATCH($C534,'Policy Characteristics'!$C:$C,0))),"",INDEX('Policy Characteristics'!L:L,MATCH($C534,'Policy Characteristics'!$C:$C,0)))</f>
        <v>industry-elec-and-hydrogen.html</v>
      </c>
    </row>
    <row r="535" spans="1:18" x14ac:dyDescent="0.35">
      <c r="A535" s="358" t="str">
        <f>IF(ISBLANK(INDEX('Policy Characteristics'!A:A,MATCH($C535,'Policy Characteristics'!$C:$C,0))),"",INDEX('Policy Characteristics'!A:A,MATCH($C535,'Policy Characteristics'!$C:$C,0)))</f>
        <v>Industry</v>
      </c>
      <c r="B535" s="358" t="str">
        <f>IF(ISBLANK(INDEX('Policy Characteristics'!B:B,MATCH($C535,'Policy Characteristics'!$C:$C,0))),"",INDEX('Policy Characteristics'!B:B,MATCH($C535,'Policy Characteristics'!$C:$C,0)))</f>
        <v>Electrification + Hydrogen</v>
      </c>
      <c r="C535" s="362" t="str">
        <f t="shared" si="33"/>
        <v>Fraction of Industrial Fuel Use Shifted to Other Fuels</v>
      </c>
      <c r="D535" s="9" t="s">
        <v>3225</v>
      </c>
      <c r="E535" s="53" t="s">
        <v>2807</v>
      </c>
      <c r="F535" s="195" t="s">
        <v>3189</v>
      </c>
      <c r="G535" s="53" t="s">
        <v>3254</v>
      </c>
      <c r="H535" s="54">
        <v>1276</v>
      </c>
      <c r="I535" s="53" t="s">
        <v>46</v>
      </c>
      <c r="J535" s="360" t="str">
        <f>IF(ISBLANK(INDEX('Policy Characteristics'!D:D,MATCH($C535,'Policy Characteristics'!$C:$C,0))),"",INDEX('Policy Characteristics'!D:D,MATCH($C535,'Policy Characteristics'!$C:$C,0)))</f>
        <v>Electrification + Hydrogen</v>
      </c>
      <c r="K535" s="358" t="str">
        <f>IF(ISBLANK(INDEX('Policy Characteristics'!E:E,MATCH($C535,'Policy Characteristics'!$C:$C,0))),"",INDEX('Policy Characteristics'!E:E,MATCH($C535,'Policy Characteristics'!$C:$C,0)))</f>
        <v>indst fuel type shifting</v>
      </c>
      <c r="L535" s="380">
        <f>IF(ISBLANK(INDEX('Policy Characteristics'!F:F,MATCH($C535,'Policy Characteristics'!$C:$C,0))),"",INDEX('Policy Characteristics'!F:F,MATCH($C535,'Policy Characteristics'!$C:$C,0)))</f>
        <v>0</v>
      </c>
      <c r="M535" s="380">
        <f>IF(ISBLANK(INDEX('Policy Characteristics'!G:G,MATCH($C535,'Policy Characteristics'!$C:$C,0))),"",INDEX('Policy Characteristics'!G:G,MATCH($C535,'Policy Characteristics'!$C:$C,0)))</f>
        <v>1</v>
      </c>
      <c r="N535" s="380">
        <f>IF(ISBLANK(INDEX('Policy Characteristics'!H:H,MATCH($C535,'Policy Characteristics'!$C:$C,0))),"",INDEX('Policy Characteristics'!H:H,MATCH($C535,'Policy Characteristics'!$C:$C,0)))</f>
        <v>0.01</v>
      </c>
      <c r="O535" s="358" t="str">
        <f>IF(ISBLANK(INDEX('Policy Characteristics'!I:I,MATCH($C535,'Policy Characteristics'!$C:$C,0))),"",INDEX('Policy Characteristics'!I:I,MATCH($C535,'Policy Characteristics'!$C:$C,0)))</f>
        <v>% of fuel shifted</v>
      </c>
      <c r="P535" s="358" t="str">
        <f>IF(ISBLANK(INDEX('Policy Characteristics'!J:J,MATCH($C535,'Policy Characteristics'!$C:$C,0))),"",INDEX('Policy Characteristics'!J:J,MATCH($C535,'Policy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5" s="358" t="str">
        <f>IF(ISBLANK(INDEX('Policy Characteristics'!K:K,MATCH($C535,'Policy Characteristics'!$C:$C,0))),"",INDEX('Policy Characteristics'!K:K,MATCH($C535,'Policy Characteristics'!$C:$C,0)))</f>
        <v>industry-ag-main.html#fuel-switching</v>
      </c>
      <c r="R535" s="358" t="str">
        <f>IF(ISBLANK(INDEX('Policy Characteristics'!L:L,MATCH($C535,'Policy Characteristics'!$C:$C,0))),"",INDEX('Policy Characteristics'!L:L,MATCH($C535,'Policy Characteristics'!$C:$C,0)))</f>
        <v>industry-elec-and-hydrogen.html</v>
      </c>
    </row>
    <row r="536" spans="1:18" x14ac:dyDescent="0.35">
      <c r="A536" s="358" t="str">
        <f>IF(ISBLANK(INDEX('Policy Characteristics'!A:A,MATCH($C536,'Policy Characteristics'!$C:$C,0))),"",INDEX('Policy Characteristics'!A:A,MATCH($C536,'Policy Characteristics'!$C:$C,0)))</f>
        <v>Industry</v>
      </c>
      <c r="B536" s="358" t="str">
        <f>IF(ISBLANK(INDEX('Policy Characteristics'!B:B,MATCH($C536,'Policy Characteristics'!$C:$C,0))),"",INDEX('Policy Characteristics'!B:B,MATCH($C536,'Policy Characteristics'!$C:$C,0)))</f>
        <v>Electrification + Hydrogen</v>
      </c>
      <c r="C536" s="362" t="str">
        <f t="shared" si="33"/>
        <v>Fraction of Industrial Fuel Use Shifted to Other Fuels</v>
      </c>
      <c r="D536" s="9" t="s">
        <v>3225</v>
      </c>
      <c r="E536" s="53" t="s">
        <v>2804</v>
      </c>
      <c r="F536" s="195" t="s">
        <v>3189</v>
      </c>
      <c r="G536" s="53" t="s">
        <v>3255</v>
      </c>
      <c r="H536" s="54">
        <v>1277</v>
      </c>
      <c r="I536" s="53" t="s">
        <v>45</v>
      </c>
      <c r="J536" s="360" t="str">
        <f>IF(ISBLANK(INDEX('Policy Characteristics'!D:D,MATCH($C536,'Policy Characteristics'!$C:$C,0))),"",INDEX('Policy Characteristics'!D:D,MATCH($C536,'Policy Characteristics'!$C:$C,0)))</f>
        <v>Electrification + Hydrogen</v>
      </c>
      <c r="K536" s="358" t="str">
        <f>IF(ISBLANK(INDEX('Policy Characteristics'!E:E,MATCH($C536,'Policy Characteristics'!$C:$C,0))),"",INDEX('Policy Characteristics'!E:E,MATCH($C536,'Policy Characteristics'!$C:$C,0)))</f>
        <v>indst fuel type shifting</v>
      </c>
      <c r="L536" s="380">
        <f>IF(ISBLANK(INDEX('Policy Characteristics'!F:F,MATCH($C536,'Policy Characteristics'!$C:$C,0))),"",INDEX('Policy Characteristics'!F:F,MATCH($C536,'Policy Characteristics'!$C:$C,0)))</f>
        <v>0</v>
      </c>
      <c r="M536" s="380">
        <f>IF(ISBLANK(INDEX('Policy Characteristics'!G:G,MATCH($C536,'Policy Characteristics'!$C:$C,0))),"",INDEX('Policy Characteristics'!G:G,MATCH($C536,'Policy Characteristics'!$C:$C,0)))</f>
        <v>1</v>
      </c>
      <c r="N536" s="380">
        <f>IF(ISBLANK(INDEX('Policy Characteristics'!H:H,MATCH($C536,'Policy Characteristics'!$C:$C,0))),"",INDEX('Policy Characteristics'!H:H,MATCH($C536,'Policy Characteristics'!$C:$C,0)))</f>
        <v>0.01</v>
      </c>
      <c r="O536" s="358" t="str">
        <f>IF(ISBLANK(INDEX('Policy Characteristics'!I:I,MATCH($C536,'Policy Characteristics'!$C:$C,0))),"",INDEX('Policy Characteristics'!I:I,MATCH($C536,'Policy Characteristics'!$C:$C,0)))</f>
        <v>% of fuel shifted</v>
      </c>
      <c r="P536" s="358" t="str">
        <f>IF(ISBLANK(INDEX('Policy Characteristics'!J:J,MATCH($C536,'Policy Characteristics'!$C:$C,0))),"",INDEX('Policy Characteristics'!J:J,MATCH($C536,'Policy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6" s="358" t="str">
        <f>IF(ISBLANK(INDEX('Policy Characteristics'!K:K,MATCH($C536,'Policy Characteristics'!$C:$C,0))),"",INDEX('Policy Characteristics'!K:K,MATCH($C536,'Policy Characteristics'!$C:$C,0)))</f>
        <v>industry-ag-main.html#fuel-switching</v>
      </c>
      <c r="R536" s="358" t="str">
        <f>IF(ISBLANK(INDEX('Policy Characteristics'!L:L,MATCH($C536,'Policy Characteristics'!$C:$C,0))),"",INDEX('Policy Characteristics'!L:L,MATCH($C536,'Policy Characteristics'!$C:$C,0)))</f>
        <v>industry-elec-and-hydrogen.html</v>
      </c>
    </row>
    <row r="537" spans="1:18" x14ac:dyDescent="0.35">
      <c r="A537" s="358" t="str">
        <f>IF(ISBLANK(INDEX('Policy Characteristics'!A:A,MATCH($C537,'Policy Characteristics'!$C:$C,0))),"",INDEX('Policy Characteristics'!A:A,MATCH($C537,'Policy Characteristics'!$C:$C,0)))</f>
        <v>Industry</v>
      </c>
      <c r="B537" s="358" t="str">
        <f>IF(ISBLANK(INDEX('Policy Characteristics'!B:B,MATCH($C537,'Policy Characteristics'!$C:$C,0))),"",INDEX('Policy Characteristics'!B:B,MATCH($C537,'Policy Characteristics'!$C:$C,0)))</f>
        <v>Electrification + Hydrogen</v>
      </c>
      <c r="C537" s="362" t="str">
        <f t="shared" si="33"/>
        <v>Fraction of Industrial Fuel Use Shifted to Other Fuels</v>
      </c>
      <c r="D537" s="9" t="s">
        <v>3226</v>
      </c>
      <c r="E537" s="53" t="s">
        <v>2463</v>
      </c>
      <c r="F537" s="195" t="s">
        <v>3190</v>
      </c>
      <c r="G537" s="53" t="s">
        <v>3246</v>
      </c>
      <c r="H537" s="54">
        <v>1278</v>
      </c>
      <c r="I537" s="53" t="s">
        <v>45</v>
      </c>
      <c r="J537" s="360" t="str">
        <f>IF(ISBLANK(INDEX('Policy Characteristics'!D:D,MATCH($C537,'Policy Characteristics'!$C:$C,0))),"",INDEX('Policy Characteristics'!D:D,MATCH($C537,'Policy Characteristics'!$C:$C,0)))</f>
        <v>Electrification + Hydrogen</v>
      </c>
      <c r="K537" s="358" t="str">
        <f>IF(ISBLANK(INDEX('Policy Characteristics'!E:E,MATCH($C537,'Policy Characteristics'!$C:$C,0))),"",INDEX('Policy Characteristics'!E:E,MATCH($C537,'Policy Characteristics'!$C:$C,0)))</f>
        <v>indst fuel type shifting</v>
      </c>
      <c r="L537" s="380">
        <f>IF(ISBLANK(INDEX('Policy Characteristics'!F:F,MATCH($C537,'Policy Characteristics'!$C:$C,0))),"",INDEX('Policy Characteristics'!F:F,MATCH($C537,'Policy Characteristics'!$C:$C,0)))</f>
        <v>0</v>
      </c>
      <c r="M537" s="380">
        <f>IF(ISBLANK(INDEX('Policy Characteristics'!G:G,MATCH($C537,'Policy Characteristics'!$C:$C,0))),"",INDEX('Policy Characteristics'!G:G,MATCH($C537,'Policy Characteristics'!$C:$C,0)))</f>
        <v>1</v>
      </c>
      <c r="N537" s="380">
        <f>IF(ISBLANK(INDEX('Policy Characteristics'!H:H,MATCH($C537,'Policy Characteristics'!$C:$C,0))),"",INDEX('Policy Characteristics'!H:H,MATCH($C537,'Policy Characteristics'!$C:$C,0)))</f>
        <v>0.01</v>
      </c>
      <c r="O537" s="358" t="str">
        <f>IF(ISBLANK(INDEX('Policy Characteristics'!I:I,MATCH($C537,'Policy Characteristics'!$C:$C,0))),"",INDEX('Policy Characteristics'!I:I,MATCH($C537,'Policy Characteristics'!$C:$C,0)))</f>
        <v>% of fuel shifted</v>
      </c>
      <c r="P537" s="358" t="str">
        <f>IF(ISBLANK(INDEX('Policy Characteristics'!J:J,MATCH($C537,'Policy Characteristics'!$C:$C,0))),"",INDEX('Policy Characteristics'!J:J,MATCH($C537,'Policy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7" s="358" t="str">
        <f>IF(ISBLANK(INDEX('Policy Characteristics'!K:K,MATCH($C537,'Policy Characteristics'!$C:$C,0))),"",INDEX('Policy Characteristics'!K:K,MATCH($C537,'Policy Characteristics'!$C:$C,0)))</f>
        <v>industry-ag-main.html#fuel-switching</v>
      </c>
      <c r="R537" s="358" t="str">
        <f>IF(ISBLANK(INDEX('Policy Characteristics'!L:L,MATCH($C537,'Policy Characteristics'!$C:$C,0))),"",INDEX('Policy Characteristics'!L:L,MATCH($C537,'Policy Characteristics'!$C:$C,0)))</f>
        <v>industry-elec-and-hydrogen.html</v>
      </c>
    </row>
    <row r="538" spans="1:18" x14ac:dyDescent="0.35">
      <c r="A538" s="358" t="str">
        <f>IF(ISBLANK(INDEX('Policy Characteristics'!A:A,MATCH($C538,'Policy Characteristics'!$C:$C,0))),"",INDEX('Policy Characteristics'!A:A,MATCH($C538,'Policy Characteristics'!$C:$C,0)))</f>
        <v>Industry</v>
      </c>
      <c r="B538" s="358" t="str">
        <f>IF(ISBLANK(INDEX('Policy Characteristics'!B:B,MATCH($C538,'Policy Characteristics'!$C:$C,0))),"",INDEX('Policy Characteristics'!B:B,MATCH($C538,'Policy Characteristics'!$C:$C,0)))</f>
        <v>Electrification + Hydrogen</v>
      </c>
      <c r="C538" s="362" t="str">
        <f t="shared" si="33"/>
        <v>Fraction of Industrial Fuel Use Shifted to Other Fuels</v>
      </c>
      <c r="D538" s="9" t="s">
        <v>3226</v>
      </c>
      <c r="E538" s="53" t="s">
        <v>2464</v>
      </c>
      <c r="F538" s="195" t="s">
        <v>3190</v>
      </c>
      <c r="G538" s="53" t="s">
        <v>3247</v>
      </c>
      <c r="H538" s="54">
        <v>1279</v>
      </c>
      <c r="I538" s="53" t="s">
        <v>46</v>
      </c>
      <c r="J538" s="360" t="str">
        <f>IF(ISBLANK(INDEX('Policy Characteristics'!D:D,MATCH($C538,'Policy Characteristics'!$C:$C,0))),"",INDEX('Policy Characteristics'!D:D,MATCH($C538,'Policy Characteristics'!$C:$C,0)))</f>
        <v>Electrification + Hydrogen</v>
      </c>
      <c r="K538" s="358" t="str">
        <f>IF(ISBLANK(INDEX('Policy Characteristics'!E:E,MATCH($C538,'Policy Characteristics'!$C:$C,0))),"",INDEX('Policy Characteristics'!E:E,MATCH($C538,'Policy Characteristics'!$C:$C,0)))</f>
        <v>indst fuel type shifting</v>
      </c>
      <c r="L538" s="380">
        <f>IF(ISBLANK(INDEX('Policy Characteristics'!F:F,MATCH($C538,'Policy Characteristics'!$C:$C,0))),"",INDEX('Policy Characteristics'!F:F,MATCH($C538,'Policy Characteristics'!$C:$C,0)))</f>
        <v>0</v>
      </c>
      <c r="M538" s="380">
        <f>IF(ISBLANK(INDEX('Policy Characteristics'!G:G,MATCH($C538,'Policy Characteristics'!$C:$C,0))),"",INDEX('Policy Characteristics'!G:G,MATCH($C538,'Policy Characteristics'!$C:$C,0)))</f>
        <v>1</v>
      </c>
      <c r="N538" s="380">
        <f>IF(ISBLANK(INDEX('Policy Characteristics'!H:H,MATCH($C538,'Policy Characteristics'!$C:$C,0))),"",INDEX('Policy Characteristics'!H:H,MATCH($C538,'Policy Characteristics'!$C:$C,0)))</f>
        <v>0.01</v>
      </c>
      <c r="O538" s="358" t="str">
        <f>IF(ISBLANK(INDEX('Policy Characteristics'!I:I,MATCH($C538,'Policy Characteristics'!$C:$C,0))),"",INDEX('Policy Characteristics'!I:I,MATCH($C538,'Policy Characteristics'!$C:$C,0)))</f>
        <v>% of fuel shifted</v>
      </c>
      <c r="P538" s="358" t="str">
        <f>IF(ISBLANK(INDEX('Policy Characteristics'!J:J,MATCH($C538,'Policy Characteristics'!$C:$C,0))),"",INDEX('Policy Characteristics'!J:J,MATCH($C538,'Policy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8" s="358" t="str">
        <f>IF(ISBLANK(INDEX('Policy Characteristics'!K:K,MATCH($C538,'Policy Characteristics'!$C:$C,0))),"",INDEX('Policy Characteristics'!K:K,MATCH($C538,'Policy Characteristics'!$C:$C,0)))</f>
        <v>industry-ag-main.html#fuel-switching</v>
      </c>
      <c r="R538" s="358" t="str">
        <f>IF(ISBLANK(INDEX('Policy Characteristics'!L:L,MATCH($C538,'Policy Characteristics'!$C:$C,0))),"",INDEX('Policy Characteristics'!L:L,MATCH($C538,'Policy Characteristics'!$C:$C,0)))</f>
        <v>industry-elec-and-hydrogen.html</v>
      </c>
    </row>
    <row r="539" spans="1:18" x14ac:dyDescent="0.35">
      <c r="A539" s="358" t="str">
        <f>IF(ISBLANK(INDEX('Policy Characteristics'!A:A,MATCH($C539,'Policy Characteristics'!$C:$C,0))),"",INDEX('Policy Characteristics'!A:A,MATCH($C539,'Policy Characteristics'!$C:$C,0)))</f>
        <v>Industry</v>
      </c>
      <c r="B539" s="358" t="str">
        <f>IF(ISBLANK(INDEX('Policy Characteristics'!B:B,MATCH($C539,'Policy Characteristics'!$C:$C,0))),"",INDEX('Policy Characteristics'!B:B,MATCH($C539,'Policy Characteristics'!$C:$C,0)))</f>
        <v>Electrification + Hydrogen</v>
      </c>
      <c r="C539" s="362" t="str">
        <f t="shared" si="33"/>
        <v>Fraction of Industrial Fuel Use Shifted to Other Fuels</v>
      </c>
      <c r="D539" s="9" t="s">
        <v>3226</v>
      </c>
      <c r="E539" s="53" t="s">
        <v>2465</v>
      </c>
      <c r="F539" s="195" t="s">
        <v>3190</v>
      </c>
      <c r="G539" s="53" t="s">
        <v>3248</v>
      </c>
      <c r="H539" s="54">
        <v>1280</v>
      </c>
      <c r="I539" s="53" t="s">
        <v>46</v>
      </c>
      <c r="J539" s="360" t="str">
        <f>IF(ISBLANK(INDEX('Policy Characteristics'!D:D,MATCH($C539,'Policy Characteristics'!$C:$C,0))),"",INDEX('Policy Characteristics'!D:D,MATCH($C539,'Policy Characteristics'!$C:$C,0)))</f>
        <v>Electrification + Hydrogen</v>
      </c>
      <c r="K539" s="358" t="str">
        <f>IF(ISBLANK(INDEX('Policy Characteristics'!E:E,MATCH($C539,'Policy Characteristics'!$C:$C,0))),"",INDEX('Policy Characteristics'!E:E,MATCH($C539,'Policy Characteristics'!$C:$C,0)))</f>
        <v>indst fuel type shifting</v>
      </c>
      <c r="L539" s="380">
        <f>IF(ISBLANK(INDEX('Policy Characteristics'!F:F,MATCH($C539,'Policy Characteristics'!$C:$C,0))),"",INDEX('Policy Characteristics'!F:F,MATCH($C539,'Policy Characteristics'!$C:$C,0)))</f>
        <v>0</v>
      </c>
      <c r="M539" s="380">
        <f>IF(ISBLANK(INDEX('Policy Characteristics'!G:G,MATCH($C539,'Policy Characteristics'!$C:$C,0))),"",INDEX('Policy Characteristics'!G:G,MATCH($C539,'Policy Characteristics'!$C:$C,0)))</f>
        <v>1</v>
      </c>
      <c r="N539" s="380">
        <f>IF(ISBLANK(INDEX('Policy Characteristics'!H:H,MATCH($C539,'Policy Characteristics'!$C:$C,0))),"",INDEX('Policy Characteristics'!H:H,MATCH($C539,'Policy Characteristics'!$C:$C,0)))</f>
        <v>0.01</v>
      </c>
      <c r="O539" s="358" t="str">
        <f>IF(ISBLANK(INDEX('Policy Characteristics'!I:I,MATCH($C539,'Policy Characteristics'!$C:$C,0))),"",INDEX('Policy Characteristics'!I:I,MATCH($C539,'Policy Characteristics'!$C:$C,0)))</f>
        <v>% of fuel shifted</v>
      </c>
      <c r="P539" s="358" t="str">
        <f>IF(ISBLANK(INDEX('Policy Characteristics'!J:J,MATCH($C539,'Policy Characteristics'!$C:$C,0))),"",INDEX('Policy Characteristics'!J:J,MATCH($C539,'Policy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9" s="358" t="str">
        <f>IF(ISBLANK(INDEX('Policy Characteristics'!K:K,MATCH($C539,'Policy Characteristics'!$C:$C,0))),"",INDEX('Policy Characteristics'!K:K,MATCH($C539,'Policy Characteristics'!$C:$C,0)))</f>
        <v>industry-ag-main.html#fuel-switching</v>
      </c>
      <c r="R539" s="358" t="str">
        <f>IF(ISBLANK(INDEX('Policy Characteristics'!L:L,MATCH($C539,'Policy Characteristics'!$C:$C,0))),"",INDEX('Policy Characteristics'!L:L,MATCH($C539,'Policy Characteristics'!$C:$C,0)))</f>
        <v>industry-elec-and-hydrogen.html</v>
      </c>
    </row>
    <row r="540" spans="1:18" x14ac:dyDescent="0.35">
      <c r="A540" s="358" t="str">
        <f>IF(ISBLANK(INDEX('Policy Characteristics'!A:A,MATCH($C540,'Policy Characteristics'!$C:$C,0))),"",INDEX('Policy Characteristics'!A:A,MATCH($C540,'Policy Characteristics'!$C:$C,0)))</f>
        <v>Industry</v>
      </c>
      <c r="B540" s="358" t="str">
        <f>IF(ISBLANK(INDEX('Policy Characteristics'!B:B,MATCH($C540,'Policy Characteristics'!$C:$C,0))),"",INDEX('Policy Characteristics'!B:B,MATCH($C540,'Policy Characteristics'!$C:$C,0)))</f>
        <v>Electrification + Hydrogen</v>
      </c>
      <c r="C540" s="362" t="str">
        <f t="shared" si="33"/>
        <v>Fraction of Industrial Fuel Use Shifted to Other Fuels</v>
      </c>
      <c r="D540" s="9" t="s">
        <v>3226</v>
      </c>
      <c r="E540" s="53" t="s">
        <v>2466</v>
      </c>
      <c r="F540" s="195" t="s">
        <v>3190</v>
      </c>
      <c r="G540" s="53" t="s">
        <v>3249</v>
      </c>
      <c r="H540" s="54">
        <v>1281</v>
      </c>
      <c r="I540" s="53" t="s">
        <v>46</v>
      </c>
      <c r="J540" s="360" t="str">
        <f>IF(ISBLANK(INDEX('Policy Characteristics'!D:D,MATCH($C540,'Policy Characteristics'!$C:$C,0))),"",INDEX('Policy Characteristics'!D:D,MATCH($C540,'Policy Characteristics'!$C:$C,0)))</f>
        <v>Electrification + Hydrogen</v>
      </c>
      <c r="K540" s="358" t="str">
        <f>IF(ISBLANK(INDEX('Policy Characteristics'!E:E,MATCH($C540,'Policy Characteristics'!$C:$C,0))),"",INDEX('Policy Characteristics'!E:E,MATCH($C540,'Policy Characteristics'!$C:$C,0)))</f>
        <v>indst fuel type shifting</v>
      </c>
      <c r="L540" s="380">
        <f>IF(ISBLANK(INDEX('Policy Characteristics'!F:F,MATCH($C540,'Policy Characteristics'!$C:$C,0))),"",INDEX('Policy Characteristics'!F:F,MATCH($C540,'Policy Characteristics'!$C:$C,0)))</f>
        <v>0</v>
      </c>
      <c r="M540" s="380">
        <f>IF(ISBLANK(INDEX('Policy Characteristics'!G:G,MATCH($C540,'Policy Characteristics'!$C:$C,0))),"",INDEX('Policy Characteristics'!G:G,MATCH($C540,'Policy Characteristics'!$C:$C,0)))</f>
        <v>1</v>
      </c>
      <c r="N540" s="380">
        <f>IF(ISBLANK(INDEX('Policy Characteristics'!H:H,MATCH($C540,'Policy Characteristics'!$C:$C,0))),"",INDEX('Policy Characteristics'!H:H,MATCH($C540,'Policy Characteristics'!$C:$C,0)))</f>
        <v>0.01</v>
      </c>
      <c r="O540" s="358" t="str">
        <f>IF(ISBLANK(INDEX('Policy Characteristics'!I:I,MATCH($C540,'Policy Characteristics'!$C:$C,0))),"",INDEX('Policy Characteristics'!I:I,MATCH($C540,'Policy Characteristics'!$C:$C,0)))</f>
        <v>% of fuel shifted</v>
      </c>
      <c r="P540" s="358" t="str">
        <f>IF(ISBLANK(INDEX('Policy Characteristics'!J:J,MATCH($C540,'Policy Characteristics'!$C:$C,0))),"",INDEX('Policy Characteristics'!J:J,MATCH($C540,'Policy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0" s="358" t="str">
        <f>IF(ISBLANK(INDEX('Policy Characteristics'!K:K,MATCH($C540,'Policy Characteristics'!$C:$C,0))),"",INDEX('Policy Characteristics'!K:K,MATCH($C540,'Policy Characteristics'!$C:$C,0)))</f>
        <v>industry-ag-main.html#fuel-switching</v>
      </c>
      <c r="R540" s="358" t="str">
        <f>IF(ISBLANK(INDEX('Policy Characteristics'!L:L,MATCH($C540,'Policy Characteristics'!$C:$C,0))),"",INDEX('Policy Characteristics'!L:L,MATCH($C540,'Policy Characteristics'!$C:$C,0)))</f>
        <v>industry-elec-and-hydrogen.html</v>
      </c>
    </row>
    <row r="541" spans="1:18" x14ac:dyDescent="0.35">
      <c r="A541" s="358" t="str">
        <f>IF(ISBLANK(INDEX('Policy Characteristics'!A:A,MATCH($C541,'Policy Characteristics'!$C:$C,0))),"",INDEX('Policy Characteristics'!A:A,MATCH($C541,'Policy Characteristics'!$C:$C,0)))</f>
        <v>Industry</v>
      </c>
      <c r="B541" s="358" t="str">
        <f>IF(ISBLANK(INDEX('Policy Characteristics'!B:B,MATCH($C541,'Policy Characteristics'!$C:$C,0))),"",INDEX('Policy Characteristics'!B:B,MATCH($C541,'Policy Characteristics'!$C:$C,0)))</f>
        <v>Electrification + Hydrogen</v>
      </c>
      <c r="C541" s="362" t="str">
        <f t="shared" si="33"/>
        <v>Fraction of Industrial Fuel Use Shifted to Other Fuels</v>
      </c>
      <c r="D541" s="9" t="s">
        <v>3226</v>
      </c>
      <c r="E541" s="53" t="s">
        <v>2467</v>
      </c>
      <c r="F541" s="195" t="s">
        <v>3190</v>
      </c>
      <c r="G541" s="53" t="s">
        <v>3250</v>
      </c>
      <c r="H541" s="54">
        <v>1282</v>
      </c>
      <c r="I541" s="53" t="s">
        <v>46</v>
      </c>
      <c r="J541" s="360" t="str">
        <f>IF(ISBLANK(INDEX('Policy Characteristics'!D:D,MATCH($C541,'Policy Characteristics'!$C:$C,0))),"",INDEX('Policy Characteristics'!D:D,MATCH($C541,'Policy Characteristics'!$C:$C,0)))</f>
        <v>Electrification + Hydrogen</v>
      </c>
      <c r="K541" s="358" t="str">
        <f>IF(ISBLANK(INDEX('Policy Characteristics'!E:E,MATCH($C541,'Policy Characteristics'!$C:$C,0))),"",INDEX('Policy Characteristics'!E:E,MATCH($C541,'Policy Characteristics'!$C:$C,0)))</f>
        <v>indst fuel type shifting</v>
      </c>
      <c r="L541" s="380">
        <f>IF(ISBLANK(INDEX('Policy Characteristics'!F:F,MATCH($C541,'Policy Characteristics'!$C:$C,0))),"",INDEX('Policy Characteristics'!F:F,MATCH($C541,'Policy Characteristics'!$C:$C,0)))</f>
        <v>0</v>
      </c>
      <c r="M541" s="380">
        <f>IF(ISBLANK(INDEX('Policy Characteristics'!G:G,MATCH($C541,'Policy Characteristics'!$C:$C,0))),"",INDEX('Policy Characteristics'!G:G,MATCH($C541,'Policy Characteristics'!$C:$C,0)))</f>
        <v>1</v>
      </c>
      <c r="N541" s="380">
        <f>IF(ISBLANK(INDEX('Policy Characteristics'!H:H,MATCH($C541,'Policy Characteristics'!$C:$C,0))),"",INDEX('Policy Characteristics'!H:H,MATCH($C541,'Policy Characteristics'!$C:$C,0)))</f>
        <v>0.01</v>
      </c>
      <c r="O541" s="358" t="str">
        <f>IF(ISBLANK(INDEX('Policy Characteristics'!I:I,MATCH($C541,'Policy Characteristics'!$C:$C,0))),"",INDEX('Policy Characteristics'!I:I,MATCH($C541,'Policy Characteristics'!$C:$C,0)))</f>
        <v>% of fuel shifted</v>
      </c>
      <c r="P541" s="358" t="str">
        <f>IF(ISBLANK(INDEX('Policy Characteristics'!J:J,MATCH($C541,'Policy Characteristics'!$C:$C,0))),"",INDEX('Policy Characteristics'!J:J,MATCH($C541,'Policy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1" s="358" t="str">
        <f>IF(ISBLANK(INDEX('Policy Characteristics'!K:K,MATCH($C541,'Policy Characteristics'!$C:$C,0))),"",INDEX('Policy Characteristics'!K:K,MATCH($C541,'Policy Characteristics'!$C:$C,0)))</f>
        <v>industry-ag-main.html#fuel-switching</v>
      </c>
      <c r="R541" s="358" t="str">
        <f>IF(ISBLANK(INDEX('Policy Characteristics'!L:L,MATCH($C541,'Policy Characteristics'!$C:$C,0))),"",INDEX('Policy Characteristics'!L:L,MATCH($C541,'Policy Characteristics'!$C:$C,0)))</f>
        <v>industry-elec-and-hydrogen.html</v>
      </c>
    </row>
    <row r="542" spans="1:18" x14ac:dyDescent="0.35">
      <c r="A542" s="358" t="str">
        <f>IF(ISBLANK(INDEX('Policy Characteristics'!A:A,MATCH($C542,'Policy Characteristics'!$C:$C,0))),"",INDEX('Policy Characteristics'!A:A,MATCH($C542,'Policy Characteristics'!$C:$C,0)))</f>
        <v>Industry</v>
      </c>
      <c r="B542" s="358" t="str">
        <f>IF(ISBLANK(INDEX('Policy Characteristics'!B:B,MATCH($C542,'Policy Characteristics'!$C:$C,0))),"",INDEX('Policy Characteristics'!B:B,MATCH($C542,'Policy Characteristics'!$C:$C,0)))</f>
        <v>Electrification + Hydrogen</v>
      </c>
      <c r="C542" s="362" t="str">
        <f t="shared" si="33"/>
        <v>Fraction of Industrial Fuel Use Shifted to Other Fuels</v>
      </c>
      <c r="D542" s="9" t="s">
        <v>3226</v>
      </c>
      <c r="E542" s="53" t="s">
        <v>2468</v>
      </c>
      <c r="F542" s="195" t="s">
        <v>3190</v>
      </c>
      <c r="G542" s="53" t="s">
        <v>3251</v>
      </c>
      <c r="H542" s="54">
        <v>1283</v>
      </c>
      <c r="I542" s="53" t="s">
        <v>46</v>
      </c>
      <c r="J542" s="360" t="str">
        <f>IF(ISBLANK(INDEX('Policy Characteristics'!D:D,MATCH($C542,'Policy Characteristics'!$C:$C,0))),"",INDEX('Policy Characteristics'!D:D,MATCH($C542,'Policy Characteristics'!$C:$C,0)))</f>
        <v>Electrification + Hydrogen</v>
      </c>
      <c r="K542" s="358" t="str">
        <f>IF(ISBLANK(INDEX('Policy Characteristics'!E:E,MATCH($C542,'Policy Characteristics'!$C:$C,0))),"",INDEX('Policy Characteristics'!E:E,MATCH($C542,'Policy Characteristics'!$C:$C,0)))</f>
        <v>indst fuel type shifting</v>
      </c>
      <c r="L542" s="380">
        <f>IF(ISBLANK(INDEX('Policy Characteristics'!F:F,MATCH($C542,'Policy Characteristics'!$C:$C,0))),"",INDEX('Policy Characteristics'!F:F,MATCH($C542,'Policy Characteristics'!$C:$C,0)))</f>
        <v>0</v>
      </c>
      <c r="M542" s="380">
        <f>IF(ISBLANK(INDEX('Policy Characteristics'!G:G,MATCH($C542,'Policy Characteristics'!$C:$C,0))),"",INDEX('Policy Characteristics'!G:G,MATCH($C542,'Policy Characteristics'!$C:$C,0)))</f>
        <v>1</v>
      </c>
      <c r="N542" s="380">
        <f>IF(ISBLANK(INDEX('Policy Characteristics'!H:H,MATCH($C542,'Policy Characteristics'!$C:$C,0))),"",INDEX('Policy Characteristics'!H:H,MATCH($C542,'Policy Characteristics'!$C:$C,0)))</f>
        <v>0.01</v>
      </c>
      <c r="O542" s="358" t="str">
        <f>IF(ISBLANK(INDEX('Policy Characteristics'!I:I,MATCH($C542,'Policy Characteristics'!$C:$C,0))),"",INDEX('Policy Characteristics'!I:I,MATCH($C542,'Policy Characteristics'!$C:$C,0)))</f>
        <v>% of fuel shifted</v>
      </c>
      <c r="P542" s="358" t="str">
        <f>IF(ISBLANK(INDEX('Policy Characteristics'!J:J,MATCH($C542,'Policy Characteristics'!$C:$C,0))),"",INDEX('Policy Characteristics'!J:J,MATCH($C542,'Policy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2" s="358" t="str">
        <f>IF(ISBLANK(INDEX('Policy Characteristics'!K:K,MATCH($C542,'Policy Characteristics'!$C:$C,0))),"",INDEX('Policy Characteristics'!K:K,MATCH($C542,'Policy Characteristics'!$C:$C,0)))</f>
        <v>industry-ag-main.html#fuel-switching</v>
      </c>
      <c r="R542" s="358" t="str">
        <f>IF(ISBLANK(INDEX('Policy Characteristics'!L:L,MATCH($C542,'Policy Characteristics'!$C:$C,0))),"",INDEX('Policy Characteristics'!L:L,MATCH($C542,'Policy Characteristics'!$C:$C,0)))</f>
        <v>industry-elec-and-hydrogen.html</v>
      </c>
    </row>
    <row r="543" spans="1:18" x14ac:dyDescent="0.35">
      <c r="A543" s="358" t="str">
        <f>IF(ISBLANK(INDEX('Policy Characteristics'!A:A,MATCH($C543,'Policy Characteristics'!$C:$C,0))),"",INDEX('Policy Characteristics'!A:A,MATCH($C543,'Policy Characteristics'!$C:$C,0)))</f>
        <v>Industry</v>
      </c>
      <c r="B543" s="358" t="str">
        <f>IF(ISBLANK(INDEX('Policy Characteristics'!B:B,MATCH($C543,'Policy Characteristics'!$C:$C,0))),"",INDEX('Policy Characteristics'!B:B,MATCH($C543,'Policy Characteristics'!$C:$C,0)))</f>
        <v>Electrification + Hydrogen</v>
      </c>
      <c r="C543" s="362" t="str">
        <f t="shared" si="33"/>
        <v>Fraction of Industrial Fuel Use Shifted to Other Fuels</v>
      </c>
      <c r="D543" s="9" t="s">
        <v>3226</v>
      </c>
      <c r="E543" s="53" t="s">
        <v>2805</v>
      </c>
      <c r="F543" s="195" t="s">
        <v>3190</v>
      </c>
      <c r="G543" s="53" t="s">
        <v>3252</v>
      </c>
      <c r="H543" s="54">
        <v>1284</v>
      </c>
      <c r="I543" s="53" t="s">
        <v>46</v>
      </c>
      <c r="J543" s="360" t="str">
        <f>IF(ISBLANK(INDEX('Policy Characteristics'!D:D,MATCH($C543,'Policy Characteristics'!$C:$C,0))),"",INDEX('Policy Characteristics'!D:D,MATCH($C543,'Policy Characteristics'!$C:$C,0)))</f>
        <v>Electrification + Hydrogen</v>
      </c>
      <c r="K543" s="358" t="str">
        <f>IF(ISBLANK(INDEX('Policy Characteristics'!E:E,MATCH($C543,'Policy Characteristics'!$C:$C,0))),"",INDEX('Policy Characteristics'!E:E,MATCH($C543,'Policy Characteristics'!$C:$C,0)))</f>
        <v>indst fuel type shifting</v>
      </c>
      <c r="L543" s="380">
        <f>IF(ISBLANK(INDEX('Policy Characteristics'!F:F,MATCH($C543,'Policy Characteristics'!$C:$C,0))),"",INDEX('Policy Characteristics'!F:F,MATCH($C543,'Policy Characteristics'!$C:$C,0)))</f>
        <v>0</v>
      </c>
      <c r="M543" s="380">
        <f>IF(ISBLANK(INDEX('Policy Characteristics'!G:G,MATCH($C543,'Policy Characteristics'!$C:$C,0))),"",INDEX('Policy Characteristics'!G:G,MATCH($C543,'Policy Characteristics'!$C:$C,0)))</f>
        <v>1</v>
      </c>
      <c r="N543" s="380">
        <f>IF(ISBLANK(INDEX('Policy Characteristics'!H:H,MATCH($C543,'Policy Characteristics'!$C:$C,0))),"",INDEX('Policy Characteristics'!H:H,MATCH($C543,'Policy Characteristics'!$C:$C,0)))</f>
        <v>0.01</v>
      </c>
      <c r="O543" s="358" t="str">
        <f>IF(ISBLANK(INDEX('Policy Characteristics'!I:I,MATCH($C543,'Policy Characteristics'!$C:$C,0))),"",INDEX('Policy Characteristics'!I:I,MATCH($C543,'Policy Characteristics'!$C:$C,0)))</f>
        <v>% of fuel shifted</v>
      </c>
      <c r="P543" s="358" t="str">
        <f>IF(ISBLANK(INDEX('Policy Characteristics'!J:J,MATCH($C543,'Policy Characteristics'!$C:$C,0))),"",INDEX('Policy Characteristics'!J:J,MATCH($C543,'Policy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3" s="358" t="str">
        <f>IF(ISBLANK(INDEX('Policy Characteristics'!K:K,MATCH($C543,'Policy Characteristics'!$C:$C,0))),"",INDEX('Policy Characteristics'!K:K,MATCH($C543,'Policy Characteristics'!$C:$C,0)))</f>
        <v>industry-ag-main.html#fuel-switching</v>
      </c>
      <c r="R543" s="358" t="str">
        <f>IF(ISBLANK(INDEX('Policy Characteristics'!L:L,MATCH($C543,'Policy Characteristics'!$C:$C,0))),"",INDEX('Policy Characteristics'!L:L,MATCH($C543,'Policy Characteristics'!$C:$C,0)))</f>
        <v>industry-elec-and-hydrogen.html</v>
      </c>
    </row>
    <row r="544" spans="1:18" x14ac:dyDescent="0.35">
      <c r="A544" s="358" t="str">
        <f>IF(ISBLANK(INDEX('Policy Characteristics'!A:A,MATCH($C544,'Policy Characteristics'!$C:$C,0))),"",INDEX('Policy Characteristics'!A:A,MATCH($C544,'Policy Characteristics'!$C:$C,0)))</f>
        <v>Industry</v>
      </c>
      <c r="B544" s="358" t="str">
        <f>IF(ISBLANK(INDEX('Policy Characteristics'!B:B,MATCH($C544,'Policy Characteristics'!$C:$C,0))),"",INDEX('Policy Characteristics'!B:B,MATCH($C544,'Policy Characteristics'!$C:$C,0)))</f>
        <v>Electrification + Hydrogen</v>
      </c>
      <c r="C544" s="362" t="str">
        <f t="shared" si="33"/>
        <v>Fraction of Industrial Fuel Use Shifted to Other Fuels</v>
      </c>
      <c r="D544" s="9" t="s">
        <v>3226</v>
      </c>
      <c r="E544" s="53" t="s">
        <v>2806</v>
      </c>
      <c r="F544" s="195" t="s">
        <v>3190</v>
      </c>
      <c r="G544" s="53" t="s">
        <v>3253</v>
      </c>
      <c r="H544" s="54">
        <v>1285</v>
      </c>
      <c r="I544" s="53" t="s">
        <v>46</v>
      </c>
      <c r="J544" s="360" t="str">
        <f>IF(ISBLANK(INDEX('Policy Characteristics'!D:D,MATCH($C544,'Policy Characteristics'!$C:$C,0))),"",INDEX('Policy Characteristics'!D:D,MATCH($C544,'Policy Characteristics'!$C:$C,0)))</f>
        <v>Electrification + Hydrogen</v>
      </c>
      <c r="K544" s="358" t="str">
        <f>IF(ISBLANK(INDEX('Policy Characteristics'!E:E,MATCH($C544,'Policy Characteristics'!$C:$C,0))),"",INDEX('Policy Characteristics'!E:E,MATCH($C544,'Policy Characteristics'!$C:$C,0)))</f>
        <v>indst fuel type shifting</v>
      </c>
      <c r="L544" s="380">
        <f>IF(ISBLANK(INDEX('Policy Characteristics'!F:F,MATCH($C544,'Policy Characteristics'!$C:$C,0))),"",INDEX('Policy Characteristics'!F:F,MATCH($C544,'Policy Characteristics'!$C:$C,0)))</f>
        <v>0</v>
      </c>
      <c r="M544" s="380">
        <f>IF(ISBLANK(INDEX('Policy Characteristics'!G:G,MATCH($C544,'Policy Characteristics'!$C:$C,0))),"",INDEX('Policy Characteristics'!G:G,MATCH($C544,'Policy Characteristics'!$C:$C,0)))</f>
        <v>1</v>
      </c>
      <c r="N544" s="380">
        <f>IF(ISBLANK(INDEX('Policy Characteristics'!H:H,MATCH($C544,'Policy Characteristics'!$C:$C,0))),"",INDEX('Policy Characteristics'!H:H,MATCH($C544,'Policy Characteristics'!$C:$C,0)))</f>
        <v>0.01</v>
      </c>
      <c r="O544" s="358" t="str">
        <f>IF(ISBLANK(INDEX('Policy Characteristics'!I:I,MATCH($C544,'Policy Characteristics'!$C:$C,0))),"",INDEX('Policy Characteristics'!I:I,MATCH($C544,'Policy Characteristics'!$C:$C,0)))</f>
        <v>% of fuel shifted</v>
      </c>
      <c r="P544" s="358" t="str">
        <f>IF(ISBLANK(INDEX('Policy Characteristics'!J:J,MATCH($C544,'Policy Characteristics'!$C:$C,0))),"",INDEX('Policy Characteristics'!J:J,MATCH($C544,'Policy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4" s="358" t="str">
        <f>IF(ISBLANK(INDEX('Policy Characteristics'!K:K,MATCH($C544,'Policy Characteristics'!$C:$C,0))),"",INDEX('Policy Characteristics'!K:K,MATCH($C544,'Policy Characteristics'!$C:$C,0)))</f>
        <v>industry-ag-main.html#fuel-switching</v>
      </c>
      <c r="R544" s="358" t="str">
        <f>IF(ISBLANK(INDEX('Policy Characteristics'!L:L,MATCH($C544,'Policy Characteristics'!$C:$C,0))),"",INDEX('Policy Characteristics'!L:L,MATCH($C544,'Policy Characteristics'!$C:$C,0)))</f>
        <v>industry-elec-and-hydrogen.html</v>
      </c>
    </row>
    <row r="545" spans="1:18" x14ac:dyDescent="0.35">
      <c r="A545" s="358" t="str">
        <f>IF(ISBLANK(INDEX('Policy Characteristics'!A:A,MATCH($C545,'Policy Characteristics'!$C:$C,0))),"",INDEX('Policy Characteristics'!A:A,MATCH($C545,'Policy Characteristics'!$C:$C,0)))</f>
        <v>Industry</v>
      </c>
      <c r="B545" s="358" t="str">
        <f>IF(ISBLANK(INDEX('Policy Characteristics'!B:B,MATCH($C545,'Policy Characteristics'!$C:$C,0))),"",INDEX('Policy Characteristics'!B:B,MATCH($C545,'Policy Characteristics'!$C:$C,0)))</f>
        <v>Electrification + Hydrogen</v>
      </c>
      <c r="C545" s="362" t="str">
        <f t="shared" si="33"/>
        <v>Fraction of Industrial Fuel Use Shifted to Other Fuels</v>
      </c>
      <c r="D545" s="9" t="s">
        <v>3226</v>
      </c>
      <c r="E545" s="53" t="s">
        <v>2807</v>
      </c>
      <c r="F545" s="195" t="s">
        <v>3190</v>
      </c>
      <c r="G545" s="53" t="s">
        <v>3254</v>
      </c>
      <c r="H545" s="54">
        <v>1286</v>
      </c>
      <c r="I545" s="53" t="s">
        <v>46</v>
      </c>
      <c r="J545" s="360" t="str">
        <f>IF(ISBLANK(INDEX('Policy Characteristics'!D:D,MATCH($C545,'Policy Characteristics'!$C:$C,0))),"",INDEX('Policy Characteristics'!D:D,MATCH($C545,'Policy Characteristics'!$C:$C,0)))</f>
        <v>Electrification + Hydrogen</v>
      </c>
      <c r="K545" s="358" t="str">
        <f>IF(ISBLANK(INDEX('Policy Characteristics'!E:E,MATCH($C545,'Policy Characteristics'!$C:$C,0))),"",INDEX('Policy Characteristics'!E:E,MATCH($C545,'Policy Characteristics'!$C:$C,0)))</f>
        <v>indst fuel type shifting</v>
      </c>
      <c r="L545" s="380">
        <f>IF(ISBLANK(INDEX('Policy Characteristics'!F:F,MATCH($C545,'Policy Characteristics'!$C:$C,0))),"",INDEX('Policy Characteristics'!F:F,MATCH($C545,'Policy Characteristics'!$C:$C,0)))</f>
        <v>0</v>
      </c>
      <c r="M545" s="380">
        <f>IF(ISBLANK(INDEX('Policy Characteristics'!G:G,MATCH($C545,'Policy Characteristics'!$C:$C,0))),"",INDEX('Policy Characteristics'!G:G,MATCH($C545,'Policy Characteristics'!$C:$C,0)))</f>
        <v>1</v>
      </c>
      <c r="N545" s="380">
        <f>IF(ISBLANK(INDEX('Policy Characteristics'!H:H,MATCH($C545,'Policy Characteristics'!$C:$C,0))),"",INDEX('Policy Characteristics'!H:H,MATCH($C545,'Policy Characteristics'!$C:$C,0)))</f>
        <v>0.01</v>
      </c>
      <c r="O545" s="358" t="str">
        <f>IF(ISBLANK(INDEX('Policy Characteristics'!I:I,MATCH($C545,'Policy Characteristics'!$C:$C,0))),"",INDEX('Policy Characteristics'!I:I,MATCH($C545,'Policy Characteristics'!$C:$C,0)))</f>
        <v>% of fuel shifted</v>
      </c>
      <c r="P545" s="358" t="str">
        <f>IF(ISBLANK(INDEX('Policy Characteristics'!J:J,MATCH($C545,'Policy Characteristics'!$C:$C,0))),"",INDEX('Policy Characteristics'!J:J,MATCH($C545,'Policy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5" s="358" t="str">
        <f>IF(ISBLANK(INDEX('Policy Characteristics'!K:K,MATCH($C545,'Policy Characteristics'!$C:$C,0))),"",INDEX('Policy Characteristics'!K:K,MATCH($C545,'Policy Characteristics'!$C:$C,0)))</f>
        <v>industry-ag-main.html#fuel-switching</v>
      </c>
      <c r="R545" s="358" t="str">
        <f>IF(ISBLANK(INDEX('Policy Characteristics'!L:L,MATCH($C545,'Policy Characteristics'!$C:$C,0))),"",INDEX('Policy Characteristics'!L:L,MATCH($C545,'Policy Characteristics'!$C:$C,0)))</f>
        <v>industry-elec-and-hydrogen.html</v>
      </c>
    </row>
    <row r="546" spans="1:18" x14ac:dyDescent="0.35">
      <c r="A546" s="358" t="str">
        <f>IF(ISBLANK(INDEX('Policy Characteristics'!A:A,MATCH($C546,'Policy Characteristics'!$C:$C,0))),"",INDEX('Policy Characteristics'!A:A,MATCH($C546,'Policy Characteristics'!$C:$C,0)))</f>
        <v>Industry</v>
      </c>
      <c r="B546" s="358" t="str">
        <f>IF(ISBLANK(INDEX('Policy Characteristics'!B:B,MATCH($C546,'Policy Characteristics'!$C:$C,0))),"",INDEX('Policy Characteristics'!B:B,MATCH($C546,'Policy Characteristics'!$C:$C,0)))</f>
        <v>Electrification + Hydrogen</v>
      </c>
      <c r="C546" s="362" t="str">
        <f t="shared" si="33"/>
        <v>Fraction of Industrial Fuel Use Shifted to Other Fuels</v>
      </c>
      <c r="D546" s="9" t="s">
        <v>3226</v>
      </c>
      <c r="E546" s="53" t="s">
        <v>2804</v>
      </c>
      <c r="F546" s="195" t="s">
        <v>3190</v>
      </c>
      <c r="G546" s="53" t="s">
        <v>3255</v>
      </c>
      <c r="H546" s="54">
        <v>1287</v>
      </c>
      <c r="I546" s="53" t="s">
        <v>45</v>
      </c>
      <c r="J546" s="360" t="str">
        <f>IF(ISBLANK(INDEX('Policy Characteristics'!D:D,MATCH($C546,'Policy Characteristics'!$C:$C,0))),"",INDEX('Policy Characteristics'!D:D,MATCH($C546,'Policy Characteristics'!$C:$C,0)))</f>
        <v>Electrification + Hydrogen</v>
      </c>
      <c r="K546" s="358" t="str">
        <f>IF(ISBLANK(INDEX('Policy Characteristics'!E:E,MATCH($C546,'Policy Characteristics'!$C:$C,0))),"",INDEX('Policy Characteristics'!E:E,MATCH($C546,'Policy Characteristics'!$C:$C,0)))</f>
        <v>indst fuel type shifting</v>
      </c>
      <c r="L546" s="380">
        <f>IF(ISBLANK(INDEX('Policy Characteristics'!F:F,MATCH($C546,'Policy Characteristics'!$C:$C,0))),"",INDEX('Policy Characteristics'!F:F,MATCH($C546,'Policy Characteristics'!$C:$C,0)))</f>
        <v>0</v>
      </c>
      <c r="M546" s="380">
        <f>IF(ISBLANK(INDEX('Policy Characteristics'!G:G,MATCH($C546,'Policy Characteristics'!$C:$C,0))),"",INDEX('Policy Characteristics'!G:G,MATCH($C546,'Policy Characteristics'!$C:$C,0)))</f>
        <v>1</v>
      </c>
      <c r="N546" s="380">
        <f>IF(ISBLANK(INDEX('Policy Characteristics'!H:H,MATCH($C546,'Policy Characteristics'!$C:$C,0))),"",INDEX('Policy Characteristics'!H:H,MATCH($C546,'Policy Characteristics'!$C:$C,0)))</f>
        <v>0.01</v>
      </c>
      <c r="O546" s="358" t="str">
        <f>IF(ISBLANK(INDEX('Policy Characteristics'!I:I,MATCH($C546,'Policy Characteristics'!$C:$C,0))),"",INDEX('Policy Characteristics'!I:I,MATCH($C546,'Policy Characteristics'!$C:$C,0)))</f>
        <v>% of fuel shifted</v>
      </c>
      <c r="P546" s="358" t="str">
        <f>IF(ISBLANK(INDEX('Policy Characteristics'!J:J,MATCH($C546,'Policy Characteristics'!$C:$C,0))),"",INDEX('Policy Characteristics'!J:J,MATCH($C546,'Policy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6" s="358" t="str">
        <f>IF(ISBLANK(INDEX('Policy Characteristics'!K:K,MATCH($C546,'Policy Characteristics'!$C:$C,0))),"",INDEX('Policy Characteristics'!K:K,MATCH($C546,'Policy Characteristics'!$C:$C,0)))</f>
        <v>industry-ag-main.html#fuel-switching</v>
      </c>
      <c r="R546" s="358" t="str">
        <f>IF(ISBLANK(INDEX('Policy Characteristics'!L:L,MATCH($C546,'Policy Characteristics'!$C:$C,0))),"",INDEX('Policy Characteristics'!L:L,MATCH($C546,'Policy Characteristics'!$C:$C,0)))</f>
        <v>industry-elec-and-hydrogen.html</v>
      </c>
    </row>
    <row r="547" spans="1:18" x14ac:dyDescent="0.35">
      <c r="A547" s="358" t="str">
        <f>IF(ISBLANK(INDEX('Policy Characteristics'!A:A,MATCH($C547,'Policy Characteristics'!$C:$C,0))),"",INDEX('Policy Characteristics'!A:A,MATCH($C547,'Policy Characteristics'!$C:$C,0)))</f>
        <v>Industry</v>
      </c>
      <c r="B547" s="358" t="str">
        <f>IF(ISBLANK(INDEX('Policy Characteristics'!B:B,MATCH($C547,'Policy Characteristics'!$C:$C,0))),"",INDEX('Policy Characteristics'!B:B,MATCH($C547,'Policy Characteristics'!$C:$C,0)))</f>
        <v>Electrification + Hydrogen</v>
      </c>
      <c r="C547" s="362" t="str">
        <f t="shared" si="33"/>
        <v>Fraction of Industrial Fuel Use Shifted to Other Fuels</v>
      </c>
      <c r="D547" s="9" t="s">
        <v>3227</v>
      </c>
      <c r="E547" s="53" t="s">
        <v>2463</v>
      </c>
      <c r="F547" s="195" t="s">
        <v>3191</v>
      </c>
      <c r="G547" s="53" t="s">
        <v>3246</v>
      </c>
      <c r="H547" s="54">
        <v>1288</v>
      </c>
      <c r="I547" s="53" t="s">
        <v>45</v>
      </c>
      <c r="J547" s="360" t="str">
        <f>IF(ISBLANK(INDEX('Policy Characteristics'!D:D,MATCH($C547,'Policy Characteristics'!$C:$C,0))),"",INDEX('Policy Characteristics'!D:D,MATCH($C547,'Policy Characteristics'!$C:$C,0)))</f>
        <v>Electrification + Hydrogen</v>
      </c>
      <c r="K547" s="358" t="str">
        <f>IF(ISBLANK(INDEX('Policy Characteristics'!E:E,MATCH($C547,'Policy Characteristics'!$C:$C,0))),"",INDEX('Policy Characteristics'!E:E,MATCH($C547,'Policy Characteristics'!$C:$C,0)))</f>
        <v>indst fuel type shifting</v>
      </c>
      <c r="L547" s="380">
        <f>IF(ISBLANK(INDEX('Policy Characteristics'!F:F,MATCH($C547,'Policy Characteristics'!$C:$C,0))),"",INDEX('Policy Characteristics'!F:F,MATCH($C547,'Policy Characteristics'!$C:$C,0)))</f>
        <v>0</v>
      </c>
      <c r="M547" s="380">
        <f>IF(ISBLANK(INDEX('Policy Characteristics'!G:G,MATCH($C547,'Policy Characteristics'!$C:$C,0))),"",INDEX('Policy Characteristics'!G:G,MATCH($C547,'Policy Characteristics'!$C:$C,0)))</f>
        <v>1</v>
      </c>
      <c r="N547" s="380">
        <f>IF(ISBLANK(INDEX('Policy Characteristics'!H:H,MATCH($C547,'Policy Characteristics'!$C:$C,0))),"",INDEX('Policy Characteristics'!H:H,MATCH($C547,'Policy Characteristics'!$C:$C,0)))</f>
        <v>0.01</v>
      </c>
      <c r="O547" s="358" t="str">
        <f>IF(ISBLANK(INDEX('Policy Characteristics'!I:I,MATCH($C547,'Policy Characteristics'!$C:$C,0))),"",INDEX('Policy Characteristics'!I:I,MATCH($C547,'Policy Characteristics'!$C:$C,0)))</f>
        <v>% of fuel shifted</v>
      </c>
      <c r="P547" s="358" t="str">
        <f>IF(ISBLANK(INDEX('Policy Characteristics'!J:J,MATCH($C547,'Policy Characteristics'!$C:$C,0))),"",INDEX('Policy Characteristics'!J:J,MATCH($C547,'Policy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7" s="358" t="str">
        <f>IF(ISBLANK(INDEX('Policy Characteristics'!K:K,MATCH($C547,'Policy Characteristics'!$C:$C,0))),"",INDEX('Policy Characteristics'!K:K,MATCH($C547,'Policy Characteristics'!$C:$C,0)))</f>
        <v>industry-ag-main.html#fuel-switching</v>
      </c>
      <c r="R547" s="358" t="str">
        <f>IF(ISBLANK(INDEX('Policy Characteristics'!L:L,MATCH($C547,'Policy Characteristics'!$C:$C,0))),"",INDEX('Policy Characteristics'!L:L,MATCH($C547,'Policy Characteristics'!$C:$C,0)))</f>
        <v>industry-elec-and-hydrogen.html</v>
      </c>
    </row>
    <row r="548" spans="1:18" x14ac:dyDescent="0.35">
      <c r="A548" s="358" t="str">
        <f>IF(ISBLANK(INDEX('Policy Characteristics'!A:A,MATCH($C548,'Policy Characteristics'!$C:$C,0))),"",INDEX('Policy Characteristics'!A:A,MATCH($C548,'Policy Characteristics'!$C:$C,0)))</f>
        <v>Industry</v>
      </c>
      <c r="B548" s="358" t="str">
        <f>IF(ISBLANK(INDEX('Policy Characteristics'!B:B,MATCH($C548,'Policy Characteristics'!$C:$C,0))),"",INDEX('Policy Characteristics'!B:B,MATCH($C548,'Policy Characteristics'!$C:$C,0)))</f>
        <v>Electrification + Hydrogen</v>
      </c>
      <c r="C548" s="362" t="str">
        <f t="shared" ref="C548:C611" si="34">C$467</f>
        <v>Fraction of Industrial Fuel Use Shifted to Other Fuels</v>
      </c>
      <c r="D548" s="9" t="s">
        <v>3227</v>
      </c>
      <c r="E548" s="53" t="s">
        <v>2464</v>
      </c>
      <c r="F548" s="195" t="s">
        <v>3191</v>
      </c>
      <c r="G548" s="53" t="s">
        <v>3247</v>
      </c>
      <c r="H548" s="54">
        <v>1289</v>
      </c>
      <c r="I548" s="53" t="s">
        <v>46</v>
      </c>
      <c r="J548" s="360" t="str">
        <f>IF(ISBLANK(INDEX('Policy Characteristics'!D:D,MATCH($C548,'Policy Characteristics'!$C:$C,0))),"",INDEX('Policy Characteristics'!D:D,MATCH($C548,'Policy Characteristics'!$C:$C,0)))</f>
        <v>Electrification + Hydrogen</v>
      </c>
      <c r="K548" s="358" t="str">
        <f>IF(ISBLANK(INDEX('Policy Characteristics'!E:E,MATCH($C548,'Policy Characteristics'!$C:$C,0))),"",INDEX('Policy Characteristics'!E:E,MATCH($C548,'Policy Characteristics'!$C:$C,0)))</f>
        <v>indst fuel type shifting</v>
      </c>
      <c r="L548" s="380">
        <f>IF(ISBLANK(INDEX('Policy Characteristics'!F:F,MATCH($C548,'Policy Characteristics'!$C:$C,0))),"",INDEX('Policy Characteristics'!F:F,MATCH($C548,'Policy Characteristics'!$C:$C,0)))</f>
        <v>0</v>
      </c>
      <c r="M548" s="380">
        <f>IF(ISBLANK(INDEX('Policy Characteristics'!G:G,MATCH($C548,'Policy Characteristics'!$C:$C,0))),"",INDEX('Policy Characteristics'!G:G,MATCH($C548,'Policy Characteristics'!$C:$C,0)))</f>
        <v>1</v>
      </c>
      <c r="N548" s="380">
        <f>IF(ISBLANK(INDEX('Policy Characteristics'!H:H,MATCH($C548,'Policy Characteristics'!$C:$C,0))),"",INDEX('Policy Characteristics'!H:H,MATCH($C548,'Policy Characteristics'!$C:$C,0)))</f>
        <v>0.01</v>
      </c>
      <c r="O548" s="358" t="str">
        <f>IF(ISBLANK(INDEX('Policy Characteristics'!I:I,MATCH($C548,'Policy Characteristics'!$C:$C,0))),"",INDEX('Policy Characteristics'!I:I,MATCH($C548,'Policy Characteristics'!$C:$C,0)))</f>
        <v>% of fuel shifted</v>
      </c>
      <c r="P548" s="358" t="str">
        <f>IF(ISBLANK(INDEX('Policy Characteristics'!J:J,MATCH($C548,'Policy Characteristics'!$C:$C,0))),"",INDEX('Policy Characteristics'!J:J,MATCH($C548,'Policy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8" s="358" t="str">
        <f>IF(ISBLANK(INDEX('Policy Characteristics'!K:K,MATCH($C548,'Policy Characteristics'!$C:$C,0))),"",INDEX('Policy Characteristics'!K:K,MATCH($C548,'Policy Characteristics'!$C:$C,0)))</f>
        <v>industry-ag-main.html#fuel-switching</v>
      </c>
      <c r="R548" s="358" t="str">
        <f>IF(ISBLANK(INDEX('Policy Characteristics'!L:L,MATCH($C548,'Policy Characteristics'!$C:$C,0))),"",INDEX('Policy Characteristics'!L:L,MATCH($C548,'Policy Characteristics'!$C:$C,0)))</f>
        <v>industry-elec-and-hydrogen.html</v>
      </c>
    </row>
    <row r="549" spans="1:18" x14ac:dyDescent="0.35">
      <c r="A549" s="358" t="str">
        <f>IF(ISBLANK(INDEX('Policy Characteristics'!A:A,MATCH($C549,'Policy Characteristics'!$C:$C,0))),"",INDEX('Policy Characteristics'!A:A,MATCH($C549,'Policy Characteristics'!$C:$C,0)))</f>
        <v>Industry</v>
      </c>
      <c r="B549" s="358" t="str">
        <f>IF(ISBLANK(INDEX('Policy Characteristics'!B:B,MATCH($C549,'Policy Characteristics'!$C:$C,0))),"",INDEX('Policy Characteristics'!B:B,MATCH($C549,'Policy Characteristics'!$C:$C,0)))</f>
        <v>Electrification + Hydrogen</v>
      </c>
      <c r="C549" s="362" t="str">
        <f t="shared" si="34"/>
        <v>Fraction of Industrial Fuel Use Shifted to Other Fuels</v>
      </c>
      <c r="D549" s="9" t="s">
        <v>3227</v>
      </c>
      <c r="E549" s="53" t="s">
        <v>2465</v>
      </c>
      <c r="F549" s="195" t="s">
        <v>3191</v>
      </c>
      <c r="G549" s="53" t="s">
        <v>3248</v>
      </c>
      <c r="H549" s="54">
        <v>1290</v>
      </c>
      <c r="I549" s="53" t="s">
        <v>46</v>
      </c>
      <c r="J549" s="360" t="str">
        <f>IF(ISBLANK(INDEX('Policy Characteristics'!D:D,MATCH($C549,'Policy Characteristics'!$C:$C,0))),"",INDEX('Policy Characteristics'!D:D,MATCH($C549,'Policy Characteristics'!$C:$C,0)))</f>
        <v>Electrification + Hydrogen</v>
      </c>
      <c r="K549" s="358" t="str">
        <f>IF(ISBLANK(INDEX('Policy Characteristics'!E:E,MATCH($C549,'Policy Characteristics'!$C:$C,0))),"",INDEX('Policy Characteristics'!E:E,MATCH($C549,'Policy Characteristics'!$C:$C,0)))</f>
        <v>indst fuel type shifting</v>
      </c>
      <c r="L549" s="380">
        <f>IF(ISBLANK(INDEX('Policy Characteristics'!F:F,MATCH($C549,'Policy Characteristics'!$C:$C,0))),"",INDEX('Policy Characteristics'!F:F,MATCH($C549,'Policy Characteristics'!$C:$C,0)))</f>
        <v>0</v>
      </c>
      <c r="M549" s="380">
        <f>IF(ISBLANK(INDEX('Policy Characteristics'!G:G,MATCH($C549,'Policy Characteristics'!$C:$C,0))),"",INDEX('Policy Characteristics'!G:G,MATCH($C549,'Policy Characteristics'!$C:$C,0)))</f>
        <v>1</v>
      </c>
      <c r="N549" s="380">
        <f>IF(ISBLANK(INDEX('Policy Characteristics'!H:H,MATCH($C549,'Policy Characteristics'!$C:$C,0))),"",INDEX('Policy Characteristics'!H:H,MATCH($C549,'Policy Characteristics'!$C:$C,0)))</f>
        <v>0.01</v>
      </c>
      <c r="O549" s="358" t="str">
        <f>IF(ISBLANK(INDEX('Policy Characteristics'!I:I,MATCH($C549,'Policy Characteristics'!$C:$C,0))),"",INDEX('Policy Characteristics'!I:I,MATCH($C549,'Policy Characteristics'!$C:$C,0)))</f>
        <v>% of fuel shifted</v>
      </c>
      <c r="P549" s="358" t="str">
        <f>IF(ISBLANK(INDEX('Policy Characteristics'!J:J,MATCH($C549,'Policy Characteristics'!$C:$C,0))),"",INDEX('Policy Characteristics'!J:J,MATCH($C549,'Policy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9" s="358" t="str">
        <f>IF(ISBLANK(INDEX('Policy Characteristics'!K:K,MATCH($C549,'Policy Characteristics'!$C:$C,0))),"",INDEX('Policy Characteristics'!K:K,MATCH($C549,'Policy Characteristics'!$C:$C,0)))</f>
        <v>industry-ag-main.html#fuel-switching</v>
      </c>
      <c r="R549" s="358" t="str">
        <f>IF(ISBLANK(INDEX('Policy Characteristics'!L:L,MATCH($C549,'Policy Characteristics'!$C:$C,0))),"",INDEX('Policy Characteristics'!L:L,MATCH($C549,'Policy Characteristics'!$C:$C,0)))</f>
        <v>industry-elec-and-hydrogen.html</v>
      </c>
    </row>
    <row r="550" spans="1:18" x14ac:dyDescent="0.35">
      <c r="A550" s="358" t="str">
        <f>IF(ISBLANK(INDEX('Policy Characteristics'!A:A,MATCH($C550,'Policy Characteristics'!$C:$C,0))),"",INDEX('Policy Characteristics'!A:A,MATCH($C550,'Policy Characteristics'!$C:$C,0)))</f>
        <v>Industry</v>
      </c>
      <c r="B550" s="358" t="str">
        <f>IF(ISBLANK(INDEX('Policy Characteristics'!B:B,MATCH($C550,'Policy Characteristics'!$C:$C,0))),"",INDEX('Policy Characteristics'!B:B,MATCH($C550,'Policy Characteristics'!$C:$C,0)))</f>
        <v>Electrification + Hydrogen</v>
      </c>
      <c r="C550" s="362" t="str">
        <f t="shared" si="34"/>
        <v>Fraction of Industrial Fuel Use Shifted to Other Fuels</v>
      </c>
      <c r="D550" s="9" t="s">
        <v>3227</v>
      </c>
      <c r="E550" s="53" t="s">
        <v>2466</v>
      </c>
      <c r="F550" s="195" t="s">
        <v>3191</v>
      </c>
      <c r="G550" s="53" t="s">
        <v>3249</v>
      </c>
      <c r="H550" s="54">
        <v>1291</v>
      </c>
      <c r="I550" s="53" t="s">
        <v>46</v>
      </c>
      <c r="J550" s="360" t="str">
        <f>IF(ISBLANK(INDEX('Policy Characteristics'!D:D,MATCH($C550,'Policy Characteristics'!$C:$C,0))),"",INDEX('Policy Characteristics'!D:D,MATCH($C550,'Policy Characteristics'!$C:$C,0)))</f>
        <v>Electrification + Hydrogen</v>
      </c>
      <c r="K550" s="358" t="str">
        <f>IF(ISBLANK(INDEX('Policy Characteristics'!E:E,MATCH($C550,'Policy Characteristics'!$C:$C,0))),"",INDEX('Policy Characteristics'!E:E,MATCH($C550,'Policy Characteristics'!$C:$C,0)))</f>
        <v>indst fuel type shifting</v>
      </c>
      <c r="L550" s="380">
        <f>IF(ISBLANK(INDEX('Policy Characteristics'!F:F,MATCH($C550,'Policy Characteristics'!$C:$C,0))),"",INDEX('Policy Characteristics'!F:F,MATCH($C550,'Policy Characteristics'!$C:$C,0)))</f>
        <v>0</v>
      </c>
      <c r="M550" s="380">
        <f>IF(ISBLANK(INDEX('Policy Characteristics'!G:G,MATCH($C550,'Policy Characteristics'!$C:$C,0))),"",INDEX('Policy Characteristics'!G:G,MATCH($C550,'Policy Characteristics'!$C:$C,0)))</f>
        <v>1</v>
      </c>
      <c r="N550" s="380">
        <f>IF(ISBLANK(INDEX('Policy Characteristics'!H:H,MATCH($C550,'Policy Characteristics'!$C:$C,0))),"",INDEX('Policy Characteristics'!H:H,MATCH($C550,'Policy Characteristics'!$C:$C,0)))</f>
        <v>0.01</v>
      </c>
      <c r="O550" s="358" t="str">
        <f>IF(ISBLANK(INDEX('Policy Characteristics'!I:I,MATCH($C550,'Policy Characteristics'!$C:$C,0))),"",INDEX('Policy Characteristics'!I:I,MATCH($C550,'Policy Characteristics'!$C:$C,0)))</f>
        <v>% of fuel shifted</v>
      </c>
      <c r="P550" s="358" t="str">
        <f>IF(ISBLANK(INDEX('Policy Characteristics'!J:J,MATCH($C550,'Policy Characteristics'!$C:$C,0))),"",INDEX('Policy Characteristics'!J:J,MATCH($C550,'Policy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0" s="358" t="str">
        <f>IF(ISBLANK(INDEX('Policy Characteristics'!K:K,MATCH($C550,'Policy Characteristics'!$C:$C,0))),"",INDEX('Policy Characteristics'!K:K,MATCH($C550,'Policy Characteristics'!$C:$C,0)))</f>
        <v>industry-ag-main.html#fuel-switching</v>
      </c>
      <c r="R550" s="358" t="str">
        <f>IF(ISBLANK(INDEX('Policy Characteristics'!L:L,MATCH($C550,'Policy Characteristics'!$C:$C,0))),"",INDEX('Policy Characteristics'!L:L,MATCH($C550,'Policy Characteristics'!$C:$C,0)))</f>
        <v>industry-elec-and-hydrogen.html</v>
      </c>
    </row>
    <row r="551" spans="1:18" x14ac:dyDescent="0.35">
      <c r="A551" s="358" t="str">
        <f>IF(ISBLANK(INDEX('Policy Characteristics'!A:A,MATCH($C551,'Policy Characteristics'!$C:$C,0))),"",INDEX('Policy Characteristics'!A:A,MATCH($C551,'Policy Characteristics'!$C:$C,0)))</f>
        <v>Industry</v>
      </c>
      <c r="B551" s="358" t="str">
        <f>IF(ISBLANK(INDEX('Policy Characteristics'!B:B,MATCH($C551,'Policy Characteristics'!$C:$C,0))),"",INDEX('Policy Characteristics'!B:B,MATCH($C551,'Policy Characteristics'!$C:$C,0)))</f>
        <v>Electrification + Hydrogen</v>
      </c>
      <c r="C551" s="362" t="str">
        <f t="shared" si="34"/>
        <v>Fraction of Industrial Fuel Use Shifted to Other Fuels</v>
      </c>
      <c r="D551" s="9" t="s">
        <v>3227</v>
      </c>
      <c r="E551" s="53" t="s">
        <v>2467</v>
      </c>
      <c r="F551" s="195" t="s">
        <v>3191</v>
      </c>
      <c r="G551" s="53" t="s">
        <v>3250</v>
      </c>
      <c r="H551" s="54">
        <v>1292</v>
      </c>
      <c r="I551" s="53" t="s">
        <v>46</v>
      </c>
      <c r="J551" s="360" t="str">
        <f>IF(ISBLANK(INDEX('Policy Characteristics'!D:D,MATCH($C551,'Policy Characteristics'!$C:$C,0))),"",INDEX('Policy Characteristics'!D:D,MATCH($C551,'Policy Characteristics'!$C:$C,0)))</f>
        <v>Electrification + Hydrogen</v>
      </c>
      <c r="K551" s="358" t="str">
        <f>IF(ISBLANK(INDEX('Policy Characteristics'!E:E,MATCH($C551,'Policy Characteristics'!$C:$C,0))),"",INDEX('Policy Characteristics'!E:E,MATCH($C551,'Policy Characteristics'!$C:$C,0)))</f>
        <v>indst fuel type shifting</v>
      </c>
      <c r="L551" s="380">
        <f>IF(ISBLANK(INDEX('Policy Characteristics'!F:F,MATCH($C551,'Policy Characteristics'!$C:$C,0))),"",INDEX('Policy Characteristics'!F:F,MATCH($C551,'Policy Characteristics'!$C:$C,0)))</f>
        <v>0</v>
      </c>
      <c r="M551" s="380">
        <f>IF(ISBLANK(INDEX('Policy Characteristics'!G:G,MATCH($C551,'Policy Characteristics'!$C:$C,0))),"",INDEX('Policy Characteristics'!G:G,MATCH($C551,'Policy Characteristics'!$C:$C,0)))</f>
        <v>1</v>
      </c>
      <c r="N551" s="380">
        <f>IF(ISBLANK(INDEX('Policy Characteristics'!H:H,MATCH($C551,'Policy Characteristics'!$C:$C,0))),"",INDEX('Policy Characteristics'!H:H,MATCH($C551,'Policy Characteristics'!$C:$C,0)))</f>
        <v>0.01</v>
      </c>
      <c r="O551" s="358" t="str">
        <f>IF(ISBLANK(INDEX('Policy Characteristics'!I:I,MATCH($C551,'Policy Characteristics'!$C:$C,0))),"",INDEX('Policy Characteristics'!I:I,MATCH($C551,'Policy Characteristics'!$C:$C,0)))</f>
        <v>% of fuel shifted</v>
      </c>
      <c r="P551" s="358" t="str">
        <f>IF(ISBLANK(INDEX('Policy Characteristics'!J:J,MATCH($C551,'Policy Characteristics'!$C:$C,0))),"",INDEX('Policy Characteristics'!J:J,MATCH($C551,'Policy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1" s="358" t="str">
        <f>IF(ISBLANK(INDEX('Policy Characteristics'!K:K,MATCH($C551,'Policy Characteristics'!$C:$C,0))),"",INDEX('Policy Characteristics'!K:K,MATCH($C551,'Policy Characteristics'!$C:$C,0)))</f>
        <v>industry-ag-main.html#fuel-switching</v>
      </c>
      <c r="R551" s="358" t="str">
        <f>IF(ISBLANK(INDEX('Policy Characteristics'!L:L,MATCH($C551,'Policy Characteristics'!$C:$C,0))),"",INDEX('Policy Characteristics'!L:L,MATCH($C551,'Policy Characteristics'!$C:$C,0)))</f>
        <v>industry-elec-and-hydrogen.html</v>
      </c>
    </row>
    <row r="552" spans="1:18" x14ac:dyDescent="0.35">
      <c r="A552" s="358" t="str">
        <f>IF(ISBLANK(INDEX('Policy Characteristics'!A:A,MATCH($C552,'Policy Characteristics'!$C:$C,0))),"",INDEX('Policy Characteristics'!A:A,MATCH($C552,'Policy Characteristics'!$C:$C,0)))</f>
        <v>Industry</v>
      </c>
      <c r="B552" s="358" t="str">
        <f>IF(ISBLANK(INDEX('Policy Characteristics'!B:B,MATCH($C552,'Policy Characteristics'!$C:$C,0))),"",INDEX('Policy Characteristics'!B:B,MATCH($C552,'Policy Characteristics'!$C:$C,0)))</f>
        <v>Electrification + Hydrogen</v>
      </c>
      <c r="C552" s="362" t="str">
        <f t="shared" si="34"/>
        <v>Fraction of Industrial Fuel Use Shifted to Other Fuels</v>
      </c>
      <c r="D552" s="9" t="s">
        <v>3227</v>
      </c>
      <c r="E552" s="53" t="s">
        <v>2468</v>
      </c>
      <c r="F552" s="195" t="s">
        <v>3191</v>
      </c>
      <c r="G552" s="53" t="s">
        <v>3251</v>
      </c>
      <c r="H552" s="54">
        <v>1293</v>
      </c>
      <c r="I552" s="53" t="s">
        <v>46</v>
      </c>
      <c r="J552" s="360" t="str">
        <f>IF(ISBLANK(INDEX('Policy Characteristics'!D:D,MATCH($C552,'Policy Characteristics'!$C:$C,0))),"",INDEX('Policy Characteristics'!D:D,MATCH($C552,'Policy Characteristics'!$C:$C,0)))</f>
        <v>Electrification + Hydrogen</v>
      </c>
      <c r="K552" s="358" t="str">
        <f>IF(ISBLANK(INDEX('Policy Characteristics'!E:E,MATCH($C552,'Policy Characteristics'!$C:$C,0))),"",INDEX('Policy Characteristics'!E:E,MATCH($C552,'Policy Characteristics'!$C:$C,0)))</f>
        <v>indst fuel type shifting</v>
      </c>
      <c r="L552" s="380">
        <f>IF(ISBLANK(INDEX('Policy Characteristics'!F:F,MATCH($C552,'Policy Characteristics'!$C:$C,0))),"",INDEX('Policy Characteristics'!F:F,MATCH($C552,'Policy Characteristics'!$C:$C,0)))</f>
        <v>0</v>
      </c>
      <c r="M552" s="380">
        <f>IF(ISBLANK(INDEX('Policy Characteristics'!G:G,MATCH($C552,'Policy Characteristics'!$C:$C,0))),"",INDEX('Policy Characteristics'!G:G,MATCH($C552,'Policy Characteristics'!$C:$C,0)))</f>
        <v>1</v>
      </c>
      <c r="N552" s="380">
        <f>IF(ISBLANK(INDEX('Policy Characteristics'!H:H,MATCH($C552,'Policy Characteristics'!$C:$C,0))),"",INDEX('Policy Characteristics'!H:H,MATCH($C552,'Policy Characteristics'!$C:$C,0)))</f>
        <v>0.01</v>
      </c>
      <c r="O552" s="358" t="str">
        <f>IF(ISBLANK(INDEX('Policy Characteristics'!I:I,MATCH($C552,'Policy Characteristics'!$C:$C,0))),"",INDEX('Policy Characteristics'!I:I,MATCH($C552,'Policy Characteristics'!$C:$C,0)))</f>
        <v>% of fuel shifted</v>
      </c>
      <c r="P552" s="358" t="str">
        <f>IF(ISBLANK(INDEX('Policy Characteristics'!J:J,MATCH($C552,'Policy Characteristics'!$C:$C,0))),"",INDEX('Policy Characteristics'!J:J,MATCH($C552,'Policy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2" s="358" t="str">
        <f>IF(ISBLANK(INDEX('Policy Characteristics'!K:K,MATCH($C552,'Policy Characteristics'!$C:$C,0))),"",INDEX('Policy Characteristics'!K:K,MATCH($C552,'Policy Characteristics'!$C:$C,0)))</f>
        <v>industry-ag-main.html#fuel-switching</v>
      </c>
      <c r="R552" s="358" t="str">
        <f>IF(ISBLANK(INDEX('Policy Characteristics'!L:L,MATCH($C552,'Policy Characteristics'!$C:$C,0))),"",INDEX('Policy Characteristics'!L:L,MATCH($C552,'Policy Characteristics'!$C:$C,0)))</f>
        <v>industry-elec-and-hydrogen.html</v>
      </c>
    </row>
    <row r="553" spans="1:18" x14ac:dyDescent="0.35">
      <c r="A553" s="358" t="str">
        <f>IF(ISBLANK(INDEX('Policy Characteristics'!A:A,MATCH($C553,'Policy Characteristics'!$C:$C,0))),"",INDEX('Policy Characteristics'!A:A,MATCH($C553,'Policy Characteristics'!$C:$C,0)))</f>
        <v>Industry</v>
      </c>
      <c r="B553" s="358" t="str">
        <f>IF(ISBLANK(INDEX('Policy Characteristics'!B:B,MATCH($C553,'Policy Characteristics'!$C:$C,0))),"",INDEX('Policy Characteristics'!B:B,MATCH($C553,'Policy Characteristics'!$C:$C,0)))</f>
        <v>Electrification + Hydrogen</v>
      </c>
      <c r="C553" s="362" t="str">
        <f t="shared" si="34"/>
        <v>Fraction of Industrial Fuel Use Shifted to Other Fuels</v>
      </c>
      <c r="D553" s="9" t="s">
        <v>3227</v>
      </c>
      <c r="E553" s="53" t="s">
        <v>2805</v>
      </c>
      <c r="F553" s="195" t="s">
        <v>3191</v>
      </c>
      <c r="G553" s="53" t="s">
        <v>3252</v>
      </c>
      <c r="H553" s="54">
        <v>1294</v>
      </c>
      <c r="I553" s="53" t="s">
        <v>46</v>
      </c>
      <c r="J553" s="360" t="str">
        <f>IF(ISBLANK(INDEX('Policy Characteristics'!D:D,MATCH($C553,'Policy Characteristics'!$C:$C,0))),"",INDEX('Policy Characteristics'!D:D,MATCH($C553,'Policy Characteristics'!$C:$C,0)))</f>
        <v>Electrification + Hydrogen</v>
      </c>
      <c r="K553" s="358" t="str">
        <f>IF(ISBLANK(INDEX('Policy Characteristics'!E:E,MATCH($C553,'Policy Characteristics'!$C:$C,0))),"",INDEX('Policy Characteristics'!E:E,MATCH($C553,'Policy Characteristics'!$C:$C,0)))</f>
        <v>indst fuel type shifting</v>
      </c>
      <c r="L553" s="380">
        <f>IF(ISBLANK(INDEX('Policy Characteristics'!F:F,MATCH($C553,'Policy Characteristics'!$C:$C,0))),"",INDEX('Policy Characteristics'!F:F,MATCH($C553,'Policy Characteristics'!$C:$C,0)))</f>
        <v>0</v>
      </c>
      <c r="M553" s="380">
        <f>IF(ISBLANK(INDEX('Policy Characteristics'!G:G,MATCH($C553,'Policy Characteristics'!$C:$C,0))),"",INDEX('Policy Characteristics'!G:G,MATCH($C553,'Policy Characteristics'!$C:$C,0)))</f>
        <v>1</v>
      </c>
      <c r="N553" s="380">
        <f>IF(ISBLANK(INDEX('Policy Characteristics'!H:H,MATCH($C553,'Policy Characteristics'!$C:$C,0))),"",INDEX('Policy Characteristics'!H:H,MATCH($C553,'Policy Characteristics'!$C:$C,0)))</f>
        <v>0.01</v>
      </c>
      <c r="O553" s="358" t="str">
        <f>IF(ISBLANK(INDEX('Policy Characteristics'!I:I,MATCH($C553,'Policy Characteristics'!$C:$C,0))),"",INDEX('Policy Characteristics'!I:I,MATCH($C553,'Policy Characteristics'!$C:$C,0)))</f>
        <v>% of fuel shifted</v>
      </c>
      <c r="P553" s="358" t="str">
        <f>IF(ISBLANK(INDEX('Policy Characteristics'!J:J,MATCH($C553,'Policy Characteristics'!$C:$C,0))),"",INDEX('Policy Characteristics'!J:J,MATCH($C553,'Policy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3" s="358" t="str">
        <f>IF(ISBLANK(INDEX('Policy Characteristics'!K:K,MATCH($C553,'Policy Characteristics'!$C:$C,0))),"",INDEX('Policy Characteristics'!K:K,MATCH($C553,'Policy Characteristics'!$C:$C,0)))</f>
        <v>industry-ag-main.html#fuel-switching</v>
      </c>
      <c r="R553" s="358" t="str">
        <f>IF(ISBLANK(INDEX('Policy Characteristics'!L:L,MATCH($C553,'Policy Characteristics'!$C:$C,0))),"",INDEX('Policy Characteristics'!L:L,MATCH($C553,'Policy Characteristics'!$C:$C,0)))</f>
        <v>industry-elec-and-hydrogen.html</v>
      </c>
    </row>
    <row r="554" spans="1:18" x14ac:dyDescent="0.35">
      <c r="A554" s="358" t="str">
        <f>IF(ISBLANK(INDEX('Policy Characteristics'!A:A,MATCH($C554,'Policy Characteristics'!$C:$C,0))),"",INDEX('Policy Characteristics'!A:A,MATCH($C554,'Policy Characteristics'!$C:$C,0)))</f>
        <v>Industry</v>
      </c>
      <c r="B554" s="358" t="str">
        <f>IF(ISBLANK(INDEX('Policy Characteristics'!B:B,MATCH($C554,'Policy Characteristics'!$C:$C,0))),"",INDEX('Policy Characteristics'!B:B,MATCH($C554,'Policy Characteristics'!$C:$C,0)))</f>
        <v>Electrification + Hydrogen</v>
      </c>
      <c r="C554" s="362" t="str">
        <f t="shared" si="34"/>
        <v>Fraction of Industrial Fuel Use Shifted to Other Fuels</v>
      </c>
      <c r="D554" s="9" t="s">
        <v>3227</v>
      </c>
      <c r="E554" s="53" t="s">
        <v>2806</v>
      </c>
      <c r="F554" s="195" t="s">
        <v>3191</v>
      </c>
      <c r="G554" s="53" t="s">
        <v>3253</v>
      </c>
      <c r="H554" s="54">
        <v>1295</v>
      </c>
      <c r="I554" s="53" t="s">
        <v>46</v>
      </c>
      <c r="J554" s="360" t="str">
        <f>IF(ISBLANK(INDEX('Policy Characteristics'!D:D,MATCH($C554,'Policy Characteristics'!$C:$C,0))),"",INDEX('Policy Characteristics'!D:D,MATCH($C554,'Policy Characteristics'!$C:$C,0)))</f>
        <v>Electrification + Hydrogen</v>
      </c>
      <c r="K554" s="358" t="str">
        <f>IF(ISBLANK(INDEX('Policy Characteristics'!E:E,MATCH($C554,'Policy Characteristics'!$C:$C,0))),"",INDEX('Policy Characteristics'!E:E,MATCH($C554,'Policy Characteristics'!$C:$C,0)))</f>
        <v>indst fuel type shifting</v>
      </c>
      <c r="L554" s="380">
        <f>IF(ISBLANK(INDEX('Policy Characteristics'!F:F,MATCH($C554,'Policy Characteristics'!$C:$C,0))),"",INDEX('Policy Characteristics'!F:F,MATCH($C554,'Policy Characteristics'!$C:$C,0)))</f>
        <v>0</v>
      </c>
      <c r="M554" s="380">
        <f>IF(ISBLANK(INDEX('Policy Characteristics'!G:G,MATCH($C554,'Policy Characteristics'!$C:$C,0))),"",INDEX('Policy Characteristics'!G:G,MATCH($C554,'Policy Characteristics'!$C:$C,0)))</f>
        <v>1</v>
      </c>
      <c r="N554" s="380">
        <f>IF(ISBLANK(INDEX('Policy Characteristics'!H:H,MATCH($C554,'Policy Characteristics'!$C:$C,0))),"",INDEX('Policy Characteristics'!H:H,MATCH($C554,'Policy Characteristics'!$C:$C,0)))</f>
        <v>0.01</v>
      </c>
      <c r="O554" s="358" t="str">
        <f>IF(ISBLANK(INDEX('Policy Characteristics'!I:I,MATCH($C554,'Policy Characteristics'!$C:$C,0))),"",INDEX('Policy Characteristics'!I:I,MATCH($C554,'Policy Characteristics'!$C:$C,0)))</f>
        <v>% of fuel shifted</v>
      </c>
      <c r="P554" s="358" t="str">
        <f>IF(ISBLANK(INDEX('Policy Characteristics'!J:J,MATCH($C554,'Policy Characteristics'!$C:$C,0))),"",INDEX('Policy Characteristics'!J:J,MATCH($C554,'Policy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4" s="358" t="str">
        <f>IF(ISBLANK(INDEX('Policy Characteristics'!K:K,MATCH($C554,'Policy Characteristics'!$C:$C,0))),"",INDEX('Policy Characteristics'!K:K,MATCH($C554,'Policy Characteristics'!$C:$C,0)))</f>
        <v>industry-ag-main.html#fuel-switching</v>
      </c>
      <c r="R554" s="358" t="str">
        <f>IF(ISBLANK(INDEX('Policy Characteristics'!L:L,MATCH($C554,'Policy Characteristics'!$C:$C,0))),"",INDEX('Policy Characteristics'!L:L,MATCH($C554,'Policy Characteristics'!$C:$C,0)))</f>
        <v>industry-elec-and-hydrogen.html</v>
      </c>
    </row>
    <row r="555" spans="1:18" x14ac:dyDescent="0.35">
      <c r="A555" s="358" t="str">
        <f>IF(ISBLANK(INDEX('Policy Characteristics'!A:A,MATCH($C555,'Policy Characteristics'!$C:$C,0))),"",INDEX('Policy Characteristics'!A:A,MATCH($C555,'Policy Characteristics'!$C:$C,0)))</f>
        <v>Industry</v>
      </c>
      <c r="B555" s="358" t="str">
        <f>IF(ISBLANK(INDEX('Policy Characteristics'!B:B,MATCH($C555,'Policy Characteristics'!$C:$C,0))),"",INDEX('Policy Characteristics'!B:B,MATCH($C555,'Policy Characteristics'!$C:$C,0)))</f>
        <v>Electrification + Hydrogen</v>
      </c>
      <c r="C555" s="362" t="str">
        <f t="shared" si="34"/>
        <v>Fraction of Industrial Fuel Use Shifted to Other Fuels</v>
      </c>
      <c r="D555" s="9" t="s">
        <v>3227</v>
      </c>
      <c r="E555" s="53" t="s">
        <v>2807</v>
      </c>
      <c r="F555" s="195" t="s">
        <v>3191</v>
      </c>
      <c r="G555" s="53" t="s">
        <v>3254</v>
      </c>
      <c r="H555" s="54">
        <v>1296</v>
      </c>
      <c r="I555" s="53" t="s">
        <v>46</v>
      </c>
      <c r="J555" s="360" t="str">
        <f>IF(ISBLANK(INDEX('Policy Characteristics'!D:D,MATCH($C555,'Policy Characteristics'!$C:$C,0))),"",INDEX('Policy Characteristics'!D:D,MATCH($C555,'Policy Characteristics'!$C:$C,0)))</f>
        <v>Electrification + Hydrogen</v>
      </c>
      <c r="K555" s="358" t="str">
        <f>IF(ISBLANK(INDEX('Policy Characteristics'!E:E,MATCH($C555,'Policy Characteristics'!$C:$C,0))),"",INDEX('Policy Characteristics'!E:E,MATCH($C555,'Policy Characteristics'!$C:$C,0)))</f>
        <v>indst fuel type shifting</v>
      </c>
      <c r="L555" s="380">
        <f>IF(ISBLANK(INDEX('Policy Characteristics'!F:F,MATCH($C555,'Policy Characteristics'!$C:$C,0))),"",INDEX('Policy Characteristics'!F:F,MATCH($C555,'Policy Characteristics'!$C:$C,0)))</f>
        <v>0</v>
      </c>
      <c r="M555" s="380">
        <f>IF(ISBLANK(INDEX('Policy Characteristics'!G:G,MATCH($C555,'Policy Characteristics'!$C:$C,0))),"",INDEX('Policy Characteristics'!G:G,MATCH($C555,'Policy Characteristics'!$C:$C,0)))</f>
        <v>1</v>
      </c>
      <c r="N555" s="380">
        <f>IF(ISBLANK(INDEX('Policy Characteristics'!H:H,MATCH($C555,'Policy Characteristics'!$C:$C,0))),"",INDEX('Policy Characteristics'!H:H,MATCH($C555,'Policy Characteristics'!$C:$C,0)))</f>
        <v>0.01</v>
      </c>
      <c r="O555" s="358" t="str">
        <f>IF(ISBLANK(INDEX('Policy Characteristics'!I:I,MATCH($C555,'Policy Characteristics'!$C:$C,0))),"",INDEX('Policy Characteristics'!I:I,MATCH($C555,'Policy Characteristics'!$C:$C,0)))</f>
        <v>% of fuel shifted</v>
      </c>
      <c r="P555" s="358" t="str">
        <f>IF(ISBLANK(INDEX('Policy Characteristics'!J:J,MATCH($C555,'Policy Characteristics'!$C:$C,0))),"",INDEX('Policy Characteristics'!J:J,MATCH($C555,'Policy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5" s="358" t="str">
        <f>IF(ISBLANK(INDEX('Policy Characteristics'!K:K,MATCH($C555,'Policy Characteristics'!$C:$C,0))),"",INDEX('Policy Characteristics'!K:K,MATCH($C555,'Policy Characteristics'!$C:$C,0)))</f>
        <v>industry-ag-main.html#fuel-switching</v>
      </c>
      <c r="R555" s="358" t="str">
        <f>IF(ISBLANK(INDEX('Policy Characteristics'!L:L,MATCH($C555,'Policy Characteristics'!$C:$C,0))),"",INDEX('Policy Characteristics'!L:L,MATCH($C555,'Policy Characteristics'!$C:$C,0)))</f>
        <v>industry-elec-and-hydrogen.html</v>
      </c>
    </row>
    <row r="556" spans="1:18" x14ac:dyDescent="0.35">
      <c r="A556" s="358" t="str">
        <f>IF(ISBLANK(INDEX('Policy Characteristics'!A:A,MATCH($C556,'Policy Characteristics'!$C:$C,0))),"",INDEX('Policy Characteristics'!A:A,MATCH($C556,'Policy Characteristics'!$C:$C,0)))</f>
        <v>Industry</v>
      </c>
      <c r="B556" s="358" t="str">
        <f>IF(ISBLANK(INDEX('Policy Characteristics'!B:B,MATCH($C556,'Policy Characteristics'!$C:$C,0))),"",INDEX('Policy Characteristics'!B:B,MATCH($C556,'Policy Characteristics'!$C:$C,0)))</f>
        <v>Electrification + Hydrogen</v>
      </c>
      <c r="C556" s="362" t="str">
        <f t="shared" si="34"/>
        <v>Fraction of Industrial Fuel Use Shifted to Other Fuels</v>
      </c>
      <c r="D556" s="9" t="s">
        <v>3227</v>
      </c>
      <c r="E556" s="53" t="s">
        <v>2804</v>
      </c>
      <c r="F556" s="195" t="s">
        <v>3191</v>
      </c>
      <c r="G556" s="53" t="s">
        <v>3255</v>
      </c>
      <c r="H556" s="54">
        <v>1297</v>
      </c>
      <c r="I556" s="53" t="s">
        <v>45</v>
      </c>
      <c r="J556" s="360" t="str">
        <f>IF(ISBLANK(INDEX('Policy Characteristics'!D:D,MATCH($C556,'Policy Characteristics'!$C:$C,0))),"",INDEX('Policy Characteristics'!D:D,MATCH($C556,'Policy Characteristics'!$C:$C,0)))</f>
        <v>Electrification + Hydrogen</v>
      </c>
      <c r="K556" s="358" t="str">
        <f>IF(ISBLANK(INDEX('Policy Characteristics'!E:E,MATCH($C556,'Policy Characteristics'!$C:$C,0))),"",INDEX('Policy Characteristics'!E:E,MATCH($C556,'Policy Characteristics'!$C:$C,0)))</f>
        <v>indst fuel type shifting</v>
      </c>
      <c r="L556" s="380">
        <f>IF(ISBLANK(INDEX('Policy Characteristics'!F:F,MATCH($C556,'Policy Characteristics'!$C:$C,0))),"",INDEX('Policy Characteristics'!F:F,MATCH($C556,'Policy Characteristics'!$C:$C,0)))</f>
        <v>0</v>
      </c>
      <c r="M556" s="380">
        <f>IF(ISBLANK(INDEX('Policy Characteristics'!G:G,MATCH($C556,'Policy Characteristics'!$C:$C,0))),"",INDEX('Policy Characteristics'!G:G,MATCH($C556,'Policy Characteristics'!$C:$C,0)))</f>
        <v>1</v>
      </c>
      <c r="N556" s="380">
        <f>IF(ISBLANK(INDEX('Policy Characteristics'!H:H,MATCH($C556,'Policy Characteristics'!$C:$C,0))),"",INDEX('Policy Characteristics'!H:H,MATCH($C556,'Policy Characteristics'!$C:$C,0)))</f>
        <v>0.01</v>
      </c>
      <c r="O556" s="358" t="str">
        <f>IF(ISBLANK(INDEX('Policy Characteristics'!I:I,MATCH($C556,'Policy Characteristics'!$C:$C,0))),"",INDEX('Policy Characteristics'!I:I,MATCH($C556,'Policy Characteristics'!$C:$C,0)))</f>
        <v>% of fuel shifted</v>
      </c>
      <c r="P556" s="358" t="str">
        <f>IF(ISBLANK(INDEX('Policy Characteristics'!J:J,MATCH($C556,'Policy Characteristics'!$C:$C,0))),"",INDEX('Policy Characteristics'!J:J,MATCH($C556,'Policy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6" s="358" t="str">
        <f>IF(ISBLANK(INDEX('Policy Characteristics'!K:K,MATCH($C556,'Policy Characteristics'!$C:$C,0))),"",INDEX('Policy Characteristics'!K:K,MATCH($C556,'Policy Characteristics'!$C:$C,0)))</f>
        <v>industry-ag-main.html#fuel-switching</v>
      </c>
      <c r="R556" s="358" t="str">
        <f>IF(ISBLANK(INDEX('Policy Characteristics'!L:L,MATCH($C556,'Policy Characteristics'!$C:$C,0))),"",INDEX('Policy Characteristics'!L:L,MATCH($C556,'Policy Characteristics'!$C:$C,0)))</f>
        <v>industry-elec-and-hydrogen.html</v>
      </c>
    </row>
    <row r="557" spans="1:18" x14ac:dyDescent="0.35">
      <c r="A557" s="358" t="str">
        <f>IF(ISBLANK(INDEX('Policy Characteristics'!A:A,MATCH($C557,'Policy Characteristics'!$C:$C,0))),"",INDEX('Policy Characteristics'!A:A,MATCH($C557,'Policy Characteristics'!$C:$C,0)))</f>
        <v>Industry</v>
      </c>
      <c r="B557" s="358" t="str">
        <f>IF(ISBLANK(INDEX('Policy Characteristics'!B:B,MATCH($C557,'Policy Characteristics'!$C:$C,0))),"",INDEX('Policy Characteristics'!B:B,MATCH($C557,'Policy Characteristics'!$C:$C,0)))</f>
        <v>Electrification + Hydrogen</v>
      </c>
      <c r="C557" s="362" t="str">
        <f t="shared" si="34"/>
        <v>Fraction of Industrial Fuel Use Shifted to Other Fuels</v>
      </c>
      <c r="D557" s="9" t="s">
        <v>3228</v>
      </c>
      <c r="E557" s="53" t="s">
        <v>2463</v>
      </c>
      <c r="F557" s="195" t="s">
        <v>2665</v>
      </c>
      <c r="G557" s="53" t="s">
        <v>3246</v>
      </c>
      <c r="H557" s="54">
        <v>1298</v>
      </c>
      <c r="I557" s="53" t="s">
        <v>45</v>
      </c>
      <c r="J557" s="360" t="str">
        <f>IF(ISBLANK(INDEX('Policy Characteristics'!D:D,MATCH($C557,'Policy Characteristics'!$C:$C,0))),"",INDEX('Policy Characteristics'!D:D,MATCH($C557,'Policy Characteristics'!$C:$C,0)))</f>
        <v>Electrification + Hydrogen</v>
      </c>
      <c r="K557" s="358" t="str">
        <f>IF(ISBLANK(INDEX('Policy Characteristics'!E:E,MATCH($C557,'Policy Characteristics'!$C:$C,0))),"",INDEX('Policy Characteristics'!E:E,MATCH($C557,'Policy Characteristics'!$C:$C,0)))</f>
        <v>indst fuel type shifting</v>
      </c>
      <c r="L557" s="380">
        <f>IF(ISBLANK(INDEX('Policy Characteristics'!F:F,MATCH($C557,'Policy Characteristics'!$C:$C,0))),"",INDEX('Policy Characteristics'!F:F,MATCH($C557,'Policy Characteristics'!$C:$C,0)))</f>
        <v>0</v>
      </c>
      <c r="M557" s="380">
        <f>IF(ISBLANK(INDEX('Policy Characteristics'!G:G,MATCH($C557,'Policy Characteristics'!$C:$C,0))),"",INDEX('Policy Characteristics'!G:G,MATCH($C557,'Policy Characteristics'!$C:$C,0)))</f>
        <v>1</v>
      </c>
      <c r="N557" s="380">
        <f>IF(ISBLANK(INDEX('Policy Characteristics'!H:H,MATCH($C557,'Policy Characteristics'!$C:$C,0))),"",INDEX('Policy Characteristics'!H:H,MATCH($C557,'Policy Characteristics'!$C:$C,0)))</f>
        <v>0.01</v>
      </c>
      <c r="O557" s="358" t="str">
        <f>IF(ISBLANK(INDEX('Policy Characteristics'!I:I,MATCH($C557,'Policy Characteristics'!$C:$C,0))),"",INDEX('Policy Characteristics'!I:I,MATCH($C557,'Policy Characteristics'!$C:$C,0)))</f>
        <v>% of fuel shifted</v>
      </c>
      <c r="P557" s="358" t="str">
        <f>IF(ISBLANK(INDEX('Policy Characteristics'!J:J,MATCH($C557,'Policy Characteristics'!$C:$C,0))),"",INDEX('Policy Characteristics'!J:J,MATCH($C557,'Policy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7" s="358" t="str">
        <f>IF(ISBLANK(INDEX('Policy Characteristics'!K:K,MATCH($C557,'Policy Characteristics'!$C:$C,0))),"",INDEX('Policy Characteristics'!K:K,MATCH($C557,'Policy Characteristics'!$C:$C,0)))</f>
        <v>industry-ag-main.html#fuel-switching</v>
      </c>
      <c r="R557" s="358" t="str">
        <f>IF(ISBLANK(INDEX('Policy Characteristics'!L:L,MATCH($C557,'Policy Characteristics'!$C:$C,0))),"",INDEX('Policy Characteristics'!L:L,MATCH($C557,'Policy Characteristics'!$C:$C,0)))</f>
        <v>industry-elec-and-hydrogen.html</v>
      </c>
    </row>
    <row r="558" spans="1:18" x14ac:dyDescent="0.35">
      <c r="A558" s="358" t="str">
        <f>IF(ISBLANK(INDEX('Policy Characteristics'!A:A,MATCH($C558,'Policy Characteristics'!$C:$C,0))),"",INDEX('Policy Characteristics'!A:A,MATCH($C558,'Policy Characteristics'!$C:$C,0)))</f>
        <v>Industry</v>
      </c>
      <c r="B558" s="358" t="str">
        <f>IF(ISBLANK(INDEX('Policy Characteristics'!B:B,MATCH($C558,'Policy Characteristics'!$C:$C,0))),"",INDEX('Policy Characteristics'!B:B,MATCH($C558,'Policy Characteristics'!$C:$C,0)))</f>
        <v>Electrification + Hydrogen</v>
      </c>
      <c r="C558" s="362" t="str">
        <f t="shared" si="34"/>
        <v>Fraction of Industrial Fuel Use Shifted to Other Fuels</v>
      </c>
      <c r="D558" s="9" t="s">
        <v>3228</v>
      </c>
      <c r="E558" s="53" t="s">
        <v>2464</v>
      </c>
      <c r="F558" s="195" t="s">
        <v>2665</v>
      </c>
      <c r="G558" s="53" t="s">
        <v>3247</v>
      </c>
      <c r="H558" s="54">
        <v>1299</v>
      </c>
      <c r="I558" s="53" t="s">
        <v>46</v>
      </c>
      <c r="J558" s="360" t="str">
        <f>IF(ISBLANK(INDEX('Policy Characteristics'!D:D,MATCH($C558,'Policy Characteristics'!$C:$C,0))),"",INDEX('Policy Characteristics'!D:D,MATCH($C558,'Policy Characteristics'!$C:$C,0)))</f>
        <v>Electrification + Hydrogen</v>
      </c>
      <c r="K558" s="358" t="str">
        <f>IF(ISBLANK(INDEX('Policy Characteristics'!E:E,MATCH($C558,'Policy Characteristics'!$C:$C,0))),"",INDEX('Policy Characteristics'!E:E,MATCH($C558,'Policy Characteristics'!$C:$C,0)))</f>
        <v>indst fuel type shifting</v>
      </c>
      <c r="L558" s="380">
        <f>IF(ISBLANK(INDEX('Policy Characteristics'!F:F,MATCH($C558,'Policy Characteristics'!$C:$C,0))),"",INDEX('Policy Characteristics'!F:F,MATCH($C558,'Policy Characteristics'!$C:$C,0)))</f>
        <v>0</v>
      </c>
      <c r="M558" s="380">
        <f>IF(ISBLANK(INDEX('Policy Characteristics'!G:G,MATCH($C558,'Policy Characteristics'!$C:$C,0))),"",INDEX('Policy Characteristics'!G:G,MATCH($C558,'Policy Characteristics'!$C:$C,0)))</f>
        <v>1</v>
      </c>
      <c r="N558" s="380">
        <f>IF(ISBLANK(INDEX('Policy Characteristics'!H:H,MATCH($C558,'Policy Characteristics'!$C:$C,0))),"",INDEX('Policy Characteristics'!H:H,MATCH($C558,'Policy Characteristics'!$C:$C,0)))</f>
        <v>0.01</v>
      </c>
      <c r="O558" s="358" t="str">
        <f>IF(ISBLANK(INDEX('Policy Characteristics'!I:I,MATCH($C558,'Policy Characteristics'!$C:$C,0))),"",INDEX('Policy Characteristics'!I:I,MATCH($C558,'Policy Characteristics'!$C:$C,0)))</f>
        <v>% of fuel shifted</v>
      </c>
      <c r="P558" s="358" t="str">
        <f>IF(ISBLANK(INDEX('Policy Characteristics'!J:J,MATCH($C558,'Policy Characteristics'!$C:$C,0))),"",INDEX('Policy Characteristics'!J:J,MATCH($C558,'Policy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8" s="358" t="str">
        <f>IF(ISBLANK(INDEX('Policy Characteristics'!K:K,MATCH($C558,'Policy Characteristics'!$C:$C,0))),"",INDEX('Policy Characteristics'!K:K,MATCH($C558,'Policy Characteristics'!$C:$C,0)))</f>
        <v>industry-ag-main.html#fuel-switching</v>
      </c>
      <c r="R558" s="358" t="str">
        <f>IF(ISBLANK(INDEX('Policy Characteristics'!L:L,MATCH($C558,'Policy Characteristics'!$C:$C,0))),"",INDEX('Policy Characteristics'!L:L,MATCH($C558,'Policy Characteristics'!$C:$C,0)))</f>
        <v>industry-elec-and-hydrogen.html</v>
      </c>
    </row>
    <row r="559" spans="1:18" x14ac:dyDescent="0.35">
      <c r="A559" s="358" t="str">
        <f>IF(ISBLANK(INDEX('Policy Characteristics'!A:A,MATCH($C559,'Policy Characteristics'!$C:$C,0))),"",INDEX('Policy Characteristics'!A:A,MATCH($C559,'Policy Characteristics'!$C:$C,0)))</f>
        <v>Industry</v>
      </c>
      <c r="B559" s="358" t="str">
        <f>IF(ISBLANK(INDEX('Policy Characteristics'!B:B,MATCH($C559,'Policy Characteristics'!$C:$C,0))),"",INDEX('Policy Characteristics'!B:B,MATCH($C559,'Policy Characteristics'!$C:$C,0)))</f>
        <v>Electrification + Hydrogen</v>
      </c>
      <c r="C559" s="362" t="str">
        <f t="shared" si="34"/>
        <v>Fraction of Industrial Fuel Use Shifted to Other Fuels</v>
      </c>
      <c r="D559" s="9" t="s">
        <v>3228</v>
      </c>
      <c r="E559" s="53" t="s">
        <v>2465</v>
      </c>
      <c r="F559" s="195" t="s">
        <v>2665</v>
      </c>
      <c r="G559" s="53" t="s">
        <v>3248</v>
      </c>
      <c r="H559" s="54">
        <v>1300</v>
      </c>
      <c r="I559" s="53" t="s">
        <v>46</v>
      </c>
      <c r="J559" s="360" t="str">
        <f>IF(ISBLANK(INDEX('Policy Characteristics'!D:D,MATCH($C559,'Policy Characteristics'!$C:$C,0))),"",INDEX('Policy Characteristics'!D:D,MATCH($C559,'Policy Characteristics'!$C:$C,0)))</f>
        <v>Electrification + Hydrogen</v>
      </c>
      <c r="K559" s="358" t="str">
        <f>IF(ISBLANK(INDEX('Policy Characteristics'!E:E,MATCH($C559,'Policy Characteristics'!$C:$C,0))),"",INDEX('Policy Characteristics'!E:E,MATCH($C559,'Policy Characteristics'!$C:$C,0)))</f>
        <v>indst fuel type shifting</v>
      </c>
      <c r="L559" s="380">
        <f>IF(ISBLANK(INDEX('Policy Characteristics'!F:F,MATCH($C559,'Policy Characteristics'!$C:$C,0))),"",INDEX('Policy Characteristics'!F:F,MATCH($C559,'Policy Characteristics'!$C:$C,0)))</f>
        <v>0</v>
      </c>
      <c r="M559" s="380">
        <f>IF(ISBLANK(INDEX('Policy Characteristics'!G:G,MATCH($C559,'Policy Characteristics'!$C:$C,0))),"",INDEX('Policy Characteristics'!G:G,MATCH($C559,'Policy Characteristics'!$C:$C,0)))</f>
        <v>1</v>
      </c>
      <c r="N559" s="380">
        <f>IF(ISBLANK(INDEX('Policy Characteristics'!H:H,MATCH($C559,'Policy Characteristics'!$C:$C,0))),"",INDEX('Policy Characteristics'!H:H,MATCH($C559,'Policy Characteristics'!$C:$C,0)))</f>
        <v>0.01</v>
      </c>
      <c r="O559" s="358" t="str">
        <f>IF(ISBLANK(INDEX('Policy Characteristics'!I:I,MATCH($C559,'Policy Characteristics'!$C:$C,0))),"",INDEX('Policy Characteristics'!I:I,MATCH($C559,'Policy Characteristics'!$C:$C,0)))</f>
        <v>% of fuel shifted</v>
      </c>
      <c r="P559" s="358" t="str">
        <f>IF(ISBLANK(INDEX('Policy Characteristics'!J:J,MATCH($C559,'Policy Characteristics'!$C:$C,0))),"",INDEX('Policy Characteristics'!J:J,MATCH($C559,'Policy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9" s="358" t="str">
        <f>IF(ISBLANK(INDEX('Policy Characteristics'!K:K,MATCH($C559,'Policy Characteristics'!$C:$C,0))),"",INDEX('Policy Characteristics'!K:K,MATCH($C559,'Policy Characteristics'!$C:$C,0)))</f>
        <v>industry-ag-main.html#fuel-switching</v>
      </c>
      <c r="R559" s="358" t="str">
        <f>IF(ISBLANK(INDEX('Policy Characteristics'!L:L,MATCH($C559,'Policy Characteristics'!$C:$C,0))),"",INDEX('Policy Characteristics'!L:L,MATCH($C559,'Policy Characteristics'!$C:$C,0)))</f>
        <v>industry-elec-and-hydrogen.html</v>
      </c>
    </row>
    <row r="560" spans="1:18" x14ac:dyDescent="0.35">
      <c r="A560" s="358" t="str">
        <f>IF(ISBLANK(INDEX('Policy Characteristics'!A:A,MATCH($C560,'Policy Characteristics'!$C:$C,0))),"",INDEX('Policy Characteristics'!A:A,MATCH($C560,'Policy Characteristics'!$C:$C,0)))</f>
        <v>Industry</v>
      </c>
      <c r="B560" s="358" t="str">
        <f>IF(ISBLANK(INDEX('Policy Characteristics'!B:B,MATCH($C560,'Policy Characteristics'!$C:$C,0))),"",INDEX('Policy Characteristics'!B:B,MATCH($C560,'Policy Characteristics'!$C:$C,0)))</f>
        <v>Electrification + Hydrogen</v>
      </c>
      <c r="C560" s="362" t="str">
        <f t="shared" si="34"/>
        <v>Fraction of Industrial Fuel Use Shifted to Other Fuels</v>
      </c>
      <c r="D560" s="9" t="s">
        <v>3228</v>
      </c>
      <c r="E560" s="53" t="s">
        <v>2466</v>
      </c>
      <c r="F560" s="195" t="s">
        <v>2665</v>
      </c>
      <c r="G560" s="53" t="s">
        <v>3249</v>
      </c>
      <c r="H560" s="54">
        <v>1301</v>
      </c>
      <c r="I560" s="53" t="s">
        <v>46</v>
      </c>
      <c r="J560" s="360" t="str">
        <f>IF(ISBLANK(INDEX('Policy Characteristics'!D:D,MATCH($C560,'Policy Characteristics'!$C:$C,0))),"",INDEX('Policy Characteristics'!D:D,MATCH($C560,'Policy Characteristics'!$C:$C,0)))</f>
        <v>Electrification + Hydrogen</v>
      </c>
      <c r="K560" s="358" t="str">
        <f>IF(ISBLANK(INDEX('Policy Characteristics'!E:E,MATCH($C560,'Policy Characteristics'!$C:$C,0))),"",INDEX('Policy Characteristics'!E:E,MATCH($C560,'Policy Characteristics'!$C:$C,0)))</f>
        <v>indst fuel type shifting</v>
      </c>
      <c r="L560" s="380">
        <f>IF(ISBLANK(INDEX('Policy Characteristics'!F:F,MATCH($C560,'Policy Characteristics'!$C:$C,0))),"",INDEX('Policy Characteristics'!F:F,MATCH($C560,'Policy Characteristics'!$C:$C,0)))</f>
        <v>0</v>
      </c>
      <c r="M560" s="380">
        <f>IF(ISBLANK(INDEX('Policy Characteristics'!G:G,MATCH($C560,'Policy Characteristics'!$C:$C,0))),"",INDEX('Policy Characteristics'!G:G,MATCH($C560,'Policy Characteristics'!$C:$C,0)))</f>
        <v>1</v>
      </c>
      <c r="N560" s="380">
        <f>IF(ISBLANK(INDEX('Policy Characteristics'!H:H,MATCH($C560,'Policy Characteristics'!$C:$C,0))),"",INDEX('Policy Characteristics'!H:H,MATCH($C560,'Policy Characteristics'!$C:$C,0)))</f>
        <v>0.01</v>
      </c>
      <c r="O560" s="358" t="str">
        <f>IF(ISBLANK(INDEX('Policy Characteristics'!I:I,MATCH($C560,'Policy Characteristics'!$C:$C,0))),"",INDEX('Policy Characteristics'!I:I,MATCH($C560,'Policy Characteristics'!$C:$C,0)))</f>
        <v>% of fuel shifted</v>
      </c>
      <c r="P560" s="358" t="str">
        <f>IF(ISBLANK(INDEX('Policy Characteristics'!J:J,MATCH($C560,'Policy Characteristics'!$C:$C,0))),"",INDEX('Policy Characteristics'!J:J,MATCH($C560,'Policy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0" s="358" t="str">
        <f>IF(ISBLANK(INDEX('Policy Characteristics'!K:K,MATCH($C560,'Policy Characteristics'!$C:$C,0))),"",INDEX('Policy Characteristics'!K:K,MATCH($C560,'Policy Characteristics'!$C:$C,0)))</f>
        <v>industry-ag-main.html#fuel-switching</v>
      </c>
      <c r="R560" s="358" t="str">
        <f>IF(ISBLANK(INDEX('Policy Characteristics'!L:L,MATCH($C560,'Policy Characteristics'!$C:$C,0))),"",INDEX('Policy Characteristics'!L:L,MATCH($C560,'Policy Characteristics'!$C:$C,0)))</f>
        <v>industry-elec-and-hydrogen.html</v>
      </c>
    </row>
    <row r="561" spans="1:18" x14ac:dyDescent="0.35">
      <c r="A561" s="358" t="str">
        <f>IF(ISBLANK(INDEX('Policy Characteristics'!A:A,MATCH($C561,'Policy Characteristics'!$C:$C,0))),"",INDEX('Policy Characteristics'!A:A,MATCH($C561,'Policy Characteristics'!$C:$C,0)))</f>
        <v>Industry</v>
      </c>
      <c r="B561" s="358" t="str">
        <f>IF(ISBLANK(INDEX('Policy Characteristics'!B:B,MATCH($C561,'Policy Characteristics'!$C:$C,0))),"",INDEX('Policy Characteristics'!B:B,MATCH($C561,'Policy Characteristics'!$C:$C,0)))</f>
        <v>Electrification + Hydrogen</v>
      </c>
      <c r="C561" s="362" t="str">
        <f t="shared" si="34"/>
        <v>Fraction of Industrial Fuel Use Shifted to Other Fuels</v>
      </c>
      <c r="D561" s="9" t="s">
        <v>3228</v>
      </c>
      <c r="E561" s="53" t="s">
        <v>2467</v>
      </c>
      <c r="F561" s="195" t="s">
        <v>2665</v>
      </c>
      <c r="G561" s="53" t="s">
        <v>3250</v>
      </c>
      <c r="H561" s="54">
        <v>1302</v>
      </c>
      <c r="I561" s="53" t="s">
        <v>46</v>
      </c>
      <c r="J561" s="360" t="str">
        <f>IF(ISBLANK(INDEX('Policy Characteristics'!D:D,MATCH($C561,'Policy Characteristics'!$C:$C,0))),"",INDEX('Policy Characteristics'!D:D,MATCH($C561,'Policy Characteristics'!$C:$C,0)))</f>
        <v>Electrification + Hydrogen</v>
      </c>
      <c r="K561" s="358" t="str">
        <f>IF(ISBLANK(INDEX('Policy Characteristics'!E:E,MATCH($C561,'Policy Characteristics'!$C:$C,0))),"",INDEX('Policy Characteristics'!E:E,MATCH($C561,'Policy Characteristics'!$C:$C,0)))</f>
        <v>indst fuel type shifting</v>
      </c>
      <c r="L561" s="380">
        <f>IF(ISBLANK(INDEX('Policy Characteristics'!F:F,MATCH($C561,'Policy Characteristics'!$C:$C,0))),"",INDEX('Policy Characteristics'!F:F,MATCH($C561,'Policy Characteristics'!$C:$C,0)))</f>
        <v>0</v>
      </c>
      <c r="M561" s="380">
        <f>IF(ISBLANK(INDEX('Policy Characteristics'!G:G,MATCH($C561,'Policy Characteristics'!$C:$C,0))),"",INDEX('Policy Characteristics'!G:G,MATCH($C561,'Policy Characteristics'!$C:$C,0)))</f>
        <v>1</v>
      </c>
      <c r="N561" s="380">
        <f>IF(ISBLANK(INDEX('Policy Characteristics'!H:H,MATCH($C561,'Policy Characteristics'!$C:$C,0))),"",INDEX('Policy Characteristics'!H:H,MATCH($C561,'Policy Characteristics'!$C:$C,0)))</f>
        <v>0.01</v>
      </c>
      <c r="O561" s="358" t="str">
        <f>IF(ISBLANK(INDEX('Policy Characteristics'!I:I,MATCH($C561,'Policy Characteristics'!$C:$C,0))),"",INDEX('Policy Characteristics'!I:I,MATCH($C561,'Policy Characteristics'!$C:$C,0)))</f>
        <v>% of fuel shifted</v>
      </c>
      <c r="P561" s="358" t="str">
        <f>IF(ISBLANK(INDEX('Policy Characteristics'!J:J,MATCH($C561,'Policy Characteristics'!$C:$C,0))),"",INDEX('Policy Characteristics'!J:J,MATCH($C561,'Policy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1" s="358" t="str">
        <f>IF(ISBLANK(INDEX('Policy Characteristics'!K:K,MATCH($C561,'Policy Characteristics'!$C:$C,0))),"",INDEX('Policy Characteristics'!K:K,MATCH($C561,'Policy Characteristics'!$C:$C,0)))</f>
        <v>industry-ag-main.html#fuel-switching</v>
      </c>
      <c r="R561" s="358" t="str">
        <f>IF(ISBLANK(INDEX('Policy Characteristics'!L:L,MATCH($C561,'Policy Characteristics'!$C:$C,0))),"",INDEX('Policy Characteristics'!L:L,MATCH($C561,'Policy Characteristics'!$C:$C,0)))</f>
        <v>industry-elec-and-hydrogen.html</v>
      </c>
    </row>
    <row r="562" spans="1:18" x14ac:dyDescent="0.35">
      <c r="A562" s="358" t="str">
        <f>IF(ISBLANK(INDEX('Policy Characteristics'!A:A,MATCH($C562,'Policy Characteristics'!$C:$C,0))),"",INDEX('Policy Characteristics'!A:A,MATCH($C562,'Policy Characteristics'!$C:$C,0)))</f>
        <v>Industry</v>
      </c>
      <c r="B562" s="358" t="str">
        <f>IF(ISBLANK(INDEX('Policy Characteristics'!B:B,MATCH($C562,'Policy Characteristics'!$C:$C,0))),"",INDEX('Policy Characteristics'!B:B,MATCH($C562,'Policy Characteristics'!$C:$C,0)))</f>
        <v>Electrification + Hydrogen</v>
      </c>
      <c r="C562" s="362" t="str">
        <f t="shared" si="34"/>
        <v>Fraction of Industrial Fuel Use Shifted to Other Fuels</v>
      </c>
      <c r="D562" s="9" t="s">
        <v>3228</v>
      </c>
      <c r="E562" s="53" t="s">
        <v>2468</v>
      </c>
      <c r="F562" s="195" t="s">
        <v>2665</v>
      </c>
      <c r="G562" s="53" t="s">
        <v>3251</v>
      </c>
      <c r="H562" s="54">
        <v>1303</v>
      </c>
      <c r="I562" s="53" t="s">
        <v>46</v>
      </c>
      <c r="J562" s="360" t="str">
        <f>IF(ISBLANK(INDEX('Policy Characteristics'!D:D,MATCH($C562,'Policy Characteristics'!$C:$C,0))),"",INDEX('Policy Characteristics'!D:D,MATCH($C562,'Policy Characteristics'!$C:$C,0)))</f>
        <v>Electrification + Hydrogen</v>
      </c>
      <c r="K562" s="358" t="str">
        <f>IF(ISBLANK(INDEX('Policy Characteristics'!E:E,MATCH($C562,'Policy Characteristics'!$C:$C,0))),"",INDEX('Policy Characteristics'!E:E,MATCH($C562,'Policy Characteristics'!$C:$C,0)))</f>
        <v>indst fuel type shifting</v>
      </c>
      <c r="L562" s="380">
        <f>IF(ISBLANK(INDEX('Policy Characteristics'!F:F,MATCH($C562,'Policy Characteristics'!$C:$C,0))),"",INDEX('Policy Characteristics'!F:F,MATCH($C562,'Policy Characteristics'!$C:$C,0)))</f>
        <v>0</v>
      </c>
      <c r="M562" s="380">
        <f>IF(ISBLANK(INDEX('Policy Characteristics'!G:G,MATCH($C562,'Policy Characteristics'!$C:$C,0))),"",INDEX('Policy Characteristics'!G:G,MATCH($C562,'Policy Characteristics'!$C:$C,0)))</f>
        <v>1</v>
      </c>
      <c r="N562" s="380">
        <f>IF(ISBLANK(INDEX('Policy Characteristics'!H:H,MATCH($C562,'Policy Characteristics'!$C:$C,0))),"",INDEX('Policy Characteristics'!H:H,MATCH($C562,'Policy Characteristics'!$C:$C,0)))</f>
        <v>0.01</v>
      </c>
      <c r="O562" s="358" t="str">
        <f>IF(ISBLANK(INDEX('Policy Characteristics'!I:I,MATCH($C562,'Policy Characteristics'!$C:$C,0))),"",INDEX('Policy Characteristics'!I:I,MATCH($C562,'Policy Characteristics'!$C:$C,0)))</f>
        <v>% of fuel shifted</v>
      </c>
      <c r="P562" s="358" t="str">
        <f>IF(ISBLANK(INDEX('Policy Characteristics'!J:J,MATCH($C562,'Policy Characteristics'!$C:$C,0))),"",INDEX('Policy Characteristics'!J:J,MATCH($C562,'Policy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2" s="358" t="str">
        <f>IF(ISBLANK(INDEX('Policy Characteristics'!K:K,MATCH($C562,'Policy Characteristics'!$C:$C,0))),"",INDEX('Policy Characteristics'!K:K,MATCH($C562,'Policy Characteristics'!$C:$C,0)))</f>
        <v>industry-ag-main.html#fuel-switching</v>
      </c>
      <c r="R562" s="358" t="str">
        <f>IF(ISBLANK(INDEX('Policy Characteristics'!L:L,MATCH($C562,'Policy Characteristics'!$C:$C,0))),"",INDEX('Policy Characteristics'!L:L,MATCH($C562,'Policy Characteristics'!$C:$C,0)))</f>
        <v>industry-elec-and-hydrogen.html</v>
      </c>
    </row>
    <row r="563" spans="1:18" x14ac:dyDescent="0.35">
      <c r="A563" s="358" t="str">
        <f>IF(ISBLANK(INDEX('Policy Characteristics'!A:A,MATCH($C563,'Policy Characteristics'!$C:$C,0))),"",INDEX('Policy Characteristics'!A:A,MATCH($C563,'Policy Characteristics'!$C:$C,0)))</f>
        <v>Industry</v>
      </c>
      <c r="B563" s="358" t="str">
        <f>IF(ISBLANK(INDEX('Policy Characteristics'!B:B,MATCH($C563,'Policy Characteristics'!$C:$C,0))),"",INDEX('Policy Characteristics'!B:B,MATCH($C563,'Policy Characteristics'!$C:$C,0)))</f>
        <v>Electrification + Hydrogen</v>
      </c>
      <c r="C563" s="362" t="str">
        <f t="shared" si="34"/>
        <v>Fraction of Industrial Fuel Use Shifted to Other Fuels</v>
      </c>
      <c r="D563" s="9" t="s">
        <v>3228</v>
      </c>
      <c r="E563" s="53" t="s">
        <v>2805</v>
      </c>
      <c r="F563" s="195" t="s">
        <v>2665</v>
      </c>
      <c r="G563" s="53" t="s">
        <v>3252</v>
      </c>
      <c r="H563" s="54">
        <v>1304</v>
      </c>
      <c r="I563" s="53" t="s">
        <v>46</v>
      </c>
      <c r="J563" s="360" t="str">
        <f>IF(ISBLANK(INDEX('Policy Characteristics'!D:D,MATCH($C563,'Policy Characteristics'!$C:$C,0))),"",INDEX('Policy Characteristics'!D:D,MATCH($C563,'Policy Characteristics'!$C:$C,0)))</f>
        <v>Electrification + Hydrogen</v>
      </c>
      <c r="K563" s="358" t="str">
        <f>IF(ISBLANK(INDEX('Policy Characteristics'!E:E,MATCH($C563,'Policy Characteristics'!$C:$C,0))),"",INDEX('Policy Characteristics'!E:E,MATCH($C563,'Policy Characteristics'!$C:$C,0)))</f>
        <v>indst fuel type shifting</v>
      </c>
      <c r="L563" s="380">
        <f>IF(ISBLANK(INDEX('Policy Characteristics'!F:F,MATCH($C563,'Policy Characteristics'!$C:$C,0))),"",INDEX('Policy Characteristics'!F:F,MATCH($C563,'Policy Characteristics'!$C:$C,0)))</f>
        <v>0</v>
      </c>
      <c r="M563" s="380">
        <f>IF(ISBLANK(INDEX('Policy Characteristics'!G:G,MATCH($C563,'Policy Characteristics'!$C:$C,0))),"",INDEX('Policy Characteristics'!G:G,MATCH($C563,'Policy Characteristics'!$C:$C,0)))</f>
        <v>1</v>
      </c>
      <c r="N563" s="380">
        <f>IF(ISBLANK(INDEX('Policy Characteristics'!H:H,MATCH($C563,'Policy Characteristics'!$C:$C,0))),"",INDEX('Policy Characteristics'!H:H,MATCH($C563,'Policy Characteristics'!$C:$C,0)))</f>
        <v>0.01</v>
      </c>
      <c r="O563" s="358" t="str">
        <f>IF(ISBLANK(INDEX('Policy Characteristics'!I:I,MATCH($C563,'Policy Characteristics'!$C:$C,0))),"",INDEX('Policy Characteristics'!I:I,MATCH($C563,'Policy Characteristics'!$C:$C,0)))</f>
        <v>% of fuel shifted</v>
      </c>
      <c r="P563" s="358" t="str">
        <f>IF(ISBLANK(INDEX('Policy Characteristics'!J:J,MATCH($C563,'Policy Characteristics'!$C:$C,0))),"",INDEX('Policy Characteristics'!J:J,MATCH($C563,'Policy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3" s="358" t="str">
        <f>IF(ISBLANK(INDEX('Policy Characteristics'!K:K,MATCH($C563,'Policy Characteristics'!$C:$C,0))),"",INDEX('Policy Characteristics'!K:K,MATCH($C563,'Policy Characteristics'!$C:$C,0)))</f>
        <v>industry-ag-main.html#fuel-switching</v>
      </c>
      <c r="R563" s="358" t="str">
        <f>IF(ISBLANK(INDEX('Policy Characteristics'!L:L,MATCH($C563,'Policy Characteristics'!$C:$C,0))),"",INDEX('Policy Characteristics'!L:L,MATCH($C563,'Policy Characteristics'!$C:$C,0)))</f>
        <v>industry-elec-and-hydrogen.html</v>
      </c>
    </row>
    <row r="564" spans="1:18" x14ac:dyDescent="0.35">
      <c r="A564" s="358" t="str">
        <f>IF(ISBLANK(INDEX('Policy Characteristics'!A:A,MATCH($C564,'Policy Characteristics'!$C:$C,0))),"",INDEX('Policy Characteristics'!A:A,MATCH($C564,'Policy Characteristics'!$C:$C,0)))</f>
        <v>Industry</v>
      </c>
      <c r="B564" s="358" t="str">
        <f>IF(ISBLANK(INDEX('Policy Characteristics'!B:B,MATCH($C564,'Policy Characteristics'!$C:$C,0))),"",INDEX('Policy Characteristics'!B:B,MATCH($C564,'Policy Characteristics'!$C:$C,0)))</f>
        <v>Electrification + Hydrogen</v>
      </c>
      <c r="C564" s="362" t="str">
        <f t="shared" si="34"/>
        <v>Fraction of Industrial Fuel Use Shifted to Other Fuels</v>
      </c>
      <c r="D564" s="9" t="s">
        <v>3228</v>
      </c>
      <c r="E564" s="53" t="s">
        <v>2806</v>
      </c>
      <c r="F564" s="195" t="s">
        <v>2665</v>
      </c>
      <c r="G564" s="53" t="s">
        <v>3253</v>
      </c>
      <c r="H564" s="54">
        <v>1305</v>
      </c>
      <c r="I564" s="53" t="s">
        <v>46</v>
      </c>
      <c r="J564" s="360" t="str">
        <f>IF(ISBLANK(INDEX('Policy Characteristics'!D:D,MATCH($C564,'Policy Characteristics'!$C:$C,0))),"",INDEX('Policy Characteristics'!D:D,MATCH($C564,'Policy Characteristics'!$C:$C,0)))</f>
        <v>Electrification + Hydrogen</v>
      </c>
      <c r="K564" s="358" t="str">
        <f>IF(ISBLANK(INDEX('Policy Characteristics'!E:E,MATCH($C564,'Policy Characteristics'!$C:$C,0))),"",INDEX('Policy Characteristics'!E:E,MATCH($C564,'Policy Characteristics'!$C:$C,0)))</f>
        <v>indst fuel type shifting</v>
      </c>
      <c r="L564" s="380">
        <f>IF(ISBLANK(INDEX('Policy Characteristics'!F:F,MATCH($C564,'Policy Characteristics'!$C:$C,0))),"",INDEX('Policy Characteristics'!F:F,MATCH($C564,'Policy Characteristics'!$C:$C,0)))</f>
        <v>0</v>
      </c>
      <c r="M564" s="380">
        <f>IF(ISBLANK(INDEX('Policy Characteristics'!G:G,MATCH($C564,'Policy Characteristics'!$C:$C,0))),"",INDEX('Policy Characteristics'!G:G,MATCH($C564,'Policy Characteristics'!$C:$C,0)))</f>
        <v>1</v>
      </c>
      <c r="N564" s="380">
        <f>IF(ISBLANK(INDEX('Policy Characteristics'!H:H,MATCH($C564,'Policy Characteristics'!$C:$C,0))),"",INDEX('Policy Characteristics'!H:H,MATCH($C564,'Policy Characteristics'!$C:$C,0)))</f>
        <v>0.01</v>
      </c>
      <c r="O564" s="358" t="str">
        <f>IF(ISBLANK(INDEX('Policy Characteristics'!I:I,MATCH($C564,'Policy Characteristics'!$C:$C,0))),"",INDEX('Policy Characteristics'!I:I,MATCH($C564,'Policy Characteristics'!$C:$C,0)))</f>
        <v>% of fuel shifted</v>
      </c>
      <c r="P564" s="358" t="str">
        <f>IF(ISBLANK(INDEX('Policy Characteristics'!J:J,MATCH($C564,'Policy Characteristics'!$C:$C,0))),"",INDEX('Policy Characteristics'!J:J,MATCH($C564,'Policy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4" s="358" t="str">
        <f>IF(ISBLANK(INDEX('Policy Characteristics'!K:K,MATCH($C564,'Policy Characteristics'!$C:$C,0))),"",INDEX('Policy Characteristics'!K:K,MATCH($C564,'Policy Characteristics'!$C:$C,0)))</f>
        <v>industry-ag-main.html#fuel-switching</v>
      </c>
      <c r="R564" s="358" t="str">
        <f>IF(ISBLANK(INDEX('Policy Characteristics'!L:L,MATCH($C564,'Policy Characteristics'!$C:$C,0))),"",INDEX('Policy Characteristics'!L:L,MATCH($C564,'Policy Characteristics'!$C:$C,0)))</f>
        <v>industry-elec-and-hydrogen.html</v>
      </c>
    </row>
    <row r="565" spans="1:18" x14ac:dyDescent="0.35">
      <c r="A565" s="358" t="str">
        <f>IF(ISBLANK(INDEX('Policy Characteristics'!A:A,MATCH($C565,'Policy Characteristics'!$C:$C,0))),"",INDEX('Policy Characteristics'!A:A,MATCH($C565,'Policy Characteristics'!$C:$C,0)))</f>
        <v>Industry</v>
      </c>
      <c r="B565" s="358" t="str">
        <f>IF(ISBLANK(INDEX('Policy Characteristics'!B:B,MATCH($C565,'Policy Characteristics'!$C:$C,0))),"",INDEX('Policy Characteristics'!B:B,MATCH($C565,'Policy Characteristics'!$C:$C,0)))</f>
        <v>Electrification + Hydrogen</v>
      </c>
      <c r="C565" s="362" t="str">
        <f t="shared" si="34"/>
        <v>Fraction of Industrial Fuel Use Shifted to Other Fuels</v>
      </c>
      <c r="D565" s="9" t="s">
        <v>3228</v>
      </c>
      <c r="E565" s="53" t="s">
        <v>2807</v>
      </c>
      <c r="F565" s="195" t="s">
        <v>2665</v>
      </c>
      <c r="G565" s="53" t="s">
        <v>3254</v>
      </c>
      <c r="H565" s="54">
        <v>1306</v>
      </c>
      <c r="I565" s="53" t="s">
        <v>46</v>
      </c>
      <c r="J565" s="360" t="str">
        <f>IF(ISBLANK(INDEX('Policy Characteristics'!D:D,MATCH($C565,'Policy Characteristics'!$C:$C,0))),"",INDEX('Policy Characteristics'!D:D,MATCH($C565,'Policy Characteristics'!$C:$C,0)))</f>
        <v>Electrification + Hydrogen</v>
      </c>
      <c r="K565" s="358" t="str">
        <f>IF(ISBLANK(INDEX('Policy Characteristics'!E:E,MATCH($C565,'Policy Characteristics'!$C:$C,0))),"",INDEX('Policy Characteristics'!E:E,MATCH($C565,'Policy Characteristics'!$C:$C,0)))</f>
        <v>indst fuel type shifting</v>
      </c>
      <c r="L565" s="380">
        <f>IF(ISBLANK(INDEX('Policy Characteristics'!F:F,MATCH($C565,'Policy Characteristics'!$C:$C,0))),"",INDEX('Policy Characteristics'!F:F,MATCH($C565,'Policy Characteristics'!$C:$C,0)))</f>
        <v>0</v>
      </c>
      <c r="M565" s="380">
        <f>IF(ISBLANK(INDEX('Policy Characteristics'!G:G,MATCH($C565,'Policy Characteristics'!$C:$C,0))),"",INDEX('Policy Characteristics'!G:G,MATCH($C565,'Policy Characteristics'!$C:$C,0)))</f>
        <v>1</v>
      </c>
      <c r="N565" s="380">
        <f>IF(ISBLANK(INDEX('Policy Characteristics'!H:H,MATCH($C565,'Policy Characteristics'!$C:$C,0))),"",INDEX('Policy Characteristics'!H:H,MATCH($C565,'Policy Characteristics'!$C:$C,0)))</f>
        <v>0.01</v>
      </c>
      <c r="O565" s="358" t="str">
        <f>IF(ISBLANK(INDEX('Policy Characteristics'!I:I,MATCH($C565,'Policy Characteristics'!$C:$C,0))),"",INDEX('Policy Characteristics'!I:I,MATCH($C565,'Policy Characteristics'!$C:$C,0)))</f>
        <v>% of fuel shifted</v>
      </c>
      <c r="P565" s="358" t="str">
        <f>IF(ISBLANK(INDEX('Policy Characteristics'!J:J,MATCH($C565,'Policy Characteristics'!$C:$C,0))),"",INDEX('Policy Characteristics'!J:J,MATCH($C565,'Policy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5" s="358" t="str">
        <f>IF(ISBLANK(INDEX('Policy Characteristics'!K:K,MATCH($C565,'Policy Characteristics'!$C:$C,0))),"",INDEX('Policy Characteristics'!K:K,MATCH($C565,'Policy Characteristics'!$C:$C,0)))</f>
        <v>industry-ag-main.html#fuel-switching</v>
      </c>
      <c r="R565" s="358" t="str">
        <f>IF(ISBLANK(INDEX('Policy Characteristics'!L:L,MATCH($C565,'Policy Characteristics'!$C:$C,0))),"",INDEX('Policy Characteristics'!L:L,MATCH($C565,'Policy Characteristics'!$C:$C,0)))</f>
        <v>industry-elec-and-hydrogen.html</v>
      </c>
    </row>
    <row r="566" spans="1:18" x14ac:dyDescent="0.35">
      <c r="A566" s="358" t="str">
        <f>IF(ISBLANK(INDEX('Policy Characteristics'!A:A,MATCH($C566,'Policy Characteristics'!$C:$C,0))),"",INDEX('Policy Characteristics'!A:A,MATCH($C566,'Policy Characteristics'!$C:$C,0)))</f>
        <v>Industry</v>
      </c>
      <c r="B566" s="358" t="str">
        <f>IF(ISBLANK(INDEX('Policy Characteristics'!B:B,MATCH($C566,'Policy Characteristics'!$C:$C,0))),"",INDEX('Policy Characteristics'!B:B,MATCH($C566,'Policy Characteristics'!$C:$C,0)))</f>
        <v>Electrification + Hydrogen</v>
      </c>
      <c r="C566" s="362" t="str">
        <f t="shared" si="34"/>
        <v>Fraction of Industrial Fuel Use Shifted to Other Fuels</v>
      </c>
      <c r="D566" s="9" t="s">
        <v>3228</v>
      </c>
      <c r="E566" s="53" t="s">
        <v>2804</v>
      </c>
      <c r="F566" s="195" t="s">
        <v>2665</v>
      </c>
      <c r="G566" s="53" t="s">
        <v>3255</v>
      </c>
      <c r="H566" s="54">
        <v>1307</v>
      </c>
      <c r="I566" s="53" t="s">
        <v>45</v>
      </c>
      <c r="J566" s="360" t="str">
        <f>IF(ISBLANK(INDEX('Policy Characteristics'!D:D,MATCH($C566,'Policy Characteristics'!$C:$C,0))),"",INDEX('Policy Characteristics'!D:D,MATCH($C566,'Policy Characteristics'!$C:$C,0)))</f>
        <v>Electrification + Hydrogen</v>
      </c>
      <c r="K566" s="358" t="str">
        <f>IF(ISBLANK(INDEX('Policy Characteristics'!E:E,MATCH($C566,'Policy Characteristics'!$C:$C,0))),"",INDEX('Policy Characteristics'!E:E,MATCH($C566,'Policy Characteristics'!$C:$C,0)))</f>
        <v>indst fuel type shifting</v>
      </c>
      <c r="L566" s="380">
        <f>IF(ISBLANK(INDEX('Policy Characteristics'!F:F,MATCH($C566,'Policy Characteristics'!$C:$C,0))),"",INDEX('Policy Characteristics'!F:F,MATCH($C566,'Policy Characteristics'!$C:$C,0)))</f>
        <v>0</v>
      </c>
      <c r="M566" s="380">
        <f>IF(ISBLANK(INDEX('Policy Characteristics'!G:G,MATCH($C566,'Policy Characteristics'!$C:$C,0))),"",INDEX('Policy Characteristics'!G:G,MATCH($C566,'Policy Characteristics'!$C:$C,0)))</f>
        <v>1</v>
      </c>
      <c r="N566" s="380">
        <f>IF(ISBLANK(INDEX('Policy Characteristics'!H:H,MATCH($C566,'Policy Characteristics'!$C:$C,0))),"",INDEX('Policy Characteristics'!H:H,MATCH($C566,'Policy Characteristics'!$C:$C,0)))</f>
        <v>0.01</v>
      </c>
      <c r="O566" s="358" t="str">
        <f>IF(ISBLANK(INDEX('Policy Characteristics'!I:I,MATCH($C566,'Policy Characteristics'!$C:$C,0))),"",INDEX('Policy Characteristics'!I:I,MATCH($C566,'Policy Characteristics'!$C:$C,0)))</f>
        <v>% of fuel shifted</v>
      </c>
      <c r="P566" s="358" t="str">
        <f>IF(ISBLANK(INDEX('Policy Characteristics'!J:J,MATCH($C566,'Policy Characteristics'!$C:$C,0))),"",INDEX('Policy Characteristics'!J:J,MATCH($C566,'Policy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6" s="358" t="str">
        <f>IF(ISBLANK(INDEX('Policy Characteristics'!K:K,MATCH($C566,'Policy Characteristics'!$C:$C,0))),"",INDEX('Policy Characteristics'!K:K,MATCH($C566,'Policy Characteristics'!$C:$C,0)))</f>
        <v>industry-ag-main.html#fuel-switching</v>
      </c>
      <c r="R566" s="358" t="str">
        <f>IF(ISBLANK(INDEX('Policy Characteristics'!L:L,MATCH($C566,'Policy Characteristics'!$C:$C,0))),"",INDEX('Policy Characteristics'!L:L,MATCH($C566,'Policy Characteristics'!$C:$C,0)))</f>
        <v>industry-elec-and-hydrogen.html</v>
      </c>
    </row>
    <row r="567" spans="1:18" x14ac:dyDescent="0.35">
      <c r="A567" s="358" t="str">
        <f>IF(ISBLANK(INDEX('Policy Characteristics'!A:A,MATCH($C567,'Policy Characteristics'!$C:$C,0))),"",INDEX('Policy Characteristics'!A:A,MATCH($C567,'Policy Characteristics'!$C:$C,0)))</f>
        <v>Industry</v>
      </c>
      <c r="B567" s="358" t="str">
        <f>IF(ISBLANK(INDEX('Policy Characteristics'!B:B,MATCH($C567,'Policy Characteristics'!$C:$C,0))),"",INDEX('Policy Characteristics'!B:B,MATCH($C567,'Policy Characteristics'!$C:$C,0)))</f>
        <v>Electrification + Hydrogen</v>
      </c>
      <c r="C567" s="362" t="str">
        <f t="shared" si="34"/>
        <v>Fraction of Industrial Fuel Use Shifted to Other Fuels</v>
      </c>
      <c r="D567" s="9" t="s">
        <v>3229</v>
      </c>
      <c r="E567" s="53" t="s">
        <v>2463</v>
      </c>
      <c r="F567" s="195" t="s">
        <v>3192</v>
      </c>
      <c r="G567" s="53" t="s">
        <v>3246</v>
      </c>
      <c r="H567" s="54">
        <v>1308</v>
      </c>
      <c r="I567" s="53" t="s">
        <v>45</v>
      </c>
      <c r="J567" s="360" t="str">
        <f>IF(ISBLANK(INDEX('Policy Characteristics'!D:D,MATCH($C567,'Policy Characteristics'!$C:$C,0))),"",INDEX('Policy Characteristics'!D:D,MATCH($C567,'Policy Characteristics'!$C:$C,0)))</f>
        <v>Electrification + Hydrogen</v>
      </c>
      <c r="K567" s="358" t="str">
        <f>IF(ISBLANK(INDEX('Policy Characteristics'!E:E,MATCH($C567,'Policy Characteristics'!$C:$C,0))),"",INDEX('Policy Characteristics'!E:E,MATCH($C567,'Policy Characteristics'!$C:$C,0)))</f>
        <v>indst fuel type shifting</v>
      </c>
      <c r="L567" s="380">
        <f>IF(ISBLANK(INDEX('Policy Characteristics'!F:F,MATCH($C567,'Policy Characteristics'!$C:$C,0))),"",INDEX('Policy Characteristics'!F:F,MATCH($C567,'Policy Characteristics'!$C:$C,0)))</f>
        <v>0</v>
      </c>
      <c r="M567" s="380">
        <f>IF(ISBLANK(INDEX('Policy Characteristics'!G:G,MATCH($C567,'Policy Characteristics'!$C:$C,0))),"",INDEX('Policy Characteristics'!G:G,MATCH($C567,'Policy Characteristics'!$C:$C,0)))</f>
        <v>1</v>
      </c>
      <c r="N567" s="380">
        <f>IF(ISBLANK(INDEX('Policy Characteristics'!H:H,MATCH($C567,'Policy Characteristics'!$C:$C,0))),"",INDEX('Policy Characteristics'!H:H,MATCH($C567,'Policy Characteristics'!$C:$C,0)))</f>
        <v>0.01</v>
      </c>
      <c r="O567" s="358" t="str">
        <f>IF(ISBLANK(INDEX('Policy Characteristics'!I:I,MATCH($C567,'Policy Characteristics'!$C:$C,0))),"",INDEX('Policy Characteristics'!I:I,MATCH($C567,'Policy Characteristics'!$C:$C,0)))</f>
        <v>% of fuel shifted</v>
      </c>
      <c r="P567" s="358" t="str">
        <f>IF(ISBLANK(INDEX('Policy Characteristics'!J:J,MATCH($C567,'Policy Characteristics'!$C:$C,0))),"",INDEX('Policy Characteristics'!J:J,MATCH($C567,'Policy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7" s="358" t="str">
        <f>IF(ISBLANK(INDEX('Policy Characteristics'!K:K,MATCH($C567,'Policy Characteristics'!$C:$C,0))),"",INDEX('Policy Characteristics'!K:K,MATCH($C567,'Policy Characteristics'!$C:$C,0)))</f>
        <v>industry-ag-main.html#fuel-switching</v>
      </c>
      <c r="R567" s="358" t="str">
        <f>IF(ISBLANK(INDEX('Policy Characteristics'!L:L,MATCH($C567,'Policy Characteristics'!$C:$C,0))),"",INDEX('Policy Characteristics'!L:L,MATCH($C567,'Policy Characteristics'!$C:$C,0)))</f>
        <v>industry-elec-and-hydrogen.html</v>
      </c>
    </row>
    <row r="568" spans="1:18" x14ac:dyDescent="0.35">
      <c r="A568" s="358" t="str">
        <f>IF(ISBLANK(INDEX('Policy Characteristics'!A:A,MATCH($C568,'Policy Characteristics'!$C:$C,0))),"",INDEX('Policy Characteristics'!A:A,MATCH($C568,'Policy Characteristics'!$C:$C,0)))</f>
        <v>Industry</v>
      </c>
      <c r="B568" s="358" t="str">
        <f>IF(ISBLANK(INDEX('Policy Characteristics'!B:B,MATCH($C568,'Policy Characteristics'!$C:$C,0))),"",INDEX('Policy Characteristics'!B:B,MATCH($C568,'Policy Characteristics'!$C:$C,0)))</f>
        <v>Electrification + Hydrogen</v>
      </c>
      <c r="C568" s="362" t="str">
        <f t="shared" si="34"/>
        <v>Fraction of Industrial Fuel Use Shifted to Other Fuels</v>
      </c>
      <c r="D568" s="9" t="s">
        <v>3229</v>
      </c>
      <c r="E568" s="53" t="s">
        <v>2464</v>
      </c>
      <c r="F568" s="195" t="s">
        <v>3192</v>
      </c>
      <c r="G568" s="53" t="s">
        <v>3247</v>
      </c>
      <c r="H568" s="54">
        <v>1309</v>
      </c>
      <c r="I568" s="53" t="s">
        <v>46</v>
      </c>
      <c r="J568" s="360" t="str">
        <f>IF(ISBLANK(INDEX('Policy Characteristics'!D:D,MATCH($C568,'Policy Characteristics'!$C:$C,0))),"",INDEX('Policy Characteristics'!D:D,MATCH($C568,'Policy Characteristics'!$C:$C,0)))</f>
        <v>Electrification + Hydrogen</v>
      </c>
      <c r="K568" s="358" t="str">
        <f>IF(ISBLANK(INDEX('Policy Characteristics'!E:E,MATCH($C568,'Policy Characteristics'!$C:$C,0))),"",INDEX('Policy Characteristics'!E:E,MATCH($C568,'Policy Characteristics'!$C:$C,0)))</f>
        <v>indst fuel type shifting</v>
      </c>
      <c r="L568" s="380">
        <f>IF(ISBLANK(INDEX('Policy Characteristics'!F:F,MATCH($C568,'Policy Characteristics'!$C:$C,0))),"",INDEX('Policy Characteristics'!F:F,MATCH($C568,'Policy Characteristics'!$C:$C,0)))</f>
        <v>0</v>
      </c>
      <c r="M568" s="380">
        <f>IF(ISBLANK(INDEX('Policy Characteristics'!G:G,MATCH($C568,'Policy Characteristics'!$C:$C,0))),"",INDEX('Policy Characteristics'!G:G,MATCH($C568,'Policy Characteristics'!$C:$C,0)))</f>
        <v>1</v>
      </c>
      <c r="N568" s="380">
        <f>IF(ISBLANK(INDEX('Policy Characteristics'!H:H,MATCH($C568,'Policy Characteristics'!$C:$C,0))),"",INDEX('Policy Characteristics'!H:H,MATCH($C568,'Policy Characteristics'!$C:$C,0)))</f>
        <v>0.01</v>
      </c>
      <c r="O568" s="358" t="str">
        <f>IF(ISBLANK(INDEX('Policy Characteristics'!I:I,MATCH($C568,'Policy Characteristics'!$C:$C,0))),"",INDEX('Policy Characteristics'!I:I,MATCH($C568,'Policy Characteristics'!$C:$C,0)))</f>
        <v>% of fuel shifted</v>
      </c>
      <c r="P568" s="358" t="str">
        <f>IF(ISBLANK(INDEX('Policy Characteristics'!J:J,MATCH($C568,'Policy Characteristics'!$C:$C,0))),"",INDEX('Policy Characteristics'!J:J,MATCH($C568,'Policy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8" s="358" t="str">
        <f>IF(ISBLANK(INDEX('Policy Characteristics'!K:K,MATCH($C568,'Policy Characteristics'!$C:$C,0))),"",INDEX('Policy Characteristics'!K:K,MATCH($C568,'Policy Characteristics'!$C:$C,0)))</f>
        <v>industry-ag-main.html#fuel-switching</v>
      </c>
      <c r="R568" s="358" t="str">
        <f>IF(ISBLANK(INDEX('Policy Characteristics'!L:L,MATCH($C568,'Policy Characteristics'!$C:$C,0))),"",INDEX('Policy Characteristics'!L:L,MATCH($C568,'Policy Characteristics'!$C:$C,0)))</f>
        <v>industry-elec-and-hydrogen.html</v>
      </c>
    </row>
    <row r="569" spans="1:18" x14ac:dyDescent="0.35">
      <c r="A569" s="358" t="str">
        <f>IF(ISBLANK(INDEX('Policy Characteristics'!A:A,MATCH($C569,'Policy Characteristics'!$C:$C,0))),"",INDEX('Policy Characteristics'!A:A,MATCH($C569,'Policy Characteristics'!$C:$C,0)))</f>
        <v>Industry</v>
      </c>
      <c r="B569" s="358" t="str">
        <f>IF(ISBLANK(INDEX('Policy Characteristics'!B:B,MATCH($C569,'Policy Characteristics'!$C:$C,0))),"",INDEX('Policy Characteristics'!B:B,MATCH($C569,'Policy Characteristics'!$C:$C,0)))</f>
        <v>Electrification + Hydrogen</v>
      </c>
      <c r="C569" s="362" t="str">
        <f t="shared" si="34"/>
        <v>Fraction of Industrial Fuel Use Shifted to Other Fuels</v>
      </c>
      <c r="D569" s="9" t="s">
        <v>3229</v>
      </c>
      <c r="E569" s="53" t="s">
        <v>2465</v>
      </c>
      <c r="F569" s="195" t="s">
        <v>3192</v>
      </c>
      <c r="G569" s="53" t="s">
        <v>3248</v>
      </c>
      <c r="H569" s="54">
        <v>1310</v>
      </c>
      <c r="I569" s="53" t="s">
        <v>46</v>
      </c>
      <c r="J569" s="360" t="str">
        <f>IF(ISBLANK(INDEX('Policy Characteristics'!D:D,MATCH($C569,'Policy Characteristics'!$C:$C,0))),"",INDEX('Policy Characteristics'!D:D,MATCH($C569,'Policy Characteristics'!$C:$C,0)))</f>
        <v>Electrification + Hydrogen</v>
      </c>
      <c r="K569" s="358" t="str">
        <f>IF(ISBLANK(INDEX('Policy Characteristics'!E:E,MATCH($C569,'Policy Characteristics'!$C:$C,0))),"",INDEX('Policy Characteristics'!E:E,MATCH($C569,'Policy Characteristics'!$C:$C,0)))</f>
        <v>indst fuel type shifting</v>
      </c>
      <c r="L569" s="380">
        <f>IF(ISBLANK(INDEX('Policy Characteristics'!F:F,MATCH($C569,'Policy Characteristics'!$C:$C,0))),"",INDEX('Policy Characteristics'!F:F,MATCH($C569,'Policy Characteristics'!$C:$C,0)))</f>
        <v>0</v>
      </c>
      <c r="M569" s="380">
        <f>IF(ISBLANK(INDEX('Policy Characteristics'!G:G,MATCH($C569,'Policy Characteristics'!$C:$C,0))),"",INDEX('Policy Characteristics'!G:G,MATCH($C569,'Policy Characteristics'!$C:$C,0)))</f>
        <v>1</v>
      </c>
      <c r="N569" s="380">
        <f>IF(ISBLANK(INDEX('Policy Characteristics'!H:H,MATCH($C569,'Policy Characteristics'!$C:$C,0))),"",INDEX('Policy Characteristics'!H:H,MATCH($C569,'Policy Characteristics'!$C:$C,0)))</f>
        <v>0.01</v>
      </c>
      <c r="O569" s="358" t="str">
        <f>IF(ISBLANK(INDEX('Policy Characteristics'!I:I,MATCH($C569,'Policy Characteristics'!$C:$C,0))),"",INDEX('Policy Characteristics'!I:I,MATCH($C569,'Policy Characteristics'!$C:$C,0)))</f>
        <v>% of fuel shifted</v>
      </c>
      <c r="P569" s="358" t="str">
        <f>IF(ISBLANK(INDEX('Policy Characteristics'!J:J,MATCH($C569,'Policy Characteristics'!$C:$C,0))),"",INDEX('Policy Characteristics'!J:J,MATCH($C569,'Policy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9" s="358" t="str">
        <f>IF(ISBLANK(INDEX('Policy Characteristics'!K:K,MATCH($C569,'Policy Characteristics'!$C:$C,0))),"",INDEX('Policy Characteristics'!K:K,MATCH($C569,'Policy Characteristics'!$C:$C,0)))</f>
        <v>industry-ag-main.html#fuel-switching</v>
      </c>
      <c r="R569" s="358" t="str">
        <f>IF(ISBLANK(INDEX('Policy Characteristics'!L:L,MATCH($C569,'Policy Characteristics'!$C:$C,0))),"",INDEX('Policy Characteristics'!L:L,MATCH($C569,'Policy Characteristics'!$C:$C,0)))</f>
        <v>industry-elec-and-hydrogen.html</v>
      </c>
    </row>
    <row r="570" spans="1:18" x14ac:dyDescent="0.35">
      <c r="A570" s="358" t="str">
        <f>IF(ISBLANK(INDEX('Policy Characteristics'!A:A,MATCH($C570,'Policy Characteristics'!$C:$C,0))),"",INDEX('Policy Characteristics'!A:A,MATCH($C570,'Policy Characteristics'!$C:$C,0)))</f>
        <v>Industry</v>
      </c>
      <c r="B570" s="358" t="str">
        <f>IF(ISBLANK(INDEX('Policy Characteristics'!B:B,MATCH($C570,'Policy Characteristics'!$C:$C,0))),"",INDEX('Policy Characteristics'!B:B,MATCH($C570,'Policy Characteristics'!$C:$C,0)))</f>
        <v>Electrification + Hydrogen</v>
      </c>
      <c r="C570" s="362" t="str">
        <f t="shared" si="34"/>
        <v>Fraction of Industrial Fuel Use Shifted to Other Fuels</v>
      </c>
      <c r="D570" s="9" t="s">
        <v>3229</v>
      </c>
      <c r="E570" s="53" t="s">
        <v>2466</v>
      </c>
      <c r="F570" s="195" t="s">
        <v>3192</v>
      </c>
      <c r="G570" s="53" t="s">
        <v>3249</v>
      </c>
      <c r="H570" s="54">
        <v>1311</v>
      </c>
      <c r="I570" s="53" t="s">
        <v>46</v>
      </c>
      <c r="J570" s="360" t="str">
        <f>IF(ISBLANK(INDEX('Policy Characteristics'!D:D,MATCH($C570,'Policy Characteristics'!$C:$C,0))),"",INDEX('Policy Characteristics'!D:D,MATCH($C570,'Policy Characteristics'!$C:$C,0)))</f>
        <v>Electrification + Hydrogen</v>
      </c>
      <c r="K570" s="358" t="str">
        <f>IF(ISBLANK(INDEX('Policy Characteristics'!E:E,MATCH($C570,'Policy Characteristics'!$C:$C,0))),"",INDEX('Policy Characteristics'!E:E,MATCH($C570,'Policy Characteristics'!$C:$C,0)))</f>
        <v>indst fuel type shifting</v>
      </c>
      <c r="L570" s="380">
        <f>IF(ISBLANK(INDEX('Policy Characteristics'!F:F,MATCH($C570,'Policy Characteristics'!$C:$C,0))),"",INDEX('Policy Characteristics'!F:F,MATCH($C570,'Policy Characteristics'!$C:$C,0)))</f>
        <v>0</v>
      </c>
      <c r="M570" s="380">
        <f>IF(ISBLANK(INDEX('Policy Characteristics'!G:G,MATCH($C570,'Policy Characteristics'!$C:$C,0))),"",INDEX('Policy Characteristics'!G:G,MATCH($C570,'Policy Characteristics'!$C:$C,0)))</f>
        <v>1</v>
      </c>
      <c r="N570" s="380">
        <f>IF(ISBLANK(INDEX('Policy Characteristics'!H:H,MATCH($C570,'Policy Characteristics'!$C:$C,0))),"",INDEX('Policy Characteristics'!H:H,MATCH($C570,'Policy Characteristics'!$C:$C,0)))</f>
        <v>0.01</v>
      </c>
      <c r="O570" s="358" t="str">
        <f>IF(ISBLANK(INDEX('Policy Characteristics'!I:I,MATCH($C570,'Policy Characteristics'!$C:$C,0))),"",INDEX('Policy Characteristics'!I:I,MATCH($C570,'Policy Characteristics'!$C:$C,0)))</f>
        <v>% of fuel shifted</v>
      </c>
      <c r="P570" s="358" t="str">
        <f>IF(ISBLANK(INDEX('Policy Characteristics'!J:J,MATCH($C570,'Policy Characteristics'!$C:$C,0))),"",INDEX('Policy Characteristics'!J:J,MATCH($C570,'Policy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0" s="358" t="str">
        <f>IF(ISBLANK(INDEX('Policy Characteristics'!K:K,MATCH($C570,'Policy Characteristics'!$C:$C,0))),"",INDEX('Policy Characteristics'!K:K,MATCH($C570,'Policy Characteristics'!$C:$C,0)))</f>
        <v>industry-ag-main.html#fuel-switching</v>
      </c>
      <c r="R570" s="358" t="str">
        <f>IF(ISBLANK(INDEX('Policy Characteristics'!L:L,MATCH($C570,'Policy Characteristics'!$C:$C,0))),"",INDEX('Policy Characteristics'!L:L,MATCH($C570,'Policy Characteristics'!$C:$C,0)))</f>
        <v>industry-elec-and-hydrogen.html</v>
      </c>
    </row>
    <row r="571" spans="1:18" x14ac:dyDescent="0.35">
      <c r="A571" s="358" t="str">
        <f>IF(ISBLANK(INDEX('Policy Characteristics'!A:A,MATCH($C571,'Policy Characteristics'!$C:$C,0))),"",INDEX('Policy Characteristics'!A:A,MATCH($C571,'Policy Characteristics'!$C:$C,0)))</f>
        <v>Industry</v>
      </c>
      <c r="B571" s="358" t="str">
        <f>IF(ISBLANK(INDEX('Policy Characteristics'!B:B,MATCH($C571,'Policy Characteristics'!$C:$C,0))),"",INDEX('Policy Characteristics'!B:B,MATCH($C571,'Policy Characteristics'!$C:$C,0)))</f>
        <v>Electrification + Hydrogen</v>
      </c>
      <c r="C571" s="362" t="str">
        <f t="shared" si="34"/>
        <v>Fraction of Industrial Fuel Use Shifted to Other Fuels</v>
      </c>
      <c r="D571" s="9" t="s">
        <v>3229</v>
      </c>
      <c r="E571" s="53" t="s">
        <v>2467</v>
      </c>
      <c r="F571" s="195" t="s">
        <v>3192</v>
      </c>
      <c r="G571" s="53" t="s">
        <v>3250</v>
      </c>
      <c r="H571" s="54">
        <v>1312</v>
      </c>
      <c r="I571" s="53" t="s">
        <v>46</v>
      </c>
      <c r="J571" s="360" t="str">
        <f>IF(ISBLANK(INDEX('Policy Characteristics'!D:D,MATCH($C571,'Policy Characteristics'!$C:$C,0))),"",INDEX('Policy Characteristics'!D:D,MATCH($C571,'Policy Characteristics'!$C:$C,0)))</f>
        <v>Electrification + Hydrogen</v>
      </c>
      <c r="K571" s="358" t="str">
        <f>IF(ISBLANK(INDEX('Policy Characteristics'!E:E,MATCH($C571,'Policy Characteristics'!$C:$C,0))),"",INDEX('Policy Characteristics'!E:E,MATCH($C571,'Policy Characteristics'!$C:$C,0)))</f>
        <v>indst fuel type shifting</v>
      </c>
      <c r="L571" s="380">
        <f>IF(ISBLANK(INDEX('Policy Characteristics'!F:F,MATCH($C571,'Policy Characteristics'!$C:$C,0))),"",INDEX('Policy Characteristics'!F:F,MATCH($C571,'Policy Characteristics'!$C:$C,0)))</f>
        <v>0</v>
      </c>
      <c r="M571" s="380">
        <f>IF(ISBLANK(INDEX('Policy Characteristics'!G:G,MATCH($C571,'Policy Characteristics'!$C:$C,0))),"",INDEX('Policy Characteristics'!G:G,MATCH($C571,'Policy Characteristics'!$C:$C,0)))</f>
        <v>1</v>
      </c>
      <c r="N571" s="380">
        <f>IF(ISBLANK(INDEX('Policy Characteristics'!H:H,MATCH($C571,'Policy Characteristics'!$C:$C,0))),"",INDEX('Policy Characteristics'!H:H,MATCH($C571,'Policy Characteristics'!$C:$C,0)))</f>
        <v>0.01</v>
      </c>
      <c r="O571" s="358" t="str">
        <f>IF(ISBLANK(INDEX('Policy Characteristics'!I:I,MATCH($C571,'Policy Characteristics'!$C:$C,0))),"",INDEX('Policy Characteristics'!I:I,MATCH($C571,'Policy Characteristics'!$C:$C,0)))</f>
        <v>% of fuel shifted</v>
      </c>
      <c r="P571" s="358" t="str">
        <f>IF(ISBLANK(INDEX('Policy Characteristics'!J:J,MATCH($C571,'Policy Characteristics'!$C:$C,0))),"",INDEX('Policy Characteristics'!J:J,MATCH($C571,'Policy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1" s="358" t="str">
        <f>IF(ISBLANK(INDEX('Policy Characteristics'!K:K,MATCH($C571,'Policy Characteristics'!$C:$C,0))),"",INDEX('Policy Characteristics'!K:K,MATCH($C571,'Policy Characteristics'!$C:$C,0)))</f>
        <v>industry-ag-main.html#fuel-switching</v>
      </c>
      <c r="R571" s="358" t="str">
        <f>IF(ISBLANK(INDEX('Policy Characteristics'!L:L,MATCH($C571,'Policy Characteristics'!$C:$C,0))),"",INDEX('Policy Characteristics'!L:L,MATCH($C571,'Policy Characteristics'!$C:$C,0)))</f>
        <v>industry-elec-and-hydrogen.html</v>
      </c>
    </row>
    <row r="572" spans="1:18" x14ac:dyDescent="0.35">
      <c r="A572" s="358" t="str">
        <f>IF(ISBLANK(INDEX('Policy Characteristics'!A:A,MATCH($C572,'Policy Characteristics'!$C:$C,0))),"",INDEX('Policy Characteristics'!A:A,MATCH($C572,'Policy Characteristics'!$C:$C,0)))</f>
        <v>Industry</v>
      </c>
      <c r="B572" s="358" t="str">
        <f>IF(ISBLANK(INDEX('Policy Characteristics'!B:B,MATCH($C572,'Policy Characteristics'!$C:$C,0))),"",INDEX('Policy Characteristics'!B:B,MATCH($C572,'Policy Characteristics'!$C:$C,0)))</f>
        <v>Electrification + Hydrogen</v>
      </c>
      <c r="C572" s="362" t="str">
        <f t="shared" si="34"/>
        <v>Fraction of Industrial Fuel Use Shifted to Other Fuels</v>
      </c>
      <c r="D572" s="9" t="s">
        <v>3229</v>
      </c>
      <c r="E572" s="53" t="s">
        <v>2468</v>
      </c>
      <c r="F572" s="195" t="s">
        <v>3192</v>
      </c>
      <c r="G572" s="53" t="s">
        <v>3251</v>
      </c>
      <c r="H572" s="54">
        <v>1313</v>
      </c>
      <c r="I572" s="53" t="s">
        <v>46</v>
      </c>
      <c r="J572" s="360" t="str">
        <f>IF(ISBLANK(INDEX('Policy Characteristics'!D:D,MATCH($C572,'Policy Characteristics'!$C:$C,0))),"",INDEX('Policy Characteristics'!D:D,MATCH($C572,'Policy Characteristics'!$C:$C,0)))</f>
        <v>Electrification + Hydrogen</v>
      </c>
      <c r="K572" s="358" t="str">
        <f>IF(ISBLANK(INDEX('Policy Characteristics'!E:E,MATCH($C572,'Policy Characteristics'!$C:$C,0))),"",INDEX('Policy Characteristics'!E:E,MATCH($C572,'Policy Characteristics'!$C:$C,0)))</f>
        <v>indst fuel type shifting</v>
      </c>
      <c r="L572" s="380">
        <f>IF(ISBLANK(INDEX('Policy Characteristics'!F:F,MATCH($C572,'Policy Characteristics'!$C:$C,0))),"",INDEX('Policy Characteristics'!F:F,MATCH($C572,'Policy Characteristics'!$C:$C,0)))</f>
        <v>0</v>
      </c>
      <c r="M572" s="380">
        <f>IF(ISBLANK(INDEX('Policy Characteristics'!G:G,MATCH($C572,'Policy Characteristics'!$C:$C,0))),"",INDEX('Policy Characteristics'!G:G,MATCH($C572,'Policy Characteristics'!$C:$C,0)))</f>
        <v>1</v>
      </c>
      <c r="N572" s="380">
        <f>IF(ISBLANK(INDEX('Policy Characteristics'!H:H,MATCH($C572,'Policy Characteristics'!$C:$C,0))),"",INDEX('Policy Characteristics'!H:H,MATCH($C572,'Policy Characteristics'!$C:$C,0)))</f>
        <v>0.01</v>
      </c>
      <c r="O572" s="358" t="str">
        <f>IF(ISBLANK(INDEX('Policy Characteristics'!I:I,MATCH($C572,'Policy Characteristics'!$C:$C,0))),"",INDEX('Policy Characteristics'!I:I,MATCH($C572,'Policy Characteristics'!$C:$C,0)))</f>
        <v>% of fuel shifted</v>
      </c>
      <c r="P572" s="358" t="str">
        <f>IF(ISBLANK(INDEX('Policy Characteristics'!J:J,MATCH($C572,'Policy Characteristics'!$C:$C,0))),"",INDEX('Policy Characteristics'!J:J,MATCH($C572,'Policy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2" s="358" t="str">
        <f>IF(ISBLANK(INDEX('Policy Characteristics'!K:K,MATCH($C572,'Policy Characteristics'!$C:$C,0))),"",INDEX('Policy Characteristics'!K:K,MATCH($C572,'Policy Characteristics'!$C:$C,0)))</f>
        <v>industry-ag-main.html#fuel-switching</v>
      </c>
      <c r="R572" s="358" t="str">
        <f>IF(ISBLANK(INDEX('Policy Characteristics'!L:L,MATCH($C572,'Policy Characteristics'!$C:$C,0))),"",INDEX('Policy Characteristics'!L:L,MATCH($C572,'Policy Characteristics'!$C:$C,0)))</f>
        <v>industry-elec-and-hydrogen.html</v>
      </c>
    </row>
    <row r="573" spans="1:18" x14ac:dyDescent="0.35">
      <c r="A573" s="358" t="str">
        <f>IF(ISBLANK(INDEX('Policy Characteristics'!A:A,MATCH($C573,'Policy Characteristics'!$C:$C,0))),"",INDEX('Policy Characteristics'!A:A,MATCH($C573,'Policy Characteristics'!$C:$C,0)))</f>
        <v>Industry</v>
      </c>
      <c r="B573" s="358" t="str">
        <f>IF(ISBLANK(INDEX('Policy Characteristics'!B:B,MATCH($C573,'Policy Characteristics'!$C:$C,0))),"",INDEX('Policy Characteristics'!B:B,MATCH($C573,'Policy Characteristics'!$C:$C,0)))</f>
        <v>Electrification + Hydrogen</v>
      </c>
      <c r="C573" s="362" t="str">
        <f t="shared" si="34"/>
        <v>Fraction of Industrial Fuel Use Shifted to Other Fuels</v>
      </c>
      <c r="D573" s="9" t="s">
        <v>3229</v>
      </c>
      <c r="E573" s="53" t="s">
        <v>2805</v>
      </c>
      <c r="F573" s="195" t="s">
        <v>3192</v>
      </c>
      <c r="G573" s="53" t="s">
        <v>3252</v>
      </c>
      <c r="H573" s="54">
        <v>1314</v>
      </c>
      <c r="I573" s="53" t="s">
        <v>46</v>
      </c>
      <c r="J573" s="360" t="str">
        <f>IF(ISBLANK(INDEX('Policy Characteristics'!D:D,MATCH($C573,'Policy Characteristics'!$C:$C,0))),"",INDEX('Policy Characteristics'!D:D,MATCH($C573,'Policy Characteristics'!$C:$C,0)))</f>
        <v>Electrification + Hydrogen</v>
      </c>
      <c r="K573" s="358" t="str">
        <f>IF(ISBLANK(INDEX('Policy Characteristics'!E:E,MATCH($C573,'Policy Characteristics'!$C:$C,0))),"",INDEX('Policy Characteristics'!E:E,MATCH($C573,'Policy Characteristics'!$C:$C,0)))</f>
        <v>indst fuel type shifting</v>
      </c>
      <c r="L573" s="380">
        <f>IF(ISBLANK(INDEX('Policy Characteristics'!F:F,MATCH($C573,'Policy Characteristics'!$C:$C,0))),"",INDEX('Policy Characteristics'!F:F,MATCH($C573,'Policy Characteristics'!$C:$C,0)))</f>
        <v>0</v>
      </c>
      <c r="M573" s="380">
        <f>IF(ISBLANK(INDEX('Policy Characteristics'!G:G,MATCH($C573,'Policy Characteristics'!$C:$C,0))),"",INDEX('Policy Characteristics'!G:G,MATCH($C573,'Policy Characteristics'!$C:$C,0)))</f>
        <v>1</v>
      </c>
      <c r="N573" s="380">
        <f>IF(ISBLANK(INDEX('Policy Characteristics'!H:H,MATCH($C573,'Policy Characteristics'!$C:$C,0))),"",INDEX('Policy Characteristics'!H:H,MATCH($C573,'Policy Characteristics'!$C:$C,0)))</f>
        <v>0.01</v>
      </c>
      <c r="O573" s="358" t="str">
        <f>IF(ISBLANK(INDEX('Policy Characteristics'!I:I,MATCH($C573,'Policy Characteristics'!$C:$C,0))),"",INDEX('Policy Characteristics'!I:I,MATCH($C573,'Policy Characteristics'!$C:$C,0)))</f>
        <v>% of fuel shifted</v>
      </c>
      <c r="P573" s="358" t="str">
        <f>IF(ISBLANK(INDEX('Policy Characteristics'!J:J,MATCH($C573,'Policy Characteristics'!$C:$C,0))),"",INDEX('Policy Characteristics'!J:J,MATCH($C573,'Policy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3" s="358" t="str">
        <f>IF(ISBLANK(INDEX('Policy Characteristics'!K:K,MATCH($C573,'Policy Characteristics'!$C:$C,0))),"",INDEX('Policy Characteristics'!K:K,MATCH($C573,'Policy Characteristics'!$C:$C,0)))</f>
        <v>industry-ag-main.html#fuel-switching</v>
      </c>
      <c r="R573" s="358" t="str">
        <f>IF(ISBLANK(INDEX('Policy Characteristics'!L:L,MATCH($C573,'Policy Characteristics'!$C:$C,0))),"",INDEX('Policy Characteristics'!L:L,MATCH($C573,'Policy Characteristics'!$C:$C,0)))</f>
        <v>industry-elec-and-hydrogen.html</v>
      </c>
    </row>
    <row r="574" spans="1:18" x14ac:dyDescent="0.35">
      <c r="A574" s="358" t="str">
        <f>IF(ISBLANK(INDEX('Policy Characteristics'!A:A,MATCH($C574,'Policy Characteristics'!$C:$C,0))),"",INDEX('Policy Characteristics'!A:A,MATCH($C574,'Policy Characteristics'!$C:$C,0)))</f>
        <v>Industry</v>
      </c>
      <c r="B574" s="358" t="str">
        <f>IF(ISBLANK(INDEX('Policy Characteristics'!B:B,MATCH($C574,'Policy Characteristics'!$C:$C,0))),"",INDEX('Policy Characteristics'!B:B,MATCH($C574,'Policy Characteristics'!$C:$C,0)))</f>
        <v>Electrification + Hydrogen</v>
      </c>
      <c r="C574" s="362" t="str">
        <f t="shared" si="34"/>
        <v>Fraction of Industrial Fuel Use Shifted to Other Fuels</v>
      </c>
      <c r="D574" s="9" t="s">
        <v>3229</v>
      </c>
      <c r="E574" s="53" t="s">
        <v>2806</v>
      </c>
      <c r="F574" s="195" t="s">
        <v>3192</v>
      </c>
      <c r="G574" s="53" t="s">
        <v>3253</v>
      </c>
      <c r="H574" s="54">
        <v>1315</v>
      </c>
      <c r="I574" s="53" t="s">
        <v>46</v>
      </c>
      <c r="J574" s="360" t="str">
        <f>IF(ISBLANK(INDEX('Policy Characteristics'!D:D,MATCH($C574,'Policy Characteristics'!$C:$C,0))),"",INDEX('Policy Characteristics'!D:D,MATCH($C574,'Policy Characteristics'!$C:$C,0)))</f>
        <v>Electrification + Hydrogen</v>
      </c>
      <c r="K574" s="358" t="str">
        <f>IF(ISBLANK(INDEX('Policy Characteristics'!E:E,MATCH($C574,'Policy Characteristics'!$C:$C,0))),"",INDEX('Policy Characteristics'!E:E,MATCH($C574,'Policy Characteristics'!$C:$C,0)))</f>
        <v>indst fuel type shifting</v>
      </c>
      <c r="L574" s="380">
        <f>IF(ISBLANK(INDEX('Policy Characteristics'!F:F,MATCH($C574,'Policy Characteristics'!$C:$C,0))),"",INDEX('Policy Characteristics'!F:F,MATCH($C574,'Policy Characteristics'!$C:$C,0)))</f>
        <v>0</v>
      </c>
      <c r="M574" s="380">
        <f>IF(ISBLANK(INDEX('Policy Characteristics'!G:G,MATCH($C574,'Policy Characteristics'!$C:$C,0))),"",INDEX('Policy Characteristics'!G:G,MATCH($C574,'Policy Characteristics'!$C:$C,0)))</f>
        <v>1</v>
      </c>
      <c r="N574" s="380">
        <f>IF(ISBLANK(INDEX('Policy Characteristics'!H:H,MATCH($C574,'Policy Characteristics'!$C:$C,0))),"",INDEX('Policy Characteristics'!H:H,MATCH($C574,'Policy Characteristics'!$C:$C,0)))</f>
        <v>0.01</v>
      </c>
      <c r="O574" s="358" t="str">
        <f>IF(ISBLANK(INDEX('Policy Characteristics'!I:I,MATCH($C574,'Policy Characteristics'!$C:$C,0))),"",INDEX('Policy Characteristics'!I:I,MATCH($C574,'Policy Characteristics'!$C:$C,0)))</f>
        <v>% of fuel shifted</v>
      </c>
      <c r="P574" s="358" t="str">
        <f>IF(ISBLANK(INDEX('Policy Characteristics'!J:J,MATCH($C574,'Policy Characteristics'!$C:$C,0))),"",INDEX('Policy Characteristics'!J:J,MATCH($C574,'Policy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4" s="358" t="str">
        <f>IF(ISBLANK(INDEX('Policy Characteristics'!K:K,MATCH($C574,'Policy Characteristics'!$C:$C,0))),"",INDEX('Policy Characteristics'!K:K,MATCH($C574,'Policy Characteristics'!$C:$C,0)))</f>
        <v>industry-ag-main.html#fuel-switching</v>
      </c>
      <c r="R574" s="358" t="str">
        <f>IF(ISBLANK(INDEX('Policy Characteristics'!L:L,MATCH($C574,'Policy Characteristics'!$C:$C,0))),"",INDEX('Policy Characteristics'!L:L,MATCH($C574,'Policy Characteristics'!$C:$C,0)))</f>
        <v>industry-elec-and-hydrogen.html</v>
      </c>
    </row>
    <row r="575" spans="1:18" x14ac:dyDescent="0.35">
      <c r="A575" s="358" t="str">
        <f>IF(ISBLANK(INDEX('Policy Characteristics'!A:A,MATCH($C575,'Policy Characteristics'!$C:$C,0))),"",INDEX('Policy Characteristics'!A:A,MATCH($C575,'Policy Characteristics'!$C:$C,0)))</f>
        <v>Industry</v>
      </c>
      <c r="B575" s="358" t="str">
        <f>IF(ISBLANK(INDEX('Policy Characteristics'!B:B,MATCH($C575,'Policy Characteristics'!$C:$C,0))),"",INDEX('Policy Characteristics'!B:B,MATCH($C575,'Policy Characteristics'!$C:$C,0)))</f>
        <v>Electrification + Hydrogen</v>
      </c>
      <c r="C575" s="362" t="str">
        <f t="shared" si="34"/>
        <v>Fraction of Industrial Fuel Use Shifted to Other Fuels</v>
      </c>
      <c r="D575" s="9" t="s">
        <v>3229</v>
      </c>
      <c r="E575" s="53" t="s">
        <v>2807</v>
      </c>
      <c r="F575" s="195" t="s">
        <v>3192</v>
      </c>
      <c r="G575" s="53" t="s">
        <v>3254</v>
      </c>
      <c r="H575" s="54">
        <v>1316</v>
      </c>
      <c r="I575" s="53" t="s">
        <v>46</v>
      </c>
      <c r="J575" s="360" t="str">
        <f>IF(ISBLANK(INDEX('Policy Characteristics'!D:D,MATCH($C575,'Policy Characteristics'!$C:$C,0))),"",INDEX('Policy Characteristics'!D:D,MATCH($C575,'Policy Characteristics'!$C:$C,0)))</f>
        <v>Electrification + Hydrogen</v>
      </c>
      <c r="K575" s="358" t="str">
        <f>IF(ISBLANK(INDEX('Policy Characteristics'!E:E,MATCH($C575,'Policy Characteristics'!$C:$C,0))),"",INDEX('Policy Characteristics'!E:E,MATCH($C575,'Policy Characteristics'!$C:$C,0)))</f>
        <v>indst fuel type shifting</v>
      </c>
      <c r="L575" s="380">
        <f>IF(ISBLANK(INDEX('Policy Characteristics'!F:F,MATCH($C575,'Policy Characteristics'!$C:$C,0))),"",INDEX('Policy Characteristics'!F:F,MATCH($C575,'Policy Characteristics'!$C:$C,0)))</f>
        <v>0</v>
      </c>
      <c r="M575" s="380">
        <f>IF(ISBLANK(INDEX('Policy Characteristics'!G:G,MATCH($C575,'Policy Characteristics'!$C:$C,0))),"",INDEX('Policy Characteristics'!G:G,MATCH($C575,'Policy Characteristics'!$C:$C,0)))</f>
        <v>1</v>
      </c>
      <c r="N575" s="380">
        <f>IF(ISBLANK(INDEX('Policy Characteristics'!H:H,MATCH($C575,'Policy Characteristics'!$C:$C,0))),"",INDEX('Policy Characteristics'!H:H,MATCH($C575,'Policy Characteristics'!$C:$C,0)))</f>
        <v>0.01</v>
      </c>
      <c r="O575" s="358" t="str">
        <f>IF(ISBLANK(INDEX('Policy Characteristics'!I:I,MATCH($C575,'Policy Characteristics'!$C:$C,0))),"",INDEX('Policy Characteristics'!I:I,MATCH($C575,'Policy Characteristics'!$C:$C,0)))</f>
        <v>% of fuel shifted</v>
      </c>
      <c r="P575" s="358" t="str">
        <f>IF(ISBLANK(INDEX('Policy Characteristics'!J:J,MATCH($C575,'Policy Characteristics'!$C:$C,0))),"",INDEX('Policy Characteristics'!J:J,MATCH($C575,'Policy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5" s="358" t="str">
        <f>IF(ISBLANK(INDEX('Policy Characteristics'!K:K,MATCH($C575,'Policy Characteristics'!$C:$C,0))),"",INDEX('Policy Characteristics'!K:K,MATCH($C575,'Policy Characteristics'!$C:$C,0)))</f>
        <v>industry-ag-main.html#fuel-switching</v>
      </c>
      <c r="R575" s="358" t="str">
        <f>IF(ISBLANK(INDEX('Policy Characteristics'!L:L,MATCH($C575,'Policy Characteristics'!$C:$C,0))),"",INDEX('Policy Characteristics'!L:L,MATCH($C575,'Policy Characteristics'!$C:$C,0)))</f>
        <v>industry-elec-and-hydrogen.html</v>
      </c>
    </row>
    <row r="576" spans="1:18" x14ac:dyDescent="0.35">
      <c r="A576" s="358" t="str">
        <f>IF(ISBLANK(INDEX('Policy Characteristics'!A:A,MATCH($C576,'Policy Characteristics'!$C:$C,0))),"",INDEX('Policy Characteristics'!A:A,MATCH($C576,'Policy Characteristics'!$C:$C,0)))</f>
        <v>Industry</v>
      </c>
      <c r="B576" s="358" t="str">
        <f>IF(ISBLANK(INDEX('Policy Characteristics'!B:B,MATCH($C576,'Policy Characteristics'!$C:$C,0))),"",INDEX('Policy Characteristics'!B:B,MATCH($C576,'Policy Characteristics'!$C:$C,0)))</f>
        <v>Electrification + Hydrogen</v>
      </c>
      <c r="C576" s="362" t="str">
        <f t="shared" si="34"/>
        <v>Fraction of Industrial Fuel Use Shifted to Other Fuels</v>
      </c>
      <c r="D576" s="9" t="s">
        <v>3229</v>
      </c>
      <c r="E576" s="53" t="s">
        <v>2804</v>
      </c>
      <c r="F576" s="195" t="s">
        <v>3192</v>
      </c>
      <c r="G576" s="53" t="s">
        <v>3255</v>
      </c>
      <c r="H576" s="54">
        <v>1317</v>
      </c>
      <c r="I576" s="53" t="s">
        <v>45</v>
      </c>
      <c r="J576" s="360" t="str">
        <f>IF(ISBLANK(INDEX('Policy Characteristics'!D:D,MATCH($C576,'Policy Characteristics'!$C:$C,0))),"",INDEX('Policy Characteristics'!D:D,MATCH($C576,'Policy Characteristics'!$C:$C,0)))</f>
        <v>Electrification + Hydrogen</v>
      </c>
      <c r="K576" s="358" t="str">
        <f>IF(ISBLANK(INDEX('Policy Characteristics'!E:E,MATCH($C576,'Policy Characteristics'!$C:$C,0))),"",INDEX('Policy Characteristics'!E:E,MATCH($C576,'Policy Characteristics'!$C:$C,0)))</f>
        <v>indst fuel type shifting</v>
      </c>
      <c r="L576" s="380">
        <f>IF(ISBLANK(INDEX('Policy Characteristics'!F:F,MATCH($C576,'Policy Characteristics'!$C:$C,0))),"",INDEX('Policy Characteristics'!F:F,MATCH($C576,'Policy Characteristics'!$C:$C,0)))</f>
        <v>0</v>
      </c>
      <c r="M576" s="380">
        <f>IF(ISBLANK(INDEX('Policy Characteristics'!G:G,MATCH($C576,'Policy Characteristics'!$C:$C,0))),"",INDEX('Policy Characteristics'!G:G,MATCH($C576,'Policy Characteristics'!$C:$C,0)))</f>
        <v>1</v>
      </c>
      <c r="N576" s="380">
        <f>IF(ISBLANK(INDEX('Policy Characteristics'!H:H,MATCH($C576,'Policy Characteristics'!$C:$C,0))),"",INDEX('Policy Characteristics'!H:H,MATCH($C576,'Policy Characteristics'!$C:$C,0)))</f>
        <v>0.01</v>
      </c>
      <c r="O576" s="358" t="str">
        <f>IF(ISBLANK(INDEX('Policy Characteristics'!I:I,MATCH($C576,'Policy Characteristics'!$C:$C,0))),"",INDEX('Policy Characteristics'!I:I,MATCH($C576,'Policy Characteristics'!$C:$C,0)))</f>
        <v>% of fuel shifted</v>
      </c>
      <c r="P576" s="358" t="str">
        <f>IF(ISBLANK(INDEX('Policy Characteristics'!J:J,MATCH($C576,'Policy Characteristics'!$C:$C,0))),"",INDEX('Policy Characteristics'!J:J,MATCH($C576,'Policy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6" s="358" t="str">
        <f>IF(ISBLANK(INDEX('Policy Characteristics'!K:K,MATCH($C576,'Policy Characteristics'!$C:$C,0))),"",INDEX('Policy Characteristics'!K:K,MATCH($C576,'Policy Characteristics'!$C:$C,0)))</f>
        <v>industry-ag-main.html#fuel-switching</v>
      </c>
      <c r="R576" s="358" t="str">
        <f>IF(ISBLANK(INDEX('Policy Characteristics'!L:L,MATCH($C576,'Policy Characteristics'!$C:$C,0))),"",INDEX('Policy Characteristics'!L:L,MATCH($C576,'Policy Characteristics'!$C:$C,0)))</f>
        <v>industry-elec-and-hydrogen.html</v>
      </c>
    </row>
    <row r="577" spans="1:18" x14ac:dyDescent="0.35">
      <c r="A577" s="358" t="str">
        <f>IF(ISBLANK(INDEX('Policy Characteristics'!A:A,MATCH($C577,'Policy Characteristics'!$C:$C,0))),"",INDEX('Policy Characteristics'!A:A,MATCH($C577,'Policy Characteristics'!$C:$C,0)))</f>
        <v>Industry</v>
      </c>
      <c r="B577" s="358" t="str">
        <f>IF(ISBLANK(INDEX('Policy Characteristics'!B:B,MATCH($C577,'Policy Characteristics'!$C:$C,0))),"",INDEX('Policy Characteristics'!B:B,MATCH($C577,'Policy Characteristics'!$C:$C,0)))</f>
        <v>Electrification + Hydrogen</v>
      </c>
      <c r="C577" s="362" t="str">
        <f t="shared" si="34"/>
        <v>Fraction of Industrial Fuel Use Shifted to Other Fuels</v>
      </c>
      <c r="D577" s="9" t="s">
        <v>3230</v>
      </c>
      <c r="E577" s="53" t="s">
        <v>2463</v>
      </c>
      <c r="F577" s="195" t="s">
        <v>3193</v>
      </c>
      <c r="G577" s="53" t="s">
        <v>3246</v>
      </c>
      <c r="H577" s="54">
        <v>1318</v>
      </c>
      <c r="I577" s="53" t="s">
        <v>45</v>
      </c>
      <c r="J577" s="360" t="str">
        <f>IF(ISBLANK(INDEX('Policy Characteristics'!D:D,MATCH($C577,'Policy Characteristics'!$C:$C,0))),"",INDEX('Policy Characteristics'!D:D,MATCH($C577,'Policy Characteristics'!$C:$C,0)))</f>
        <v>Electrification + Hydrogen</v>
      </c>
      <c r="K577" s="358" t="str">
        <f>IF(ISBLANK(INDEX('Policy Characteristics'!E:E,MATCH($C577,'Policy Characteristics'!$C:$C,0))),"",INDEX('Policy Characteristics'!E:E,MATCH($C577,'Policy Characteristics'!$C:$C,0)))</f>
        <v>indst fuel type shifting</v>
      </c>
      <c r="L577" s="380">
        <f>IF(ISBLANK(INDEX('Policy Characteristics'!F:F,MATCH($C577,'Policy Characteristics'!$C:$C,0))),"",INDEX('Policy Characteristics'!F:F,MATCH($C577,'Policy Characteristics'!$C:$C,0)))</f>
        <v>0</v>
      </c>
      <c r="M577" s="380">
        <f>IF(ISBLANK(INDEX('Policy Characteristics'!G:G,MATCH($C577,'Policy Characteristics'!$C:$C,0))),"",INDEX('Policy Characteristics'!G:G,MATCH($C577,'Policy Characteristics'!$C:$C,0)))</f>
        <v>1</v>
      </c>
      <c r="N577" s="380">
        <f>IF(ISBLANK(INDEX('Policy Characteristics'!H:H,MATCH($C577,'Policy Characteristics'!$C:$C,0))),"",INDEX('Policy Characteristics'!H:H,MATCH($C577,'Policy Characteristics'!$C:$C,0)))</f>
        <v>0.01</v>
      </c>
      <c r="O577" s="358" t="str">
        <f>IF(ISBLANK(INDEX('Policy Characteristics'!I:I,MATCH($C577,'Policy Characteristics'!$C:$C,0))),"",INDEX('Policy Characteristics'!I:I,MATCH($C577,'Policy Characteristics'!$C:$C,0)))</f>
        <v>% of fuel shifted</v>
      </c>
      <c r="P577" s="358" t="str">
        <f>IF(ISBLANK(INDEX('Policy Characteristics'!J:J,MATCH($C577,'Policy Characteristics'!$C:$C,0))),"",INDEX('Policy Characteristics'!J:J,MATCH($C577,'Policy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7" s="358" t="str">
        <f>IF(ISBLANK(INDEX('Policy Characteristics'!K:K,MATCH($C577,'Policy Characteristics'!$C:$C,0))),"",INDEX('Policy Characteristics'!K:K,MATCH($C577,'Policy Characteristics'!$C:$C,0)))</f>
        <v>industry-ag-main.html#fuel-switching</v>
      </c>
      <c r="R577" s="358" t="str">
        <f>IF(ISBLANK(INDEX('Policy Characteristics'!L:L,MATCH($C577,'Policy Characteristics'!$C:$C,0))),"",INDEX('Policy Characteristics'!L:L,MATCH($C577,'Policy Characteristics'!$C:$C,0)))</f>
        <v>industry-elec-and-hydrogen.html</v>
      </c>
    </row>
    <row r="578" spans="1:18" x14ac:dyDescent="0.35">
      <c r="A578" s="358" t="str">
        <f>IF(ISBLANK(INDEX('Policy Characteristics'!A:A,MATCH($C578,'Policy Characteristics'!$C:$C,0))),"",INDEX('Policy Characteristics'!A:A,MATCH($C578,'Policy Characteristics'!$C:$C,0)))</f>
        <v>Industry</v>
      </c>
      <c r="B578" s="358" t="str">
        <f>IF(ISBLANK(INDEX('Policy Characteristics'!B:B,MATCH($C578,'Policy Characteristics'!$C:$C,0))),"",INDEX('Policy Characteristics'!B:B,MATCH($C578,'Policy Characteristics'!$C:$C,0)))</f>
        <v>Electrification + Hydrogen</v>
      </c>
      <c r="C578" s="362" t="str">
        <f t="shared" si="34"/>
        <v>Fraction of Industrial Fuel Use Shifted to Other Fuels</v>
      </c>
      <c r="D578" s="9" t="s">
        <v>3230</v>
      </c>
      <c r="E578" s="53" t="s">
        <v>2464</v>
      </c>
      <c r="F578" s="195" t="s">
        <v>3193</v>
      </c>
      <c r="G578" s="53" t="s">
        <v>3247</v>
      </c>
      <c r="H578" s="54">
        <v>1319</v>
      </c>
      <c r="I578" s="53" t="s">
        <v>46</v>
      </c>
      <c r="J578" s="360" t="str">
        <f>IF(ISBLANK(INDEX('Policy Characteristics'!D:D,MATCH($C578,'Policy Characteristics'!$C:$C,0))),"",INDEX('Policy Characteristics'!D:D,MATCH($C578,'Policy Characteristics'!$C:$C,0)))</f>
        <v>Electrification + Hydrogen</v>
      </c>
      <c r="K578" s="358" t="str">
        <f>IF(ISBLANK(INDEX('Policy Characteristics'!E:E,MATCH($C578,'Policy Characteristics'!$C:$C,0))),"",INDEX('Policy Characteristics'!E:E,MATCH($C578,'Policy Characteristics'!$C:$C,0)))</f>
        <v>indst fuel type shifting</v>
      </c>
      <c r="L578" s="380">
        <f>IF(ISBLANK(INDEX('Policy Characteristics'!F:F,MATCH($C578,'Policy Characteristics'!$C:$C,0))),"",INDEX('Policy Characteristics'!F:F,MATCH($C578,'Policy Characteristics'!$C:$C,0)))</f>
        <v>0</v>
      </c>
      <c r="M578" s="380">
        <f>IF(ISBLANK(INDEX('Policy Characteristics'!G:G,MATCH($C578,'Policy Characteristics'!$C:$C,0))),"",INDEX('Policy Characteristics'!G:G,MATCH($C578,'Policy Characteristics'!$C:$C,0)))</f>
        <v>1</v>
      </c>
      <c r="N578" s="380">
        <f>IF(ISBLANK(INDEX('Policy Characteristics'!H:H,MATCH($C578,'Policy Characteristics'!$C:$C,0))),"",INDEX('Policy Characteristics'!H:H,MATCH($C578,'Policy Characteristics'!$C:$C,0)))</f>
        <v>0.01</v>
      </c>
      <c r="O578" s="358" t="str">
        <f>IF(ISBLANK(INDEX('Policy Characteristics'!I:I,MATCH($C578,'Policy Characteristics'!$C:$C,0))),"",INDEX('Policy Characteristics'!I:I,MATCH($C578,'Policy Characteristics'!$C:$C,0)))</f>
        <v>% of fuel shifted</v>
      </c>
      <c r="P578" s="358" t="str">
        <f>IF(ISBLANK(INDEX('Policy Characteristics'!J:J,MATCH($C578,'Policy Characteristics'!$C:$C,0))),"",INDEX('Policy Characteristics'!J:J,MATCH($C578,'Policy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8" s="358" t="str">
        <f>IF(ISBLANK(INDEX('Policy Characteristics'!K:K,MATCH($C578,'Policy Characteristics'!$C:$C,0))),"",INDEX('Policy Characteristics'!K:K,MATCH($C578,'Policy Characteristics'!$C:$C,0)))</f>
        <v>industry-ag-main.html#fuel-switching</v>
      </c>
      <c r="R578" s="358" t="str">
        <f>IF(ISBLANK(INDEX('Policy Characteristics'!L:L,MATCH($C578,'Policy Characteristics'!$C:$C,0))),"",INDEX('Policy Characteristics'!L:L,MATCH($C578,'Policy Characteristics'!$C:$C,0)))</f>
        <v>industry-elec-and-hydrogen.html</v>
      </c>
    </row>
    <row r="579" spans="1:18" x14ac:dyDescent="0.35">
      <c r="A579" s="358" t="str">
        <f>IF(ISBLANK(INDEX('Policy Characteristics'!A:A,MATCH($C579,'Policy Characteristics'!$C:$C,0))),"",INDEX('Policy Characteristics'!A:A,MATCH($C579,'Policy Characteristics'!$C:$C,0)))</f>
        <v>Industry</v>
      </c>
      <c r="B579" s="358" t="str">
        <f>IF(ISBLANK(INDEX('Policy Characteristics'!B:B,MATCH($C579,'Policy Characteristics'!$C:$C,0))),"",INDEX('Policy Characteristics'!B:B,MATCH($C579,'Policy Characteristics'!$C:$C,0)))</f>
        <v>Electrification + Hydrogen</v>
      </c>
      <c r="C579" s="362" t="str">
        <f t="shared" si="34"/>
        <v>Fraction of Industrial Fuel Use Shifted to Other Fuels</v>
      </c>
      <c r="D579" s="9" t="s">
        <v>3230</v>
      </c>
      <c r="E579" s="53" t="s">
        <v>2465</v>
      </c>
      <c r="F579" s="195" t="s">
        <v>3193</v>
      </c>
      <c r="G579" s="53" t="s">
        <v>3248</v>
      </c>
      <c r="H579" s="54">
        <v>1320</v>
      </c>
      <c r="I579" s="53" t="s">
        <v>46</v>
      </c>
      <c r="J579" s="360" t="str">
        <f>IF(ISBLANK(INDEX('Policy Characteristics'!D:D,MATCH($C579,'Policy Characteristics'!$C:$C,0))),"",INDEX('Policy Characteristics'!D:D,MATCH($C579,'Policy Characteristics'!$C:$C,0)))</f>
        <v>Electrification + Hydrogen</v>
      </c>
      <c r="K579" s="358" t="str">
        <f>IF(ISBLANK(INDEX('Policy Characteristics'!E:E,MATCH($C579,'Policy Characteristics'!$C:$C,0))),"",INDEX('Policy Characteristics'!E:E,MATCH($C579,'Policy Characteristics'!$C:$C,0)))</f>
        <v>indst fuel type shifting</v>
      </c>
      <c r="L579" s="380">
        <f>IF(ISBLANK(INDEX('Policy Characteristics'!F:F,MATCH($C579,'Policy Characteristics'!$C:$C,0))),"",INDEX('Policy Characteristics'!F:F,MATCH($C579,'Policy Characteristics'!$C:$C,0)))</f>
        <v>0</v>
      </c>
      <c r="M579" s="380">
        <f>IF(ISBLANK(INDEX('Policy Characteristics'!G:G,MATCH($C579,'Policy Characteristics'!$C:$C,0))),"",INDEX('Policy Characteristics'!G:G,MATCH($C579,'Policy Characteristics'!$C:$C,0)))</f>
        <v>1</v>
      </c>
      <c r="N579" s="380">
        <f>IF(ISBLANK(INDEX('Policy Characteristics'!H:H,MATCH($C579,'Policy Characteristics'!$C:$C,0))),"",INDEX('Policy Characteristics'!H:H,MATCH($C579,'Policy Characteristics'!$C:$C,0)))</f>
        <v>0.01</v>
      </c>
      <c r="O579" s="358" t="str">
        <f>IF(ISBLANK(INDEX('Policy Characteristics'!I:I,MATCH($C579,'Policy Characteristics'!$C:$C,0))),"",INDEX('Policy Characteristics'!I:I,MATCH($C579,'Policy Characteristics'!$C:$C,0)))</f>
        <v>% of fuel shifted</v>
      </c>
      <c r="P579" s="358" t="str">
        <f>IF(ISBLANK(INDEX('Policy Characteristics'!J:J,MATCH($C579,'Policy Characteristics'!$C:$C,0))),"",INDEX('Policy Characteristics'!J:J,MATCH($C579,'Policy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9" s="358" t="str">
        <f>IF(ISBLANK(INDEX('Policy Characteristics'!K:K,MATCH($C579,'Policy Characteristics'!$C:$C,0))),"",INDEX('Policy Characteristics'!K:K,MATCH($C579,'Policy Characteristics'!$C:$C,0)))</f>
        <v>industry-ag-main.html#fuel-switching</v>
      </c>
      <c r="R579" s="358" t="str">
        <f>IF(ISBLANK(INDEX('Policy Characteristics'!L:L,MATCH($C579,'Policy Characteristics'!$C:$C,0))),"",INDEX('Policy Characteristics'!L:L,MATCH($C579,'Policy Characteristics'!$C:$C,0)))</f>
        <v>industry-elec-and-hydrogen.html</v>
      </c>
    </row>
    <row r="580" spans="1:18" x14ac:dyDescent="0.35">
      <c r="A580" s="358" t="str">
        <f>IF(ISBLANK(INDEX('Policy Characteristics'!A:A,MATCH($C580,'Policy Characteristics'!$C:$C,0))),"",INDEX('Policy Characteristics'!A:A,MATCH($C580,'Policy Characteristics'!$C:$C,0)))</f>
        <v>Industry</v>
      </c>
      <c r="B580" s="358" t="str">
        <f>IF(ISBLANK(INDEX('Policy Characteristics'!B:B,MATCH($C580,'Policy Characteristics'!$C:$C,0))),"",INDEX('Policy Characteristics'!B:B,MATCH($C580,'Policy Characteristics'!$C:$C,0)))</f>
        <v>Electrification + Hydrogen</v>
      </c>
      <c r="C580" s="362" t="str">
        <f t="shared" si="34"/>
        <v>Fraction of Industrial Fuel Use Shifted to Other Fuels</v>
      </c>
      <c r="D580" s="9" t="s">
        <v>3230</v>
      </c>
      <c r="E580" s="53" t="s">
        <v>2466</v>
      </c>
      <c r="F580" s="195" t="s">
        <v>3193</v>
      </c>
      <c r="G580" s="53" t="s">
        <v>3249</v>
      </c>
      <c r="H580" s="54">
        <v>1321</v>
      </c>
      <c r="I580" s="53" t="s">
        <v>46</v>
      </c>
      <c r="J580" s="360" t="str">
        <f>IF(ISBLANK(INDEX('Policy Characteristics'!D:D,MATCH($C580,'Policy Characteristics'!$C:$C,0))),"",INDEX('Policy Characteristics'!D:D,MATCH($C580,'Policy Characteristics'!$C:$C,0)))</f>
        <v>Electrification + Hydrogen</v>
      </c>
      <c r="K580" s="358" t="str">
        <f>IF(ISBLANK(INDEX('Policy Characteristics'!E:E,MATCH($C580,'Policy Characteristics'!$C:$C,0))),"",INDEX('Policy Characteristics'!E:E,MATCH($C580,'Policy Characteristics'!$C:$C,0)))</f>
        <v>indst fuel type shifting</v>
      </c>
      <c r="L580" s="380">
        <f>IF(ISBLANK(INDEX('Policy Characteristics'!F:F,MATCH($C580,'Policy Characteristics'!$C:$C,0))),"",INDEX('Policy Characteristics'!F:F,MATCH($C580,'Policy Characteristics'!$C:$C,0)))</f>
        <v>0</v>
      </c>
      <c r="M580" s="380">
        <f>IF(ISBLANK(INDEX('Policy Characteristics'!G:G,MATCH($C580,'Policy Characteristics'!$C:$C,0))),"",INDEX('Policy Characteristics'!G:G,MATCH($C580,'Policy Characteristics'!$C:$C,0)))</f>
        <v>1</v>
      </c>
      <c r="N580" s="380">
        <f>IF(ISBLANK(INDEX('Policy Characteristics'!H:H,MATCH($C580,'Policy Characteristics'!$C:$C,0))),"",INDEX('Policy Characteristics'!H:H,MATCH($C580,'Policy Characteristics'!$C:$C,0)))</f>
        <v>0.01</v>
      </c>
      <c r="O580" s="358" t="str">
        <f>IF(ISBLANK(INDEX('Policy Characteristics'!I:I,MATCH($C580,'Policy Characteristics'!$C:$C,0))),"",INDEX('Policy Characteristics'!I:I,MATCH($C580,'Policy Characteristics'!$C:$C,0)))</f>
        <v>% of fuel shifted</v>
      </c>
      <c r="P580" s="358" t="str">
        <f>IF(ISBLANK(INDEX('Policy Characteristics'!J:J,MATCH($C580,'Policy Characteristics'!$C:$C,0))),"",INDEX('Policy Characteristics'!J:J,MATCH($C580,'Policy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0" s="358" t="str">
        <f>IF(ISBLANK(INDEX('Policy Characteristics'!K:K,MATCH($C580,'Policy Characteristics'!$C:$C,0))),"",INDEX('Policy Characteristics'!K:K,MATCH($C580,'Policy Characteristics'!$C:$C,0)))</f>
        <v>industry-ag-main.html#fuel-switching</v>
      </c>
      <c r="R580" s="358" t="str">
        <f>IF(ISBLANK(INDEX('Policy Characteristics'!L:L,MATCH($C580,'Policy Characteristics'!$C:$C,0))),"",INDEX('Policy Characteristics'!L:L,MATCH($C580,'Policy Characteristics'!$C:$C,0)))</f>
        <v>industry-elec-and-hydrogen.html</v>
      </c>
    </row>
    <row r="581" spans="1:18" x14ac:dyDescent="0.35">
      <c r="A581" s="358" t="str">
        <f>IF(ISBLANK(INDEX('Policy Characteristics'!A:A,MATCH($C581,'Policy Characteristics'!$C:$C,0))),"",INDEX('Policy Characteristics'!A:A,MATCH($C581,'Policy Characteristics'!$C:$C,0)))</f>
        <v>Industry</v>
      </c>
      <c r="B581" s="358" t="str">
        <f>IF(ISBLANK(INDEX('Policy Characteristics'!B:B,MATCH($C581,'Policy Characteristics'!$C:$C,0))),"",INDEX('Policy Characteristics'!B:B,MATCH($C581,'Policy Characteristics'!$C:$C,0)))</f>
        <v>Electrification + Hydrogen</v>
      </c>
      <c r="C581" s="362" t="str">
        <f t="shared" si="34"/>
        <v>Fraction of Industrial Fuel Use Shifted to Other Fuels</v>
      </c>
      <c r="D581" s="9" t="s">
        <v>3230</v>
      </c>
      <c r="E581" s="53" t="s">
        <v>2467</v>
      </c>
      <c r="F581" s="195" t="s">
        <v>3193</v>
      </c>
      <c r="G581" s="53" t="s">
        <v>3250</v>
      </c>
      <c r="H581" s="54">
        <v>1322</v>
      </c>
      <c r="I581" s="53" t="s">
        <v>46</v>
      </c>
      <c r="J581" s="360" t="str">
        <f>IF(ISBLANK(INDEX('Policy Characteristics'!D:D,MATCH($C581,'Policy Characteristics'!$C:$C,0))),"",INDEX('Policy Characteristics'!D:D,MATCH($C581,'Policy Characteristics'!$C:$C,0)))</f>
        <v>Electrification + Hydrogen</v>
      </c>
      <c r="K581" s="358" t="str">
        <f>IF(ISBLANK(INDEX('Policy Characteristics'!E:E,MATCH($C581,'Policy Characteristics'!$C:$C,0))),"",INDEX('Policy Characteristics'!E:E,MATCH($C581,'Policy Characteristics'!$C:$C,0)))</f>
        <v>indst fuel type shifting</v>
      </c>
      <c r="L581" s="380">
        <f>IF(ISBLANK(INDEX('Policy Characteristics'!F:F,MATCH($C581,'Policy Characteristics'!$C:$C,0))),"",INDEX('Policy Characteristics'!F:F,MATCH($C581,'Policy Characteristics'!$C:$C,0)))</f>
        <v>0</v>
      </c>
      <c r="M581" s="380">
        <f>IF(ISBLANK(INDEX('Policy Characteristics'!G:G,MATCH($C581,'Policy Characteristics'!$C:$C,0))),"",INDEX('Policy Characteristics'!G:G,MATCH($C581,'Policy Characteristics'!$C:$C,0)))</f>
        <v>1</v>
      </c>
      <c r="N581" s="380">
        <f>IF(ISBLANK(INDEX('Policy Characteristics'!H:H,MATCH($C581,'Policy Characteristics'!$C:$C,0))),"",INDEX('Policy Characteristics'!H:H,MATCH($C581,'Policy Characteristics'!$C:$C,0)))</f>
        <v>0.01</v>
      </c>
      <c r="O581" s="358" t="str">
        <f>IF(ISBLANK(INDEX('Policy Characteristics'!I:I,MATCH($C581,'Policy Characteristics'!$C:$C,0))),"",INDEX('Policy Characteristics'!I:I,MATCH($C581,'Policy Characteristics'!$C:$C,0)))</f>
        <v>% of fuel shifted</v>
      </c>
      <c r="P581" s="358" t="str">
        <f>IF(ISBLANK(INDEX('Policy Characteristics'!J:J,MATCH($C581,'Policy Characteristics'!$C:$C,0))),"",INDEX('Policy Characteristics'!J:J,MATCH($C581,'Policy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1" s="358" t="str">
        <f>IF(ISBLANK(INDEX('Policy Characteristics'!K:K,MATCH($C581,'Policy Characteristics'!$C:$C,0))),"",INDEX('Policy Characteristics'!K:K,MATCH($C581,'Policy Characteristics'!$C:$C,0)))</f>
        <v>industry-ag-main.html#fuel-switching</v>
      </c>
      <c r="R581" s="358" t="str">
        <f>IF(ISBLANK(INDEX('Policy Characteristics'!L:L,MATCH($C581,'Policy Characteristics'!$C:$C,0))),"",INDEX('Policy Characteristics'!L:L,MATCH($C581,'Policy Characteristics'!$C:$C,0)))</f>
        <v>industry-elec-and-hydrogen.html</v>
      </c>
    </row>
    <row r="582" spans="1:18" x14ac:dyDescent="0.35">
      <c r="A582" s="358" t="str">
        <f>IF(ISBLANK(INDEX('Policy Characteristics'!A:A,MATCH($C582,'Policy Characteristics'!$C:$C,0))),"",INDEX('Policy Characteristics'!A:A,MATCH($C582,'Policy Characteristics'!$C:$C,0)))</f>
        <v>Industry</v>
      </c>
      <c r="B582" s="358" t="str">
        <f>IF(ISBLANK(INDEX('Policy Characteristics'!B:B,MATCH($C582,'Policy Characteristics'!$C:$C,0))),"",INDEX('Policy Characteristics'!B:B,MATCH($C582,'Policy Characteristics'!$C:$C,0)))</f>
        <v>Electrification + Hydrogen</v>
      </c>
      <c r="C582" s="362" t="str">
        <f t="shared" si="34"/>
        <v>Fraction of Industrial Fuel Use Shifted to Other Fuels</v>
      </c>
      <c r="D582" s="9" t="s">
        <v>3230</v>
      </c>
      <c r="E582" s="53" t="s">
        <v>2468</v>
      </c>
      <c r="F582" s="195" t="s">
        <v>3193</v>
      </c>
      <c r="G582" s="53" t="s">
        <v>3251</v>
      </c>
      <c r="H582" s="54">
        <v>1323</v>
      </c>
      <c r="I582" s="53" t="s">
        <v>46</v>
      </c>
      <c r="J582" s="360" t="str">
        <f>IF(ISBLANK(INDEX('Policy Characteristics'!D:D,MATCH($C582,'Policy Characteristics'!$C:$C,0))),"",INDEX('Policy Characteristics'!D:D,MATCH($C582,'Policy Characteristics'!$C:$C,0)))</f>
        <v>Electrification + Hydrogen</v>
      </c>
      <c r="K582" s="358" t="str">
        <f>IF(ISBLANK(INDEX('Policy Characteristics'!E:E,MATCH($C582,'Policy Characteristics'!$C:$C,0))),"",INDEX('Policy Characteristics'!E:E,MATCH($C582,'Policy Characteristics'!$C:$C,0)))</f>
        <v>indst fuel type shifting</v>
      </c>
      <c r="L582" s="380">
        <f>IF(ISBLANK(INDEX('Policy Characteristics'!F:F,MATCH($C582,'Policy Characteristics'!$C:$C,0))),"",INDEX('Policy Characteristics'!F:F,MATCH($C582,'Policy Characteristics'!$C:$C,0)))</f>
        <v>0</v>
      </c>
      <c r="M582" s="380">
        <f>IF(ISBLANK(INDEX('Policy Characteristics'!G:G,MATCH($C582,'Policy Characteristics'!$C:$C,0))),"",INDEX('Policy Characteristics'!G:G,MATCH($C582,'Policy Characteristics'!$C:$C,0)))</f>
        <v>1</v>
      </c>
      <c r="N582" s="380">
        <f>IF(ISBLANK(INDEX('Policy Characteristics'!H:H,MATCH($C582,'Policy Characteristics'!$C:$C,0))),"",INDEX('Policy Characteristics'!H:H,MATCH($C582,'Policy Characteristics'!$C:$C,0)))</f>
        <v>0.01</v>
      </c>
      <c r="O582" s="358" t="str">
        <f>IF(ISBLANK(INDEX('Policy Characteristics'!I:I,MATCH($C582,'Policy Characteristics'!$C:$C,0))),"",INDEX('Policy Characteristics'!I:I,MATCH($C582,'Policy Characteristics'!$C:$C,0)))</f>
        <v>% of fuel shifted</v>
      </c>
      <c r="P582" s="358" t="str">
        <f>IF(ISBLANK(INDEX('Policy Characteristics'!J:J,MATCH($C582,'Policy Characteristics'!$C:$C,0))),"",INDEX('Policy Characteristics'!J:J,MATCH($C582,'Policy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2" s="358" t="str">
        <f>IF(ISBLANK(INDEX('Policy Characteristics'!K:K,MATCH($C582,'Policy Characteristics'!$C:$C,0))),"",INDEX('Policy Characteristics'!K:K,MATCH($C582,'Policy Characteristics'!$C:$C,0)))</f>
        <v>industry-ag-main.html#fuel-switching</v>
      </c>
      <c r="R582" s="358" t="str">
        <f>IF(ISBLANK(INDEX('Policy Characteristics'!L:L,MATCH($C582,'Policy Characteristics'!$C:$C,0))),"",INDEX('Policy Characteristics'!L:L,MATCH($C582,'Policy Characteristics'!$C:$C,0)))</f>
        <v>industry-elec-and-hydrogen.html</v>
      </c>
    </row>
    <row r="583" spans="1:18" x14ac:dyDescent="0.35">
      <c r="A583" s="358" t="str">
        <f>IF(ISBLANK(INDEX('Policy Characteristics'!A:A,MATCH($C583,'Policy Characteristics'!$C:$C,0))),"",INDEX('Policy Characteristics'!A:A,MATCH($C583,'Policy Characteristics'!$C:$C,0)))</f>
        <v>Industry</v>
      </c>
      <c r="B583" s="358" t="str">
        <f>IF(ISBLANK(INDEX('Policy Characteristics'!B:B,MATCH($C583,'Policy Characteristics'!$C:$C,0))),"",INDEX('Policy Characteristics'!B:B,MATCH($C583,'Policy Characteristics'!$C:$C,0)))</f>
        <v>Electrification + Hydrogen</v>
      </c>
      <c r="C583" s="362" t="str">
        <f t="shared" si="34"/>
        <v>Fraction of Industrial Fuel Use Shifted to Other Fuels</v>
      </c>
      <c r="D583" s="9" t="s">
        <v>3230</v>
      </c>
      <c r="E583" s="53" t="s">
        <v>2805</v>
      </c>
      <c r="F583" s="195" t="s">
        <v>3193</v>
      </c>
      <c r="G583" s="53" t="s">
        <v>3252</v>
      </c>
      <c r="H583" s="54">
        <v>1324</v>
      </c>
      <c r="I583" s="53" t="s">
        <v>46</v>
      </c>
      <c r="J583" s="360" t="str">
        <f>IF(ISBLANK(INDEX('Policy Characteristics'!D:D,MATCH($C583,'Policy Characteristics'!$C:$C,0))),"",INDEX('Policy Characteristics'!D:D,MATCH($C583,'Policy Characteristics'!$C:$C,0)))</f>
        <v>Electrification + Hydrogen</v>
      </c>
      <c r="K583" s="358" t="str">
        <f>IF(ISBLANK(INDEX('Policy Characteristics'!E:E,MATCH($C583,'Policy Characteristics'!$C:$C,0))),"",INDEX('Policy Characteristics'!E:E,MATCH($C583,'Policy Characteristics'!$C:$C,0)))</f>
        <v>indst fuel type shifting</v>
      </c>
      <c r="L583" s="380">
        <f>IF(ISBLANK(INDEX('Policy Characteristics'!F:F,MATCH($C583,'Policy Characteristics'!$C:$C,0))),"",INDEX('Policy Characteristics'!F:F,MATCH($C583,'Policy Characteristics'!$C:$C,0)))</f>
        <v>0</v>
      </c>
      <c r="M583" s="380">
        <f>IF(ISBLANK(INDEX('Policy Characteristics'!G:G,MATCH($C583,'Policy Characteristics'!$C:$C,0))),"",INDEX('Policy Characteristics'!G:G,MATCH($C583,'Policy Characteristics'!$C:$C,0)))</f>
        <v>1</v>
      </c>
      <c r="N583" s="380">
        <f>IF(ISBLANK(INDEX('Policy Characteristics'!H:H,MATCH($C583,'Policy Characteristics'!$C:$C,0))),"",INDEX('Policy Characteristics'!H:H,MATCH($C583,'Policy Characteristics'!$C:$C,0)))</f>
        <v>0.01</v>
      </c>
      <c r="O583" s="358" t="str">
        <f>IF(ISBLANK(INDEX('Policy Characteristics'!I:I,MATCH($C583,'Policy Characteristics'!$C:$C,0))),"",INDEX('Policy Characteristics'!I:I,MATCH($C583,'Policy Characteristics'!$C:$C,0)))</f>
        <v>% of fuel shifted</v>
      </c>
      <c r="P583" s="358" t="str">
        <f>IF(ISBLANK(INDEX('Policy Characteristics'!J:J,MATCH($C583,'Policy Characteristics'!$C:$C,0))),"",INDEX('Policy Characteristics'!J:J,MATCH($C583,'Policy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3" s="358" t="str">
        <f>IF(ISBLANK(INDEX('Policy Characteristics'!K:K,MATCH($C583,'Policy Characteristics'!$C:$C,0))),"",INDEX('Policy Characteristics'!K:K,MATCH($C583,'Policy Characteristics'!$C:$C,0)))</f>
        <v>industry-ag-main.html#fuel-switching</v>
      </c>
      <c r="R583" s="358" t="str">
        <f>IF(ISBLANK(INDEX('Policy Characteristics'!L:L,MATCH($C583,'Policy Characteristics'!$C:$C,0))),"",INDEX('Policy Characteristics'!L:L,MATCH($C583,'Policy Characteristics'!$C:$C,0)))</f>
        <v>industry-elec-and-hydrogen.html</v>
      </c>
    </row>
    <row r="584" spans="1:18" x14ac:dyDescent="0.35">
      <c r="A584" s="358" t="str">
        <f>IF(ISBLANK(INDEX('Policy Characteristics'!A:A,MATCH($C584,'Policy Characteristics'!$C:$C,0))),"",INDEX('Policy Characteristics'!A:A,MATCH($C584,'Policy Characteristics'!$C:$C,0)))</f>
        <v>Industry</v>
      </c>
      <c r="B584" s="358" t="str">
        <f>IF(ISBLANK(INDEX('Policy Characteristics'!B:B,MATCH($C584,'Policy Characteristics'!$C:$C,0))),"",INDEX('Policy Characteristics'!B:B,MATCH($C584,'Policy Characteristics'!$C:$C,0)))</f>
        <v>Electrification + Hydrogen</v>
      </c>
      <c r="C584" s="362" t="str">
        <f t="shared" si="34"/>
        <v>Fraction of Industrial Fuel Use Shifted to Other Fuels</v>
      </c>
      <c r="D584" s="9" t="s">
        <v>3230</v>
      </c>
      <c r="E584" s="53" t="s">
        <v>2806</v>
      </c>
      <c r="F584" s="195" t="s">
        <v>3193</v>
      </c>
      <c r="G584" s="53" t="s">
        <v>3253</v>
      </c>
      <c r="H584" s="54">
        <v>1325</v>
      </c>
      <c r="I584" s="53" t="s">
        <v>46</v>
      </c>
      <c r="J584" s="360" t="str">
        <f>IF(ISBLANK(INDEX('Policy Characteristics'!D:D,MATCH($C584,'Policy Characteristics'!$C:$C,0))),"",INDEX('Policy Characteristics'!D:D,MATCH($C584,'Policy Characteristics'!$C:$C,0)))</f>
        <v>Electrification + Hydrogen</v>
      </c>
      <c r="K584" s="358" t="str">
        <f>IF(ISBLANK(INDEX('Policy Characteristics'!E:E,MATCH($C584,'Policy Characteristics'!$C:$C,0))),"",INDEX('Policy Characteristics'!E:E,MATCH($C584,'Policy Characteristics'!$C:$C,0)))</f>
        <v>indst fuel type shifting</v>
      </c>
      <c r="L584" s="380">
        <f>IF(ISBLANK(INDEX('Policy Characteristics'!F:F,MATCH($C584,'Policy Characteristics'!$C:$C,0))),"",INDEX('Policy Characteristics'!F:F,MATCH($C584,'Policy Characteristics'!$C:$C,0)))</f>
        <v>0</v>
      </c>
      <c r="M584" s="380">
        <f>IF(ISBLANK(INDEX('Policy Characteristics'!G:G,MATCH($C584,'Policy Characteristics'!$C:$C,0))),"",INDEX('Policy Characteristics'!G:G,MATCH($C584,'Policy Characteristics'!$C:$C,0)))</f>
        <v>1</v>
      </c>
      <c r="N584" s="380">
        <f>IF(ISBLANK(INDEX('Policy Characteristics'!H:H,MATCH($C584,'Policy Characteristics'!$C:$C,0))),"",INDEX('Policy Characteristics'!H:H,MATCH($C584,'Policy Characteristics'!$C:$C,0)))</f>
        <v>0.01</v>
      </c>
      <c r="O584" s="358" t="str">
        <f>IF(ISBLANK(INDEX('Policy Characteristics'!I:I,MATCH($C584,'Policy Characteristics'!$C:$C,0))),"",INDEX('Policy Characteristics'!I:I,MATCH($C584,'Policy Characteristics'!$C:$C,0)))</f>
        <v>% of fuel shifted</v>
      </c>
      <c r="P584" s="358" t="str">
        <f>IF(ISBLANK(INDEX('Policy Characteristics'!J:J,MATCH($C584,'Policy Characteristics'!$C:$C,0))),"",INDEX('Policy Characteristics'!J:J,MATCH($C584,'Policy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4" s="358" t="str">
        <f>IF(ISBLANK(INDEX('Policy Characteristics'!K:K,MATCH($C584,'Policy Characteristics'!$C:$C,0))),"",INDEX('Policy Characteristics'!K:K,MATCH($C584,'Policy Characteristics'!$C:$C,0)))</f>
        <v>industry-ag-main.html#fuel-switching</v>
      </c>
      <c r="R584" s="358" t="str">
        <f>IF(ISBLANK(INDEX('Policy Characteristics'!L:L,MATCH($C584,'Policy Characteristics'!$C:$C,0))),"",INDEX('Policy Characteristics'!L:L,MATCH($C584,'Policy Characteristics'!$C:$C,0)))</f>
        <v>industry-elec-and-hydrogen.html</v>
      </c>
    </row>
    <row r="585" spans="1:18" x14ac:dyDescent="0.35">
      <c r="A585" s="358" t="str">
        <f>IF(ISBLANK(INDEX('Policy Characteristics'!A:A,MATCH($C585,'Policy Characteristics'!$C:$C,0))),"",INDEX('Policy Characteristics'!A:A,MATCH($C585,'Policy Characteristics'!$C:$C,0)))</f>
        <v>Industry</v>
      </c>
      <c r="B585" s="358" t="str">
        <f>IF(ISBLANK(INDEX('Policy Characteristics'!B:B,MATCH($C585,'Policy Characteristics'!$C:$C,0))),"",INDEX('Policy Characteristics'!B:B,MATCH($C585,'Policy Characteristics'!$C:$C,0)))</f>
        <v>Electrification + Hydrogen</v>
      </c>
      <c r="C585" s="362" t="str">
        <f t="shared" si="34"/>
        <v>Fraction of Industrial Fuel Use Shifted to Other Fuels</v>
      </c>
      <c r="D585" s="9" t="s">
        <v>3230</v>
      </c>
      <c r="E585" s="53" t="s">
        <v>2807</v>
      </c>
      <c r="F585" s="195" t="s">
        <v>3193</v>
      </c>
      <c r="G585" s="53" t="s">
        <v>3254</v>
      </c>
      <c r="H585" s="54">
        <v>1326</v>
      </c>
      <c r="I585" s="53" t="s">
        <v>46</v>
      </c>
      <c r="J585" s="360" t="str">
        <f>IF(ISBLANK(INDEX('Policy Characteristics'!D:D,MATCH($C585,'Policy Characteristics'!$C:$C,0))),"",INDEX('Policy Characteristics'!D:D,MATCH($C585,'Policy Characteristics'!$C:$C,0)))</f>
        <v>Electrification + Hydrogen</v>
      </c>
      <c r="K585" s="358" t="str">
        <f>IF(ISBLANK(INDEX('Policy Characteristics'!E:E,MATCH($C585,'Policy Characteristics'!$C:$C,0))),"",INDEX('Policy Characteristics'!E:E,MATCH($C585,'Policy Characteristics'!$C:$C,0)))</f>
        <v>indst fuel type shifting</v>
      </c>
      <c r="L585" s="380">
        <f>IF(ISBLANK(INDEX('Policy Characteristics'!F:F,MATCH($C585,'Policy Characteristics'!$C:$C,0))),"",INDEX('Policy Characteristics'!F:F,MATCH($C585,'Policy Characteristics'!$C:$C,0)))</f>
        <v>0</v>
      </c>
      <c r="M585" s="380">
        <f>IF(ISBLANK(INDEX('Policy Characteristics'!G:G,MATCH($C585,'Policy Characteristics'!$C:$C,0))),"",INDEX('Policy Characteristics'!G:G,MATCH($C585,'Policy Characteristics'!$C:$C,0)))</f>
        <v>1</v>
      </c>
      <c r="N585" s="380">
        <f>IF(ISBLANK(INDEX('Policy Characteristics'!H:H,MATCH($C585,'Policy Characteristics'!$C:$C,0))),"",INDEX('Policy Characteristics'!H:H,MATCH($C585,'Policy Characteristics'!$C:$C,0)))</f>
        <v>0.01</v>
      </c>
      <c r="O585" s="358" t="str">
        <f>IF(ISBLANK(INDEX('Policy Characteristics'!I:I,MATCH($C585,'Policy Characteristics'!$C:$C,0))),"",INDEX('Policy Characteristics'!I:I,MATCH($C585,'Policy Characteristics'!$C:$C,0)))</f>
        <v>% of fuel shifted</v>
      </c>
      <c r="P585" s="358" t="str">
        <f>IF(ISBLANK(INDEX('Policy Characteristics'!J:J,MATCH($C585,'Policy Characteristics'!$C:$C,0))),"",INDEX('Policy Characteristics'!J:J,MATCH($C585,'Policy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5" s="358" t="str">
        <f>IF(ISBLANK(INDEX('Policy Characteristics'!K:K,MATCH($C585,'Policy Characteristics'!$C:$C,0))),"",INDEX('Policy Characteristics'!K:K,MATCH($C585,'Policy Characteristics'!$C:$C,0)))</f>
        <v>industry-ag-main.html#fuel-switching</v>
      </c>
      <c r="R585" s="358" t="str">
        <f>IF(ISBLANK(INDEX('Policy Characteristics'!L:L,MATCH($C585,'Policy Characteristics'!$C:$C,0))),"",INDEX('Policy Characteristics'!L:L,MATCH($C585,'Policy Characteristics'!$C:$C,0)))</f>
        <v>industry-elec-and-hydrogen.html</v>
      </c>
    </row>
    <row r="586" spans="1:18" x14ac:dyDescent="0.35">
      <c r="A586" s="358" t="str">
        <f>IF(ISBLANK(INDEX('Policy Characteristics'!A:A,MATCH($C586,'Policy Characteristics'!$C:$C,0))),"",INDEX('Policy Characteristics'!A:A,MATCH($C586,'Policy Characteristics'!$C:$C,0)))</f>
        <v>Industry</v>
      </c>
      <c r="B586" s="358" t="str">
        <f>IF(ISBLANK(INDEX('Policy Characteristics'!B:B,MATCH($C586,'Policy Characteristics'!$C:$C,0))),"",INDEX('Policy Characteristics'!B:B,MATCH($C586,'Policy Characteristics'!$C:$C,0)))</f>
        <v>Electrification + Hydrogen</v>
      </c>
      <c r="C586" s="362" t="str">
        <f t="shared" si="34"/>
        <v>Fraction of Industrial Fuel Use Shifted to Other Fuels</v>
      </c>
      <c r="D586" s="9" t="s">
        <v>3230</v>
      </c>
      <c r="E586" s="53" t="s">
        <v>2804</v>
      </c>
      <c r="F586" s="195" t="s">
        <v>3193</v>
      </c>
      <c r="G586" s="53" t="s">
        <v>3255</v>
      </c>
      <c r="H586" s="54">
        <v>1327</v>
      </c>
      <c r="I586" s="53" t="s">
        <v>45</v>
      </c>
      <c r="J586" s="360" t="str">
        <f>IF(ISBLANK(INDEX('Policy Characteristics'!D:D,MATCH($C586,'Policy Characteristics'!$C:$C,0))),"",INDEX('Policy Characteristics'!D:D,MATCH($C586,'Policy Characteristics'!$C:$C,0)))</f>
        <v>Electrification + Hydrogen</v>
      </c>
      <c r="K586" s="358" t="str">
        <f>IF(ISBLANK(INDEX('Policy Characteristics'!E:E,MATCH($C586,'Policy Characteristics'!$C:$C,0))),"",INDEX('Policy Characteristics'!E:E,MATCH($C586,'Policy Characteristics'!$C:$C,0)))</f>
        <v>indst fuel type shifting</v>
      </c>
      <c r="L586" s="380">
        <f>IF(ISBLANK(INDEX('Policy Characteristics'!F:F,MATCH($C586,'Policy Characteristics'!$C:$C,0))),"",INDEX('Policy Characteristics'!F:F,MATCH($C586,'Policy Characteristics'!$C:$C,0)))</f>
        <v>0</v>
      </c>
      <c r="M586" s="380">
        <f>IF(ISBLANK(INDEX('Policy Characteristics'!G:G,MATCH($C586,'Policy Characteristics'!$C:$C,0))),"",INDEX('Policy Characteristics'!G:G,MATCH($C586,'Policy Characteristics'!$C:$C,0)))</f>
        <v>1</v>
      </c>
      <c r="N586" s="380">
        <f>IF(ISBLANK(INDEX('Policy Characteristics'!H:H,MATCH($C586,'Policy Characteristics'!$C:$C,0))),"",INDEX('Policy Characteristics'!H:H,MATCH($C586,'Policy Characteristics'!$C:$C,0)))</f>
        <v>0.01</v>
      </c>
      <c r="O586" s="358" t="str">
        <f>IF(ISBLANK(INDEX('Policy Characteristics'!I:I,MATCH($C586,'Policy Characteristics'!$C:$C,0))),"",INDEX('Policy Characteristics'!I:I,MATCH($C586,'Policy Characteristics'!$C:$C,0)))</f>
        <v>% of fuel shifted</v>
      </c>
      <c r="P586" s="358" t="str">
        <f>IF(ISBLANK(INDEX('Policy Characteristics'!J:J,MATCH($C586,'Policy Characteristics'!$C:$C,0))),"",INDEX('Policy Characteristics'!J:J,MATCH($C586,'Policy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6" s="358" t="str">
        <f>IF(ISBLANK(INDEX('Policy Characteristics'!K:K,MATCH($C586,'Policy Characteristics'!$C:$C,0))),"",INDEX('Policy Characteristics'!K:K,MATCH($C586,'Policy Characteristics'!$C:$C,0)))</f>
        <v>industry-ag-main.html#fuel-switching</v>
      </c>
      <c r="R586" s="358" t="str">
        <f>IF(ISBLANK(INDEX('Policy Characteristics'!L:L,MATCH($C586,'Policy Characteristics'!$C:$C,0))),"",INDEX('Policy Characteristics'!L:L,MATCH($C586,'Policy Characteristics'!$C:$C,0)))</f>
        <v>industry-elec-and-hydrogen.html</v>
      </c>
    </row>
    <row r="587" spans="1:18" x14ac:dyDescent="0.35">
      <c r="A587" s="358" t="str">
        <f>IF(ISBLANK(INDEX('Policy Characteristics'!A:A,MATCH($C587,'Policy Characteristics'!$C:$C,0))),"",INDEX('Policy Characteristics'!A:A,MATCH($C587,'Policy Characteristics'!$C:$C,0)))</f>
        <v>Industry</v>
      </c>
      <c r="B587" s="358" t="str">
        <f>IF(ISBLANK(INDEX('Policy Characteristics'!B:B,MATCH($C587,'Policy Characteristics'!$C:$C,0))),"",INDEX('Policy Characteristics'!B:B,MATCH($C587,'Policy Characteristics'!$C:$C,0)))</f>
        <v>Electrification + Hydrogen</v>
      </c>
      <c r="C587" s="362" t="str">
        <f t="shared" si="34"/>
        <v>Fraction of Industrial Fuel Use Shifted to Other Fuels</v>
      </c>
      <c r="D587" s="9" t="s">
        <v>3231</v>
      </c>
      <c r="E587" s="53" t="s">
        <v>2463</v>
      </c>
      <c r="F587" s="195" t="s">
        <v>3194</v>
      </c>
      <c r="G587" s="53" t="s">
        <v>3246</v>
      </c>
      <c r="H587" s="54">
        <v>1328</v>
      </c>
      <c r="I587" s="53" t="s">
        <v>45</v>
      </c>
      <c r="J587" s="360" t="str">
        <f>IF(ISBLANK(INDEX('Policy Characteristics'!D:D,MATCH($C587,'Policy Characteristics'!$C:$C,0))),"",INDEX('Policy Characteristics'!D:D,MATCH($C587,'Policy Characteristics'!$C:$C,0)))</f>
        <v>Electrification + Hydrogen</v>
      </c>
      <c r="K587" s="358" t="str">
        <f>IF(ISBLANK(INDEX('Policy Characteristics'!E:E,MATCH($C587,'Policy Characteristics'!$C:$C,0))),"",INDEX('Policy Characteristics'!E:E,MATCH($C587,'Policy Characteristics'!$C:$C,0)))</f>
        <v>indst fuel type shifting</v>
      </c>
      <c r="L587" s="380">
        <f>IF(ISBLANK(INDEX('Policy Characteristics'!F:F,MATCH($C587,'Policy Characteristics'!$C:$C,0))),"",INDEX('Policy Characteristics'!F:F,MATCH($C587,'Policy Characteristics'!$C:$C,0)))</f>
        <v>0</v>
      </c>
      <c r="M587" s="380">
        <f>IF(ISBLANK(INDEX('Policy Characteristics'!G:G,MATCH($C587,'Policy Characteristics'!$C:$C,0))),"",INDEX('Policy Characteristics'!G:G,MATCH($C587,'Policy Characteristics'!$C:$C,0)))</f>
        <v>1</v>
      </c>
      <c r="N587" s="380">
        <f>IF(ISBLANK(INDEX('Policy Characteristics'!H:H,MATCH($C587,'Policy Characteristics'!$C:$C,0))),"",INDEX('Policy Characteristics'!H:H,MATCH($C587,'Policy Characteristics'!$C:$C,0)))</f>
        <v>0.01</v>
      </c>
      <c r="O587" s="358" t="str">
        <f>IF(ISBLANK(INDEX('Policy Characteristics'!I:I,MATCH($C587,'Policy Characteristics'!$C:$C,0))),"",INDEX('Policy Characteristics'!I:I,MATCH($C587,'Policy Characteristics'!$C:$C,0)))</f>
        <v>% of fuel shifted</v>
      </c>
      <c r="P587" s="358" t="str">
        <f>IF(ISBLANK(INDEX('Policy Characteristics'!J:J,MATCH($C587,'Policy Characteristics'!$C:$C,0))),"",INDEX('Policy Characteristics'!J:J,MATCH($C587,'Policy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7" s="358" t="str">
        <f>IF(ISBLANK(INDEX('Policy Characteristics'!K:K,MATCH($C587,'Policy Characteristics'!$C:$C,0))),"",INDEX('Policy Characteristics'!K:K,MATCH($C587,'Policy Characteristics'!$C:$C,0)))</f>
        <v>industry-ag-main.html#fuel-switching</v>
      </c>
      <c r="R587" s="358" t="str">
        <f>IF(ISBLANK(INDEX('Policy Characteristics'!L:L,MATCH($C587,'Policy Characteristics'!$C:$C,0))),"",INDEX('Policy Characteristics'!L:L,MATCH($C587,'Policy Characteristics'!$C:$C,0)))</f>
        <v>industry-elec-and-hydrogen.html</v>
      </c>
    </row>
    <row r="588" spans="1:18" x14ac:dyDescent="0.35">
      <c r="A588" s="358" t="str">
        <f>IF(ISBLANK(INDEX('Policy Characteristics'!A:A,MATCH($C588,'Policy Characteristics'!$C:$C,0))),"",INDEX('Policy Characteristics'!A:A,MATCH($C588,'Policy Characteristics'!$C:$C,0)))</f>
        <v>Industry</v>
      </c>
      <c r="B588" s="358" t="str">
        <f>IF(ISBLANK(INDEX('Policy Characteristics'!B:B,MATCH($C588,'Policy Characteristics'!$C:$C,0))),"",INDEX('Policy Characteristics'!B:B,MATCH($C588,'Policy Characteristics'!$C:$C,0)))</f>
        <v>Electrification + Hydrogen</v>
      </c>
      <c r="C588" s="362" t="str">
        <f t="shared" si="34"/>
        <v>Fraction of Industrial Fuel Use Shifted to Other Fuels</v>
      </c>
      <c r="D588" s="9" t="s">
        <v>3231</v>
      </c>
      <c r="E588" s="53" t="s">
        <v>2464</v>
      </c>
      <c r="F588" s="195" t="s">
        <v>3194</v>
      </c>
      <c r="G588" s="53" t="s">
        <v>3247</v>
      </c>
      <c r="H588" s="54">
        <v>1329</v>
      </c>
      <c r="I588" s="53" t="s">
        <v>46</v>
      </c>
      <c r="J588" s="360" t="str">
        <f>IF(ISBLANK(INDEX('Policy Characteristics'!D:D,MATCH($C588,'Policy Characteristics'!$C:$C,0))),"",INDEX('Policy Characteristics'!D:D,MATCH($C588,'Policy Characteristics'!$C:$C,0)))</f>
        <v>Electrification + Hydrogen</v>
      </c>
      <c r="K588" s="358" t="str">
        <f>IF(ISBLANK(INDEX('Policy Characteristics'!E:E,MATCH($C588,'Policy Characteristics'!$C:$C,0))),"",INDEX('Policy Characteristics'!E:E,MATCH($C588,'Policy Characteristics'!$C:$C,0)))</f>
        <v>indst fuel type shifting</v>
      </c>
      <c r="L588" s="380">
        <f>IF(ISBLANK(INDEX('Policy Characteristics'!F:F,MATCH($C588,'Policy Characteristics'!$C:$C,0))),"",INDEX('Policy Characteristics'!F:F,MATCH($C588,'Policy Characteristics'!$C:$C,0)))</f>
        <v>0</v>
      </c>
      <c r="M588" s="380">
        <f>IF(ISBLANK(INDEX('Policy Characteristics'!G:G,MATCH($C588,'Policy Characteristics'!$C:$C,0))),"",INDEX('Policy Characteristics'!G:G,MATCH($C588,'Policy Characteristics'!$C:$C,0)))</f>
        <v>1</v>
      </c>
      <c r="N588" s="380">
        <f>IF(ISBLANK(INDEX('Policy Characteristics'!H:H,MATCH($C588,'Policy Characteristics'!$C:$C,0))),"",INDEX('Policy Characteristics'!H:H,MATCH($C588,'Policy Characteristics'!$C:$C,0)))</f>
        <v>0.01</v>
      </c>
      <c r="O588" s="358" t="str">
        <f>IF(ISBLANK(INDEX('Policy Characteristics'!I:I,MATCH($C588,'Policy Characteristics'!$C:$C,0))),"",INDEX('Policy Characteristics'!I:I,MATCH($C588,'Policy Characteristics'!$C:$C,0)))</f>
        <v>% of fuel shifted</v>
      </c>
      <c r="P588" s="358" t="str">
        <f>IF(ISBLANK(INDEX('Policy Characteristics'!J:J,MATCH($C588,'Policy Characteristics'!$C:$C,0))),"",INDEX('Policy Characteristics'!J:J,MATCH($C588,'Policy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8" s="358" t="str">
        <f>IF(ISBLANK(INDEX('Policy Characteristics'!K:K,MATCH($C588,'Policy Characteristics'!$C:$C,0))),"",INDEX('Policy Characteristics'!K:K,MATCH($C588,'Policy Characteristics'!$C:$C,0)))</f>
        <v>industry-ag-main.html#fuel-switching</v>
      </c>
      <c r="R588" s="358" t="str">
        <f>IF(ISBLANK(INDEX('Policy Characteristics'!L:L,MATCH($C588,'Policy Characteristics'!$C:$C,0))),"",INDEX('Policy Characteristics'!L:L,MATCH($C588,'Policy Characteristics'!$C:$C,0)))</f>
        <v>industry-elec-and-hydrogen.html</v>
      </c>
    </row>
    <row r="589" spans="1:18" x14ac:dyDescent="0.35">
      <c r="A589" s="358" t="str">
        <f>IF(ISBLANK(INDEX('Policy Characteristics'!A:A,MATCH($C589,'Policy Characteristics'!$C:$C,0))),"",INDEX('Policy Characteristics'!A:A,MATCH($C589,'Policy Characteristics'!$C:$C,0)))</f>
        <v>Industry</v>
      </c>
      <c r="B589" s="358" t="str">
        <f>IF(ISBLANK(INDEX('Policy Characteristics'!B:B,MATCH($C589,'Policy Characteristics'!$C:$C,0))),"",INDEX('Policy Characteristics'!B:B,MATCH($C589,'Policy Characteristics'!$C:$C,0)))</f>
        <v>Electrification + Hydrogen</v>
      </c>
      <c r="C589" s="362" t="str">
        <f t="shared" si="34"/>
        <v>Fraction of Industrial Fuel Use Shifted to Other Fuels</v>
      </c>
      <c r="D589" s="9" t="s">
        <v>3231</v>
      </c>
      <c r="E589" s="53" t="s">
        <v>2465</v>
      </c>
      <c r="F589" s="195" t="s">
        <v>3194</v>
      </c>
      <c r="G589" s="53" t="s">
        <v>3248</v>
      </c>
      <c r="H589" s="54">
        <v>1330</v>
      </c>
      <c r="I589" s="53" t="s">
        <v>46</v>
      </c>
      <c r="J589" s="360" t="str">
        <f>IF(ISBLANK(INDEX('Policy Characteristics'!D:D,MATCH($C589,'Policy Characteristics'!$C:$C,0))),"",INDEX('Policy Characteristics'!D:D,MATCH($C589,'Policy Characteristics'!$C:$C,0)))</f>
        <v>Electrification + Hydrogen</v>
      </c>
      <c r="K589" s="358" t="str">
        <f>IF(ISBLANK(INDEX('Policy Characteristics'!E:E,MATCH($C589,'Policy Characteristics'!$C:$C,0))),"",INDEX('Policy Characteristics'!E:E,MATCH($C589,'Policy Characteristics'!$C:$C,0)))</f>
        <v>indst fuel type shifting</v>
      </c>
      <c r="L589" s="380">
        <f>IF(ISBLANK(INDEX('Policy Characteristics'!F:F,MATCH($C589,'Policy Characteristics'!$C:$C,0))),"",INDEX('Policy Characteristics'!F:F,MATCH($C589,'Policy Characteristics'!$C:$C,0)))</f>
        <v>0</v>
      </c>
      <c r="M589" s="380">
        <f>IF(ISBLANK(INDEX('Policy Characteristics'!G:G,MATCH($C589,'Policy Characteristics'!$C:$C,0))),"",INDEX('Policy Characteristics'!G:G,MATCH($C589,'Policy Characteristics'!$C:$C,0)))</f>
        <v>1</v>
      </c>
      <c r="N589" s="380">
        <f>IF(ISBLANK(INDEX('Policy Characteristics'!H:H,MATCH($C589,'Policy Characteristics'!$C:$C,0))),"",INDEX('Policy Characteristics'!H:H,MATCH($C589,'Policy Characteristics'!$C:$C,0)))</f>
        <v>0.01</v>
      </c>
      <c r="O589" s="358" t="str">
        <f>IF(ISBLANK(INDEX('Policy Characteristics'!I:I,MATCH($C589,'Policy Characteristics'!$C:$C,0))),"",INDEX('Policy Characteristics'!I:I,MATCH($C589,'Policy Characteristics'!$C:$C,0)))</f>
        <v>% of fuel shifted</v>
      </c>
      <c r="P589" s="358" t="str">
        <f>IF(ISBLANK(INDEX('Policy Characteristics'!J:J,MATCH($C589,'Policy Characteristics'!$C:$C,0))),"",INDEX('Policy Characteristics'!J:J,MATCH($C589,'Policy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9" s="358" t="str">
        <f>IF(ISBLANK(INDEX('Policy Characteristics'!K:K,MATCH($C589,'Policy Characteristics'!$C:$C,0))),"",INDEX('Policy Characteristics'!K:K,MATCH($C589,'Policy Characteristics'!$C:$C,0)))</f>
        <v>industry-ag-main.html#fuel-switching</v>
      </c>
      <c r="R589" s="358" t="str">
        <f>IF(ISBLANK(INDEX('Policy Characteristics'!L:L,MATCH($C589,'Policy Characteristics'!$C:$C,0))),"",INDEX('Policy Characteristics'!L:L,MATCH($C589,'Policy Characteristics'!$C:$C,0)))</f>
        <v>industry-elec-and-hydrogen.html</v>
      </c>
    </row>
    <row r="590" spans="1:18" x14ac:dyDescent="0.35">
      <c r="A590" s="358" t="str">
        <f>IF(ISBLANK(INDEX('Policy Characteristics'!A:A,MATCH($C590,'Policy Characteristics'!$C:$C,0))),"",INDEX('Policy Characteristics'!A:A,MATCH($C590,'Policy Characteristics'!$C:$C,0)))</f>
        <v>Industry</v>
      </c>
      <c r="B590" s="358" t="str">
        <f>IF(ISBLANK(INDEX('Policy Characteristics'!B:B,MATCH($C590,'Policy Characteristics'!$C:$C,0))),"",INDEX('Policy Characteristics'!B:B,MATCH($C590,'Policy Characteristics'!$C:$C,0)))</f>
        <v>Electrification + Hydrogen</v>
      </c>
      <c r="C590" s="362" t="str">
        <f t="shared" si="34"/>
        <v>Fraction of Industrial Fuel Use Shifted to Other Fuels</v>
      </c>
      <c r="D590" s="9" t="s">
        <v>3231</v>
      </c>
      <c r="E590" s="53" t="s">
        <v>2466</v>
      </c>
      <c r="F590" s="195" t="s">
        <v>3194</v>
      </c>
      <c r="G590" s="53" t="s">
        <v>3249</v>
      </c>
      <c r="H590" s="54">
        <v>1331</v>
      </c>
      <c r="I590" s="53" t="s">
        <v>46</v>
      </c>
      <c r="J590" s="360" t="str">
        <f>IF(ISBLANK(INDEX('Policy Characteristics'!D:D,MATCH($C590,'Policy Characteristics'!$C:$C,0))),"",INDEX('Policy Characteristics'!D:D,MATCH($C590,'Policy Characteristics'!$C:$C,0)))</f>
        <v>Electrification + Hydrogen</v>
      </c>
      <c r="K590" s="358" t="str">
        <f>IF(ISBLANK(INDEX('Policy Characteristics'!E:E,MATCH($C590,'Policy Characteristics'!$C:$C,0))),"",INDEX('Policy Characteristics'!E:E,MATCH($C590,'Policy Characteristics'!$C:$C,0)))</f>
        <v>indst fuel type shifting</v>
      </c>
      <c r="L590" s="380">
        <f>IF(ISBLANK(INDEX('Policy Characteristics'!F:F,MATCH($C590,'Policy Characteristics'!$C:$C,0))),"",INDEX('Policy Characteristics'!F:F,MATCH($C590,'Policy Characteristics'!$C:$C,0)))</f>
        <v>0</v>
      </c>
      <c r="M590" s="380">
        <f>IF(ISBLANK(INDEX('Policy Characteristics'!G:G,MATCH($C590,'Policy Characteristics'!$C:$C,0))),"",INDEX('Policy Characteristics'!G:G,MATCH($C590,'Policy Characteristics'!$C:$C,0)))</f>
        <v>1</v>
      </c>
      <c r="N590" s="380">
        <f>IF(ISBLANK(INDEX('Policy Characteristics'!H:H,MATCH($C590,'Policy Characteristics'!$C:$C,0))),"",INDEX('Policy Characteristics'!H:H,MATCH($C590,'Policy Characteristics'!$C:$C,0)))</f>
        <v>0.01</v>
      </c>
      <c r="O590" s="358" t="str">
        <f>IF(ISBLANK(INDEX('Policy Characteristics'!I:I,MATCH($C590,'Policy Characteristics'!$C:$C,0))),"",INDEX('Policy Characteristics'!I:I,MATCH($C590,'Policy Characteristics'!$C:$C,0)))</f>
        <v>% of fuel shifted</v>
      </c>
      <c r="P590" s="358" t="str">
        <f>IF(ISBLANK(INDEX('Policy Characteristics'!J:J,MATCH($C590,'Policy Characteristics'!$C:$C,0))),"",INDEX('Policy Characteristics'!J:J,MATCH($C590,'Policy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0" s="358" t="str">
        <f>IF(ISBLANK(INDEX('Policy Characteristics'!K:K,MATCH($C590,'Policy Characteristics'!$C:$C,0))),"",INDEX('Policy Characteristics'!K:K,MATCH($C590,'Policy Characteristics'!$C:$C,0)))</f>
        <v>industry-ag-main.html#fuel-switching</v>
      </c>
      <c r="R590" s="358" t="str">
        <f>IF(ISBLANK(INDEX('Policy Characteristics'!L:L,MATCH($C590,'Policy Characteristics'!$C:$C,0))),"",INDEX('Policy Characteristics'!L:L,MATCH($C590,'Policy Characteristics'!$C:$C,0)))</f>
        <v>industry-elec-and-hydrogen.html</v>
      </c>
    </row>
    <row r="591" spans="1:18" x14ac:dyDescent="0.35">
      <c r="A591" s="358" t="str">
        <f>IF(ISBLANK(INDEX('Policy Characteristics'!A:A,MATCH($C591,'Policy Characteristics'!$C:$C,0))),"",INDEX('Policy Characteristics'!A:A,MATCH($C591,'Policy Characteristics'!$C:$C,0)))</f>
        <v>Industry</v>
      </c>
      <c r="B591" s="358" t="str">
        <f>IF(ISBLANK(INDEX('Policy Characteristics'!B:B,MATCH($C591,'Policy Characteristics'!$C:$C,0))),"",INDEX('Policy Characteristics'!B:B,MATCH($C591,'Policy Characteristics'!$C:$C,0)))</f>
        <v>Electrification + Hydrogen</v>
      </c>
      <c r="C591" s="362" t="str">
        <f t="shared" si="34"/>
        <v>Fraction of Industrial Fuel Use Shifted to Other Fuels</v>
      </c>
      <c r="D591" s="9" t="s">
        <v>3231</v>
      </c>
      <c r="E591" s="53" t="s">
        <v>2467</v>
      </c>
      <c r="F591" s="195" t="s">
        <v>3194</v>
      </c>
      <c r="G591" s="53" t="s">
        <v>3250</v>
      </c>
      <c r="H591" s="54">
        <v>1332</v>
      </c>
      <c r="I591" s="53" t="s">
        <v>46</v>
      </c>
      <c r="J591" s="360" t="str">
        <f>IF(ISBLANK(INDEX('Policy Characteristics'!D:D,MATCH($C591,'Policy Characteristics'!$C:$C,0))),"",INDEX('Policy Characteristics'!D:D,MATCH($C591,'Policy Characteristics'!$C:$C,0)))</f>
        <v>Electrification + Hydrogen</v>
      </c>
      <c r="K591" s="358" t="str">
        <f>IF(ISBLANK(INDEX('Policy Characteristics'!E:E,MATCH($C591,'Policy Characteristics'!$C:$C,0))),"",INDEX('Policy Characteristics'!E:E,MATCH($C591,'Policy Characteristics'!$C:$C,0)))</f>
        <v>indst fuel type shifting</v>
      </c>
      <c r="L591" s="380">
        <f>IF(ISBLANK(INDEX('Policy Characteristics'!F:F,MATCH($C591,'Policy Characteristics'!$C:$C,0))),"",INDEX('Policy Characteristics'!F:F,MATCH($C591,'Policy Characteristics'!$C:$C,0)))</f>
        <v>0</v>
      </c>
      <c r="M591" s="380">
        <f>IF(ISBLANK(INDEX('Policy Characteristics'!G:G,MATCH($C591,'Policy Characteristics'!$C:$C,0))),"",INDEX('Policy Characteristics'!G:G,MATCH($C591,'Policy Characteristics'!$C:$C,0)))</f>
        <v>1</v>
      </c>
      <c r="N591" s="380">
        <f>IF(ISBLANK(INDEX('Policy Characteristics'!H:H,MATCH($C591,'Policy Characteristics'!$C:$C,0))),"",INDEX('Policy Characteristics'!H:H,MATCH($C591,'Policy Characteristics'!$C:$C,0)))</f>
        <v>0.01</v>
      </c>
      <c r="O591" s="358" t="str">
        <f>IF(ISBLANK(INDEX('Policy Characteristics'!I:I,MATCH($C591,'Policy Characteristics'!$C:$C,0))),"",INDEX('Policy Characteristics'!I:I,MATCH($C591,'Policy Characteristics'!$C:$C,0)))</f>
        <v>% of fuel shifted</v>
      </c>
      <c r="P591" s="358" t="str">
        <f>IF(ISBLANK(INDEX('Policy Characteristics'!J:J,MATCH($C591,'Policy Characteristics'!$C:$C,0))),"",INDEX('Policy Characteristics'!J:J,MATCH($C591,'Policy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1" s="358" t="str">
        <f>IF(ISBLANK(INDEX('Policy Characteristics'!K:K,MATCH($C591,'Policy Characteristics'!$C:$C,0))),"",INDEX('Policy Characteristics'!K:K,MATCH($C591,'Policy Characteristics'!$C:$C,0)))</f>
        <v>industry-ag-main.html#fuel-switching</v>
      </c>
      <c r="R591" s="358" t="str">
        <f>IF(ISBLANK(INDEX('Policy Characteristics'!L:L,MATCH($C591,'Policy Characteristics'!$C:$C,0))),"",INDEX('Policy Characteristics'!L:L,MATCH($C591,'Policy Characteristics'!$C:$C,0)))</f>
        <v>industry-elec-and-hydrogen.html</v>
      </c>
    </row>
    <row r="592" spans="1:18" x14ac:dyDescent="0.35">
      <c r="A592" s="358" t="str">
        <f>IF(ISBLANK(INDEX('Policy Characteristics'!A:A,MATCH($C592,'Policy Characteristics'!$C:$C,0))),"",INDEX('Policy Characteristics'!A:A,MATCH($C592,'Policy Characteristics'!$C:$C,0)))</f>
        <v>Industry</v>
      </c>
      <c r="B592" s="358" t="str">
        <f>IF(ISBLANK(INDEX('Policy Characteristics'!B:B,MATCH($C592,'Policy Characteristics'!$C:$C,0))),"",INDEX('Policy Characteristics'!B:B,MATCH($C592,'Policy Characteristics'!$C:$C,0)))</f>
        <v>Electrification + Hydrogen</v>
      </c>
      <c r="C592" s="362" t="str">
        <f t="shared" si="34"/>
        <v>Fraction of Industrial Fuel Use Shifted to Other Fuels</v>
      </c>
      <c r="D592" s="9" t="s">
        <v>3231</v>
      </c>
      <c r="E592" s="53" t="s">
        <v>2468</v>
      </c>
      <c r="F592" s="195" t="s">
        <v>3194</v>
      </c>
      <c r="G592" s="53" t="s">
        <v>3251</v>
      </c>
      <c r="H592" s="54">
        <v>1333</v>
      </c>
      <c r="I592" s="53" t="s">
        <v>46</v>
      </c>
      <c r="J592" s="360" t="str">
        <f>IF(ISBLANK(INDEX('Policy Characteristics'!D:D,MATCH($C592,'Policy Characteristics'!$C:$C,0))),"",INDEX('Policy Characteristics'!D:D,MATCH($C592,'Policy Characteristics'!$C:$C,0)))</f>
        <v>Electrification + Hydrogen</v>
      </c>
      <c r="K592" s="358" t="str">
        <f>IF(ISBLANK(INDEX('Policy Characteristics'!E:E,MATCH($C592,'Policy Characteristics'!$C:$C,0))),"",INDEX('Policy Characteristics'!E:E,MATCH($C592,'Policy Characteristics'!$C:$C,0)))</f>
        <v>indst fuel type shifting</v>
      </c>
      <c r="L592" s="380">
        <f>IF(ISBLANK(INDEX('Policy Characteristics'!F:F,MATCH($C592,'Policy Characteristics'!$C:$C,0))),"",INDEX('Policy Characteristics'!F:F,MATCH($C592,'Policy Characteristics'!$C:$C,0)))</f>
        <v>0</v>
      </c>
      <c r="M592" s="380">
        <f>IF(ISBLANK(INDEX('Policy Characteristics'!G:G,MATCH($C592,'Policy Characteristics'!$C:$C,0))),"",INDEX('Policy Characteristics'!G:G,MATCH($C592,'Policy Characteristics'!$C:$C,0)))</f>
        <v>1</v>
      </c>
      <c r="N592" s="380">
        <f>IF(ISBLANK(INDEX('Policy Characteristics'!H:H,MATCH($C592,'Policy Characteristics'!$C:$C,0))),"",INDEX('Policy Characteristics'!H:H,MATCH($C592,'Policy Characteristics'!$C:$C,0)))</f>
        <v>0.01</v>
      </c>
      <c r="O592" s="358" t="str">
        <f>IF(ISBLANK(INDEX('Policy Characteristics'!I:I,MATCH($C592,'Policy Characteristics'!$C:$C,0))),"",INDEX('Policy Characteristics'!I:I,MATCH($C592,'Policy Characteristics'!$C:$C,0)))</f>
        <v>% of fuel shifted</v>
      </c>
      <c r="P592" s="358"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2" s="358" t="str">
        <f>IF(ISBLANK(INDEX('Policy Characteristics'!K:K,MATCH($C592,'Policy Characteristics'!$C:$C,0))),"",INDEX('Policy Characteristics'!K:K,MATCH($C592,'Policy Characteristics'!$C:$C,0)))</f>
        <v>industry-ag-main.html#fuel-switching</v>
      </c>
      <c r="R592" s="358" t="str">
        <f>IF(ISBLANK(INDEX('Policy Characteristics'!L:L,MATCH($C592,'Policy Characteristics'!$C:$C,0))),"",INDEX('Policy Characteristics'!L:L,MATCH($C592,'Policy Characteristics'!$C:$C,0)))</f>
        <v>industry-elec-and-hydrogen.html</v>
      </c>
    </row>
    <row r="593" spans="1:18" x14ac:dyDescent="0.35">
      <c r="A593" s="358" t="str">
        <f>IF(ISBLANK(INDEX('Policy Characteristics'!A:A,MATCH($C593,'Policy Characteristics'!$C:$C,0))),"",INDEX('Policy Characteristics'!A:A,MATCH($C593,'Policy Characteristics'!$C:$C,0)))</f>
        <v>Industry</v>
      </c>
      <c r="B593" s="358" t="str">
        <f>IF(ISBLANK(INDEX('Policy Characteristics'!B:B,MATCH($C593,'Policy Characteristics'!$C:$C,0))),"",INDEX('Policy Characteristics'!B:B,MATCH($C593,'Policy Characteristics'!$C:$C,0)))</f>
        <v>Electrification + Hydrogen</v>
      </c>
      <c r="C593" s="362" t="str">
        <f t="shared" si="34"/>
        <v>Fraction of Industrial Fuel Use Shifted to Other Fuels</v>
      </c>
      <c r="D593" s="9" t="s">
        <v>3231</v>
      </c>
      <c r="E593" s="53" t="s">
        <v>2805</v>
      </c>
      <c r="F593" s="195" t="s">
        <v>3194</v>
      </c>
      <c r="G593" s="53" t="s">
        <v>3252</v>
      </c>
      <c r="H593" s="54">
        <v>1334</v>
      </c>
      <c r="I593" s="53" t="s">
        <v>46</v>
      </c>
      <c r="J593" s="360" t="str">
        <f>IF(ISBLANK(INDEX('Policy Characteristics'!D:D,MATCH($C593,'Policy Characteristics'!$C:$C,0))),"",INDEX('Policy Characteristics'!D:D,MATCH($C593,'Policy Characteristics'!$C:$C,0)))</f>
        <v>Electrification + Hydrogen</v>
      </c>
      <c r="K593" s="358" t="str">
        <f>IF(ISBLANK(INDEX('Policy Characteristics'!E:E,MATCH($C593,'Policy Characteristics'!$C:$C,0))),"",INDEX('Policy Characteristics'!E:E,MATCH($C593,'Policy Characteristics'!$C:$C,0)))</f>
        <v>indst fuel type shifting</v>
      </c>
      <c r="L593" s="380">
        <f>IF(ISBLANK(INDEX('Policy Characteristics'!F:F,MATCH($C593,'Policy Characteristics'!$C:$C,0))),"",INDEX('Policy Characteristics'!F:F,MATCH($C593,'Policy Characteristics'!$C:$C,0)))</f>
        <v>0</v>
      </c>
      <c r="M593" s="380">
        <f>IF(ISBLANK(INDEX('Policy Characteristics'!G:G,MATCH($C593,'Policy Characteristics'!$C:$C,0))),"",INDEX('Policy Characteristics'!G:G,MATCH($C593,'Policy Characteristics'!$C:$C,0)))</f>
        <v>1</v>
      </c>
      <c r="N593" s="380">
        <f>IF(ISBLANK(INDEX('Policy Characteristics'!H:H,MATCH($C593,'Policy Characteristics'!$C:$C,0))),"",INDEX('Policy Characteristics'!H:H,MATCH($C593,'Policy Characteristics'!$C:$C,0)))</f>
        <v>0.01</v>
      </c>
      <c r="O593" s="358" t="str">
        <f>IF(ISBLANK(INDEX('Policy Characteristics'!I:I,MATCH($C593,'Policy Characteristics'!$C:$C,0))),"",INDEX('Policy Characteristics'!I:I,MATCH($C593,'Policy Characteristics'!$C:$C,0)))</f>
        <v>% of fuel shifted</v>
      </c>
      <c r="P593" s="358"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3" s="358" t="str">
        <f>IF(ISBLANK(INDEX('Policy Characteristics'!K:K,MATCH($C593,'Policy Characteristics'!$C:$C,0))),"",INDEX('Policy Characteristics'!K:K,MATCH($C593,'Policy Characteristics'!$C:$C,0)))</f>
        <v>industry-ag-main.html#fuel-switching</v>
      </c>
      <c r="R593" s="358" t="str">
        <f>IF(ISBLANK(INDEX('Policy Characteristics'!L:L,MATCH($C593,'Policy Characteristics'!$C:$C,0))),"",INDEX('Policy Characteristics'!L:L,MATCH($C593,'Policy Characteristics'!$C:$C,0)))</f>
        <v>industry-elec-and-hydrogen.html</v>
      </c>
    </row>
    <row r="594" spans="1:18" x14ac:dyDescent="0.35">
      <c r="A594" s="358" t="str">
        <f>IF(ISBLANK(INDEX('Policy Characteristics'!A:A,MATCH($C594,'Policy Characteristics'!$C:$C,0))),"",INDEX('Policy Characteristics'!A:A,MATCH($C594,'Policy Characteristics'!$C:$C,0)))</f>
        <v>Industry</v>
      </c>
      <c r="B594" s="358" t="str">
        <f>IF(ISBLANK(INDEX('Policy Characteristics'!B:B,MATCH($C594,'Policy Characteristics'!$C:$C,0))),"",INDEX('Policy Characteristics'!B:B,MATCH($C594,'Policy Characteristics'!$C:$C,0)))</f>
        <v>Electrification + Hydrogen</v>
      </c>
      <c r="C594" s="362" t="str">
        <f t="shared" si="34"/>
        <v>Fraction of Industrial Fuel Use Shifted to Other Fuels</v>
      </c>
      <c r="D594" s="9" t="s">
        <v>3231</v>
      </c>
      <c r="E594" s="53" t="s">
        <v>2806</v>
      </c>
      <c r="F594" s="195" t="s">
        <v>3194</v>
      </c>
      <c r="G594" s="53" t="s">
        <v>3253</v>
      </c>
      <c r="H594" s="54">
        <v>1335</v>
      </c>
      <c r="I594" s="53" t="s">
        <v>46</v>
      </c>
      <c r="J594" s="360" t="str">
        <f>IF(ISBLANK(INDEX('Policy Characteristics'!D:D,MATCH($C594,'Policy Characteristics'!$C:$C,0))),"",INDEX('Policy Characteristics'!D:D,MATCH($C594,'Policy Characteristics'!$C:$C,0)))</f>
        <v>Electrification + Hydrogen</v>
      </c>
      <c r="K594" s="358" t="str">
        <f>IF(ISBLANK(INDEX('Policy Characteristics'!E:E,MATCH($C594,'Policy Characteristics'!$C:$C,0))),"",INDEX('Policy Characteristics'!E:E,MATCH($C594,'Policy Characteristics'!$C:$C,0)))</f>
        <v>indst fuel type shifting</v>
      </c>
      <c r="L594" s="380">
        <f>IF(ISBLANK(INDEX('Policy Characteristics'!F:F,MATCH($C594,'Policy Characteristics'!$C:$C,0))),"",INDEX('Policy Characteristics'!F:F,MATCH($C594,'Policy Characteristics'!$C:$C,0)))</f>
        <v>0</v>
      </c>
      <c r="M594" s="380">
        <f>IF(ISBLANK(INDEX('Policy Characteristics'!G:G,MATCH($C594,'Policy Characteristics'!$C:$C,0))),"",INDEX('Policy Characteristics'!G:G,MATCH($C594,'Policy Characteristics'!$C:$C,0)))</f>
        <v>1</v>
      </c>
      <c r="N594" s="380">
        <f>IF(ISBLANK(INDEX('Policy Characteristics'!H:H,MATCH($C594,'Policy Characteristics'!$C:$C,0))),"",INDEX('Policy Characteristics'!H:H,MATCH($C594,'Policy Characteristics'!$C:$C,0)))</f>
        <v>0.01</v>
      </c>
      <c r="O594" s="358" t="str">
        <f>IF(ISBLANK(INDEX('Policy Characteristics'!I:I,MATCH($C594,'Policy Characteristics'!$C:$C,0))),"",INDEX('Policy Characteristics'!I:I,MATCH($C594,'Policy Characteristics'!$C:$C,0)))</f>
        <v>% of fuel shifted</v>
      </c>
      <c r="P594" s="358"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4" s="358" t="str">
        <f>IF(ISBLANK(INDEX('Policy Characteristics'!K:K,MATCH($C594,'Policy Characteristics'!$C:$C,0))),"",INDEX('Policy Characteristics'!K:K,MATCH($C594,'Policy Characteristics'!$C:$C,0)))</f>
        <v>industry-ag-main.html#fuel-switching</v>
      </c>
      <c r="R594" s="358" t="str">
        <f>IF(ISBLANK(INDEX('Policy Characteristics'!L:L,MATCH($C594,'Policy Characteristics'!$C:$C,0))),"",INDEX('Policy Characteristics'!L:L,MATCH($C594,'Policy Characteristics'!$C:$C,0)))</f>
        <v>industry-elec-and-hydrogen.html</v>
      </c>
    </row>
    <row r="595" spans="1:18" x14ac:dyDescent="0.35">
      <c r="A595" s="358" t="str">
        <f>IF(ISBLANK(INDEX('Policy Characteristics'!A:A,MATCH($C595,'Policy Characteristics'!$C:$C,0))),"",INDEX('Policy Characteristics'!A:A,MATCH($C595,'Policy Characteristics'!$C:$C,0)))</f>
        <v>Industry</v>
      </c>
      <c r="B595" s="358" t="str">
        <f>IF(ISBLANK(INDEX('Policy Characteristics'!B:B,MATCH($C595,'Policy Characteristics'!$C:$C,0))),"",INDEX('Policy Characteristics'!B:B,MATCH($C595,'Policy Characteristics'!$C:$C,0)))</f>
        <v>Electrification + Hydrogen</v>
      </c>
      <c r="C595" s="362" t="str">
        <f t="shared" si="34"/>
        <v>Fraction of Industrial Fuel Use Shifted to Other Fuels</v>
      </c>
      <c r="D595" s="9" t="s">
        <v>3231</v>
      </c>
      <c r="E595" s="53" t="s">
        <v>2807</v>
      </c>
      <c r="F595" s="195" t="s">
        <v>3194</v>
      </c>
      <c r="G595" s="53" t="s">
        <v>3254</v>
      </c>
      <c r="H595" s="54">
        <v>1336</v>
      </c>
      <c r="I595" s="53" t="s">
        <v>46</v>
      </c>
      <c r="J595" s="360" t="str">
        <f>IF(ISBLANK(INDEX('Policy Characteristics'!D:D,MATCH($C595,'Policy Characteristics'!$C:$C,0))),"",INDEX('Policy Characteristics'!D:D,MATCH($C595,'Policy Characteristics'!$C:$C,0)))</f>
        <v>Electrification + Hydrogen</v>
      </c>
      <c r="K595" s="358" t="str">
        <f>IF(ISBLANK(INDEX('Policy Characteristics'!E:E,MATCH($C595,'Policy Characteristics'!$C:$C,0))),"",INDEX('Policy Characteristics'!E:E,MATCH($C595,'Policy Characteristics'!$C:$C,0)))</f>
        <v>indst fuel type shifting</v>
      </c>
      <c r="L595" s="380">
        <f>IF(ISBLANK(INDEX('Policy Characteristics'!F:F,MATCH($C595,'Policy Characteristics'!$C:$C,0))),"",INDEX('Policy Characteristics'!F:F,MATCH($C595,'Policy Characteristics'!$C:$C,0)))</f>
        <v>0</v>
      </c>
      <c r="M595" s="380">
        <f>IF(ISBLANK(INDEX('Policy Characteristics'!G:G,MATCH($C595,'Policy Characteristics'!$C:$C,0))),"",INDEX('Policy Characteristics'!G:G,MATCH($C595,'Policy Characteristics'!$C:$C,0)))</f>
        <v>1</v>
      </c>
      <c r="N595" s="380">
        <f>IF(ISBLANK(INDEX('Policy Characteristics'!H:H,MATCH($C595,'Policy Characteristics'!$C:$C,0))),"",INDEX('Policy Characteristics'!H:H,MATCH($C595,'Policy Characteristics'!$C:$C,0)))</f>
        <v>0.01</v>
      </c>
      <c r="O595" s="358" t="str">
        <f>IF(ISBLANK(INDEX('Policy Characteristics'!I:I,MATCH($C595,'Policy Characteristics'!$C:$C,0))),"",INDEX('Policy Characteristics'!I:I,MATCH($C595,'Policy Characteristics'!$C:$C,0)))</f>
        <v>% of fuel shifted</v>
      </c>
      <c r="P595" s="358"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5" s="358" t="str">
        <f>IF(ISBLANK(INDEX('Policy Characteristics'!K:K,MATCH($C595,'Policy Characteristics'!$C:$C,0))),"",INDEX('Policy Characteristics'!K:K,MATCH($C595,'Policy Characteristics'!$C:$C,0)))</f>
        <v>industry-ag-main.html#fuel-switching</v>
      </c>
      <c r="R595" s="358" t="str">
        <f>IF(ISBLANK(INDEX('Policy Characteristics'!L:L,MATCH($C595,'Policy Characteristics'!$C:$C,0))),"",INDEX('Policy Characteristics'!L:L,MATCH($C595,'Policy Characteristics'!$C:$C,0)))</f>
        <v>industry-elec-and-hydrogen.html</v>
      </c>
    </row>
    <row r="596" spans="1:18" x14ac:dyDescent="0.35">
      <c r="A596" s="358" t="str">
        <f>IF(ISBLANK(INDEX('Policy Characteristics'!A:A,MATCH($C596,'Policy Characteristics'!$C:$C,0))),"",INDEX('Policy Characteristics'!A:A,MATCH($C596,'Policy Characteristics'!$C:$C,0)))</f>
        <v>Industry</v>
      </c>
      <c r="B596" s="358" t="str">
        <f>IF(ISBLANK(INDEX('Policy Characteristics'!B:B,MATCH($C596,'Policy Characteristics'!$C:$C,0))),"",INDEX('Policy Characteristics'!B:B,MATCH($C596,'Policy Characteristics'!$C:$C,0)))</f>
        <v>Electrification + Hydrogen</v>
      </c>
      <c r="C596" s="362" t="str">
        <f t="shared" si="34"/>
        <v>Fraction of Industrial Fuel Use Shifted to Other Fuels</v>
      </c>
      <c r="D596" s="9" t="s">
        <v>3231</v>
      </c>
      <c r="E596" s="53" t="s">
        <v>2804</v>
      </c>
      <c r="F596" s="195" t="s">
        <v>3194</v>
      </c>
      <c r="G596" s="53" t="s">
        <v>3255</v>
      </c>
      <c r="H596" s="54">
        <v>1337</v>
      </c>
      <c r="I596" s="53" t="s">
        <v>45</v>
      </c>
      <c r="J596" s="360" t="str">
        <f>IF(ISBLANK(INDEX('Policy Characteristics'!D:D,MATCH($C596,'Policy Characteristics'!$C:$C,0))),"",INDEX('Policy Characteristics'!D:D,MATCH($C596,'Policy Characteristics'!$C:$C,0)))</f>
        <v>Electrification + Hydrogen</v>
      </c>
      <c r="K596" s="358" t="str">
        <f>IF(ISBLANK(INDEX('Policy Characteristics'!E:E,MATCH($C596,'Policy Characteristics'!$C:$C,0))),"",INDEX('Policy Characteristics'!E:E,MATCH($C596,'Policy Characteristics'!$C:$C,0)))</f>
        <v>indst fuel type shifting</v>
      </c>
      <c r="L596" s="380">
        <f>IF(ISBLANK(INDEX('Policy Characteristics'!F:F,MATCH($C596,'Policy Characteristics'!$C:$C,0))),"",INDEX('Policy Characteristics'!F:F,MATCH($C596,'Policy Characteristics'!$C:$C,0)))</f>
        <v>0</v>
      </c>
      <c r="M596" s="380">
        <f>IF(ISBLANK(INDEX('Policy Characteristics'!G:G,MATCH($C596,'Policy Characteristics'!$C:$C,0))),"",INDEX('Policy Characteristics'!G:G,MATCH($C596,'Policy Characteristics'!$C:$C,0)))</f>
        <v>1</v>
      </c>
      <c r="N596" s="380">
        <f>IF(ISBLANK(INDEX('Policy Characteristics'!H:H,MATCH($C596,'Policy Characteristics'!$C:$C,0))),"",INDEX('Policy Characteristics'!H:H,MATCH($C596,'Policy Characteristics'!$C:$C,0)))</f>
        <v>0.01</v>
      </c>
      <c r="O596" s="358" t="str">
        <f>IF(ISBLANK(INDEX('Policy Characteristics'!I:I,MATCH($C596,'Policy Characteristics'!$C:$C,0))),"",INDEX('Policy Characteristics'!I:I,MATCH($C596,'Policy Characteristics'!$C:$C,0)))</f>
        <v>% of fuel shifted</v>
      </c>
      <c r="P596" s="358"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6" s="358" t="str">
        <f>IF(ISBLANK(INDEX('Policy Characteristics'!K:K,MATCH($C596,'Policy Characteristics'!$C:$C,0))),"",INDEX('Policy Characteristics'!K:K,MATCH($C596,'Policy Characteristics'!$C:$C,0)))</f>
        <v>industry-ag-main.html#fuel-switching</v>
      </c>
      <c r="R596" s="358" t="str">
        <f>IF(ISBLANK(INDEX('Policy Characteristics'!L:L,MATCH($C596,'Policy Characteristics'!$C:$C,0))),"",INDEX('Policy Characteristics'!L:L,MATCH($C596,'Policy Characteristics'!$C:$C,0)))</f>
        <v>industry-elec-and-hydrogen.html</v>
      </c>
    </row>
    <row r="597" spans="1:18" x14ac:dyDescent="0.35">
      <c r="A597" s="358" t="str">
        <f>IF(ISBLANK(INDEX('Policy Characteristics'!A:A,MATCH($C597,'Policy Characteristics'!$C:$C,0))),"",INDEX('Policy Characteristics'!A:A,MATCH($C597,'Policy Characteristics'!$C:$C,0)))</f>
        <v>Industry</v>
      </c>
      <c r="B597" s="358" t="str">
        <f>IF(ISBLANK(INDEX('Policy Characteristics'!B:B,MATCH($C597,'Policy Characteristics'!$C:$C,0))),"",INDEX('Policy Characteristics'!B:B,MATCH($C597,'Policy Characteristics'!$C:$C,0)))</f>
        <v>Electrification + Hydrogen</v>
      </c>
      <c r="C597" s="362" t="str">
        <f t="shared" si="34"/>
        <v>Fraction of Industrial Fuel Use Shifted to Other Fuels</v>
      </c>
      <c r="D597" s="9" t="s">
        <v>3232</v>
      </c>
      <c r="E597" s="53" t="s">
        <v>2463</v>
      </c>
      <c r="F597" s="195" t="s">
        <v>2666</v>
      </c>
      <c r="G597" s="53" t="s">
        <v>3246</v>
      </c>
      <c r="H597" s="54">
        <v>1338</v>
      </c>
      <c r="I597" s="53" t="s">
        <v>45</v>
      </c>
      <c r="J597" s="360" t="str">
        <f>IF(ISBLANK(INDEX('Policy Characteristics'!D:D,MATCH($C597,'Policy Characteristics'!$C:$C,0))),"",INDEX('Policy Characteristics'!D:D,MATCH($C597,'Policy Characteristics'!$C:$C,0)))</f>
        <v>Electrification + Hydrogen</v>
      </c>
      <c r="K597" s="358" t="str">
        <f>IF(ISBLANK(INDEX('Policy Characteristics'!E:E,MATCH($C597,'Policy Characteristics'!$C:$C,0))),"",INDEX('Policy Characteristics'!E:E,MATCH($C597,'Policy Characteristics'!$C:$C,0)))</f>
        <v>indst fuel type shifting</v>
      </c>
      <c r="L597" s="380">
        <f>IF(ISBLANK(INDEX('Policy Characteristics'!F:F,MATCH($C597,'Policy Characteristics'!$C:$C,0))),"",INDEX('Policy Characteristics'!F:F,MATCH($C597,'Policy Characteristics'!$C:$C,0)))</f>
        <v>0</v>
      </c>
      <c r="M597" s="380">
        <f>IF(ISBLANK(INDEX('Policy Characteristics'!G:G,MATCH($C597,'Policy Characteristics'!$C:$C,0))),"",INDEX('Policy Characteristics'!G:G,MATCH($C597,'Policy Characteristics'!$C:$C,0)))</f>
        <v>1</v>
      </c>
      <c r="N597" s="380">
        <f>IF(ISBLANK(INDEX('Policy Characteristics'!H:H,MATCH($C597,'Policy Characteristics'!$C:$C,0))),"",INDEX('Policy Characteristics'!H:H,MATCH($C597,'Policy Characteristics'!$C:$C,0)))</f>
        <v>0.01</v>
      </c>
      <c r="O597" s="358" t="str">
        <f>IF(ISBLANK(INDEX('Policy Characteristics'!I:I,MATCH($C597,'Policy Characteristics'!$C:$C,0))),"",INDEX('Policy Characteristics'!I:I,MATCH($C597,'Policy Characteristics'!$C:$C,0)))</f>
        <v>% of fuel shifted</v>
      </c>
      <c r="P597" s="358"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7" s="358" t="str">
        <f>IF(ISBLANK(INDEX('Policy Characteristics'!K:K,MATCH($C597,'Policy Characteristics'!$C:$C,0))),"",INDEX('Policy Characteristics'!K:K,MATCH($C597,'Policy Characteristics'!$C:$C,0)))</f>
        <v>industry-ag-main.html#fuel-switching</v>
      </c>
      <c r="R597" s="358" t="str">
        <f>IF(ISBLANK(INDEX('Policy Characteristics'!L:L,MATCH($C597,'Policy Characteristics'!$C:$C,0))),"",INDEX('Policy Characteristics'!L:L,MATCH($C597,'Policy Characteristics'!$C:$C,0)))</f>
        <v>industry-elec-and-hydrogen.html</v>
      </c>
    </row>
    <row r="598" spans="1:18" x14ac:dyDescent="0.35">
      <c r="A598" s="358" t="str">
        <f>IF(ISBLANK(INDEX('Policy Characteristics'!A:A,MATCH($C598,'Policy Characteristics'!$C:$C,0))),"",INDEX('Policy Characteristics'!A:A,MATCH($C598,'Policy Characteristics'!$C:$C,0)))</f>
        <v>Industry</v>
      </c>
      <c r="B598" s="358" t="str">
        <f>IF(ISBLANK(INDEX('Policy Characteristics'!B:B,MATCH($C598,'Policy Characteristics'!$C:$C,0))),"",INDEX('Policy Characteristics'!B:B,MATCH($C598,'Policy Characteristics'!$C:$C,0)))</f>
        <v>Electrification + Hydrogen</v>
      </c>
      <c r="C598" s="362" t="str">
        <f t="shared" si="34"/>
        <v>Fraction of Industrial Fuel Use Shifted to Other Fuels</v>
      </c>
      <c r="D598" s="9" t="s">
        <v>3232</v>
      </c>
      <c r="E598" s="53" t="s">
        <v>2464</v>
      </c>
      <c r="F598" s="195" t="s">
        <v>2666</v>
      </c>
      <c r="G598" s="53" t="s">
        <v>3247</v>
      </c>
      <c r="H598" s="54">
        <v>1339</v>
      </c>
      <c r="I598" s="53" t="s">
        <v>46</v>
      </c>
      <c r="J598" s="360" t="str">
        <f>IF(ISBLANK(INDEX('Policy Characteristics'!D:D,MATCH($C598,'Policy Characteristics'!$C:$C,0))),"",INDEX('Policy Characteristics'!D:D,MATCH($C598,'Policy Characteristics'!$C:$C,0)))</f>
        <v>Electrification + Hydrogen</v>
      </c>
      <c r="K598" s="358" t="str">
        <f>IF(ISBLANK(INDEX('Policy Characteristics'!E:E,MATCH($C598,'Policy Characteristics'!$C:$C,0))),"",INDEX('Policy Characteristics'!E:E,MATCH($C598,'Policy Characteristics'!$C:$C,0)))</f>
        <v>indst fuel type shifting</v>
      </c>
      <c r="L598" s="380">
        <f>IF(ISBLANK(INDEX('Policy Characteristics'!F:F,MATCH($C598,'Policy Characteristics'!$C:$C,0))),"",INDEX('Policy Characteristics'!F:F,MATCH($C598,'Policy Characteristics'!$C:$C,0)))</f>
        <v>0</v>
      </c>
      <c r="M598" s="380">
        <f>IF(ISBLANK(INDEX('Policy Characteristics'!G:G,MATCH($C598,'Policy Characteristics'!$C:$C,0))),"",INDEX('Policy Characteristics'!G:G,MATCH($C598,'Policy Characteristics'!$C:$C,0)))</f>
        <v>1</v>
      </c>
      <c r="N598" s="380">
        <f>IF(ISBLANK(INDEX('Policy Characteristics'!H:H,MATCH($C598,'Policy Characteristics'!$C:$C,0))),"",INDEX('Policy Characteristics'!H:H,MATCH($C598,'Policy Characteristics'!$C:$C,0)))</f>
        <v>0.01</v>
      </c>
      <c r="O598" s="358" t="str">
        <f>IF(ISBLANK(INDEX('Policy Characteristics'!I:I,MATCH($C598,'Policy Characteristics'!$C:$C,0))),"",INDEX('Policy Characteristics'!I:I,MATCH($C598,'Policy Characteristics'!$C:$C,0)))</f>
        <v>% of fuel shifted</v>
      </c>
      <c r="P598" s="358"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8" s="358" t="str">
        <f>IF(ISBLANK(INDEX('Policy Characteristics'!K:K,MATCH($C598,'Policy Characteristics'!$C:$C,0))),"",INDEX('Policy Characteristics'!K:K,MATCH($C598,'Policy Characteristics'!$C:$C,0)))</f>
        <v>industry-ag-main.html#fuel-switching</v>
      </c>
      <c r="R598" s="358" t="str">
        <f>IF(ISBLANK(INDEX('Policy Characteristics'!L:L,MATCH($C598,'Policy Characteristics'!$C:$C,0))),"",INDEX('Policy Characteristics'!L:L,MATCH($C598,'Policy Characteristics'!$C:$C,0)))</f>
        <v>industry-elec-and-hydrogen.html</v>
      </c>
    </row>
    <row r="599" spans="1:18" x14ac:dyDescent="0.35">
      <c r="A599" s="358" t="str">
        <f>IF(ISBLANK(INDEX('Policy Characteristics'!A:A,MATCH($C599,'Policy Characteristics'!$C:$C,0))),"",INDEX('Policy Characteristics'!A:A,MATCH($C599,'Policy Characteristics'!$C:$C,0)))</f>
        <v>Industry</v>
      </c>
      <c r="B599" s="358" t="str">
        <f>IF(ISBLANK(INDEX('Policy Characteristics'!B:B,MATCH($C599,'Policy Characteristics'!$C:$C,0))),"",INDEX('Policy Characteristics'!B:B,MATCH($C599,'Policy Characteristics'!$C:$C,0)))</f>
        <v>Electrification + Hydrogen</v>
      </c>
      <c r="C599" s="362" t="str">
        <f t="shared" si="34"/>
        <v>Fraction of Industrial Fuel Use Shifted to Other Fuels</v>
      </c>
      <c r="D599" s="9" t="s">
        <v>3232</v>
      </c>
      <c r="E599" s="53" t="s">
        <v>2465</v>
      </c>
      <c r="F599" s="195" t="s">
        <v>2666</v>
      </c>
      <c r="G599" s="53" t="s">
        <v>3248</v>
      </c>
      <c r="H599" s="54">
        <v>1340</v>
      </c>
      <c r="I599" s="53" t="s">
        <v>46</v>
      </c>
      <c r="J599" s="360" t="str">
        <f>IF(ISBLANK(INDEX('Policy Characteristics'!D:D,MATCH($C599,'Policy Characteristics'!$C:$C,0))),"",INDEX('Policy Characteristics'!D:D,MATCH($C599,'Policy Characteristics'!$C:$C,0)))</f>
        <v>Electrification + Hydrogen</v>
      </c>
      <c r="K599" s="358" t="str">
        <f>IF(ISBLANK(INDEX('Policy Characteristics'!E:E,MATCH($C599,'Policy Characteristics'!$C:$C,0))),"",INDEX('Policy Characteristics'!E:E,MATCH($C599,'Policy Characteristics'!$C:$C,0)))</f>
        <v>indst fuel type shifting</v>
      </c>
      <c r="L599" s="380">
        <f>IF(ISBLANK(INDEX('Policy Characteristics'!F:F,MATCH($C599,'Policy Characteristics'!$C:$C,0))),"",INDEX('Policy Characteristics'!F:F,MATCH($C599,'Policy Characteristics'!$C:$C,0)))</f>
        <v>0</v>
      </c>
      <c r="M599" s="380">
        <f>IF(ISBLANK(INDEX('Policy Characteristics'!G:G,MATCH($C599,'Policy Characteristics'!$C:$C,0))),"",INDEX('Policy Characteristics'!G:G,MATCH($C599,'Policy Characteristics'!$C:$C,0)))</f>
        <v>1</v>
      </c>
      <c r="N599" s="380">
        <f>IF(ISBLANK(INDEX('Policy Characteristics'!H:H,MATCH($C599,'Policy Characteristics'!$C:$C,0))),"",INDEX('Policy Characteristics'!H:H,MATCH($C599,'Policy Characteristics'!$C:$C,0)))</f>
        <v>0.01</v>
      </c>
      <c r="O599" s="358" t="str">
        <f>IF(ISBLANK(INDEX('Policy Characteristics'!I:I,MATCH($C599,'Policy Characteristics'!$C:$C,0))),"",INDEX('Policy Characteristics'!I:I,MATCH($C599,'Policy Characteristics'!$C:$C,0)))</f>
        <v>% of fuel shifted</v>
      </c>
      <c r="P599" s="358"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9" s="358" t="str">
        <f>IF(ISBLANK(INDEX('Policy Characteristics'!K:K,MATCH($C599,'Policy Characteristics'!$C:$C,0))),"",INDEX('Policy Characteristics'!K:K,MATCH($C599,'Policy Characteristics'!$C:$C,0)))</f>
        <v>industry-ag-main.html#fuel-switching</v>
      </c>
      <c r="R599" s="358" t="str">
        <f>IF(ISBLANK(INDEX('Policy Characteristics'!L:L,MATCH($C599,'Policy Characteristics'!$C:$C,0))),"",INDEX('Policy Characteristics'!L:L,MATCH($C599,'Policy Characteristics'!$C:$C,0)))</f>
        <v>industry-elec-and-hydrogen.html</v>
      </c>
    </row>
    <row r="600" spans="1:18" x14ac:dyDescent="0.35">
      <c r="A600" s="358" t="str">
        <f>IF(ISBLANK(INDEX('Policy Characteristics'!A:A,MATCH($C600,'Policy Characteristics'!$C:$C,0))),"",INDEX('Policy Characteristics'!A:A,MATCH($C600,'Policy Characteristics'!$C:$C,0)))</f>
        <v>Industry</v>
      </c>
      <c r="B600" s="358" t="str">
        <f>IF(ISBLANK(INDEX('Policy Characteristics'!B:B,MATCH($C600,'Policy Characteristics'!$C:$C,0))),"",INDEX('Policy Characteristics'!B:B,MATCH($C600,'Policy Characteristics'!$C:$C,0)))</f>
        <v>Electrification + Hydrogen</v>
      </c>
      <c r="C600" s="362" t="str">
        <f t="shared" si="34"/>
        <v>Fraction of Industrial Fuel Use Shifted to Other Fuels</v>
      </c>
      <c r="D600" s="9" t="s">
        <v>3232</v>
      </c>
      <c r="E600" s="53" t="s">
        <v>2466</v>
      </c>
      <c r="F600" s="195" t="s">
        <v>2666</v>
      </c>
      <c r="G600" s="53" t="s">
        <v>3249</v>
      </c>
      <c r="H600" s="54">
        <v>1341</v>
      </c>
      <c r="I600" s="53" t="s">
        <v>46</v>
      </c>
      <c r="J600" s="360" t="str">
        <f>IF(ISBLANK(INDEX('Policy Characteristics'!D:D,MATCH($C600,'Policy Characteristics'!$C:$C,0))),"",INDEX('Policy Characteristics'!D:D,MATCH($C600,'Policy Characteristics'!$C:$C,0)))</f>
        <v>Electrification + Hydrogen</v>
      </c>
      <c r="K600" s="358" t="str">
        <f>IF(ISBLANK(INDEX('Policy Characteristics'!E:E,MATCH($C600,'Policy Characteristics'!$C:$C,0))),"",INDEX('Policy Characteristics'!E:E,MATCH($C600,'Policy Characteristics'!$C:$C,0)))</f>
        <v>indst fuel type shifting</v>
      </c>
      <c r="L600" s="380">
        <f>IF(ISBLANK(INDEX('Policy Characteristics'!F:F,MATCH($C600,'Policy Characteristics'!$C:$C,0))),"",INDEX('Policy Characteristics'!F:F,MATCH($C600,'Policy Characteristics'!$C:$C,0)))</f>
        <v>0</v>
      </c>
      <c r="M600" s="380">
        <f>IF(ISBLANK(INDEX('Policy Characteristics'!G:G,MATCH($C600,'Policy Characteristics'!$C:$C,0))),"",INDEX('Policy Characteristics'!G:G,MATCH($C600,'Policy Characteristics'!$C:$C,0)))</f>
        <v>1</v>
      </c>
      <c r="N600" s="380">
        <f>IF(ISBLANK(INDEX('Policy Characteristics'!H:H,MATCH($C600,'Policy Characteristics'!$C:$C,0))),"",INDEX('Policy Characteristics'!H:H,MATCH($C600,'Policy Characteristics'!$C:$C,0)))</f>
        <v>0.01</v>
      </c>
      <c r="O600" s="358" t="str">
        <f>IF(ISBLANK(INDEX('Policy Characteristics'!I:I,MATCH($C600,'Policy Characteristics'!$C:$C,0))),"",INDEX('Policy Characteristics'!I:I,MATCH($C600,'Policy Characteristics'!$C:$C,0)))</f>
        <v>% of fuel shifted</v>
      </c>
      <c r="P600" s="358"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0" s="358" t="str">
        <f>IF(ISBLANK(INDEX('Policy Characteristics'!K:K,MATCH($C600,'Policy Characteristics'!$C:$C,0))),"",INDEX('Policy Characteristics'!K:K,MATCH($C600,'Policy Characteristics'!$C:$C,0)))</f>
        <v>industry-ag-main.html#fuel-switching</v>
      </c>
      <c r="R600" s="358" t="str">
        <f>IF(ISBLANK(INDEX('Policy Characteristics'!L:L,MATCH($C600,'Policy Characteristics'!$C:$C,0))),"",INDEX('Policy Characteristics'!L:L,MATCH($C600,'Policy Characteristics'!$C:$C,0)))</f>
        <v>industry-elec-and-hydrogen.html</v>
      </c>
    </row>
    <row r="601" spans="1:18" x14ac:dyDescent="0.35">
      <c r="A601" s="358" t="str">
        <f>IF(ISBLANK(INDEX('Policy Characteristics'!A:A,MATCH($C601,'Policy Characteristics'!$C:$C,0))),"",INDEX('Policy Characteristics'!A:A,MATCH($C601,'Policy Characteristics'!$C:$C,0)))</f>
        <v>Industry</v>
      </c>
      <c r="B601" s="358" t="str">
        <f>IF(ISBLANK(INDEX('Policy Characteristics'!B:B,MATCH($C601,'Policy Characteristics'!$C:$C,0))),"",INDEX('Policy Characteristics'!B:B,MATCH($C601,'Policy Characteristics'!$C:$C,0)))</f>
        <v>Electrification + Hydrogen</v>
      </c>
      <c r="C601" s="362" t="str">
        <f t="shared" si="34"/>
        <v>Fraction of Industrial Fuel Use Shifted to Other Fuels</v>
      </c>
      <c r="D601" s="9" t="s">
        <v>3232</v>
      </c>
      <c r="E601" s="53" t="s">
        <v>2467</v>
      </c>
      <c r="F601" s="195" t="s">
        <v>2666</v>
      </c>
      <c r="G601" s="53" t="s">
        <v>3250</v>
      </c>
      <c r="H601" s="54">
        <v>1342</v>
      </c>
      <c r="I601" s="53" t="s">
        <v>46</v>
      </c>
      <c r="J601" s="360" t="str">
        <f>IF(ISBLANK(INDEX('Policy Characteristics'!D:D,MATCH($C601,'Policy Characteristics'!$C:$C,0))),"",INDEX('Policy Characteristics'!D:D,MATCH($C601,'Policy Characteristics'!$C:$C,0)))</f>
        <v>Electrification + Hydrogen</v>
      </c>
      <c r="K601" s="358" t="str">
        <f>IF(ISBLANK(INDEX('Policy Characteristics'!E:E,MATCH($C601,'Policy Characteristics'!$C:$C,0))),"",INDEX('Policy Characteristics'!E:E,MATCH($C601,'Policy Characteristics'!$C:$C,0)))</f>
        <v>indst fuel type shifting</v>
      </c>
      <c r="L601" s="380">
        <f>IF(ISBLANK(INDEX('Policy Characteristics'!F:F,MATCH($C601,'Policy Characteristics'!$C:$C,0))),"",INDEX('Policy Characteristics'!F:F,MATCH($C601,'Policy Characteristics'!$C:$C,0)))</f>
        <v>0</v>
      </c>
      <c r="M601" s="380">
        <f>IF(ISBLANK(INDEX('Policy Characteristics'!G:G,MATCH($C601,'Policy Characteristics'!$C:$C,0))),"",INDEX('Policy Characteristics'!G:G,MATCH($C601,'Policy Characteristics'!$C:$C,0)))</f>
        <v>1</v>
      </c>
      <c r="N601" s="380">
        <f>IF(ISBLANK(INDEX('Policy Characteristics'!H:H,MATCH($C601,'Policy Characteristics'!$C:$C,0))),"",INDEX('Policy Characteristics'!H:H,MATCH($C601,'Policy Characteristics'!$C:$C,0)))</f>
        <v>0.01</v>
      </c>
      <c r="O601" s="358" t="str">
        <f>IF(ISBLANK(INDEX('Policy Characteristics'!I:I,MATCH($C601,'Policy Characteristics'!$C:$C,0))),"",INDEX('Policy Characteristics'!I:I,MATCH($C601,'Policy Characteristics'!$C:$C,0)))</f>
        <v>% of fuel shifted</v>
      </c>
      <c r="P601" s="358"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1" s="358" t="str">
        <f>IF(ISBLANK(INDEX('Policy Characteristics'!K:K,MATCH($C601,'Policy Characteristics'!$C:$C,0))),"",INDEX('Policy Characteristics'!K:K,MATCH($C601,'Policy Characteristics'!$C:$C,0)))</f>
        <v>industry-ag-main.html#fuel-switching</v>
      </c>
      <c r="R601" s="358" t="str">
        <f>IF(ISBLANK(INDEX('Policy Characteristics'!L:L,MATCH($C601,'Policy Characteristics'!$C:$C,0))),"",INDEX('Policy Characteristics'!L:L,MATCH($C601,'Policy Characteristics'!$C:$C,0)))</f>
        <v>industry-elec-and-hydrogen.html</v>
      </c>
    </row>
    <row r="602" spans="1:18" x14ac:dyDescent="0.35">
      <c r="A602" s="358" t="str">
        <f>IF(ISBLANK(INDEX('Policy Characteristics'!A:A,MATCH($C602,'Policy Characteristics'!$C:$C,0))),"",INDEX('Policy Characteristics'!A:A,MATCH($C602,'Policy Characteristics'!$C:$C,0)))</f>
        <v>Industry</v>
      </c>
      <c r="B602" s="358" t="str">
        <f>IF(ISBLANK(INDEX('Policy Characteristics'!B:B,MATCH($C602,'Policy Characteristics'!$C:$C,0))),"",INDEX('Policy Characteristics'!B:B,MATCH($C602,'Policy Characteristics'!$C:$C,0)))</f>
        <v>Electrification + Hydrogen</v>
      </c>
      <c r="C602" s="362" t="str">
        <f t="shared" si="34"/>
        <v>Fraction of Industrial Fuel Use Shifted to Other Fuels</v>
      </c>
      <c r="D602" s="9" t="s">
        <v>3232</v>
      </c>
      <c r="E602" s="53" t="s">
        <v>2468</v>
      </c>
      <c r="F602" s="195" t="s">
        <v>2666</v>
      </c>
      <c r="G602" s="53" t="s">
        <v>3251</v>
      </c>
      <c r="H602" s="54">
        <v>1343</v>
      </c>
      <c r="I602" s="53" t="s">
        <v>46</v>
      </c>
      <c r="J602" s="360" t="str">
        <f>IF(ISBLANK(INDEX('Policy Characteristics'!D:D,MATCH($C602,'Policy Characteristics'!$C:$C,0))),"",INDEX('Policy Characteristics'!D:D,MATCH($C602,'Policy Characteristics'!$C:$C,0)))</f>
        <v>Electrification + Hydrogen</v>
      </c>
      <c r="K602" s="358" t="str">
        <f>IF(ISBLANK(INDEX('Policy Characteristics'!E:E,MATCH($C602,'Policy Characteristics'!$C:$C,0))),"",INDEX('Policy Characteristics'!E:E,MATCH($C602,'Policy Characteristics'!$C:$C,0)))</f>
        <v>indst fuel type shifting</v>
      </c>
      <c r="L602" s="380">
        <f>IF(ISBLANK(INDEX('Policy Characteristics'!F:F,MATCH($C602,'Policy Characteristics'!$C:$C,0))),"",INDEX('Policy Characteristics'!F:F,MATCH($C602,'Policy Characteristics'!$C:$C,0)))</f>
        <v>0</v>
      </c>
      <c r="M602" s="380">
        <f>IF(ISBLANK(INDEX('Policy Characteristics'!G:G,MATCH($C602,'Policy Characteristics'!$C:$C,0))),"",INDEX('Policy Characteristics'!G:G,MATCH($C602,'Policy Characteristics'!$C:$C,0)))</f>
        <v>1</v>
      </c>
      <c r="N602" s="380">
        <f>IF(ISBLANK(INDEX('Policy Characteristics'!H:H,MATCH($C602,'Policy Characteristics'!$C:$C,0))),"",INDEX('Policy Characteristics'!H:H,MATCH($C602,'Policy Characteristics'!$C:$C,0)))</f>
        <v>0.01</v>
      </c>
      <c r="O602" s="358" t="str">
        <f>IF(ISBLANK(INDEX('Policy Characteristics'!I:I,MATCH($C602,'Policy Characteristics'!$C:$C,0))),"",INDEX('Policy Characteristics'!I:I,MATCH($C602,'Policy Characteristics'!$C:$C,0)))</f>
        <v>% of fuel shifted</v>
      </c>
      <c r="P602" s="358"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2" s="358" t="str">
        <f>IF(ISBLANK(INDEX('Policy Characteristics'!K:K,MATCH($C602,'Policy Characteristics'!$C:$C,0))),"",INDEX('Policy Characteristics'!K:K,MATCH($C602,'Policy Characteristics'!$C:$C,0)))</f>
        <v>industry-ag-main.html#fuel-switching</v>
      </c>
      <c r="R602" s="358" t="str">
        <f>IF(ISBLANK(INDEX('Policy Characteristics'!L:L,MATCH($C602,'Policy Characteristics'!$C:$C,0))),"",INDEX('Policy Characteristics'!L:L,MATCH($C602,'Policy Characteristics'!$C:$C,0)))</f>
        <v>industry-elec-and-hydrogen.html</v>
      </c>
    </row>
    <row r="603" spans="1:18" x14ac:dyDescent="0.35">
      <c r="A603" s="358" t="str">
        <f>IF(ISBLANK(INDEX('Policy Characteristics'!A:A,MATCH($C603,'Policy Characteristics'!$C:$C,0))),"",INDEX('Policy Characteristics'!A:A,MATCH($C603,'Policy Characteristics'!$C:$C,0)))</f>
        <v>Industry</v>
      </c>
      <c r="B603" s="358" t="str">
        <f>IF(ISBLANK(INDEX('Policy Characteristics'!B:B,MATCH($C603,'Policy Characteristics'!$C:$C,0))),"",INDEX('Policy Characteristics'!B:B,MATCH($C603,'Policy Characteristics'!$C:$C,0)))</f>
        <v>Electrification + Hydrogen</v>
      </c>
      <c r="C603" s="362" t="str">
        <f t="shared" si="34"/>
        <v>Fraction of Industrial Fuel Use Shifted to Other Fuels</v>
      </c>
      <c r="D603" s="9" t="s">
        <v>3232</v>
      </c>
      <c r="E603" s="53" t="s">
        <v>2805</v>
      </c>
      <c r="F603" s="195" t="s">
        <v>2666</v>
      </c>
      <c r="G603" s="53" t="s">
        <v>3252</v>
      </c>
      <c r="H603" s="54">
        <v>1344</v>
      </c>
      <c r="I603" s="53" t="s">
        <v>46</v>
      </c>
      <c r="J603" s="360" t="str">
        <f>IF(ISBLANK(INDEX('Policy Characteristics'!D:D,MATCH($C603,'Policy Characteristics'!$C:$C,0))),"",INDEX('Policy Characteristics'!D:D,MATCH($C603,'Policy Characteristics'!$C:$C,0)))</f>
        <v>Electrification + Hydrogen</v>
      </c>
      <c r="K603" s="358" t="str">
        <f>IF(ISBLANK(INDEX('Policy Characteristics'!E:E,MATCH($C603,'Policy Characteristics'!$C:$C,0))),"",INDEX('Policy Characteristics'!E:E,MATCH($C603,'Policy Characteristics'!$C:$C,0)))</f>
        <v>indst fuel type shifting</v>
      </c>
      <c r="L603" s="380">
        <f>IF(ISBLANK(INDEX('Policy Characteristics'!F:F,MATCH($C603,'Policy Characteristics'!$C:$C,0))),"",INDEX('Policy Characteristics'!F:F,MATCH($C603,'Policy Characteristics'!$C:$C,0)))</f>
        <v>0</v>
      </c>
      <c r="M603" s="380">
        <f>IF(ISBLANK(INDEX('Policy Characteristics'!G:G,MATCH($C603,'Policy Characteristics'!$C:$C,0))),"",INDEX('Policy Characteristics'!G:G,MATCH($C603,'Policy Characteristics'!$C:$C,0)))</f>
        <v>1</v>
      </c>
      <c r="N603" s="380">
        <f>IF(ISBLANK(INDEX('Policy Characteristics'!H:H,MATCH($C603,'Policy Characteristics'!$C:$C,0))),"",INDEX('Policy Characteristics'!H:H,MATCH($C603,'Policy Characteristics'!$C:$C,0)))</f>
        <v>0.01</v>
      </c>
      <c r="O603" s="358" t="str">
        <f>IF(ISBLANK(INDEX('Policy Characteristics'!I:I,MATCH($C603,'Policy Characteristics'!$C:$C,0))),"",INDEX('Policy Characteristics'!I:I,MATCH($C603,'Policy Characteristics'!$C:$C,0)))</f>
        <v>% of fuel shifted</v>
      </c>
      <c r="P603" s="358"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3" s="358" t="str">
        <f>IF(ISBLANK(INDEX('Policy Characteristics'!K:K,MATCH($C603,'Policy Characteristics'!$C:$C,0))),"",INDEX('Policy Characteristics'!K:K,MATCH($C603,'Policy Characteristics'!$C:$C,0)))</f>
        <v>industry-ag-main.html#fuel-switching</v>
      </c>
      <c r="R603" s="358" t="str">
        <f>IF(ISBLANK(INDEX('Policy Characteristics'!L:L,MATCH($C603,'Policy Characteristics'!$C:$C,0))),"",INDEX('Policy Characteristics'!L:L,MATCH($C603,'Policy Characteristics'!$C:$C,0)))</f>
        <v>industry-elec-and-hydrogen.html</v>
      </c>
    </row>
    <row r="604" spans="1:18" x14ac:dyDescent="0.35">
      <c r="A604" s="358" t="str">
        <f>IF(ISBLANK(INDEX('Policy Characteristics'!A:A,MATCH($C604,'Policy Characteristics'!$C:$C,0))),"",INDEX('Policy Characteristics'!A:A,MATCH($C604,'Policy Characteristics'!$C:$C,0)))</f>
        <v>Industry</v>
      </c>
      <c r="B604" s="358" t="str">
        <f>IF(ISBLANK(INDEX('Policy Characteristics'!B:B,MATCH($C604,'Policy Characteristics'!$C:$C,0))),"",INDEX('Policy Characteristics'!B:B,MATCH($C604,'Policy Characteristics'!$C:$C,0)))</f>
        <v>Electrification + Hydrogen</v>
      </c>
      <c r="C604" s="362" t="str">
        <f t="shared" si="34"/>
        <v>Fraction of Industrial Fuel Use Shifted to Other Fuels</v>
      </c>
      <c r="D604" s="9" t="s">
        <v>3232</v>
      </c>
      <c r="E604" s="53" t="s">
        <v>2806</v>
      </c>
      <c r="F604" s="195" t="s">
        <v>2666</v>
      </c>
      <c r="G604" s="53" t="s">
        <v>3253</v>
      </c>
      <c r="H604" s="54">
        <v>1345</v>
      </c>
      <c r="I604" s="53" t="s">
        <v>46</v>
      </c>
      <c r="J604" s="360" t="str">
        <f>IF(ISBLANK(INDEX('Policy Characteristics'!D:D,MATCH($C604,'Policy Characteristics'!$C:$C,0))),"",INDEX('Policy Characteristics'!D:D,MATCH($C604,'Policy Characteristics'!$C:$C,0)))</f>
        <v>Electrification + Hydrogen</v>
      </c>
      <c r="K604" s="358" t="str">
        <f>IF(ISBLANK(INDEX('Policy Characteristics'!E:E,MATCH($C604,'Policy Characteristics'!$C:$C,0))),"",INDEX('Policy Characteristics'!E:E,MATCH($C604,'Policy Characteristics'!$C:$C,0)))</f>
        <v>indst fuel type shifting</v>
      </c>
      <c r="L604" s="380">
        <f>IF(ISBLANK(INDEX('Policy Characteristics'!F:F,MATCH($C604,'Policy Characteristics'!$C:$C,0))),"",INDEX('Policy Characteristics'!F:F,MATCH($C604,'Policy Characteristics'!$C:$C,0)))</f>
        <v>0</v>
      </c>
      <c r="M604" s="380">
        <f>IF(ISBLANK(INDEX('Policy Characteristics'!G:G,MATCH($C604,'Policy Characteristics'!$C:$C,0))),"",INDEX('Policy Characteristics'!G:G,MATCH($C604,'Policy Characteristics'!$C:$C,0)))</f>
        <v>1</v>
      </c>
      <c r="N604" s="380">
        <f>IF(ISBLANK(INDEX('Policy Characteristics'!H:H,MATCH($C604,'Policy Characteristics'!$C:$C,0))),"",INDEX('Policy Characteristics'!H:H,MATCH($C604,'Policy Characteristics'!$C:$C,0)))</f>
        <v>0.01</v>
      </c>
      <c r="O604" s="358" t="str">
        <f>IF(ISBLANK(INDEX('Policy Characteristics'!I:I,MATCH($C604,'Policy Characteristics'!$C:$C,0))),"",INDEX('Policy Characteristics'!I:I,MATCH($C604,'Policy Characteristics'!$C:$C,0)))</f>
        <v>% of fuel shifted</v>
      </c>
      <c r="P604" s="358"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4" s="358" t="str">
        <f>IF(ISBLANK(INDEX('Policy Characteristics'!K:K,MATCH($C604,'Policy Characteristics'!$C:$C,0))),"",INDEX('Policy Characteristics'!K:K,MATCH($C604,'Policy Characteristics'!$C:$C,0)))</f>
        <v>industry-ag-main.html#fuel-switching</v>
      </c>
      <c r="R604" s="358" t="str">
        <f>IF(ISBLANK(INDEX('Policy Characteristics'!L:L,MATCH($C604,'Policy Characteristics'!$C:$C,0))),"",INDEX('Policy Characteristics'!L:L,MATCH($C604,'Policy Characteristics'!$C:$C,0)))</f>
        <v>industry-elec-and-hydrogen.html</v>
      </c>
    </row>
    <row r="605" spans="1:18" x14ac:dyDescent="0.35">
      <c r="A605" s="358" t="str">
        <f>IF(ISBLANK(INDEX('Policy Characteristics'!A:A,MATCH($C605,'Policy Characteristics'!$C:$C,0))),"",INDEX('Policy Characteristics'!A:A,MATCH($C605,'Policy Characteristics'!$C:$C,0)))</f>
        <v>Industry</v>
      </c>
      <c r="B605" s="358" t="str">
        <f>IF(ISBLANK(INDEX('Policy Characteristics'!B:B,MATCH($C605,'Policy Characteristics'!$C:$C,0))),"",INDEX('Policy Characteristics'!B:B,MATCH($C605,'Policy Characteristics'!$C:$C,0)))</f>
        <v>Electrification + Hydrogen</v>
      </c>
      <c r="C605" s="362" t="str">
        <f t="shared" si="34"/>
        <v>Fraction of Industrial Fuel Use Shifted to Other Fuels</v>
      </c>
      <c r="D605" s="9" t="s">
        <v>3232</v>
      </c>
      <c r="E605" s="53" t="s">
        <v>2807</v>
      </c>
      <c r="F605" s="195" t="s">
        <v>2666</v>
      </c>
      <c r="G605" s="53" t="s">
        <v>3254</v>
      </c>
      <c r="H605" s="54">
        <v>1346</v>
      </c>
      <c r="I605" s="53" t="s">
        <v>46</v>
      </c>
      <c r="J605" s="360" t="str">
        <f>IF(ISBLANK(INDEX('Policy Characteristics'!D:D,MATCH($C605,'Policy Characteristics'!$C:$C,0))),"",INDEX('Policy Characteristics'!D:D,MATCH($C605,'Policy Characteristics'!$C:$C,0)))</f>
        <v>Electrification + Hydrogen</v>
      </c>
      <c r="K605" s="358" t="str">
        <f>IF(ISBLANK(INDEX('Policy Characteristics'!E:E,MATCH($C605,'Policy Characteristics'!$C:$C,0))),"",INDEX('Policy Characteristics'!E:E,MATCH($C605,'Policy Characteristics'!$C:$C,0)))</f>
        <v>indst fuel type shifting</v>
      </c>
      <c r="L605" s="380">
        <f>IF(ISBLANK(INDEX('Policy Characteristics'!F:F,MATCH($C605,'Policy Characteristics'!$C:$C,0))),"",INDEX('Policy Characteristics'!F:F,MATCH($C605,'Policy Characteristics'!$C:$C,0)))</f>
        <v>0</v>
      </c>
      <c r="M605" s="380">
        <f>IF(ISBLANK(INDEX('Policy Characteristics'!G:G,MATCH($C605,'Policy Characteristics'!$C:$C,0))),"",INDEX('Policy Characteristics'!G:G,MATCH($C605,'Policy Characteristics'!$C:$C,0)))</f>
        <v>1</v>
      </c>
      <c r="N605" s="380">
        <f>IF(ISBLANK(INDEX('Policy Characteristics'!H:H,MATCH($C605,'Policy Characteristics'!$C:$C,0))),"",INDEX('Policy Characteristics'!H:H,MATCH($C605,'Policy Characteristics'!$C:$C,0)))</f>
        <v>0.01</v>
      </c>
      <c r="O605" s="358" t="str">
        <f>IF(ISBLANK(INDEX('Policy Characteristics'!I:I,MATCH($C605,'Policy Characteristics'!$C:$C,0))),"",INDEX('Policy Characteristics'!I:I,MATCH($C605,'Policy Characteristics'!$C:$C,0)))</f>
        <v>% of fuel shifted</v>
      </c>
      <c r="P605" s="358"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5" s="358" t="str">
        <f>IF(ISBLANK(INDEX('Policy Characteristics'!K:K,MATCH($C605,'Policy Characteristics'!$C:$C,0))),"",INDEX('Policy Characteristics'!K:K,MATCH($C605,'Policy Characteristics'!$C:$C,0)))</f>
        <v>industry-ag-main.html#fuel-switching</v>
      </c>
      <c r="R605" s="358" t="str">
        <f>IF(ISBLANK(INDEX('Policy Characteristics'!L:L,MATCH($C605,'Policy Characteristics'!$C:$C,0))),"",INDEX('Policy Characteristics'!L:L,MATCH($C605,'Policy Characteristics'!$C:$C,0)))</f>
        <v>industry-elec-and-hydrogen.html</v>
      </c>
    </row>
    <row r="606" spans="1:18" x14ac:dyDescent="0.35">
      <c r="A606" s="358" t="str">
        <f>IF(ISBLANK(INDEX('Policy Characteristics'!A:A,MATCH($C606,'Policy Characteristics'!$C:$C,0))),"",INDEX('Policy Characteristics'!A:A,MATCH($C606,'Policy Characteristics'!$C:$C,0)))</f>
        <v>Industry</v>
      </c>
      <c r="B606" s="358" t="str">
        <f>IF(ISBLANK(INDEX('Policy Characteristics'!B:B,MATCH($C606,'Policy Characteristics'!$C:$C,0))),"",INDEX('Policy Characteristics'!B:B,MATCH($C606,'Policy Characteristics'!$C:$C,0)))</f>
        <v>Electrification + Hydrogen</v>
      </c>
      <c r="C606" s="362" t="str">
        <f t="shared" si="34"/>
        <v>Fraction of Industrial Fuel Use Shifted to Other Fuels</v>
      </c>
      <c r="D606" s="9" t="s">
        <v>3232</v>
      </c>
      <c r="E606" s="53" t="s">
        <v>2804</v>
      </c>
      <c r="F606" s="195" t="s">
        <v>2666</v>
      </c>
      <c r="G606" s="53" t="s">
        <v>3255</v>
      </c>
      <c r="H606" s="54">
        <v>1347</v>
      </c>
      <c r="I606" s="53" t="s">
        <v>45</v>
      </c>
      <c r="J606" s="360" t="str">
        <f>IF(ISBLANK(INDEX('Policy Characteristics'!D:D,MATCH($C606,'Policy Characteristics'!$C:$C,0))),"",INDEX('Policy Characteristics'!D:D,MATCH($C606,'Policy Characteristics'!$C:$C,0)))</f>
        <v>Electrification + Hydrogen</v>
      </c>
      <c r="K606" s="358" t="str">
        <f>IF(ISBLANK(INDEX('Policy Characteristics'!E:E,MATCH($C606,'Policy Characteristics'!$C:$C,0))),"",INDEX('Policy Characteristics'!E:E,MATCH($C606,'Policy Characteristics'!$C:$C,0)))</f>
        <v>indst fuel type shifting</v>
      </c>
      <c r="L606" s="380">
        <f>IF(ISBLANK(INDEX('Policy Characteristics'!F:F,MATCH($C606,'Policy Characteristics'!$C:$C,0))),"",INDEX('Policy Characteristics'!F:F,MATCH($C606,'Policy Characteristics'!$C:$C,0)))</f>
        <v>0</v>
      </c>
      <c r="M606" s="380">
        <f>IF(ISBLANK(INDEX('Policy Characteristics'!G:G,MATCH($C606,'Policy Characteristics'!$C:$C,0))),"",INDEX('Policy Characteristics'!G:G,MATCH($C606,'Policy Characteristics'!$C:$C,0)))</f>
        <v>1</v>
      </c>
      <c r="N606" s="380">
        <f>IF(ISBLANK(INDEX('Policy Characteristics'!H:H,MATCH($C606,'Policy Characteristics'!$C:$C,0))),"",INDEX('Policy Characteristics'!H:H,MATCH($C606,'Policy Characteristics'!$C:$C,0)))</f>
        <v>0.01</v>
      </c>
      <c r="O606" s="358" t="str">
        <f>IF(ISBLANK(INDEX('Policy Characteristics'!I:I,MATCH($C606,'Policy Characteristics'!$C:$C,0))),"",INDEX('Policy Characteristics'!I:I,MATCH($C606,'Policy Characteristics'!$C:$C,0)))</f>
        <v>% of fuel shifted</v>
      </c>
      <c r="P606" s="358"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6" s="358" t="str">
        <f>IF(ISBLANK(INDEX('Policy Characteristics'!K:K,MATCH($C606,'Policy Characteristics'!$C:$C,0))),"",INDEX('Policy Characteristics'!K:K,MATCH($C606,'Policy Characteristics'!$C:$C,0)))</f>
        <v>industry-ag-main.html#fuel-switching</v>
      </c>
      <c r="R606" s="358" t="str">
        <f>IF(ISBLANK(INDEX('Policy Characteristics'!L:L,MATCH($C606,'Policy Characteristics'!$C:$C,0))),"",INDEX('Policy Characteristics'!L:L,MATCH($C606,'Policy Characteristics'!$C:$C,0)))</f>
        <v>industry-elec-and-hydrogen.html</v>
      </c>
    </row>
    <row r="607" spans="1:18" x14ac:dyDescent="0.35">
      <c r="A607" s="358" t="str">
        <f>IF(ISBLANK(INDEX('Policy Characteristics'!A:A,MATCH($C607,'Policy Characteristics'!$C:$C,0))),"",INDEX('Policy Characteristics'!A:A,MATCH($C607,'Policy Characteristics'!$C:$C,0)))</f>
        <v>Industry</v>
      </c>
      <c r="B607" s="358" t="str">
        <f>IF(ISBLANK(INDEX('Policy Characteristics'!B:B,MATCH($C607,'Policy Characteristics'!$C:$C,0))),"",INDEX('Policy Characteristics'!B:B,MATCH($C607,'Policy Characteristics'!$C:$C,0)))</f>
        <v>Electrification + Hydrogen</v>
      </c>
      <c r="C607" s="362" t="str">
        <f t="shared" si="34"/>
        <v>Fraction of Industrial Fuel Use Shifted to Other Fuels</v>
      </c>
      <c r="D607" s="9" t="s">
        <v>3233</v>
      </c>
      <c r="E607" s="53" t="s">
        <v>2463</v>
      </c>
      <c r="F607" s="195" t="s">
        <v>3195</v>
      </c>
      <c r="G607" s="53" t="s">
        <v>3246</v>
      </c>
      <c r="H607" s="54">
        <v>1348</v>
      </c>
      <c r="I607" s="53" t="s">
        <v>45</v>
      </c>
      <c r="J607" s="360" t="str">
        <f>IF(ISBLANK(INDEX('Policy Characteristics'!D:D,MATCH($C607,'Policy Characteristics'!$C:$C,0))),"",INDEX('Policy Characteristics'!D:D,MATCH($C607,'Policy Characteristics'!$C:$C,0)))</f>
        <v>Electrification + Hydrogen</v>
      </c>
      <c r="K607" s="358" t="str">
        <f>IF(ISBLANK(INDEX('Policy Characteristics'!E:E,MATCH($C607,'Policy Characteristics'!$C:$C,0))),"",INDEX('Policy Characteristics'!E:E,MATCH($C607,'Policy Characteristics'!$C:$C,0)))</f>
        <v>indst fuel type shifting</v>
      </c>
      <c r="L607" s="380">
        <f>IF(ISBLANK(INDEX('Policy Characteristics'!F:F,MATCH($C607,'Policy Characteristics'!$C:$C,0))),"",INDEX('Policy Characteristics'!F:F,MATCH($C607,'Policy Characteristics'!$C:$C,0)))</f>
        <v>0</v>
      </c>
      <c r="M607" s="380">
        <f>IF(ISBLANK(INDEX('Policy Characteristics'!G:G,MATCH($C607,'Policy Characteristics'!$C:$C,0))),"",INDEX('Policy Characteristics'!G:G,MATCH($C607,'Policy Characteristics'!$C:$C,0)))</f>
        <v>1</v>
      </c>
      <c r="N607" s="380">
        <f>IF(ISBLANK(INDEX('Policy Characteristics'!H:H,MATCH($C607,'Policy Characteristics'!$C:$C,0))),"",INDEX('Policy Characteristics'!H:H,MATCH($C607,'Policy Characteristics'!$C:$C,0)))</f>
        <v>0.01</v>
      </c>
      <c r="O607" s="358" t="str">
        <f>IF(ISBLANK(INDEX('Policy Characteristics'!I:I,MATCH($C607,'Policy Characteristics'!$C:$C,0))),"",INDEX('Policy Characteristics'!I:I,MATCH($C607,'Policy Characteristics'!$C:$C,0)))</f>
        <v>% of fuel shifted</v>
      </c>
      <c r="P607" s="358"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7" s="358" t="str">
        <f>IF(ISBLANK(INDEX('Policy Characteristics'!K:K,MATCH($C607,'Policy Characteristics'!$C:$C,0))),"",INDEX('Policy Characteristics'!K:K,MATCH($C607,'Policy Characteristics'!$C:$C,0)))</f>
        <v>industry-ag-main.html#fuel-switching</v>
      </c>
      <c r="R607" s="358" t="str">
        <f>IF(ISBLANK(INDEX('Policy Characteristics'!L:L,MATCH($C607,'Policy Characteristics'!$C:$C,0))),"",INDEX('Policy Characteristics'!L:L,MATCH($C607,'Policy Characteristics'!$C:$C,0)))</f>
        <v>industry-elec-and-hydrogen.html</v>
      </c>
    </row>
    <row r="608" spans="1:18" x14ac:dyDescent="0.35">
      <c r="A608" s="358" t="str">
        <f>IF(ISBLANK(INDEX('Policy Characteristics'!A:A,MATCH($C608,'Policy Characteristics'!$C:$C,0))),"",INDEX('Policy Characteristics'!A:A,MATCH($C608,'Policy Characteristics'!$C:$C,0)))</f>
        <v>Industry</v>
      </c>
      <c r="B608" s="358" t="str">
        <f>IF(ISBLANK(INDEX('Policy Characteristics'!B:B,MATCH($C608,'Policy Characteristics'!$C:$C,0))),"",INDEX('Policy Characteristics'!B:B,MATCH($C608,'Policy Characteristics'!$C:$C,0)))</f>
        <v>Electrification + Hydrogen</v>
      </c>
      <c r="C608" s="362" t="str">
        <f t="shared" si="34"/>
        <v>Fraction of Industrial Fuel Use Shifted to Other Fuels</v>
      </c>
      <c r="D608" s="9" t="s">
        <v>3233</v>
      </c>
      <c r="E608" s="53" t="s">
        <v>2464</v>
      </c>
      <c r="F608" s="195" t="s">
        <v>3195</v>
      </c>
      <c r="G608" s="53" t="s">
        <v>3247</v>
      </c>
      <c r="H608" s="54">
        <v>1349</v>
      </c>
      <c r="I608" s="53" t="s">
        <v>46</v>
      </c>
      <c r="J608" s="360" t="str">
        <f>IF(ISBLANK(INDEX('Policy Characteristics'!D:D,MATCH($C608,'Policy Characteristics'!$C:$C,0))),"",INDEX('Policy Characteristics'!D:D,MATCH($C608,'Policy Characteristics'!$C:$C,0)))</f>
        <v>Electrification + Hydrogen</v>
      </c>
      <c r="K608" s="358" t="str">
        <f>IF(ISBLANK(INDEX('Policy Characteristics'!E:E,MATCH($C608,'Policy Characteristics'!$C:$C,0))),"",INDEX('Policy Characteristics'!E:E,MATCH($C608,'Policy Characteristics'!$C:$C,0)))</f>
        <v>indst fuel type shifting</v>
      </c>
      <c r="L608" s="380">
        <f>IF(ISBLANK(INDEX('Policy Characteristics'!F:F,MATCH($C608,'Policy Characteristics'!$C:$C,0))),"",INDEX('Policy Characteristics'!F:F,MATCH($C608,'Policy Characteristics'!$C:$C,0)))</f>
        <v>0</v>
      </c>
      <c r="M608" s="380">
        <f>IF(ISBLANK(INDEX('Policy Characteristics'!G:G,MATCH($C608,'Policy Characteristics'!$C:$C,0))),"",INDEX('Policy Characteristics'!G:G,MATCH($C608,'Policy Characteristics'!$C:$C,0)))</f>
        <v>1</v>
      </c>
      <c r="N608" s="380">
        <f>IF(ISBLANK(INDEX('Policy Characteristics'!H:H,MATCH($C608,'Policy Characteristics'!$C:$C,0))),"",INDEX('Policy Characteristics'!H:H,MATCH($C608,'Policy Characteristics'!$C:$C,0)))</f>
        <v>0.01</v>
      </c>
      <c r="O608" s="358" t="str">
        <f>IF(ISBLANK(INDEX('Policy Characteristics'!I:I,MATCH($C608,'Policy Characteristics'!$C:$C,0))),"",INDEX('Policy Characteristics'!I:I,MATCH($C608,'Policy Characteristics'!$C:$C,0)))</f>
        <v>% of fuel shifted</v>
      </c>
      <c r="P608" s="358"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8" s="358" t="str">
        <f>IF(ISBLANK(INDEX('Policy Characteristics'!K:K,MATCH($C608,'Policy Characteristics'!$C:$C,0))),"",INDEX('Policy Characteristics'!K:K,MATCH($C608,'Policy Characteristics'!$C:$C,0)))</f>
        <v>industry-ag-main.html#fuel-switching</v>
      </c>
      <c r="R608" s="358" t="str">
        <f>IF(ISBLANK(INDEX('Policy Characteristics'!L:L,MATCH($C608,'Policy Characteristics'!$C:$C,0))),"",INDEX('Policy Characteristics'!L:L,MATCH($C608,'Policy Characteristics'!$C:$C,0)))</f>
        <v>industry-elec-and-hydrogen.html</v>
      </c>
    </row>
    <row r="609" spans="1:18" x14ac:dyDescent="0.35">
      <c r="A609" s="358" t="str">
        <f>IF(ISBLANK(INDEX('Policy Characteristics'!A:A,MATCH($C609,'Policy Characteristics'!$C:$C,0))),"",INDEX('Policy Characteristics'!A:A,MATCH($C609,'Policy Characteristics'!$C:$C,0)))</f>
        <v>Industry</v>
      </c>
      <c r="B609" s="358" t="str">
        <f>IF(ISBLANK(INDEX('Policy Characteristics'!B:B,MATCH($C609,'Policy Characteristics'!$C:$C,0))),"",INDEX('Policy Characteristics'!B:B,MATCH($C609,'Policy Characteristics'!$C:$C,0)))</f>
        <v>Electrification + Hydrogen</v>
      </c>
      <c r="C609" s="362" t="str">
        <f t="shared" si="34"/>
        <v>Fraction of Industrial Fuel Use Shifted to Other Fuels</v>
      </c>
      <c r="D609" s="9" t="s">
        <v>3233</v>
      </c>
      <c r="E609" s="53" t="s">
        <v>2465</v>
      </c>
      <c r="F609" s="195" t="s">
        <v>3195</v>
      </c>
      <c r="G609" s="53" t="s">
        <v>3248</v>
      </c>
      <c r="H609" s="54">
        <v>1350</v>
      </c>
      <c r="I609" s="53" t="s">
        <v>46</v>
      </c>
      <c r="J609" s="360" t="str">
        <f>IF(ISBLANK(INDEX('Policy Characteristics'!D:D,MATCH($C609,'Policy Characteristics'!$C:$C,0))),"",INDEX('Policy Characteristics'!D:D,MATCH($C609,'Policy Characteristics'!$C:$C,0)))</f>
        <v>Electrification + Hydrogen</v>
      </c>
      <c r="K609" s="358" t="str">
        <f>IF(ISBLANK(INDEX('Policy Characteristics'!E:E,MATCH($C609,'Policy Characteristics'!$C:$C,0))),"",INDEX('Policy Characteristics'!E:E,MATCH($C609,'Policy Characteristics'!$C:$C,0)))</f>
        <v>indst fuel type shifting</v>
      </c>
      <c r="L609" s="380">
        <f>IF(ISBLANK(INDEX('Policy Characteristics'!F:F,MATCH($C609,'Policy Characteristics'!$C:$C,0))),"",INDEX('Policy Characteristics'!F:F,MATCH($C609,'Policy Characteristics'!$C:$C,0)))</f>
        <v>0</v>
      </c>
      <c r="M609" s="380">
        <f>IF(ISBLANK(INDEX('Policy Characteristics'!G:G,MATCH($C609,'Policy Characteristics'!$C:$C,0))),"",INDEX('Policy Characteristics'!G:G,MATCH($C609,'Policy Characteristics'!$C:$C,0)))</f>
        <v>1</v>
      </c>
      <c r="N609" s="380">
        <f>IF(ISBLANK(INDEX('Policy Characteristics'!H:H,MATCH($C609,'Policy Characteristics'!$C:$C,0))),"",INDEX('Policy Characteristics'!H:H,MATCH($C609,'Policy Characteristics'!$C:$C,0)))</f>
        <v>0.01</v>
      </c>
      <c r="O609" s="358" t="str">
        <f>IF(ISBLANK(INDEX('Policy Characteristics'!I:I,MATCH($C609,'Policy Characteristics'!$C:$C,0))),"",INDEX('Policy Characteristics'!I:I,MATCH($C609,'Policy Characteristics'!$C:$C,0)))</f>
        <v>% of fuel shifted</v>
      </c>
      <c r="P609" s="358"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9" s="358" t="str">
        <f>IF(ISBLANK(INDEX('Policy Characteristics'!K:K,MATCH($C609,'Policy Characteristics'!$C:$C,0))),"",INDEX('Policy Characteristics'!K:K,MATCH($C609,'Policy Characteristics'!$C:$C,0)))</f>
        <v>industry-ag-main.html#fuel-switching</v>
      </c>
      <c r="R609" s="358" t="str">
        <f>IF(ISBLANK(INDEX('Policy Characteristics'!L:L,MATCH($C609,'Policy Characteristics'!$C:$C,0))),"",INDEX('Policy Characteristics'!L:L,MATCH($C609,'Policy Characteristics'!$C:$C,0)))</f>
        <v>industry-elec-and-hydrogen.html</v>
      </c>
    </row>
    <row r="610" spans="1:18" x14ac:dyDescent="0.35">
      <c r="A610" s="358" t="str">
        <f>IF(ISBLANK(INDEX('Policy Characteristics'!A:A,MATCH($C610,'Policy Characteristics'!$C:$C,0))),"",INDEX('Policy Characteristics'!A:A,MATCH($C610,'Policy Characteristics'!$C:$C,0)))</f>
        <v>Industry</v>
      </c>
      <c r="B610" s="358" t="str">
        <f>IF(ISBLANK(INDEX('Policy Characteristics'!B:B,MATCH($C610,'Policy Characteristics'!$C:$C,0))),"",INDEX('Policy Characteristics'!B:B,MATCH($C610,'Policy Characteristics'!$C:$C,0)))</f>
        <v>Electrification + Hydrogen</v>
      </c>
      <c r="C610" s="362" t="str">
        <f t="shared" si="34"/>
        <v>Fraction of Industrial Fuel Use Shifted to Other Fuels</v>
      </c>
      <c r="D610" s="9" t="s">
        <v>3233</v>
      </c>
      <c r="E610" s="53" t="s">
        <v>2466</v>
      </c>
      <c r="F610" s="195" t="s">
        <v>3195</v>
      </c>
      <c r="G610" s="53" t="s">
        <v>3249</v>
      </c>
      <c r="H610" s="54">
        <v>1351</v>
      </c>
      <c r="I610" s="53" t="s">
        <v>46</v>
      </c>
      <c r="J610" s="360" t="str">
        <f>IF(ISBLANK(INDEX('Policy Characteristics'!D:D,MATCH($C610,'Policy Characteristics'!$C:$C,0))),"",INDEX('Policy Characteristics'!D:D,MATCH($C610,'Policy Characteristics'!$C:$C,0)))</f>
        <v>Electrification + Hydrogen</v>
      </c>
      <c r="K610" s="358" t="str">
        <f>IF(ISBLANK(INDEX('Policy Characteristics'!E:E,MATCH($C610,'Policy Characteristics'!$C:$C,0))),"",INDEX('Policy Characteristics'!E:E,MATCH($C610,'Policy Characteristics'!$C:$C,0)))</f>
        <v>indst fuel type shifting</v>
      </c>
      <c r="L610" s="380">
        <f>IF(ISBLANK(INDEX('Policy Characteristics'!F:F,MATCH($C610,'Policy Characteristics'!$C:$C,0))),"",INDEX('Policy Characteristics'!F:F,MATCH($C610,'Policy Characteristics'!$C:$C,0)))</f>
        <v>0</v>
      </c>
      <c r="M610" s="380">
        <f>IF(ISBLANK(INDEX('Policy Characteristics'!G:G,MATCH($C610,'Policy Characteristics'!$C:$C,0))),"",INDEX('Policy Characteristics'!G:G,MATCH($C610,'Policy Characteristics'!$C:$C,0)))</f>
        <v>1</v>
      </c>
      <c r="N610" s="380">
        <f>IF(ISBLANK(INDEX('Policy Characteristics'!H:H,MATCH($C610,'Policy Characteristics'!$C:$C,0))),"",INDEX('Policy Characteristics'!H:H,MATCH($C610,'Policy Characteristics'!$C:$C,0)))</f>
        <v>0.01</v>
      </c>
      <c r="O610" s="358" t="str">
        <f>IF(ISBLANK(INDEX('Policy Characteristics'!I:I,MATCH($C610,'Policy Characteristics'!$C:$C,0))),"",INDEX('Policy Characteristics'!I:I,MATCH($C610,'Policy Characteristics'!$C:$C,0)))</f>
        <v>% of fuel shifted</v>
      </c>
      <c r="P610" s="358"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0" s="358" t="str">
        <f>IF(ISBLANK(INDEX('Policy Characteristics'!K:K,MATCH($C610,'Policy Characteristics'!$C:$C,0))),"",INDEX('Policy Characteristics'!K:K,MATCH($C610,'Policy Characteristics'!$C:$C,0)))</f>
        <v>industry-ag-main.html#fuel-switching</v>
      </c>
      <c r="R610" s="358" t="str">
        <f>IF(ISBLANK(INDEX('Policy Characteristics'!L:L,MATCH($C610,'Policy Characteristics'!$C:$C,0))),"",INDEX('Policy Characteristics'!L:L,MATCH($C610,'Policy Characteristics'!$C:$C,0)))</f>
        <v>industry-elec-and-hydrogen.html</v>
      </c>
    </row>
    <row r="611" spans="1:18" x14ac:dyDescent="0.35">
      <c r="A611" s="358" t="str">
        <f>IF(ISBLANK(INDEX('Policy Characteristics'!A:A,MATCH($C611,'Policy Characteristics'!$C:$C,0))),"",INDEX('Policy Characteristics'!A:A,MATCH($C611,'Policy Characteristics'!$C:$C,0)))</f>
        <v>Industry</v>
      </c>
      <c r="B611" s="358" t="str">
        <f>IF(ISBLANK(INDEX('Policy Characteristics'!B:B,MATCH($C611,'Policy Characteristics'!$C:$C,0))),"",INDEX('Policy Characteristics'!B:B,MATCH($C611,'Policy Characteristics'!$C:$C,0)))</f>
        <v>Electrification + Hydrogen</v>
      </c>
      <c r="C611" s="362" t="str">
        <f t="shared" si="34"/>
        <v>Fraction of Industrial Fuel Use Shifted to Other Fuels</v>
      </c>
      <c r="D611" s="9" t="s">
        <v>3233</v>
      </c>
      <c r="E611" s="53" t="s">
        <v>2467</v>
      </c>
      <c r="F611" s="195" t="s">
        <v>3195</v>
      </c>
      <c r="G611" s="53" t="s">
        <v>3250</v>
      </c>
      <c r="H611" s="54">
        <v>1352</v>
      </c>
      <c r="I611" s="53" t="s">
        <v>46</v>
      </c>
      <c r="J611" s="360" t="str">
        <f>IF(ISBLANK(INDEX('Policy Characteristics'!D:D,MATCH($C611,'Policy Characteristics'!$C:$C,0))),"",INDEX('Policy Characteristics'!D:D,MATCH($C611,'Policy Characteristics'!$C:$C,0)))</f>
        <v>Electrification + Hydrogen</v>
      </c>
      <c r="K611" s="358" t="str">
        <f>IF(ISBLANK(INDEX('Policy Characteristics'!E:E,MATCH($C611,'Policy Characteristics'!$C:$C,0))),"",INDEX('Policy Characteristics'!E:E,MATCH($C611,'Policy Characteristics'!$C:$C,0)))</f>
        <v>indst fuel type shifting</v>
      </c>
      <c r="L611" s="380">
        <f>IF(ISBLANK(INDEX('Policy Characteristics'!F:F,MATCH($C611,'Policy Characteristics'!$C:$C,0))),"",INDEX('Policy Characteristics'!F:F,MATCH($C611,'Policy Characteristics'!$C:$C,0)))</f>
        <v>0</v>
      </c>
      <c r="M611" s="380">
        <f>IF(ISBLANK(INDEX('Policy Characteristics'!G:G,MATCH($C611,'Policy Characteristics'!$C:$C,0))),"",INDEX('Policy Characteristics'!G:G,MATCH($C611,'Policy Characteristics'!$C:$C,0)))</f>
        <v>1</v>
      </c>
      <c r="N611" s="380">
        <f>IF(ISBLANK(INDEX('Policy Characteristics'!H:H,MATCH($C611,'Policy Characteristics'!$C:$C,0))),"",INDEX('Policy Characteristics'!H:H,MATCH($C611,'Policy Characteristics'!$C:$C,0)))</f>
        <v>0.01</v>
      </c>
      <c r="O611" s="358" t="str">
        <f>IF(ISBLANK(INDEX('Policy Characteristics'!I:I,MATCH($C611,'Policy Characteristics'!$C:$C,0))),"",INDEX('Policy Characteristics'!I:I,MATCH($C611,'Policy Characteristics'!$C:$C,0)))</f>
        <v>% of fuel shifted</v>
      </c>
      <c r="P611" s="358"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1" s="358" t="str">
        <f>IF(ISBLANK(INDEX('Policy Characteristics'!K:K,MATCH($C611,'Policy Characteristics'!$C:$C,0))),"",INDEX('Policy Characteristics'!K:K,MATCH($C611,'Policy Characteristics'!$C:$C,0)))</f>
        <v>industry-ag-main.html#fuel-switching</v>
      </c>
      <c r="R611" s="358" t="str">
        <f>IF(ISBLANK(INDEX('Policy Characteristics'!L:L,MATCH($C611,'Policy Characteristics'!$C:$C,0))),"",INDEX('Policy Characteristics'!L:L,MATCH($C611,'Policy Characteristics'!$C:$C,0)))</f>
        <v>industry-elec-and-hydrogen.html</v>
      </c>
    </row>
    <row r="612" spans="1:18" x14ac:dyDescent="0.35">
      <c r="A612" s="358" t="str">
        <f>IF(ISBLANK(INDEX('Policy Characteristics'!A:A,MATCH($C612,'Policy Characteristics'!$C:$C,0))),"",INDEX('Policy Characteristics'!A:A,MATCH($C612,'Policy Characteristics'!$C:$C,0)))</f>
        <v>Industry</v>
      </c>
      <c r="B612" s="358" t="str">
        <f>IF(ISBLANK(INDEX('Policy Characteristics'!B:B,MATCH($C612,'Policy Characteristics'!$C:$C,0))),"",INDEX('Policy Characteristics'!B:B,MATCH($C612,'Policy Characteristics'!$C:$C,0)))</f>
        <v>Electrification + Hydrogen</v>
      </c>
      <c r="C612" s="362" t="str">
        <f t="shared" ref="C612:C675" si="35">C$467</f>
        <v>Fraction of Industrial Fuel Use Shifted to Other Fuels</v>
      </c>
      <c r="D612" s="9" t="s">
        <v>3233</v>
      </c>
      <c r="E612" s="53" t="s">
        <v>2468</v>
      </c>
      <c r="F612" s="195" t="s">
        <v>3195</v>
      </c>
      <c r="G612" s="53" t="s">
        <v>3251</v>
      </c>
      <c r="H612" s="54">
        <v>1353</v>
      </c>
      <c r="I612" s="53" t="s">
        <v>46</v>
      </c>
      <c r="J612" s="360" t="str">
        <f>IF(ISBLANK(INDEX('Policy Characteristics'!D:D,MATCH($C612,'Policy Characteristics'!$C:$C,0))),"",INDEX('Policy Characteristics'!D:D,MATCH($C612,'Policy Characteristics'!$C:$C,0)))</f>
        <v>Electrification + Hydrogen</v>
      </c>
      <c r="K612" s="358" t="str">
        <f>IF(ISBLANK(INDEX('Policy Characteristics'!E:E,MATCH($C612,'Policy Characteristics'!$C:$C,0))),"",INDEX('Policy Characteristics'!E:E,MATCH($C612,'Policy Characteristics'!$C:$C,0)))</f>
        <v>indst fuel type shifting</v>
      </c>
      <c r="L612" s="380">
        <f>IF(ISBLANK(INDEX('Policy Characteristics'!F:F,MATCH($C612,'Policy Characteristics'!$C:$C,0))),"",INDEX('Policy Characteristics'!F:F,MATCH($C612,'Policy Characteristics'!$C:$C,0)))</f>
        <v>0</v>
      </c>
      <c r="M612" s="380">
        <f>IF(ISBLANK(INDEX('Policy Characteristics'!G:G,MATCH($C612,'Policy Characteristics'!$C:$C,0))),"",INDEX('Policy Characteristics'!G:G,MATCH($C612,'Policy Characteristics'!$C:$C,0)))</f>
        <v>1</v>
      </c>
      <c r="N612" s="380">
        <f>IF(ISBLANK(INDEX('Policy Characteristics'!H:H,MATCH($C612,'Policy Characteristics'!$C:$C,0))),"",INDEX('Policy Characteristics'!H:H,MATCH($C612,'Policy Characteristics'!$C:$C,0)))</f>
        <v>0.01</v>
      </c>
      <c r="O612" s="358" t="str">
        <f>IF(ISBLANK(INDEX('Policy Characteristics'!I:I,MATCH($C612,'Policy Characteristics'!$C:$C,0))),"",INDEX('Policy Characteristics'!I:I,MATCH($C612,'Policy Characteristics'!$C:$C,0)))</f>
        <v>% of fuel shifted</v>
      </c>
      <c r="P612" s="358"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2" s="358" t="str">
        <f>IF(ISBLANK(INDEX('Policy Characteristics'!K:K,MATCH($C612,'Policy Characteristics'!$C:$C,0))),"",INDEX('Policy Characteristics'!K:K,MATCH($C612,'Policy Characteristics'!$C:$C,0)))</f>
        <v>industry-ag-main.html#fuel-switching</v>
      </c>
      <c r="R612" s="358" t="str">
        <f>IF(ISBLANK(INDEX('Policy Characteristics'!L:L,MATCH($C612,'Policy Characteristics'!$C:$C,0))),"",INDEX('Policy Characteristics'!L:L,MATCH($C612,'Policy Characteristics'!$C:$C,0)))</f>
        <v>industry-elec-and-hydrogen.html</v>
      </c>
    </row>
    <row r="613" spans="1:18" x14ac:dyDescent="0.35">
      <c r="A613" s="358" t="str">
        <f>IF(ISBLANK(INDEX('Policy Characteristics'!A:A,MATCH($C613,'Policy Characteristics'!$C:$C,0))),"",INDEX('Policy Characteristics'!A:A,MATCH($C613,'Policy Characteristics'!$C:$C,0)))</f>
        <v>Industry</v>
      </c>
      <c r="B613" s="358" t="str">
        <f>IF(ISBLANK(INDEX('Policy Characteristics'!B:B,MATCH($C613,'Policy Characteristics'!$C:$C,0))),"",INDEX('Policy Characteristics'!B:B,MATCH($C613,'Policy Characteristics'!$C:$C,0)))</f>
        <v>Electrification + Hydrogen</v>
      </c>
      <c r="C613" s="362" t="str">
        <f t="shared" si="35"/>
        <v>Fraction of Industrial Fuel Use Shifted to Other Fuels</v>
      </c>
      <c r="D613" s="9" t="s">
        <v>3233</v>
      </c>
      <c r="E613" s="53" t="s">
        <v>2805</v>
      </c>
      <c r="F613" s="195" t="s">
        <v>3195</v>
      </c>
      <c r="G613" s="53" t="s">
        <v>3252</v>
      </c>
      <c r="H613" s="54">
        <v>1354</v>
      </c>
      <c r="I613" s="53" t="s">
        <v>46</v>
      </c>
      <c r="J613" s="360" t="str">
        <f>IF(ISBLANK(INDEX('Policy Characteristics'!D:D,MATCH($C613,'Policy Characteristics'!$C:$C,0))),"",INDEX('Policy Characteristics'!D:D,MATCH($C613,'Policy Characteristics'!$C:$C,0)))</f>
        <v>Electrification + Hydrogen</v>
      </c>
      <c r="K613" s="358" t="str">
        <f>IF(ISBLANK(INDEX('Policy Characteristics'!E:E,MATCH($C613,'Policy Characteristics'!$C:$C,0))),"",INDEX('Policy Characteristics'!E:E,MATCH($C613,'Policy Characteristics'!$C:$C,0)))</f>
        <v>indst fuel type shifting</v>
      </c>
      <c r="L613" s="380">
        <f>IF(ISBLANK(INDEX('Policy Characteristics'!F:F,MATCH($C613,'Policy Characteristics'!$C:$C,0))),"",INDEX('Policy Characteristics'!F:F,MATCH($C613,'Policy Characteristics'!$C:$C,0)))</f>
        <v>0</v>
      </c>
      <c r="M613" s="380">
        <f>IF(ISBLANK(INDEX('Policy Characteristics'!G:G,MATCH($C613,'Policy Characteristics'!$C:$C,0))),"",INDEX('Policy Characteristics'!G:G,MATCH($C613,'Policy Characteristics'!$C:$C,0)))</f>
        <v>1</v>
      </c>
      <c r="N613" s="380">
        <f>IF(ISBLANK(INDEX('Policy Characteristics'!H:H,MATCH($C613,'Policy Characteristics'!$C:$C,0))),"",INDEX('Policy Characteristics'!H:H,MATCH($C613,'Policy Characteristics'!$C:$C,0)))</f>
        <v>0.01</v>
      </c>
      <c r="O613" s="358" t="str">
        <f>IF(ISBLANK(INDEX('Policy Characteristics'!I:I,MATCH($C613,'Policy Characteristics'!$C:$C,0))),"",INDEX('Policy Characteristics'!I:I,MATCH($C613,'Policy Characteristics'!$C:$C,0)))</f>
        <v>% of fuel shifted</v>
      </c>
      <c r="P613" s="358"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3" s="358" t="str">
        <f>IF(ISBLANK(INDEX('Policy Characteristics'!K:K,MATCH($C613,'Policy Characteristics'!$C:$C,0))),"",INDEX('Policy Characteristics'!K:K,MATCH($C613,'Policy Characteristics'!$C:$C,0)))</f>
        <v>industry-ag-main.html#fuel-switching</v>
      </c>
      <c r="R613" s="358" t="str">
        <f>IF(ISBLANK(INDEX('Policy Characteristics'!L:L,MATCH($C613,'Policy Characteristics'!$C:$C,0))),"",INDEX('Policy Characteristics'!L:L,MATCH($C613,'Policy Characteristics'!$C:$C,0)))</f>
        <v>industry-elec-and-hydrogen.html</v>
      </c>
    </row>
    <row r="614" spans="1:18" x14ac:dyDescent="0.35">
      <c r="A614" s="358" t="str">
        <f>IF(ISBLANK(INDEX('Policy Characteristics'!A:A,MATCH($C614,'Policy Characteristics'!$C:$C,0))),"",INDEX('Policy Characteristics'!A:A,MATCH($C614,'Policy Characteristics'!$C:$C,0)))</f>
        <v>Industry</v>
      </c>
      <c r="B614" s="358" t="str">
        <f>IF(ISBLANK(INDEX('Policy Characteristics'!B:B,MATCH($C614,'Policy Characteristics'!$C:$C,0))),"",INDEX('Policy Characteristics'!B:B,MATCH($C614,'Policy Characteristics'!$C:$C,0)))</f>
        <v>Electrification + Hydrogen</v>
      </c>
      <c r="C614" s="362" t="str">
        <f t="shared" si="35"/>
        <v>Fraction of Industrial Fuel Use Shifted to Other Fuels</v>
      </c>
      <c r="D614" s="9" t="s">
        <v>3233</v>
      </c>
      <c r="E614" s="53" t="s">
        <v>2806</v>
      </c>
      <c r="F614" s="195" t="s">
        <v>3195</v>
      </c>
      <c r="G614" s="53" t="s">
        <v>3253</v>
      </c>
      <c r="H614" s="54">
        <v>1355</v>
      </c>
      <c r="I614" s="53" t="s">
        <v>46</v>
      </c>
      <c r="J614" s="360" t="str">
        <f>IF(ISBLANK(INDEX('Policy Characteristics'!D:D,MATCH($C614,'Policy Characteristics'!$C:$C,0))),"",INDEX('Policy Characteristics'!D:D,MATCH($C614,'Policy Characteristics'!$C:$C,0)))</f>
        <v>Electrification + Hydrogen</v>
      </c>
      <c r="K614" s="358" t="str">
        <f>IF(ISBLANK(INDEX('Policy Characteristics'!E:E,MATCH($C614,'Policy Characteristics'!$C:$C,0))),"",INDEX('Policy Characteristics'!E:E,MATCH($C614,'Policy Characteristics'!$C:$C,0)))</f>
        <v>indst fuel type shifting</v>
      </c>
      <c r="L614" s="380">
        <f>IF(ISBLANK(INDEX('Policy Characteristics'!F:F,MATCH($C614,'Policy Characteristics'!$C:$C,0))),"",INDEX('Policy Characteristics'!F:F,MATCH($C614,'Policy Characteristics'!$C:$C,0)))</f>
        <v>0</v>
      </c>
      <c r="M614" s="380">
        <f>IF(ISBLANK(INDEX('Policy Characteristics'!G:G,MATCH($C614,'Policy Characteristics'!$C:$C,0))),"",INDEX('Policy Characteristics'!G:G,MATCH($C614,'Policy Characteristics'!$C:$C,0)))</f>
        <v>1</v>
      </c>
      <c r="N614" s="380">
        <f>IF(ISBLANK(INDEX('Policy Characteristics'!H:H,MATCH($C614,'Policy Characteristics'!$C:$C,0))),"",INDEX('Policy Characteristics'!H:H,MATCH($C614,'Policy Characteristics'!$C:$C,0)))</f>
        <v>0.01</v>
      </c>
      <c r="O614" s="358" t="str">
        <f>IF(ISBLANK(INDEX('Policy Characteristics'!I:I,MATCH($C614,'Policy Characteristics'!$C:$C,0))),"",INDEX('Policy Characteristics'!I:I,MATCH($C614,'Policy Characteristics'!$C:$C,0)))</f>
        <v>% of fuel shifted</v>
      </c>
      <c r="P614" s="358"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4" s="358" t="str">
        <f>IF(ISBLANK(INDEX('Policy Characteristics'!K:K,MATCH($C614,'Policy Characteristics'!$C:$C,0))),"",INDEX('Policy Characteristics'!K:K,MATCH($C614,'Policy Characteristics'!$C:$C,0)))</f>
        <v>industry-ag-main.html#fuel-switching</v>
      </c>
      <c r="R614" s="358" t="str">
        <f>IF(ISBLANK(INDEX('Policy Characteristics'!L:L,MATCH($C614,'Policy Characteristics'!$C:$C,0))),"",INDEX('Policy Characteristics'!L:L,MATCH($C614,'Policy Characteristics'!$C:$C,0)))</f>
        <v>industry-elec-and-hydrogen.html</v>
      </c>
    </row>
    <row r="615" spans="1:18" x14ac:dyDescent="0.35">
      <c r="A615" s="358" t="str">
        <f>IF(ISBLANK(INDEX('Policy Characteristics'!A:A,MATCH($C615,'Policy Characteristics'!$C:$C,0))),"",INDEX('Policy Characteristics'!A:A,MATCH($C615,'Policy Characteristics'!$C:$C,0)))</f>
        <v>Industry</v>
      </c>
      <c r="B615" s="358" t="str">
        <f>IF(ISBLANK(INDEX('Policy Characteristics'!B:B,MATCH($C615,'Policy Characteristics'!$C:$C,0))),"",INDEX('Policy Characteristics'!B:B,MATCH($C615,'Policy Characteristics'!$C:$C,0)))</f>
        <v>Electrification + Hydrogen</v>
      </c>
      <c r="C615" s="362" t="str">
        <f t="shared" si="35"/>
        <v>Fraction of Industrial Fuel Use Shifted to Other Fuels</v>
      </c>
      <c r="D615" s="9" t="s">
        <v>3233</v>
      </c>
      <c r="E615" s="53" t="s">
        <v>2807</v>
      </c>
      <c r="F615" s="195" t="s">
        <v>3195</v>
      </c>
      <c r="G615" s="53" t="s">
        <v>3254</v>
      </c>
      <c r="H615" s="54">
        <v>1356</v>
      </c>
      <c r="I615" s="53" t="s">
        <v>46</v>
      </c>
      <c r="J615" s="360" t="str">
        <f>IF(ISBLANK(INDEX('Policy Characteristics'!D:D,MATCH($C615,'Policy Characteristics'!$C:$C,0))),"",INDEX('Policy Characteristics'!D:D,MATCH($C615,'Policy Characteristics'!$C:$C,0)))</f>
        <v>Electrification + Hydrogen</v>
      </c>
      <c r="K615" s="358" t="str">
        <f>IF(ISBLANK(INDEX('Policy Characteristics'!E:E,MATCH($C615,'Policy Characteristics'!$C:$C,0))),"",INDEX('Policy Characteristics'!E:E,MATCH($C615,'Policy Characteristics'!$C:$C,0)))</f>
        <v>indst fuel type shifting</v>
      </c>
      <c r="L615" s="380">
        <f>IF(ISBLANK(INDEX('Policy Characteristics'!F:F,MATCH($C615,'Policy Characteristics'!$C:$C,0))),"",INDEX('Policy Characteristics'!F:F,MATCH($C615,'Policy Characteristics'!$C:$C,0)))</f>
        <v>0</v>
      </c>
      <c r="M615" s="380">
        <f>IF(ISBLANK(INDEX('Policy Characteristics'!G:G,MATCH($C615,'Policy Characteristics'!$C:$C,0))),"",INDEX('Policy Characteristics'!G:G,MATCH($C615,'Policy Characteristics'!$C:$C,0)))</f>
        <v>1</v>
      </c>
      <c r="N615" s="380">
        <f>IF(ISBLANK(INDEX('Policy Characteristics'!H:H,MATCH($C615,'Policy Characteristics'!$C:$C,0))),"",INDEX('Policy Characteristics'!H:H,MATCH($C615,'Policy Characteristics'!$C:$C,0)))</f>
        <v>0.01</v>
      </c>
      <c r="O615" s="358" t="str">
        <f>IF(ISBLANK(INDEX('Policy Characteristics'!I:I,MATCH($C615,'Policy Characteristics'!$C:$C,0))),"",INDEX('Policy Characteristics'!I:I,MATCH($C615,'Policy Characteristics'!$C:$C,0)))</f>
        <v>% of fuel shifted</v>
      </c>
      <c r="P615" s="358"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5" s="358" t="str">
        <f>IF(ISBLANK(INDEX('Policy Characteristics'!K:K,MATCH($C615,'Policy Characteristics'!$C:$C,0))),"",INDEX('Policy Characteristics'!K:K,MATCH($C615,'Policy Characteristics'!$C:$C,0)))</f>
        <v>industry-ag-main.html#fuel-switching</v>
      </c>
      <c r="R615" s="358" t="str">
        <f>IF(ISBLANK(INDEX('Policy Characteristics'!L:L,MATCH($C615,'Policy Characteristics'!$C:$C,0))),"",INDEX('Policy Characteristics'!L:L,MATCH($C615,'Policy Characteristics'!$C:$C,0)))</f>
        <v>industry-elec-and-hydrogen.html</v>
      </c>
    </row>
    <row r="616" spans="1:18" x14ac:dyDescent="0.35">
      <c r="A616" s="358" t="str">
        <f>IF(ISBLANK(INDEX('Policy Characteristics'!A:A,MATCH($C616,'Policy Characteristics'!$C:$C,0))),"",INDEX('Policy Characteristics'!A:A,MATCH($C616,'Policy Characteristics'!$C:$C,0)))</f>
        <v>Industry</v>
      </c>
      <c r="B616" s="358" t="str">
        <f>IF(ISBLANK(INDEX('Policy Characteristics'!B:B,MATCH($C616,'Policy Characteristics'!$C:$C,0))),"",INDEX('Policy Characteristics'!B:B,MATCH($C616,'Policy Characteristics'!$C:$C,0)))</f>
        <v>Electrification + Hydrogen</v>
      </c>
      <c r="C616" s="362" t="str">
        <f t="shared" si="35"/>
        <v>Fraction of Industrial Fuel Use Shifted to Other Fuels</v>
      </c>
      <c r="D616" s="9" t="s">
        <v>3233</v>
      </c>
      <c r="E616" s="53" t="s">
        <v>2804</v>
      </c>
      <c r="F616" s="195" t="s">
        <v>3195</v>
      </c>
      <c r="G616" s="53" t="s">
        <v>3255</v>
      </c>
      <c r="H616" s="54">
        <v>1357</v>
      </c>
      <c r="I616" s="53" t="s">
        <v>45</v>
      </c>
      <c r="J616" s="360" t="str">
        <f>IF(ISBLANK(INDEX('Policy Characteristics'!D:D,MATCH($C616,'Policy Characteristics'!$C:$C,0))),"",INDEX('Policy Characteristics'!D:D,MATCH($C616,'Policy Characteristics'!$C:$C,0)))</f>
        <v>Electrification + Hydrogen</v>
      </c>
      <c r="K616" s="358" t="str">
        <f>IF(ISBLANK(INDEX('Policy Characteristics'!E:E,MATCH($C616,'Policy Characteristics'!$C:$C,0))),"",INDEX('Policy Characteristics'!E:E,MATCH($C616,'Policy Characteristics'!$C:$C,0)))</f>
        <v>indst fuel type shifting</v>
      </c>
      <c r="L616" s="380">
        <f>IF(ISBLANK(INDEX('Policy Characteristics'!F:F,MATCH($C616,'Policy Characteristics'!$C:$C,0))),"",INDEX('Policy Characteristics'!F:F,MATCH($C616,'Policy Characteristics'!$C:$C,0)))</f>
        <v>0</v>
      </c>
      <c r="M616" s="380">
        <f>IF(ISBLANK(INDEX('Policy Characteristics'!G:G,MATCH($C616,'Policy Characteristics'!$C:$C,0))),"",INDEX('Policy Characteristics'!G:G,MATCH($C616,'Policy Characteristics'!$C:$C,0)))</f>
        <v>1</v>
      </c>
      <c r="N616" s="380">
        <f>IF(ISBLANK(INDEX('Policy Characteristics'!H:H,MATCH($C616,'Policy Characteristics'!$C:$C,0))),"",INDEX('Policy Characteristics'!H:H,MATCH($C616,'Policy Characteristics'!$C:$C,0)))</f>
        <v>0.01</v>
      </c>
      <c r="O616" s="358" t="str">
        <f>IF(ISBLANK(INDEX('Policy Characteristics'!I:I,MATCH($C616,'Policy Characteristics'!$C:$C,0))),"",INDEX('Policy Characteristics'!I:I,MATCH($C616,'Policy Characteristics'!$C:$C,0)))</f>
        <v>% of fuel shifted</v>
      </c>
      <c r="P616" s="358"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6" s="358" t="str">
        <f>IF(ISBLANK(INDEX('Policy Characteristics'!K:K,MATCH($C616,'Policy Characteristics'!$C:$C,0))),"",INDEX('Policy Characteristics'!K:K,MATCH($C616,'Policy Characteristics'!$C:$C,0)))</f>
        <v>industry-ag-main.html#fuel-switching</v>
      </c>
      <c r="R616" s="358" t="str">
        <f>IF(ISBLANK(INDEX('Policy Characteristics'!L:L,MATCH($C616,'Policy Characteristics'!$C:$C,0))),"",INDEX('Policy Characteristics'!L:L,MATCH($C616,'Policy Characteristics'!$C:$C,0)))</f>
        <v>industry-elec-and-hydrogen.html</v>
      </c>
    </row>
    <row r="617" spans="1:18" x14ac:dyDescent="0.35">
      <c r="A617" s="358" t="str">
        <f>IF(ISBLANK(INDEX('Policy Characteristics'!A:A,MATCH($C617,'Policy Characteristics'!$C:$C,0))),"",INDEX('Policy Characteristics'!A:A,MATCH($C617,'Policy Characteristics'!$C:$C,0)))</f>
        <v>Industry</v>
      </c>
      <c r="B617" s="358" t="str">
        <f>IF(ISBLANK(INDEX('Policy Characteristics'!B:B,MATCH($C617,'Policy Characteristics'!$C:$C,0))),"",INDEX('Policy Characteristics'!B:B,MATCH($C617,'Policy Characteristics'!$C:$C,0)))</f>
        <v>Electrification + Hydrogen</v>
      </c>
      <c r="C617" s="362" t="str">
        <f t="shared" si="35"/>
        <v>Fraction of Industrial Fuel Use Shifted to Other Fuels</v>
      </c>
      <c r="D617" s="9" t="s">
        <v>3234</v>
      </c>
      <c r="E617" s="53" t="s">
        <v>2463</v>
      </c>
      <c r="F617" s="195" t="s">
        <v>3196</v>
      </c>
      <c r="G617" s="53" t="s">
        <v>3246</v>
      </c>
      <c r="H617" s="54">
        <v>1358</v>
      </c>
      <c r="I617" s="53" t="s">
        <v>45</v>
      </c>
      <c r="J617" s="360" t="str">
        <f>IF(ISBLANK(INDEX('Policy Characteristics'!D:D,MATCH($C617,'Policy Characteristics'!$C:$C,0))),"",INDEX('Policy Characteristics'!D:D,MATCH($C617,'Policy Characteristics'!$C:$C,0)))</f>
        <v>Electrification + Hydrogen</v>
      </c>
      <c r="K617" s="358" t="str">
        <f>IF(ISBLANK(INDEX('Policy Characteristics'!E:E,MATCH($C617,'Policy Characteristics'!$C:$C,0))),"",INDEX('Policy Characteristics'!E:E,MATCH($C617,'Policy Characteristics'!$C:$C,0)))</f>
        <v>indst fuel type shifting</v>
      </c>
      <c r="L617" s="380">
        <f>IF(ISBLANK(INDEX('Policy Characteristics'!F:F,MATCH($C617,'Policy Characteristics'!$C:$C,0))),"",INDEX('Policy Characteristics'!F:F,MATCH($C617,'Policy Characteristics'!$C:$C,0)))</f>
        <v>0</v>
      </c>
      <c r="M617" s="380">
        <f>IF(ISBLANK(INDEX('Policy Characteristics'!G:G,MATCH($C617,'Policy Characteristics'!$C:$C,0))),"",INDEX('Policy Characteristics'!G:G,MATCH($C617,'Policy Characteristics'!$C:$C,0)))</f>
        <v>1</v>
      </c>
      <c r="N617" s="380">
        <f>IF(ISBLANK(INDEX('Policy Characteristics'!H:H,MATCH($C617,'Policy Characteristics'!$C:$C,0))),"",INDEX('Policy Characteristics'!H:H,MATCH($C617,'Policy Characteristics'!$C:$C,0)))</f>
        <v>0.01</v>
      </c>
      <c r="O617" s="358" t="str">
        <f>IF(ISBLANK(INDEX('Policy Characteristics'!I:I,MATCH($C617,'Policy Characteristics'!$C:$C,0))),"",INDEX('Policy Characteristics'!I:I,MATCH($C617,'Policy Characteristics'!$C:$C,0)))</f>
        <v>% of fuel shifted</v>
      </c>
      <c r="P617" s="358"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7" s="358" t="str">
        <f>IF(ISBLANK(INDEX('Policy Characteristics'!K:K,MATCH($C617,'Policy Characteristics'!$C:$C,0))),"",INDEX('Policy Characteristics'!K:K,MATCH($C617,'Policy Characteristics'!$C:$C,0)))</f>
        <v>industry-ag-main.html#fuel-switching</v>
      </c>
      <c r="R617" s="358" t="str">
        <f>IF(ISBLANK(INDEX('Policy Characteristics'!L:L,MATCH($C617,'Policy Characteristics'!$C:$C,0))),"",INDEX('Policy Characteristics'!L:L,MATCH($C617,'Policy Characteristics'!$C:$C,0)))</f>
        <v>industry-elec-and-hydrogen.html</v>
      </c>
    </row>
    <row r="618" spans="1:18" x14ac:dyDescent="0.35">
      <c r="A618" s="358" t="str">
        <f>IF(ISBLANK(INDEX('Policy Characteristics'!A:A,MATCH($C618,'Policy Characteristics'!$C:$C,0))),"",INDEX('Policy Characteristics'!A:A,MATCH($C618,'Policy Characteristics'!$C:$C,0)))</f>
        <v>Industry</v>
      </c>
      <c r="B618" s="358" t="str">
        <f>IF(ISBLANK(INDEX('Policy Characteristics'!B:B,MATCH($C618,'Policy Characteristics'!$C:$C,0))),"",INDEX('Policy Characteristics'!B:B,MATCH($C618,'Policy Characteristics'!$C:$C,0)))</f>
        <v>Electrification + Hydrogen</v>
      </c>
      <c r="C618" s="362" t="str">
        <f t="shared" si="35"/>
        <v>Fraction of Industrial Fuel Use Shifted to Other Fuels</v>
      </c>
      <c r="D618" s="9" t="s">
        <v>3234</v>
      </c>
      <c r="E618" s="53" t="s">
        <v>2464</v>
      </c>
      <c r="F618" s="195" t="s">
        <v>3196</v>
      </c>
      <c r="G618" s="53" t="s">
        <v>3247</v>
      </c>
      <c r="H618" s="54">
        <v>1359</v>
      </c>
      <c r="I618" s="53" t="s">
        <v>46</v>
      </c>
      <c r="J618" s="360" t="str">
        <f>IF(ISBLANK(INDEX('Policy Characteristics'!D:D,MATCH($C618,'Policy Characteristics'!$C:$C,0))),"",INDEX('Policy Characteristics'!D:D,MATCH($C618,'Policy Characteristics'!$C:$C,0)))</f>
        <v>Electrification + Hydrogen</v>
      </c>
      <c r="K618" s="358" t="str">
        <f>IF(ISBLANK(INDEX('Policy Characteristics'!E:E,MATCH($C618,'Policy Characteristics'!$C:$C,0))),"",INDEX('Policy Characteristics'!E:E,MATCH($C618,'Policy Characteristics'!$C:$C,0)))</f>
        <v>indst fuel type shifting</v>
      </c>
      <c r="L618" s="380">
        <f>IF(ISBLANK(INDEX('Policy Characteristics'!F:F,MATCH($C618,'Policy Characteristics'!$C:$C,0))),"",INDEX('Policy Characteristics'!F:F,MATCH($C618,'Policy Characteristics'!$C:$C,0)))</f>
        <v>0</v>
      </c>
      <c r="M618" s="380">
        <f>IF(ISBLANK(INDEX('Policy Characteristics'!G:G,MATCH($C618,'Policy Characteristics'!$C:$C,0))),"",INDEX('Policy Characteristics'!G:G,MATCH($C618,'Policy Characteristics'!$C:$C,0)))</f>
        <v>1</v>
      </c>
      <c r="N618" s="380">
        <f>IF(ISBLANK(INDEX('Policy Characteristics'!H:H,MATCH($C618,'Policy Characteristics'!$C:$C,0))),"",INDEX('Policy Characteristics'!H:H,MATCH($C618,'Policy Characteristics'!$C:$C,0)))</f>
        <v>0.01</v>
      </c>
      <c r="O618" s="358" t="str">
        <f>IF(ISBLANK(INDEX('Policy Characteristics'!I:I,MATCH($C618,'Policy Characteristics'!$C:$C,0))),"",INDEX('Policy Characteristics'!I:I,MATCH($C618,'Policy Characteristics'!$C:$C,0)))</f>
        <v>% of fuel shifted</v>
      </c>
      <c r="P618" s="358"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8" s="358" t="str">
        <f>IF(ISBLANK(INDEX('Policy Characteristics'!K:K,MATCH($C618,'Policy Characteristics'!$C:$C,0))),"",INDEX('Policy Characteristics'!K:K,MATCH($C618,'Policy Characteristics'!$C:$C,0)))</f>
        <v>industry-ag-main.html#fuel-switching</v>
      </c>
      <c r="R618" s="358" t="str">
        <f>IF(ISBLANK(INDEX('Policy Characteristics'!L:L,MATCH($C618,'Policy Characteristics'!$C:$C,0))),"",INDEX('Policy Characteristics'!L:L,MATCH($C618,'Policy Characteristics'!$C:$C,0)))</f>
        <v>industry-elec-and-hydrogen.html</v>
      </c>
    </row>
    <row r="619" spans="1:18" x14ac:dyDescent="0.35">
      <c r="A619" s="358" t="str">
        <f>IF(ISBLANK(INDEX('Policy Characteristics'!A:A,MATCH($C619,'Policy Characteristics'!$C:$C,0))),"",INDEX('Policy Characteristics'!A:A,MATCH($C619,'Policy Characteristics'!$C:$C,0)))</f>
        <v>Industry</v>
      </c>
      <c r="B619" s="358" t="str">
        <f>IF(ISBLANK(INDEX('Policy Characteristics'!B:B,MATCH($C619,'Policy Characteristics'!$C:$C,0))),"",INDEX('Policy Characteristics'!B:B,MATCH($C619,'Policy Characteristics'!$C:$C,0)))</f>
        <v>Electrification + Hydrogen</v>
      </c>
      <c r="C619" s="362" t="str">
        <f t="shared" si="35"/>
        <v>Fraction of Industrial Fuel Use Shifted to Other Fuels</v>
      </c>
      <c r="D619" s="9" t="s">
        <v>3234</v>
      </c>
      <c r="E619" s="53" t="s">
        <v>2465</v>
      </c>
      <c r="F619" s="195" t="s">
        <v>3196</v>
      </c>
      <c r="G619" s="53" t="s">
        <v>3248</v>
      </c>
      <c r="H619" s="54">
        <v>1360</v>
      </c>
      <c r="I619" s="53" t="s">
        <v>46</v>
      </c>
      <c r="J619" s="360" t="str">
        <f>IF(ISBLANK(INDEX('Policy Characteristics'!D:D,MATCH($C619,'Policy Characteristics'!$C:$C,0))),"",INDEX('Policy Characteristics'!D:D,MATCH($C619,'Policy Characteristics'!$C:$C,0)))</f>
        <v>Electrification + Hydrogen</v>
      </c>
      <c r="K619" s="358" t="str">
        <f>IF(ISBLANK(INDEX('Policy Characteristics'!E:E,MATCH($C619,'Policy Characteristics'!$C:$C,0))),"",INDEX('Policy Characteristics'!E:E,MATCH($C619,'Policy Characteristics'!$C:$C,0)))</f>
        <v>indst fuel type shifting</v>
      </c>
      <c r="L619" s="380">
        <f>IF(ISBLANK(INDEX('Policy Characteristics'!F:F,MATCH($C619,'Policy Characteristics'!$C:$C,0))),"",INDEX('Policy Characteristics'!F:F,MATCH($C619,'Policy Characteristics'!$C:$C,0)))</f>
        <v>0</v>
      </c>
      <c r="M619" s="380">
        <f>IF(ISBLANK(INDEX('Policy Characteristics'!G:G,MATCH($C619,'Policy Characteristics'!$C:$C,0))),"",INDEX('Policy Characteristics'!G:G,MATCH($C619,'Policy Characteristics'!$C:$C,0)))</f>
        <v>1</v>
      </c>
      <c r="N619" s="380">
        <f>IF(ISBLANK(INDEX('Policy Characteristics'!H:H,MATCH($C619,'Policy Characteristics'!$C:$C,0))),"",INDEX('Policy Characteristics'!H:H,MATCH($C619,'Policy Characteristics'!$C:$C,0)))</f>
        <v>0.01</v>
      </c>
      <c r="O619" s="358" t="str">
        <f>IF(ISBLANK(INDEX('Policy Characteristics'!I:I,MATCH($C619,'Policy Characteristics'!$C:$C,0))),"",INDEX('Policy Characteristics'!I:I,MATCH($C619,'Policy Characteristics'!$C:$C,0)))</f>
        <v>% of fuel shifted</v>
      </c>
      <c r="P619" s="358"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9" s="358" t="str">
        <f>IF(ISBLANK(INDEX('Policy Characteristics'!K:K,MATCH($C619,'Policy Characteristics'!$C:$C,0))),"",INDEX('Policy Characteristics'!K:K,MATCH($C619,'Policy Characteristics'!$C:$C,0)))</f>
        <v>industry-ag-main.html#fuel-switching</v>
      </c>
      <c r="R619" s="358" t="str">
        <f>IF(ISBLANK(INDEX('Policy Characteristics'!L:L,MATCH($C619,'Policy Characteristics'!$C:$C,0))),"",INDEX('Policy Characteristics'!L:L,MATCH($C619,'Policy Characteristics'!$C:$C,0)))</f>
        <v>industry-elec-and-hydrogen.html</v>
      </c>
    </row>
    <row r="620" spans="1:18" x14ac:dyDescent="0.35">
      <c r="A620" s="358" t="str">
        <f>IF(ISBLANK(INDEX('Policy Characteristics'!A:A,MATCH($C620,'Policy Characteristics'!$C:$C,0))),"",INDEX('Policy Characteristics'!A:A,MATCH($C620,'Policy Characteristics'!$C:$C,0)))</f>
        <v>Industry</v>
      </c>
      <c r="B620" s="358" t="str">
        <f>IF(ISBLANK(INDEX('Policy Characteristics'!B:B,MATCH($C620,'Policy Characteristics'!$C:$C,0))),"",INDEX('Policy Characteristics'!B:B,MATCH($C620,'Policy Characteristics'!$C:$C,0)))</f>
        <v>Electrification + Hydrogen</v>
      </c>
      <c r="C620" s="362" t="str">
        <f t="shared" si="35"/>
        <v>Fraction of Industrial Fuel Use Shifted to Other Fuels</v>
      </c>
      <c r="D620" s="9" t="s">
        <v>3234</v>
      </c>
      <c r="E620" s="53" t="s">
        <v>2466</v>
      </c>
      <c r="F620" s="195" t="s">
        <v>3196</v>
      </c>
      <c r="G620" s="53" t="s">
        <v>3249</v>
      </c>
      <c r="H620" s="54">
        <v>1361</v>
      </c>
      <c r="I620" s="53" t="s">
        <v>46</v>
      </c>
      <c r="J620" s="360" t="str">
        <f>IF(ISBLANK(INDEX('Policy Characteristics'!D:D,MATCH($C620,'Policy Characteristics'!$C:$C,0))),"",INDEX('Policy Characteristics'!D:D,MATCH($C620,'Policy Characteristics'!$C:$C,0)))</f>
        <v>Electrification + Hydrogen</v>
      </c>
      <c r="K620" s="358" t="str">
        <f>IF(ISBLANK(INDEX('Policy Characteristics'!E:E,MATCH($C620,'Policy Characteristics'!$C:$C,0))),"",INDEX('Policy Characteristics'!E:E,MATCH($C620,'Policy Characteristics'!$C:$C,0)))</f>
        <v>indst fuel type shifting</v>
      </c>
      <c r="L620" s="380">
        <f>IF(ISBLANK(INDEX('Policy Characteristics'!F:F,MATCH($C620,'Policy Characteristics'!$C:$C,0))),"",INDEX('Policy Characteristics'!F:F,MATCH($C620,'Policy Characteristics'!$C:$C,0)))</f>
        <v>0</v>
      </c>
      <c r="M620" s="380">
        <f>IF(ISBLANK(INDEX('Policy Characteristics'!G:G,MATCH($C620,'Policy Characteristics'!$C:$C,0))),"",INDEX('Policy Characteristics'!G:G,MATCH($C620,'Policy Characteristics'!$C:$C,0)))</f>
        <v>1</v>
      </c>
      <c r="N620" s="380">
        <f>IF(ISBLANK(INDEX('Policy Characteristics'!H:H,MATCH($C620,'Policy Characteristics'!$C:$C,0))),"",INDEX('Policy Characteristics'!H:H,MATCH($C620,'Policy Characteristics'!$C:$C,0)))</f>
        <v>0.01</v>
      </c>
      <c r="O620" s="358" t="str">
        <f>IF(ISBLANK(INDEX('Policy Characteristics'!I:I,MATCH($C620,'Policy Characteristics'!$C:$C,0))),"",INDEX('Policy Characteristics'!I:I,MATCH($C620,'Policy Characteristics'!$C:$C,0)))</f>
        <v>% of fuel shifted</v>
      </c>
      <c r="P620" s="358"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0" s="358" t="str">
        <f>IF(ISBLANK(INDEX('Policy Characteristics'!K:K,MATCH($C620,'Policy Characteristics'!$C:$C,0))),"",INDEX('Policy Characteristics'!K:K,MATCH($C620,'Policy Characteristics'!$C:$C,0)))</f>
        <v>industry-ag-main.html#fuel-switching</v>
      </c>
      <c r="R620" s="358" t="str">
        <f>IF(ISBLANK(INDEX('Policy Characteristics'!L:L,MATCH($C620,'Policy Characteristics'!$C:$C,0))),"",INDEX('Policy Characteristics'!L:L,MATCH($C620,'Policy Characteristics'!$C:$C,0)))</f>
        <v>industry-elec-and-hydrogen.html</v>
      </c>
    </row>
    <row r="621" spans="1:18" x14ac:dyDescent="0.35">
      <c r="A621" s="358" t="str">
        <f>IF(ISBLANK(INDEX('Policy Characteristics'!A:A,MATCH($C621,'Policy Characteristics'!$C:$C,0))),"",INDEX('Policy Characteristics'!A:A,MATCH($C621,'Policy Characteristics'!$C:$C,0)))</f>
        <v>Industry</v>
      </c>
      <c r="B621" s="358" t="str">
        <f>IF(ISBLANK(INDEX('Policy Characteristics'!B:B,MATCH($C621,'Policy Characteristics'!$C:$C,0))),"",INDEX('Policy Characteristics'!B:B,MATCH($C621,'Policy Characteristics'!$C:$C,0)))</f>
        <v>Electrification + Hydrogen</v>
      </c>
      <c r="C621" s="362" t="str">
        <f t="shared" si="35"/>
        <v>Fraction of Industrial Fuel Use Shifted to Other Fuels</v>
      </c>
      <c r="D621" s="9" t="s">
        <v>3234</v>
      </c>
      <c r="E621" s="53" t="s">
        <v>2467</v>
      </c>
      <c r="F621" s="195" t="s">
        <v>3196</v>
      </c>
      <c r="G621" s="53" t="s">
        <v>3250</v>
      </c>
      <c r="H621" s="54">
        <v>1362</v>
      </c>
      <c r="I621" s="53" t="s">
        <v>46</v>
      </c>
      <c r="J621" s="360" t="str">
        <f>IF(ISBLANK(INDEX('Policy Characteristics'!D:D,MATCH($C621,'Policy Characteristics'!$C:$C,0))),"",INDEX('Policy Characteristics'!D:D,MATCH($C621,'Policy Characteristics'!$C:$C,0)))</f>
        <v>Electrification + Hydrogen</v>
      </c>
      <c r="K621" s="358" t="str">
        <f>IF(ISBLANK(INDEX('Policy Characteristics'!E:E,MATCH($C621,'Policy Characteristics'!$C:$C,0))),"",INDEX('Policy Characteristics'!E:E,MATCH($C621,'Policy Characteristics'!$C:$C,0)))</f>
        <v>indst fuel type shifting</v>
      </c>
      <c r="L621" s="380">
        <f>IF(ISBLANK(INDEX('Policy Characteristics'!F:F,MATCH($C621,'Policy Characteristics'!$C:$C,0))),"",INDEX('Policy Characteristics'!F:F,MATCH($C621,'Policy Characteristics'!$C:$C,0)))</f>
        <v>0</v>
      </c>
      <c r="M621" s="380">
        <f>IF(ISBLANK(INDEX('Policy Characteristics'!G:G,MATCH($C621,'Policy Characteristics'!$C:$C,0))),"",INDEX('Policy Characteristics'!G:G,MATCH($C621,'Policy Characteristics'!$C:$C,0)))</f>
        <v>1</v>
      </c>
      <c r="N621" s="380">
        <f>IF(ISBLANK(INDEX('Policy Characteristics'!H:H,MATCH($C621,'Policy Characteristics'!$C:$C,0))),"",INDEX('Policy Characteristics'!H:H,MATCH($C621,'Policy Characteristics'!$C:$C,0)))</f>
        <v>0.01</v>
      </c>
      <c r="O621" s="358" t="str">
        <f>IF(ISBLANK(INDEX('Policy Characteristics'!I:I,MATCH($C621,'Policy Characteristics'!$C:$C,0))),"",INDEX('Policy Characteristics'!I:I,MATCH($C621,'Policy Characteristics'!$C:$C,0)))</f>
        <v>% of fuel shifted</v>
      </c>
      <c r="P621" s="358"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1" s="358" t="str">
        <f>IF(ISBLANK(INDEX('Policy Characteristics'!K:K,MATCH($C621,'Policy Characteristics'!$C:$C,0))),"",INDEX('Policy Characteristics'!K:K,MATCH($C621,'Policy Characteristics'!$C:$C,0)))</f>
        <v>industry-ag-main.html#fuel-switching</v>
      </c>
      <c r="R621" s="358" t="str">
        <f>IF(ISBLANK(INDEX('Policy Characteristics'!L:L,MATCH($C621,'Policy Characteristics'!$C:$C,0))),"",INDEX('Policy Characteristics'!L:L,MATCH($C621,'Policy Characteristics'!$C:$C,0)))</f>
        <v>industry-elec-and-hydrogen.html</v>
      </c>
    </row>
    <row r="622" spans="1:18" x14ac:dyDescent="0.35">
      <c r="A622" s="358" t="str">
        <f>IF(ISBLANK(INDEX('Policy Characteristics'!A:A,MATCH($C622,'Policy Characteristics'!$C:$C,0))),"",INDEX('Policy Characteristics'!A:A,MATCH($C622,'Policy Characteristics'!$C:$C,0)))</f>
        <v>Industry</v>
      </c>
      <c r="B622" s="358" t="str">
        <f>IF(ISBLANK(INDEX('Policy Characteristics'!B:B,MATCH($C622,'Policy Characteristics'!$C:$C,0))),"",INDEX('Policy Characteristics'!B:B,MATCH($C622,'Policy Characteristics'!$C:$C,0)))</f>
        <v>Electrification + Hydrogen</v>
      </c>
      <c r="C622" s="362" t="str">
        <f t="shared" si="35"/>
        <v>Fraction of Industrial Fuel Use Shifted to Other Fuels</v>
      </c>
      <c r="D622" s="9" t="s">
        <v>3234</v>
      </c>
      <c r="E622" s="53" t="s">
        <v>2468</v>
      </c>
      <c r="F622" s="195" t="s">
        <v>3196</v>
      </c>
      <c r="G622" s="53" t="s">
        <v>3251</v>
      </c>
      <c r="H622" s="54">
        <v>1363</v>
      </c>
      <c r="I622" s="53" t="s">
        <v>46</v>
      </c>
      <c r="J622" s="360" t="str">
        <f>IF(ISBLANK(INDEX('Policy Characteristics'!D:D,MATCH($C622,'Policy Characteristics'!$C:$C,0))),"",INDEX('Policy Characteristics'!D:D,MATCH($C622,'Policy Characteristics'!$C:$C,0)))</f>
        <v>Electrification + Hydrogen</v>
      </c>
      <c r="K622" s="358" t="str">
        <f>IF(ISBLANK(INDEX('Policy Characteristics'!E:E,MATCH($C622,'Policy Characteristics'!$C:$C,0))),"",INDEX('Policy Characteristics'!E:E,MATCH($C622,'Policy Characteristics'!$C:$C,0)))</f>
        <v>indst fuel type shifting</v>
      </c>
      <c r="L622" s="380">
        <f>IF(ISBLANK(INDEX('Policy Characteristics'!F:F,MATCH($C622,'Policy Characteristics'!$C:$C,0))),"",INDEX('Policy Characteristics'!F:F,MATCH($C622,'Policy Characteristics'!$C:$C,0)))</f>
        <v>0</v>
      </c>
      <c r="M622" s="380">
        <f>IF(ISBLANK(INDEX('Policy Characteristics'!G:G,MATCH($C622,'Policy Characteristics'!$C:$C,0))),"",INDEX('Policy Characteristics'!G:G,MATCH($C622,'Policy Characteristics'!$C:$C,0)))</f>
        <v>1</v>
      </c>
      <c r="N622" s="380">
        <f>IF(ISBLANK(INDEX('Policy Characteristics'!H:H,MATCH($C622,'Policy Characteristics'!$C:$C,0))),"",INDEX('Policy Characteristics'!H:H,MATCH($C622,'Policy Characteristics'!$C:$C,0)))</f>
        <v>0.01</v>
      </c>
      <c r="O622" s="358" t="str">
        <f>IF(ISBLANK(INDEX('Policy Characteristics'!I:I,MATCH($C622,'Policy Characteristics'!$C:$C,0))),"",INDEX('Policy Characteristics'!I:I,MATCH($C622,'Policy Characteristics'!$C:$C,0)))</f>
        <v>% of fuel shifted</v>
      </c>
      <c r="P622" s="358"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2" s="358" t="str">
        <f>IF(ISBLANK(INDEX('Policy Characteristics'!K:K,MATCH($C622,'Policy Characteristics'!$C:$C,0))),"",INDEX('Policy Characteristics'!K:K,MATCH($C622,'Policy Characteristics'!$C:$C,0)))</f>
        <v>industry-ag-main.html#fuel-switching</v>
      </c>
      <c r="R622" s="358" t="str">
        <f>IF(ISBLANK(INDEX('Policy Characteristics'!L:L,MATCH($C622,'Policy Characteristics'!$C:$C,0))),"",INDEX('Policy Characteristics'!L:L,MATCH($C622,'Policy Characteristics'!$C:$C,0)))</f>
        <v>industry-elec-and-hydrogen.html</v>
      </c>
    </row>
    <row r="623" spans="1:18" x14ac:dyDescent="0.35">
      <c r="A623" s="358" t="str">
        <f>IF(ISBLANK(INDEX('Policy Characteristics'!A:A,MATCH($C623,'Policy Characteristics'!$C:$C,0))),"",INDEX('Policy Characteristics'!A:A,MATCH($C623,'Policy Characteristics'!$C:$C,0)))</f>
        <v>Industry</v>
      </c>
      <c r="B623" s="358" t="str">
        <f>IF(ISBLANK(INDEX('Policy Characteristics'!B:B,MATCH($C623,'Policy Characteristics'!$C:$C,0))),"",INDEX('Policy Characteristics'!B:B,MATCH($C623,'Policy Characteristics'!$C:$C,0)))</f>
        <v>Electrification + Hydrogen</v>
      </c>
      <c r="C623" s="362" t="str">
        <f t="shared" si="35"/>
        <v>Fraction of Industrial Fuel Use Shifted to Other Fuels</v>
      </c>
      <c r="D623" s="9" t="s">
        <v>3234</v>
      </c>
      <c r="E623" s="53" t="s">
        <v>2805</v>
      </c>
      <c r="F623" s="195" t="s">
        <v>3196</v>
      </c>
      <c r="G623" s="53" t="s">
        <v>3252</v>
      </c>
      <c r="H623" s="54">
        <v>1364</v>
      </c>
      <c r="I623" s="53" t="s">
        <v>46</v>
      </c>
      <c r="J623" s="360" t="str">
        <f>IF(ISBLANK(INDEX('Policy Characteristics'!D:D,MATCH($C623,'Policy Characteristics'!$C:$C,0))),"",INDEX('Policy Characteristics'!D:D,MATCH($C623,'Policy Characteristics'!$C:$C,0)))</f>
        <v>Electrification + Hydrogen</v>
      </c>
      <c r="K623" s="358" t="str">
        <f>IF(ISBLANK(INDEX('Policy Characteristics'!E:E,MATCH($C623,'Policy Characteristics'!$C:$C,0))),"",INDEX('Policy Characteristics'!E:E,MATCH($C623,'Policy Characteristics'!$C:$C,0)))</f>
        <v>indst fuel type shifting</v>
      </c>
      <c r="L623" s="380">
        <f>IF(ISBLANK(INDEX('Policy Characteristics'!F:F,MATCH($C623,'Policy Characteristics'!$C:$C,0))),"",INDEX('Policy Characteristics'!F:F,MATCH($C623,'Policy Characteristics'!$C:$C,0)))</f>
        <v>0</v>
      </c>
      <c r="M623" s="380">
        <f>IF(ISBLANK(INDEX('Policy Characteristics'!G:G,MATCH($C623,'Policy Characteristics'!$C:$C,0))),"",INDEX('Policy Characteristics'!G:G,MATCH($C623,'Policy Characteristics'!$C:$C,0)))</f>
        <v>1</v>
      </c>
      <c r="N623" s="380">
        <f>IF(ISBLANK(INDEX('Policy Characteristics'!H:H,MATCH($C623,'Policy Characteristics'!$C:$C,0))),"",INDEX('Policy Characteristics'!H:H,MATCH($C623,'Policy Characteristics'!$C:$C,0)))</f>
        <v>0.01</v>
      </c>
      <c r="O623" s="358" t="str">
        <f>IF(ISBLANK(INDEX('Policy Characteristics'!I:I,MATCH($C623,'Policy Characteristics'!$C:$C,0))),"",INDEX('Policy Characteristics'!I:I,MATCH($C623,'Policy Characteristics'!$C:$C,0)))</f>
        <v>% of fuel shifted</v>
      </c>
      <c r="P623" s="358"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3" s="358" t="str">
        <f>IF(ISBLANK(INDEX('Policy Characteristics'!K:K,MATCH($C623,'Policy Characteristics'!$C:$C,0))),"",INDEX('Policy Characteristics'!K:K,MATCH($C623,'Policy Characteristics'!$C:$C,0)))</f>
        <v>industry-ag-main.html#fuel-switching</v>
      </c>
      <c r="R623" s="358" t="str">
        <f>IF(ISBLANK(INDEX('Policy Characteristics'!L:L,MATCH($C623,'Policy Characteristics'!$C:$C,0))),"",INDEX('Policy Characteristics'!L:L,MATCH($C623,'Policy Characteristics'!$C:$C,0)))</f>
        <v>industry-elec-and-hydrogen.html</v>
      </c>
    </row>
    <row r="624" spans="1:18" x14ac:dyDescent="0.35">
      <c r="A624" s="358" t="str">
        <f>IF(ISBLANK(INDEX('Policy Characteristics'!A:A,MATCH($C624,'Policy Characteristics'!$C:$C,0))),"",INDEX('Policy Characteristics'!A:A,MATCH($C624,'Policy Characteristics'!$C:$C,0)))</f>
        <v>Industry</v>
      </c>
      <c r="B624" s="358" t="str">
        <f>IF(ISBLANK(INDEX('Policy Characteristics'!B:B,MATCH($C624,'Policy Characteristics'!$C:$C,0))),"",INDEX('Policy Characteristics'!B:B,MATCH($C624,'Policy Characteristics'!$C:$C,0)))</f>
        <v>Electrification + Hydrogen</v>
      </c>
      <c r="C624" s="362" t="str">
        <f t="shared" si="35"/>
        <v>Fraction of Industrial Fuel Use Shifted to Other Fuels</v>
      </c>
      <c r="D624" s="9" t="s">
        <v>3234</v>
      </c>
      <c r="E624" s="53" t="s">
        <v>2806</v>
      </c>
      <c r="F624" s="195" t="s">
        <v>3196</v>
      </c>
      <c r="G624" s="53" t="s">
        <v>3253</v>
      </c>
      <c r="H624" s="54">
        <v>1365</v>
      </c>
      <c r="I624" s="53" t="s">
        <v>46</v>
      </c>
      <c r="J624" s="360" t="str">
        <f>IF(ISBLANK(INDEX('Policy Characteristics'!D:D,MATCH($C624,'Policy Characteristics'!$C:$C,0))),"",INDEX('Policy Characteristics'!D:D,MATCH($C624,'Policy Characteristics'!$C:$C,0)))</f>
        <v>Electrification + Hydrogen</v>
      </c>
      <c r="K624" s="358" t="str">
        <f>IF(ISBLANK(INDEX('Policy Characteristics'!E:E,MATCH($C624,'Policy Characteristics'!$C:$C,0))),"",INDEX('Policy Characteristics'!E:E,MATCH($C624,'Policy Characteristics'!$C:$C,0)))</f>
        <v>indst fuel type shifting</v>
      </c>
      <c r="L624" s="380">
        <f>IF(ISBLANK(INDEX('Policy Characteristics'!F:F,MATCH($C624,'Policy Characteristics'!$C:$C,0))),"",INDEX('Policy Characteristics'!F:F,MATCH($C624,'Policy Characteristics'!$C:$C,0)))</f>
        <v>0</v>
      </c>
      <c r="M624" s="380">
        <f>IF(ISBLANK(INDEX('Policy Characteristics'!G:G,MATCH($C624,'Policy Characteristics'!$C:$C,0))),"",INDEX('Policy Characteristics'!G:G,MATCH($C624,'Policy Characteristics'!$C:$C,0)))</f>
        <v>1</v>
      </c>
      <c r="N624" s="380">
        <f>IF(ISBLANK(INDEX('Policy Characteristics'!H:H,MATCH($C624,'Policy Characteristics'!$C:$C,0))),"",INDEX('Policy Characteristics'!H:H,MATCH($C624,'Policy Characteristics'!$C:$C,0)))</f>
        <v>0.01</v>
      </c>
      <c r="O624" s="358" t="str">
        <f>IF(ISBLANK(INDEX('Policy Characteristics'!I:I,MATCH($C624,'Policy Characteristics'!$C:$C,0))),"",INDEX('Policy Characteristics'!I:I,MATCH($C624,'Policy Characteristics'!$C:$C,0)))</f>
        <v>% of fuel shifted</v>
      </c>
      <c r="P624" s="358"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4" s="358" t="str">
        <f>IF(ISBLANK(INDEX('Policy Characteristics'!K:K,MATCH($C624,'Policy Characteristics'!$C:$C,0))),"",INDEX('Policy Characteristics'!K:K,MATCH($C624,'Policy Characteristics'!$C:$C,0)))</f>
        <v>industry-ag-main.html#fuel-switching</v>
      </c>
      <c r="R624" s="358" t="str">
        <f>IF(ISBLANK(INDEX('Policy Characteristics'!L:L,MATCH($C624,'Policy Characteristics'!$C:$C,0))),"",INDEX('Policy Characteristics'!L:L,MATCH($C624,'Policy Characteristics'!$C:$C,0)))</f>
        <v>industry-elec-and-hydrogen.html</v>
      </c>
    </row>
    <row r="625" spans="1:18" x14ac:dyDescent="0.35">
      <c r="A625" s="358" t="str">
        <f>IF(ISBLANK(INDEX('Policy Characteristics'!A:A,MATCH($C625,'Policy Characteristics'!$C:$C,0))),"",INDEX('Policy Characteristics'!A:A,MATCH($C625,'Policy Characteristics'!$C:$C,0)))</f>
        <v>Industry</v>
      </c>
      <c r="B625" s="358" t="str">
        <f>IF(ISBLANK(INDEX('Policy Characteristics'!B:B,MATCH($C625,'Policy Characteristics'!$C:$C,0))),"",INDEX('Policy Characteristics'!B:B,MATCH($C625,'Policy Characteristics'!$C:$C,0)))</f>
        <v>Electrification + Hydrogen</v>
      </c>
      <c r="C625" s="362" t="str">
        <f t="shared" si="35"/>
        <v>Fraction of Industrial Fuel Use Shifted to Other Fuels</v>
      </c>
      <c r="D625" s="9" t="s">
        <v>3234</v>
      </c>
      <c r="E625" s="53" t="s">
        <v>2807</v>
      </c>
      <c r="F625" s="195" t="s">
        <v>3196</v>
      </c>
      <c r="G625" s="53" t="s">
        <v>3254</v>
      </c>
      <c r="H625" s="54">
        <v>1366</v>
      </c>
      <c r="I625" s="53" t="s">
        <v>46</v>
      </c>
      <c r="J625" s="360" t="str">
        <f>IF(ISBLANK(INDEX('Policy Characteristics'!D:D,MATCH($C625,'Policy Characteristics'!$C:$C,0))),"",INDEX('Policy Characteristics'!D:D,MATCH($C625,'Policy Characteristics'!$C:$C,0)))</f>
        <v>Electrification + Hydrogen</v>
      </c>
      <c r="K625" s="358" t="str">
        <f>IF(ISBLANK(INDEX('Policy Characteristics'!E:E,MATCH($C625,'Policy Characteristics'!$C:$C,0))),"",INDEX('Policy Characteristics'!E:E,MATCH($C625,'Policy Characteristics'!$C:$C,0)))</f>
        <v>indst fuel type shifting</v>
      </c>
      <c r="L625" s="380">
        <f>IF(ISBLANK(INDEX('Policy Characteristics'!F:F,MATCH($C625,'Policy Characteristics'!$C:$C,0))),"",INDEX('Policy Characteristics'!F:F,MATCH($C625,'Policy Characteristics'!$C:$C,0)))</f>
        <v>0</v>
      </c>
      <c r="M625" s="380">
        <f>IF(ISBLANK(INDEX('Policy Characteristics'!G:G,MATCH($C625,'Policy Characteristics'!$C:$C,0))),"",INDEX('Policy Characteristics'!G:G,MATCH($C625,'Policy Characteristics'!$C:$C,0)))</f>
        <v>1</v>
      </c>
      <c r="N625" s="380">
        <f>IF(ISBLANK(INDEX('Policy Characteristics'!H:H,MATCH($C625,'Policy Characteristics'!$C:$C,0))),"",INDEX('Policy Characteristics'!H:H,MATCH($C625,'Policy Characteristics'!$C:$C,0)))</f>
        <v>0.01</v>
      </c>
      <c r="O625" s="358" t="str">
        <f>IF(ISBLANK(INDEX('Policy Characteristics'!I:I,MATCH($C625,'Policy Characteristics'!$C:$C,0))),"",INDEX('Policy Characteristics'!I:I,MATCH($C625,'Policy Characteristics'!$C:$C,0)))</f>
        <v>% of fuel shifted</v>
      </c>
      <c r="P625" s="358"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5" s="358" t="str">
        <f>IF(ISBLANK(INDEX('Policy Characteristics'!K:K,MATCH($C625,'Policy Characteristics'!$C:$C,0))),"",INDEX('Policy Characteristics'!K:K,MATCH($C625,'Policy Characteristics'!$C:$C,0)))</f>
        <v>industry-ag-main.html#fuel-switching</v>
      </c>
      <c r="R625" s="358" t="str">
        <f>IF(ISBLANK(INDEX('Policy Characteristics'!L:L,MATCH($C625,'Policy Characteristics'!$C:$C,0))),"",INDEX('Policy Characteristics'!L:L,MATCH($C625,'Policy Characteristics'!$C:$C,0)))</f>
        <v>industry-elec-and-hydrogen.html</v>
      </c>
    </row>
    <row r="626" spans="1:18" x14ac:dyDescent="0.35">
      <c r="A626" s="358" t="str">
        <f>IF(ISBLANK(INDEX('Policy Characteristics'!A:A,MATCH($C626,'Policy Characteristics'!$C:$C,0))),"",INDEX('Policy Characteristics'!A:A,MATCH($C626,'Policy Characteristics'!$C:$C,0)))</f>
        <v>Industry</v>
      </c>
      <c r="B626" s="358" t="str">
        <f>IF(ISBLANK(INDEX('Policy Characteristics'!B:B,MATCH($C626,'Policy Characteristics'!$C:$C,0))),"",INDEX('Policy Characteristics'!B:B,MATCH($C626,'Policy Characteristics'!$C:$C,0)))</f>
        <v>Electrification + Hydrogen</v>
      </c>
      <c r="C626" s="362" t="str">
        <f t="shared" si="35"/>
        <v>Fraction of Industrial Fuel Use Shifted to Other Fuels</v>
      </c>
      <c r="D626" s="9" t="s">
        <v>3234</v>
      </c>
      <c r="E626" s="53" t="s">
        <v>2804</v>
      </c>
      <c r="F626" s="195" t="s">
        <v>3196</v>
      </c>
      <c r="G626" s="53" t="s">
        <v>3255</v>
      </c>
      <c r="H626" s="54">
        <v>1367</v>
      </c>
      <c r="I626" s="53" t="s">
        <v>45</v>
      </c>
      <c r="J626" s="360" t="str">
        <f>IF(ISBLANK(INDEX('Policy Characteristics'!D:D,MATCH($C626,'Policy Characteristics'!$C:$C,0))),"",INDEX('Policy Characteristics'!D:D,MATCH($C626,'Policy Characteristics'!$C:$C,0)))</f>
        <v>Electrification + Hydrogen</v>
      </c>
      <c r="K626" s="358" t="str">
        <f>IF(ISBLANK(INDEX('Policy Characteristics'!E:E,MATCH($C626,'Policy Characteristics'!$C:$C,0))),"",INDEX('Policy Characteristics'!E:E,MATCH($C626,'Policy Characteristics'!$C:$C,0)))</f>
        <v>indst fuel type shifting</v>
      </c>
      <c r="L626" s="380">
        <f>IF(ISBLANK(INDEX('Policy Characteristics'!F:F,MATCH($C626,'Policy Characteristics'!$C:$C,0))),"",INDEX('Policy Characteristics'!F:F,MATCH($C626,'Policy Characteristics'!$C:$C,0)))</f>
        <v>0</v>
      </c>
      <c r="M626" s="380">
        <f>IF(ISBLANK(INDEX('Policy Characteristics'!G:G,MATCH($C626,'Policy Characteristics'!$C:$C,0))),"",INDEX('Policy Characteristics'!G:G,MATCH($C626,'Policy Characteristics'!$C:$C,0)))</f>
        <v>1</v>
      </c>
      <c r="N626" s="380">
        <f>IF(ISBLANK(INDEX('Policy Characteristics'!H:H,MATCH($C626,'Policy Characteristics'!$C:$C,0))),"",INDEX('Policy Characteristics'!H:H,MATCH($C626,'Policy Characteristics'!$C:$C,0)))</f>
        <v>0.01</v>
      </c>
      <c r="O626" s="358" t="str">
        <f>IF(ISBLANK(INDEX('Policy Characteristics'!I:I,MATCH($C626,'Policy Characteristics'!$C:$C,0))),"",INDEX('Policy Characteristics'!I:I,MATCH($C626,'Policy Characteristics'!$C:$C,0)))</f>
        <v>% of fuel shifted</v>
      </c>
      <c r="P626" s="358"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6" s="358" t="str">
        <f>IF(ISBLANK(INDEX('Policy Characteristics'!K:K,MATCH($C626,'Policy Characteristics'!$C:$C,0))),"",INDEX('Policy Characteristics'!K:K,MATCH($C626,'Policy Characteristics'!$C:$C,0)))</f>
        <v>industry-ag-main.html#fuel-switching</v>
      </c>
      <c r="R626" s="358" t="str">
        <f>IF(ISBLANK(INDEX('Policy Characteristics'!L:L,MATCH($C626,'Policy Characteristics'!$C:$C,0))),"",INDEX('Policy Characteristics'!L:L,MATCH($C626,'Policy Characteristics'!$C:$C,0)))</f>
        <v>industry-elec-and-hydrogen.html</v>
      </c>
    </row>
    <row r="627" spans="1:18" x14ac:dyDescent="0.35">
      <c r="A627" s="358" t="str">
        <f>IF(ISBLANK(INDEX('Policy Characteristics'!A:A,MATCH($C627,'Policy Characteristics'!$C:$C,0))),"",INDEX('Policy Characteristics'!A:A,MATCH($C627,'Policy Characteristics'!$C:$C,0)))</f>
        <v>Industry</v>
      </c>
      <c r="B627" s="358" t="str">
        <f>IF(ISBLANK(INDEX('Policy Characteristics'!B:B,MATCH($C627,'Policy Characteristics'!$C:$C,0))),"",INDEX('Policy Characteristics'!B:B,MATCH($C627,'Policy Characteristics'!$C:$C,0)))</f>
        <v>Electrification + Hydrogen</v>
      </c>
      <c r="C627" s="362" t="str">
        <f t="shared" si="35"/>
        <v>Fraction of Industrial Fuel Use Shifted to Other Fuels</v>
      </c>
      <c r="D627" s="9" t="s">
        <v>3235</v>
      </c>
      <c r="E627" s="53" t="s">
        <v>2463</v>
      </c>
      <c r="F627" s="195" t="s">
        <v>3197</v>
      </c>
      <c r="G627" s="53" t="s">
        <v>3246</v>
      </c>
      <c r="H627" s="54">
        <v>1368</v>
      </c>
      <c r="I627" s="53" t="s">
        <v>45</v>
      </c>
      <c r="J627" s="360" t="str">
        <f>IF(ISBLANK(INDEX('Policy Characteristics'!D:D,MATCH($C627,'Policy Characteristics'!$C:$C,0))),"",INDEX('Policy Characteristics'!D:D,MATCH($C627,'Policy Characteristics'!$C:$C,0)))</f>
        <v>Electrification + Hydrogen</v>
      </c>
      <c r="K627" s="358" t="str">
        <f>IF(ISBLANK(INDEX('Policy Characteristics'!E:E,MATCH($C627,'Policy Characteristics'!$C:$C,0))),"",INDEX('Policy Characteristics'!E:E,MATCH($C627,'Policy Characteristics'!$C:$C,0)))</f>
        <v>indst fuel type shifting</v>
      </c>
      <c r="L627" s="380">
        <f>IF(ISBLANK(INDEX('Policy Characteristics'!F:F,MATCH($C627,'Policy Characteristics'!$C:$C,0))),"",INDEX('Policy Characteristics'!F:F,MATCH($C627,'Policy Characteristics'!$C:$C,0)))</f>
        <v>0</v>
      </c>
      <c r="M627" s="380">
        <f>IF(ISBLANK(INDEX('Policy Characteristics'!G:G,MATCH($C627,'Policy Characteristics'!$C:$C,0))),"",INDEX('Policy Characteristics'!G:G,MATCH($C627,'Policy Characteristics'!$C:$C,0)))</f>
        <v>1</v>
      </c>
      <c r="N627" s="380">
        <f>IF(ISBLANK(INDEX('Policy Characteristics'!H:H,MATCH($C627,'Policy Characteristics'!$C:$C,0))),"",INDEX('Policy Characteristics'!H:H,MATCH($C627,'Policy Characteristics'!$C:$C,0)))</f>
        <v>0.01</v>
      </c>
      <c r="O627" s="358" t="str">
        <f>IF(ISBLANK(INDEX('Policy Characteristics'!I:I,MATCH($C627,'Policy Characteristics'!$C:$C,0))),"",INDEX('Policy Characteristics'!I:I,MATCH($C627,'Policy Characteristics'!$C:$C,0)))</f>
        <v>% of fuel shifted</v>
      </c>
      <c r="P627" s="358"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7" s="358" t="str">
        <f>IF(ISBLANK(INDEX('Policy Characteristics'!K:K,MATCH($C627,'Policy Characteristics'!$C:$C,0))),"",INDEX('Policy Characteristics'!K:K,MATCH($C627,'Policy Characteristics'!$C:$C,0)))</f>
        <v>industry-ag-main.html#fuel-switching</v>
      </c>
      <c r="R627" s="358" t="str">
        <f>IF(ISBLANK(INDEX('Policy Characteristics'!L:L,MATCH($C627,'Policy Characteristics'!$C:$C,0))),"",INDEX('Policy Characteristics'!L:L,MATCH($C627,'Policy Characteristics'!$C:$C,0)))</f>
        <v>industry-elec-and-hydrogen.html</v>
      </c>
    </row>
    <row r="628" spans="1:18" x14ac:dyDescent="0.35">
      <c r="A628" s="358" t="str">
        <f>IF(ISBLANK(INDEX('Policy Characteristics'!A:A,MATCH($C628,'Policy Characteristics'!$C:$C,0))),"",INDEX('Policy Characteristics'!A:A,MATCH($C628,'Policy Characteristics'!$C:$C,0)))</f>
        <v>Industry</v>
      </c>
      <c r="B628" s="358" t="str">
        <f>IF(ISBLANK(INDEX('Policy Characteristics'!B:B,MATCH($C628,'Policy Characteristics'!$C:$C,0))),"",INDEX('Policy Characteristics'!B:B,MATCH($C628,'Policy Characteristics'!$C:$C,0)))</f>
        <v>Electrification + Hydrogen</v>
      </c>
      <c r="C628" s="362" t="str">
        <f t="shared" si="35"/>
        <v>Fraction of Industrial Fuel Use Shifted to Other Fuels</v>
      </c>
      <c r="D628" s="9" t="s">
        <v>3235</v>
      </c>
      <c r="E628" s="53" t="s">
        <v>2464</v>
      </c>
      <c r="F628" s="195" t="s">
        <v>3197</v>
      </c>
      <c r="G628" s="53" t="s">
        <v>3247</v>
      </c>
      <c r="H628" s="54">
        <v>1369</v>
      </c>
      <c r="I628" s="53" t="s">
        <v>46</v>
      </c>
      <c r="J628" s="360" t="str">
        <f>IF(ISBLANK(INDEX('Policy Characteristics'!D:D,MATCH($C628,'Policy Characteristics'!$C:$C,0))),"",INDEX('Policy Characteristics'!D:D,MATCH($C628,'Policy Characteristics'!$C:$C,0)))</f>
        <v>Electrification + Hydrogen</v>
      </c>
      <c r="K628" s="358" t="str">
        <f>IF(ISBLANK(INDEX('Policy Characteristics'!E:E,MATCH($C628,'Policy Characteristics'!$C:$C,0))),"",INDEX('Policy Characteristics'!E:E,MATCH($C628,'Policy Characteristics'!$C:$C,0)))</f>
        <v>indst fuel type shifting</v>
      </c>
      <c r="L628" s="380">
        <f>IF(ISBLANK(INDEX('Policy Characteristics'!F:F,MATCH($C628,'Policy Characteristics'!$C:$C,0))),"",INDEX('Policy Characteristics'!F:F,MATCH($C628,'Policy Characteristics'!$C:$C,0)))</f>
        <v>0</v>
      </c>
      <c r="M628" s="380">
        <f>IF(ISBLANK(INDEX('Policy Characteristics'!G:G,MATCH($C628,'Policy Characteristics'!$C:$C,0))),"",INDEX('Policy Characteristics'!G:G,MATCH($C628,'Policy Characteristics'!$C:$C,0)))</f>
        <v>1</v>
      </c>
      <c r="N628" s="380">
        <f>IF(ISBLANK(INDEX('Policy Characteristics'!H:H,MATCH($C628,'Policy Characteristics'!$C:$C,0))),"",INDEX('Policy Characteristics'!H:H,MATCH($C628,'Policy Characteristics'!$C:$C,0)))</f>
        <v>0.01</v>
      </c>
      <c r="O628" s="358" t="str">
        <f>IF(ISBLANK(INDEX('Policy Characteristics'!I:I,MATCH($C628,'Policy Characteristics'!$C:$C,0))),"",INDEX('Policy Characteristics'!I:I,MATCH($C628,'Policy Characteristics'!$C:$C,0)))</f>
        <v>% of fuel shifted</v>
      </c>
      <c r="P628" s="358"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8" s="358" t="str">
        <f>IF(ISBLANK(INDEX('Policy Characteristics'!K:K,MATCH($C628,'Policy Characteristics'!$C:$C,0))),"",INDEX('Policy Characteristics'!K:K,MATCH($C628,'Policy Characteristics'!$C:$C,0)))</f>
        <v>industry-ag-main.html#fuel-switching</v>
      </c>
      <c r="R628" s="358" t="str">
        <f>IF(ISBLANK(INDEX('Policy Characteristics'!L:L,MATCH($C628,'Policy Characteristics'!$C:$C,0))),"",INDEX('Policy Characteristics'!L:L,MATCH($C628,'Policy Characteristics'!$C:$C,0)))</f>
        <v>industry-elec-and-hydrogen.html</v>
      </c>
    </row>
    <row r="629" spans="1:18" x14ac:dyDescent="0.35">
      <c r="A629" s="358" t="str">
        <f>IF(ISBLANK(INDEX('Policy Characteristics'!A:A,MATCH($C629,'Policy Characteristics'!$C:$C,0))),"",INDEX('Policy Characteristics'!A:A,MATCH($C629,'Policy Characteristics'!$C:$C,0)))</f>
        <v>Industry</v>
      </c>
      <c r="B629" s="358" t="str">
        <f>IF(ISBLANK(INDEX('Policy Characteristics'!B:B,MATCH($C629,'Policy Characteristics'!$C:$C,0))),"",INDEX('Policy Characteristics'!B:B,MATCH($C629,'Policy Characteristics'!$C:$C,0)))</f>
        <v>Electrification + Hydrogen</v>
      </c>
      <c r="C629" s="362" t="str">
        <f t="shared" si="35"/>
        <v>Fraction of Industrial Fuel Use Shifted to Other Fuels</v>
      </c>
      <c r="D629" s="9" t="s">
        <v>3235</v>
      </c>
      <c r="E629" s="53" t="s">
        <v>2465</v>
      </c>
      <c r="F629" s="195" t="s">
        <v>3197</v>
      </c>
      <c r="G629" s="53" t="s">
        <v>3248</v>
      </c>
      <c r="H629" s="54">
        <v>1370</v>
      </c>
      <c r="I629" s="53" t="s">
        <v>46</v>
      </c>
      <c r="J629" s="360" t="str">
        <f>IF(ISBLANK(INDEX('Policy Characteristics'!D:D,MATCH($C629,'Policy Characteristics'!$C:$C,0))),"",INDEX('Policy Characteristics'!D:D,MATCH($C629,'Policy Characteristics'!$C:$C,0)))</f>
        <v>Electrification + Hydrogen</v>
      </c>
      <c r="K629" s="358" t="str">
        <f>IF(ISBLANK(INDEX('Policy Characteristics'!E:E,MATCH($C629,'Policy Characteristics'!$C:$C,0))),"",INDEX('Policy Characteristics'!E:E,MATCH($C629,'Policy Characteristics'!$C:$C,0)))</f>
        <v>indst fuel type shifting</v>
      </c>
      <c r="L629" s="380">
        <f>IF(ISBLANK(INDEX('Policy Characteristics'!F:F,MATCH($C629,'Policy Characteristics'!$C:$C,0))),"",INDEX('Policy Characteristics'!F:F,MATCH($C629,'Policy Characteristics'!$C:$C,0)))</f>
        <v>0</v>
      </c>
      <c r="M629" s="380">
        <f>IF(ISBLANK(INDEX('Policy Characteristics'!G:G,MATCH($C629,'Policy Characteristics'!$C:$C,0))),"",INDEX('Policy Characteristics'!G:G,MATCH($C629,'Policy Characteristics'!$C:$C,0)))</f>
        <v>1</v>
      </c>
      <c r="N629" s="380">
        <f>IF(ISBLANK(INDEX('Policy Characteristics'!H:H,MATCH($C629,'Policy Characteristics'!$C:$C,0))),"",INDEX('Policy Characteristics'!H:H,MATCH($C629,'Policy Characteristics'!$C:$C,0)))</f>
        <v>0.01</v>
      </c>
      <c r="O629" s="358" t="str">
        <f>IF(ISBLANK(INDEX('Policy Characteristics'!I:I,MATCH($C629,'Policy Characteristics'!$C:$C,0))),"",INDEX('Policy Characteristics'!I:I,MATCH($C629,'Policy Characteristics'!$C:$C,0)))</f>
        <v>% of fuel shifted</v>
      </c>
      <c r="P629" s="358"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9" s="358" t="str">
        <f>IF(ISBLANK(INDEX('Policy Characteristics'!K:K,MATCH($C629,'Policy Characteristics'!$C:$C,0))),"",INDEX('Policy Characteristics'!K:K,MATCH($C629,'Policy Characteristics'!$C:$C,0)))</f>
        <v>industry-ag-main.html#fuel-switching</v>
      </c>
      <c r="R629" s="358" t="str">
        <f>IF(ISBLANK(INDEX('Policy Characteristics'!L:L,MATCH($C629,'Policy Characteristics'!$C:$C,0))),"",INDEX('Policy Characteristics'!L:L,MATCH($C629,'Policy Characteristics'!$C:$C,0)))</f>
        <v>industry-elec-and-hydrogen.html</v>
      </c>
    </row>
    <row r="630" spans="1:18" x14ac:dyDescent="0.35">
      <c r="A630" s="358" t="str">
        <f>IF(ISBLANK(INDEX('Policy Characteristics'!A:A,MATCH($C630,'Policy Characteristics'!$C:$C,0))),"",INDEX('Policy Characteristics'!A:A,MATCH($C630,'Policy Characteristics'!$C:$C,0)))</f>
        <v>Industry</v>
      </c>
      <c r="B630" s="358" t="str">
        <f>IF(ISBLANK(INDEX('Policy Characteristics'!B:B,MATCH($C630,'Policy Characteristics'!$C:$C,0))),"",INDEX('Policy Characteristics'!B:B,MATCH($C630,'Policy Characteristics'!$C:$C,0)))</f>
        <v>Electrification + Hydrogen</v>
      </c>
      <c r="C630" s="362" t="str">
        <f t="shared" si="35"/>
        <v>Fraction of Industrial Fuel Use Shifted to Other Fuels</v>
      </c>
      <c r="D630" s="9" t="s">
        <v>3235</v>
      </c>
      <c r="E630" s="53" t="s">
        <v>2466</v>
      </c>
      <c r="F630" s="195" t="s">
        <v>3197</v>
      </c>
      <c r="G630" s="53" t="s">
        <v>3249</v>
      </c>
      <c r="H630" s="54">
        <v>1371</v>
      </c>
      <c r="I630" s="53" t="s">
        <v>46</v>
      </c>
      <c r="J630" s="360" t="str">
        <f>IF(ISBLANK(INDEX('Policy Characteristics'!D:D,MATCH($C630,'Policy Characteristics'!$C:$C,0))),"",INDEX('Policy Characteristics'!D:D,MATCH($C630,'Policy Characteristics'!$C:$C,0)))</f>
        <v>Electrification + Hydrogen</v>
      </c>
      <c r="K630" s="358" t="str">
        <f>IF(ISBLANK(INDEX('Policy Characteristics'!E:E,MATCH($C630,'Policy Characteristics'!$C:$C,0))),"",INDEX('Policy Characteristics'!E:E,MATCH($C630,'Policy Characteristics'!$C:$C,0)))</f>
        <v>indst fuel type shifting</v>
      </c>
      <c r="L630" s="380">
        <f>IF(ISBLANK(INDEX('Policy Characteristics'!F:F,MATCH($C630,'Policy Characteristics'!$C:$C,0))),"",INDEX('Policy Characteristics'!F:F,MATCH($C630,'Policy Characteristics'!$C:$C,0)))</f>
        <v>0</v>
      </c>
      <c r="M630" s="380">
        <f>IF(ISBLANK(INDEX('Policy Characteristics'!G:G,MATCH($C630,'Policy Characteristics'!$C:$C,0))),"",INDEX('Policy Characteristics'!G:G,MATCH($C630,'Policy Characteristics'!$C:$C,0)))</f>
        <v>1</v>
      </c>
      <c r="N630" s="380">
        <f>IF(ISBLANK(INDEX('Policy Characteristics'!H:H,MATCH($C630,'Policy Characteristics'!$C:$C,0))),"",INDEX('Policy Characteristics'!H:H,MATCH($C630,'Policy Characteristics'!$C:$C,0)))</f>
        <v>0.01</v>
      </c>
      <c r="O630" s="358" t="str">
        <f>IF(ISBLANK(INDEX('Policy Characteristics'!I:I,MATCH($C630,'Policy Characteristics'!$C:$C,0))),"",INDEX('Policy Characteristics'!I:I,MATCH($C630,'Policy Characteristics'!$C:$C,0)))</f>
        <v>% of fuel shifted</v>
      </c>
      <c r="P630" s="358"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0" s="358" t="str">
        <f>IF(ISBLANK(INDEX('Policy Characteristics'!K:K,MATCH($C630,'Policy Characteristics'!$C:$C,0))),"",INDEX('Policy Characteristics'!K:K,MATCH($C630,'Policy Characteristics'!$C:$C,0)))</f>
        <v>industry-ag-main.html#fuel-switching</v>
      </c>
      <c r="R630" s="358" t="str">
        <f>IF(ISBLANK(INDEX('Policy Characteristics'!L:L,MATCH($C630,'Policy Characteristics'!$C:$C,0))),"",INDEX('Policy Characteristics'!L:L,MATCH($C630,'Policy Characteristics'!$C:$C,0)))</f>
        <v>industry-elec-and-hydrogen.html</v>
      </c>
    </row>
    <row r="631" spans="1:18" x14ac:dyDescent="0.35">
      <c r="A631" s="358" t="str">
        <f>IF(ISBLANK(INDEX('Policy Characteristics'!A:A,MATCH($C631,'Policy Characteristics'!$C:$C,0))),"",INDEX('Policy Characteristics'!A:A,MATCH($C631,'Policy Characteristics'!$C:$C,0)))</f>
        <v>Industry</v>
      </c>
      <c r="B631" s="358" t="str">
        <f>IF(ISBLANK(INDEX('Policy Characteristics'!B:B,MATCH($C631,'Policy Characteristics'!$C:$C,0))),"",INDEX('Policy Characteristics'!B:B,MATCH($C631,'Policy Characteristics'!$C:$C,0)))</f>
        <v>Electrification + Hydrogen</v>
      </c>
      <c r="C631" s="362" t="str">
        <f t="shared" si="35"/>
        <v>Fraction of Industrial Fuel Use Shifted to Other Fuels</v>
      </c>
      <c r="D631" s="9" t="s">
        <v>3235</v>
      </c>
      <c r="E631" s="53" t="s">
        <v>2467</v>
      </c>
      <c r="F631" s="195" t="s">
        <v>3197</v>
      </c>
      <c r="G631" s="53" t="s">
        <v>3250</v>
      </c>
      <c r="H631" s="54">
        <v>1372</v>
      </c>
      <c r="I631" s="53" t="s">
        <v>46</v>
      </c>
      <c r="J631" s="360" t="str">
        <f>IF(ISBLANK(INDEX('Policy Characteristics'!D:D,MATCH($C631,'Policy Characteristics'!$C:$C,0))),"",INDEX('Policy Characteristics'!D:D,MATCH($C631,'Policy Characteristics'!$C:$C,0)))</f>
        <v>Electrification + Hydrogen</v>
      </c>
      <c r="K631" s="358" t="str">
        <f>IF(ISBLANK(INDEX('Policy Characteristics'!E:E,MATCH($C631,'Policy Characteristics'!$C:$C,0))),"",INDEX('Policy Characteristics'!E:E,MATCH($C631,'Policy Characteristics'!$C:$C,0)))</f>
        <v>indst fuel type shifting</v>
      </c>
      <c r="L631" s="380">
        <f>IF(ISBLANK(INDEX('Policy Characteristics'!F:F,MATCH($C631,'Policy Characteristics'!$C:$C,0))),"",INDEX('Policy Characteristics'!F:F,MATCH($C631,'Policy Characteristics'!$C:$C,0)))</f>
        <v>0</v>
      </c>
      <c r="M631" s="380">
        <f>IF(ISBLANK(INDEX('Policy Characteristics'!G:G,MATCH($C631,'Policy Characteristics'!$C:$C,0))),"",INDEX('Policy Characteristics'!G:G,MATCH($C631,'Policy Characteristics'!$C:$C,0)))</f>
        <v>1</v>
      </c>
      <c r="N631" s="380">
        <f>IF(ISBLANK(INDEX('Policy Characteristics'!H:H,MATCH($C631,'Policy Characteristics'!$C:$C,0))),"",INDEX('Policy Characteristics'!H:H,MATCH($C631,'Policy Characteristics'!$C:$C,0)))</f>
        <v>0.01</v>
      </c>
      <c r="O631" s="358" t="str">
        <f>IF(ISBLANK(INDEX('Policy Characteristics'!I:I,MATCH($C631,'Policy Characteristics'!$C:$C,0))),"",INDEX('Policy Characteristics'!I:I,MATCH($C631,'Policy Characteristics'!$C:$C,0)))</f>
        <v>% of fuel shifted</v>
      </c>
      <c r="P631" s="358"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1" s="358" t="str">
        <f>IF(ISBLANK(INDEX('Policy Characteristics'!K:K,MATCH($C631,'Policy Characteristics'!$C:$C,0))),"",INDEX('Policy Characteristics'!K:K,MATCH($C631,'Policy Characteristics'!$C:$C,0)))</f>
        <v>industry-ag-main.html#fuel-switching</v>
      </c>
      <c r="R631" s="358" t="str">
        <f>IF(ISBLANK(INDEX('Policy Characteristics'!L:L,MATCH($C631,'Policy Characteristics'!$C:$C,0))),"",INDEX('Policy Characteristics'!L:L,MATCH($C631,'Policy Characteristics'!$C:$C,0)))</f>
        <v>industry-elec-and-hydrogen.html</v>
      </c>
    </row>
    <row r="632" spans="1:18" x14ac:dyDescent="0.35">
      <c r="A632" s="358" t="str">
        <f>IF(ISBLANK(INDEX('Policy Characteristics'!A:A,MATCH($C632,'Policy Characteristics'!$C:$C,0))),"",INDEX('Policy Characteristics'!A:A,MATCH($C632,'Policy Characteristics'!$C:$C,0)))</f>
        <v>Industry</v>
      </c>
      <c r="B632" s="358" t="str">
        <f>IF(ISBLANK(INDEX('Policy Characteristics'!B:B,MATCH($C632,'Policy Characteristics'!$C:$C,0))),"",INDEX('Policy Characteristics'!B:B,MATCH($C632,'Policy Characteristics'!$C:$C,0)))</f>
        <v>Electrification + Hydrogen</v>
      </c>
      <c r="C632" s="362" t="str">
        <f t="shared" si="35"/>
        <v>Fraction of Industrial Fuel Use Shifted to Other Fuels</v>
      </c>
      <c r="D632" s="9" t="s">
        <v>3235</v>
      </c>
      <c r="E632" s="53" t="s">
        <v>2468</v>
      </c>
      <c r="F632" s="195" t="s">
        <v>3197</v>
      </c>
      <c r="G632" s="53" t="s">
        <v>3251</v>
      </c>
      <c r="H632" s="54">
        <v>1373</v>
      </c>
      <c r="I632" s="53" t="s">
        <v>46</v>
      </c>
      <c r="J632" s="360" t="str">
        <f>IF(ISBLANK(INDEX('Policy Characteristics'!D:D,MATCH($C632,'Policy Characteristics'!$C:$C,0))),"",INDEX('Policy Characteristics'!D:D,MATCH($C632,'Policy Characteristics'!$C:$C,0)))</f>
        <v>Electrification + Hydrogen</v>
      </c>
      <c r="K632" s="358" t="str">
        <f>IF(ISBLANK(INDEX('Policy Characteristics'!E:E,MATCH($C632,'Policy Characteristics'!$C:$C,0))),"",INDEX('Policy Characteristics'!E:E,MATCH($C632,'Policy Characteristics'!$C:$C,0)))</f>
        <v>indst fuel type shifting</v>
      </c>
      <c r="L632" s="380">
        <f>IF(ISBLANK(INDEX('Policy Characteristics'!F:F,MATCH($C632,'Policy Characteristics'!$C:$C,0))),"",INDEX('Policy Characteristics'!F:F,MATCH($C632,'Policy Characteristics'!$C:$C,0)))</f>
        <v>0</v>
      </c>
      <c r="M632" s="380">
        <f>IF(ISBLANK(INDEX('Policy Characteristics'!G:G,MATCH($C632,'Policy Characteristics'!$C:$C,0))),"",INDEX('Policy Characteristics'!G:G,MATCH($C632,'Policy Characteristics'!$C:$C,0)))</f>
        <v>1</v>
      </c>
      <c r="N632" s="380">
        <f>IF(ISBLANK(INDEX('Policy Characteristics'!H:H,MATCH($C632,'Policy Characteristics'!$C:$C,0))),"",INDEX('Policy Characteristics'!H:H,MATCH($C632,'Policy Characteristics'!$C:$C,0)))</f>
        <v>0.01</v>
      </c>
      <c r="O632" s="358" t="str">
        <f>IF(ISBLANK(INDEX('Policy Characteristics'!I:I,MATCH($C632,'Policy Characteristics'!$C:$C,0))),"",INDEX('Policy Characteristics'!I:I,MATCH($C632,'Policy Characteristics'!$C:$C,0)))</f>
        <v>% of fuel shifted</v>
      </c>
      <c r="P632" s="358"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2" s="358" t="str">
        <f>IF(ISBLANK(INDEX('Policy Characteristics'!K:K,MATCH($C632,'Policy Characteristics'!$C:$C,0))),"",INDEX('Policy Characteristics'!K:K,MATCH($C632,'Policy Characteristics'!$C:$C,0)))</f>
        <v>industry-ag-main.html#fuel-switching</v>
      </c>
      <c r="R632" s="358" t="str">
        <f>IF(ISBLANK(INDEX('Policy Characteristics'!L:L,MATCH($C632,'Policy Characteristics'!$C:$C,0))),"",INDEX('Policy Characteristics'!L:L,MATCH($C632,'Policy Characteristics'!$C:$C,0)))</f>
        <v>industry-elec-and-hydrogen.html</v>
      </c>
    </row>
    <row r="633" spans="1:18" x14ac:dyDescent="0.35">
      <c r="A633" s="358" t="str">
        <f>IF(ISBLANK(INDEX('Policy Characteristics'!A:A,MATCH($C633,'Policy Characteristics'!$C:$C,0))),"",INDEX('Policy Characteristics'!A:A,MATCH($C633,'Policy Characteristics'!$C:$C,0)))</f>
        <v>Industry</v>
      </c>
      <c r="B633" s="358" t="str">
        <f>IF(ISBLANK(INDEX('Policy Characteristics'!B:B,MATCH($C633,'Policy Characteristics'!$C:$C,0))),"",INDEX('Policy Characteristics'!B:B,MATCH($C633,'Policy Characteristics'!$C:$C,0)))</f>
        <v>Electrification + Hydrogen</v>
      </c>
      <c r="C633" s="362" t="str">
        <f t="shared" si="35"/>
        <v>Fraction of Industrial Fuel Use Shifted to Other Fuels</v>
      </c>
      <c r="D633" s="9" t="s">
        <v>3235</v>
      </c>
      <c r="E633" s="53" t="s">
        <v>2805</v>
      </c>
      <c r="F633" s="195" t="s">
        <v>3197</v>
      </c>
      <c r="G633" s="53" t="s">
        <v>3252</v>
      </c>
      <c r="H633" s="54">
        <v>1374</v>
      </c>
      <c r="I633" s="53" t="s">
        <v>46</v>
      </c>
      <c r="J633" s="360" t="str">
        <f>IF(ISBLANK(INDEX('Policy Characteristics'!D:D,MATCH($C633,'Policy Characteristics'!$C:$C,0))),"",INDEX('Policy Characteristics'!D:D,MATCH($C633,'Policy Characteristics'!$C:$C,0)))</f>
        <v>Electrification + Hydrogen</v>
      </c>
      <c r="K633" s="358" t="str">
        <f>IF(ISBLANK(INDEX('Policy Characteristics'!E:E,MATCH($C633,'Policy Characteristics'!$C:$C,0))),"",INDEX('Policy Characteristics'!E:E,MATCH($C633,'Policy Characteristics'!$C:$C,0)))</f>
        <v>indst fuel type shifting</v>
      </c>
      <c r="L633" s="380">
        <f>IF(ISBLANK(INDEX('Policy Characteristics'!F:F,MATCH($C633,'Policy Characteristics'!$C:$C,0))),"",INDEX('Policy Characteristics'!F:F,MATCH($C633,'Policy Characteristics'!$C:$C,0)))</f>
        <v>0</v>
      </c>
      <c r="M633" s="380">
        <f>IF(ISBLANK(INDEX('Policy Characteristics'!G:G,MATCH($C633,'Policy Characteristics'!$C:$C,0))),"",INDEX('Policy Characteristics'!G:G,MATCH($C633,'Policy Characteristics'!$C:$C,0)))</f>
        <v>1</v>
      </c>
      <c r="N633" s="380">
        <f>IF(ISBLANK(INDEX('Policy Characteristics'!H:H,MATCH($C633,'Policy Characteristics'!$C:$C,0))),"",INDEX('Policy Characteristics'!H:H,MATCH($C633,'Policy Characteristics'!$C:$C,0)))</f>
        <v>0.01</v>
      </c>
      <c r="O633" s="358" t="str">
        <f>IF(ISBLANK(INDEX('Policy Characteristics'!I:I,MATCH($C633,'Policy Characteristics'!$C:$C,0))),"",INDEX('Policy Characteristics'!I:I,MATCH($C633,'Policy Characteristics'!$C:$C,0)))</f>
        <v>% of fuel shifted</v>
      </c>
      <c r="P633" s="358"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3" s="358" t="str">
        <f>IF(ISBLANK(INDEX('Policy Characteristics'!K:K,MATCH($C633,'Policy Characteristics'!$C:$C,0))),"",INDEX('Policy Characteristics'!K:K,MATCH($C633,'Policy Characteristics'!$C:$C,0)))</f>
        <v>industry-ag-main.html#fuel-switching</v>
      </c>
      <c r="R633" s="358" t="str">
        <f>IF(ISBLANK(INDEX('Policy Characteristics'!L:L,MATCH($C633,'Policy Characteristics'!$C:$C,0))),"",INDEX('Policy Characteristics'!L:L,MATCH($C633,'Policy Characteristics'!$C:$C,0)))</f>
        <v>industry-elec-and-hydrogen.html</v>
      </c>
    </row>
    <row r="634" spans="1:18" x14ac:dyDescent="0.35">
      <c r="A634" s="358" t="str">
        <f>IF(ISBLANK(INDEX('Policy Characteristics'!A:A,MATCH($C634,'Policy Characteristics'!$C:$C,0))),"",INDEX('Policy Characteristics'!A:A,MATCH($C634,'Policy Characteristics'!$C:$C,0)))</f>
        <v>Industry</v>
      </c>
      <c r="B634" s="358" t="str">
        <f>IF(ISBLANK(INDEX('Policy Characteristics'!B:B,MATCH($C634,'Policy Characteristics'!$C:$C,0))),"",INDEX('Policy Characteristics'!B:B,MATCH($C634,'Policy Characteristics'!$C:$C,0)))</f>
        <v>Electrification + Hydrogen</v>
      </c>
      <c r="C634" s="362" t="str">
        <f t="shared" si="35"/>
        <v>Fraction of Industrial Fuel Use Shifted to Other Fuels</v>
      </c>
      <c r="D634" s="9" t="s">
        <v>3235</v>
      </c>
      <c r="E634" s="53" t="s">
        <v>2806</v>
      </c>
      <c r="F634" s="195" t="s">
        <v>3197</v>
      </c>
      <c r="G634" s="53" t="s">
        <v>3253</v>
      </c>
      <c r="H634" s="54">
        <v>1375</v>
      </c>
      <c r="I634" s="53" t="s">
        <v>46</v>
      </c>
      <c r="J634" s="360" t="str">
        <f>IF(ISBLANK(INDEX('Policy Characteristics'!D:D,MATCH($C634,'Policy Characteristics'!$C:$C,0))),"",INDEX('Policy Characteristics'!D:D,MATCH($C634,'Policy Characteristics'!$C:$C,0)))</f>
        <v>Electrification + Hydrogen</v>
      </c>
      <c r="K634" s="358" t="str">
        <f>IF(ISBLANK(INDEX('Policy Characteristics'!E:E,MATCH($C634,'Policy Characteristics'!$C:$C,0))),"",INDEX('Policy Characteristics'!E:E,MATCH($C634,'Policy Characteristics'!$C:$C,0)))</f>
        <v>indst fuel type shifting</v>
      </c>
      <c r="L634" s="380">
        <f>IF(ISBLANK(INDEX('Policy Characteristics'!F:F,MATCH($C634,'Policy Characteristics'!$C:$C,0))),"",INDEX('Policy Characteristics'!F:F,MATCH($C634,'Policy Characteristics'!$C:$C,0)))</f>
        <v>0</v>
      </c>
      <c r="M634" s="380">
        <f>IF(ISBLANK(INDEX('Policy Characteristics'!G:G,MATCH($C634,'Policy Characteristics'!$C:$C,0))),"",INDEX('Policy Characteristics'!G:G,MATCH($C634,'Policy Characteristics'!$C:$C,0)))</f>
        <v>1</v>
      </c>
      <c r="N634" s="380">
        <f>IF(ISBLANK(INDEX('Policy Characteristics'!H:H,MATCH($C634,'Policy Characteristics'!$C:$C,0))),"",INDEX('Policy Characteristics'!H:H,MATCH($C634,'Policy Characteristics'!$C:$C,0)))</f>
        <v>0.01</v>
      </c>
      <c r="O634" s="358" t="str">
        <f>IF(ISBLANK(INDEX('Policy Characteristics'!I:I,MATCH($C634,'Policy Characteristics'!$C:$C,0))),"",INDEX('Policy Characteristics'!I:I,MATCH($C634,'Policy Characteristics'!$C:$C,0)))</f>
        <v>% of fuel shifted</v>
      </c>
      <c r="P634" s="358"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4" s="358" t="str">
        <f>IF(ISBLANK(INDEX('Policy Characteristics'!K:K,MATCH($C634,'Policy Characteristics'!$C:$C,0))),"",INDEX('Policy Characteristics'!K:K,MATCH($C634,'Policy Characteristics'!$C:$C,0)))</f>
        <v>industry-ag-main.html#fuel-switching</v>
      </c>
      <c r="R634" s="358" t="str">
        <f>IF(ISBLANK(INDEX('Policy Characteristics'!L:L,MATCH($C634,'Policy Characteristics'!$C:$C,0))),"",INDEX('Policy Characteristics'!L:L,MATCH($C634,'Policy Characteristics'!$C:$C,0)))</f>
        <v>industry-elec-and-hydrogen.html</v>
      </c>
    </row>
    <row r="635" spans="1:18" x14ac:dyDescent="0.35">
      <c r="A635" s="358" t="str">
        <f>IF(ISBLANK(INDEX('Policy Characteristics'!A:A,MATCH($C635,'Policy Characteristics'!$C:$C,0))),"",INDEX('Policy Characteristics'!A:A,MATCH($C635,'Policy Characteristics'!$C:$C,0)))</f>
        <v>Industry</v>
      </c>
      <c r="B635" s="358" t="str">
        <f>IF(ISBLANK(INDEX('Policy Characteristics'!B:B,MATCH($C635,'Policy Characteristics'!$C:$C,0))),"",INDEX('Policy Characteristics'!B:B,MATCH($C635,'Policy Characteristics'!$C:$C,0)))</f>
        <v>Electrification + Hydrogen</v>
      </c>
      <c r="C635" s="362" t="str">
        <f t="shared" si="35"/>
        <v>Fraction of Industrial Fuel Use Shifted to Other Fuels</v>
      </c>
      <c r="D635" s="9" t="s">
        <v>3235</v>
      </c>
      <c r="E635" s="53" t="s">
        <v>2807</v>
      </c>
      <c r="F635" s="195" t="s">
        <v>3197</v>
      </c>
      <c r="G635" s="53" t="s">
        <v>3254</v>
      </c>
      <c r="H635" s="54">
        <v>1376</v>
      </c>
      <c r="I635" s="53" t="s">
        <v>46</v>
      </c>
      <c r="J635" s="360" t="str">
        <f>IF(ISBLANK(INDEX('Policy Characteristics'!D:D,MATCH($C635,'Policy Characteristics'!$C:$C,0))),"",INDEX('Policy Characteristics'!D:D,MATCH($C635,'Policy Characteristics'!$C:$C,0)))</f>
        <v>Electrification + Hydrogen</v>
      </c>
      <c r="K635" s="358" t="str">
        <f>IF(ISBLANK(INDEX('Policy Characteristics'!E:E,MATCH($C635,'Policy Characteristics'!$C:$C,0))),"",INDEX('Policy Characteristics'!E:E,MATCH($C635,'Policy Characteristics'!$C:$C,0)))</f>
        <v>indst fuel type shifting</v>
      </c>
      <c r="L635" s="380">
        <f>IF(ISBLANK(INDEX('Policy Characteristics'!F:F,MATCH($C635,'Policy Characteristics'!$C:$C,0))),"",INDEX('Policy Characteristics'!F:F,MATCH($C635,'Policy Characteristics'!$C:$C,0)))</f>
        <v>0</v>
      </c>
      <c r="M635" s="380">
        <f>IF(ISBLANK(INDEX('Policy Characteristics'!G:G,MATCH($C635,'Policy Characteristics'!$C:$C,0))),"",INDEX('Policy Characteristics'!G:G,MATCH($C635,'Policy Characteristics'!$C:$C,0)))</f>
        <v>1</v>
      </c>
      <c r="N635" s="380">
        <f>IF(ISBLANK(INDEX('Policy Characteristics'!H:H,MATCH($C635,'Policy Characteristics'!$C:$C,0))),"",INDEX('Policy Characteristics'!H:H,MATCH($C635,'Policy Characteristics'!$C:$C,0)))</f>
        <v>0.01</v>
      </c>
      <c r="O635" s="358" t="str">
        <f>IF(ISBLANK(INDEX('Policy Characteristics'!I:I,MATCH($C635,'Policy Characteristics'!$C:$C,0))),"",INDEX('Policy Characteristics'!I:I,MATCH($C635,'Policy Characteristics'!$C:$C,0)))</f>
        <v>% of fuel shifted</v>
      </c>
      <c r="P635" s="358"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5" s="358" t="str">
        <f>IF(ISBLANK(INDEX('Policy Characteristics'!K:K,MATCH($C635,'Policy Characteristics'!$C:$C,0))),"",INDEX('Policy Characteristics'!K:K,MATCH($C635,'Policy Characteristics'!$C:$C,0)))</f>
        <v>industry-ag-main.html#fuel-switching</v>
      </c>
      <c r="R635" s="358" t="str">
        <f>IF(ISBLANK(INDEX('Policy Characteristics'!L:L,MATCH($C635,'Policy Characteristics'!$C:$C,0))),"",INDEX('Policy Characteristics'!L:L,MATCH($C635,'Policy Characteristics'!$C:$C,0)))</f>
        <v>industry-elec-and-hydrogen.html</v>
      </c>
    </row>
    <row r="636" spans="1:18" x14ac:dyDescent="0.35">
      <c r="A636" s="358" t="str">
        <f>IF(ISBLANK(INDEX('Policy Characteristics'!A:A,MATCH($C636,'Policy Characteristics'!$C:$C,0))),"",INDEX('Policy Characteristics'!A:A,MATCH($C636,'Policy Characteristics'!$C:$C,0)))</f>
        <v>Industry</v>
      </c>
      <c r="B636" s="358" t="str">
        <f>IF(ISBLANK(INDEX('Policy Characteristics'!B:B,MATCH($C636,'Policy Characteristics'!$C:$C,0))),"",INDEX('Policy Characteristics'!B:B,MATCH($C636,'Policy Characteristics'!$C:$C,0)))</f>
        <v>Electrification + Hydrogen</v>
      </c>
      <c r="C636" s="362" t="str">
        <f t="shared" si="35"/>
        <v>Fraction of Industrial Fuel Use Shifted to Other Fuels</v>
      </c>
      <c r="D636" s="9" t="s">
        <v>3235</v>
      </c>
      <c r="E636" s="53" t="s">
        <v>2804</v>
      </c>
      <c r="F636" s="195" t="s">
        <v>3197</v>
      </c>
      <c r="G636" s="53" t="s">
        <v>3255</v>
      </c>
      <c r="H636" s="54">
        <v>1377</v>
      </c>
      <c r="I636" s="53" t="s">
        <v>45</v>
      </c>
      <c r="J636" s="360" t="str">
        <f>IF(ISBLANK(INDEX('Policy Characteristics'!D:D,MATCH($C636,'Policy Characteristics'!$C:$C,0))),"",INDEX('Policy Characteristics'!D:D,MATCH($C636,'Policy Characteristics'!$C:$C,0)))</f>
        <v>Electrification + Hydrogen</v>
      </c>
      <c r="K636" s="358" t="str">
        <f>IF(ISBLANK(INDEX('Policy Characteristics'!E:E,MATCH($C636,'Policy Characteristics'!$C:$C,0))),"",INDEX('Policy Characteristics'!E:E,MATCH($C636,'Policy Characteristics'!$C:$C,0)))</f>
        <v>indst fuel type shifting</v>
      </c>
      <c r="L636" s="380">
        <f>IF(ISBLANK(INDEX('Policy Characteristics'!F:F,MATCH($C636,'Policy Characteristics'!$C:$C,0))),"",INDEX('Policy Characteristics'!F:F,MATCH($C636,'Policy Characteristics'!$C:$C,0)))</f>
        <v>0</v>
      </c>
      <c r="M636" s="380">
        <f>IF(ISBLANK(INDEX('Policy Characteristics'!G:G,MATCH($C636,'Policy Characteristics'!$C:$C,0))),"",INDEX('Policy Characteristics'!G:G,MATCH($C636,'Policy Characteristics'!$C:$C,0)))</f>
        <v>1</v>
      </c>
      <c r="N636" s="380">
        <f>IF(ISBLANK(INDEX('Policy Characteristics'!H:H,MATCH($C636,'Policy Characteristics'!$C:$C,0))),"",INDEX('Policy Characteristics'!H:H,MATCH($C636,'Policy Characteristics'!$C:$C,0)))</f>
        <v>0.01</v>
      </c>
      <c r="O636" s="358" t="str">
        <f>IF(ISBLANK(INDEX('Policy Characteristics'!I:I,MATCH($C636,'Policy Characteristics'!$C:$C,0))),"",INDEX('Policy Characteristics'!I:I,MATCH($C636,'Policy Characteristics'!$C:$C,0)))</f>
        <v>% of fuel shifted</v>
      </c>
      <c r="P636" s="358"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6" s="358" t="str">
        <f>IF(ISBLANK(INDEX('Policy Characteristics'!K:K,MATCH($C636,'Policy Characteristics'!$C:$C,0))),"",INDEX('Policy Characteristics'!K:K,MATCH($C636,'Policy Characteristics'!$C:$C,0)))</f>
        <v>industry-ag-main.html#fuel-switching</v>
      </c>
      <c r="R636" s="358" t="str">
        <f>IF(ISBLANK(INDEX('Policy Characteristics'!L:L,MATCH($C636,'Policy Characteristics'!$C:$C,0))),"",INDEX('Policy Characteristics'!L:L,MATCH($C636,'Policy Characteristics'!$C:$C,0)))</f>
        <v>industry-elec-and-hydrogen.html</v>
      </c>
    </row>
    <row r="637" spans="1:18" x14ac:dyDescent="0.35">
      <c r="A637" s="358" t="str">
        <f>IF(ISBLANK(INDEX('Policy Characteristics'!A:A,MATCH($C637,'Policy Characteristics'!$C:$C,0))),"",INDEX('Policy Characteristics'!A:A,MATCH($C637,'Policy Characteristics'!$C:$C,0)))</f>
        <v>Industry</v>
      </c>
      <c r="B637" s="358" t="str">
        <f>IF(ISBLANK(INDEX('Policy Characteristics'!B:B,MATCH($C637,'Policy Characteristics'!$C:$C,0))),"",INDEX('Policy Characteristics'!B:B,MATCH($C637,'Policy Characteristics'!$C:$C,0)))</f>
        <v>Electrification + Hydrogen</v>
      </c>
      <c r="C637" s="362" t="str">
        <f t="shared" si="35"/>
        <v>Fraction of Industrial Fuel Use Shifted to Other Fuels</v>
      </c>
      <c r="D637" s="9" t="s">
        <v>3236</v>
      </c>
      <c r="E637" s="53" t="s">
        <v>2463</v>
      </c>
      <c r="F637" s="195" t="s">
        <v>3198</v>
      </c>
      <c r="G637" s="53" t="s">
        <v>3246</v>
      </c>
      <c r="H637" s="54">
        <v>1378</v>
      </c>
      <c r="I637" s="53" t="s">
        <v>45</v>
      </c>
      <c r="J637" s="360" t="str">
        <f>IF(ISBLANK(INDEX('Policy Characteristics'!D:D,MATCH($C637,'Policy Characteristics'!$C:$C,0))),"",INDEX('Policy Characteristics'!D:D,MATCH($C637,'Policy Characteristics'!$C:$C,0)))</f>
        <v>Electrification + Hydrogen</v>
      </c>
      <c r="K637" s="358" t="str">
        <f>IF(ISBLANK(INDEX('Policy Characteristics'!E:E,MATCH($C637,'Policy Characteristics'!$C:$C,0))),"",INDEX('Policy Characteristics'!E:E,MATCH($C637,'Policy Characteristics'!$C:$C,0)))</f>
        <v>indst fuel type shifting</v>
      </c>
      <c r="L637" s="380">
        <f>IF(ISBLANK(INDEX('Policy Characteristics'!F:F,MATCH($C637,'Policy Characteristics'!$C:$C,0))),"",INDEX('Policy Characteristics'!F:F,MATCH($C637,'Policy Characteristics'!$C:$C,0)))</f>
        <v>0</v>
      </c>
      <c r="M637" s="380">
        <f>IF(ISBLANK(INDEX('Policy Characteristics'!G:G,MATCH($C637,'Policy Characteristics'!$C:$C,0))),"",INDEX('Policy Characteristics'!G:G,MATCH($C637,'Policy Characteristics'!$C:$C,0)))</f>
        <v>1</v>
      </c>
      <c r="N637" s="380">
        <f>IF(ISBLANK(INDEX('Policy Characteristics'!H:H,MATCH($C637,'Policy Characteristics'!$C:$C,0))),"",INDEX('Policy Characteristics'!H:H,MATCH($C637,'Policy Characteristics'!$C:$C,0)))</f>
        <v>0.01</v>
      </c>
      <c r="O637" s="358" t="str">
        <f>IF(ISBLANK(INDEX('Policy Characteristics'!I:I,MATCH($C637,'Policy Characteristics'!$C:$C,0))),"",INDEX('Policy Characteristics'!I:I,MATCH($C637,'Policy Characteristics'!$C:$C,0)))</f>
        <v>% of fuel shifted</v>
      </c>
      <c r="P637" s="358"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7" s="358" t="str">
        <f>IF(ISBLANK(INDEX('Policy Characteristics'!K:K,MATCH($C637,'Policy Characteristics'!$C:$C,0))),"",INDEX('Policy Characteristics'!K:K,MATCH($C637,'Policy Characteristics'!$C:$C,0)))</f>
        <v>industry-ag-main.html#fuel-switching</v>
      </c>
      <c r="R637" s="358" t="str">
        <f>IF(ISBLANK(INDEX('Policy Characteristics'!L:L,MATCH($C637,'Policy Characteristics'!$C:$C,0))),"",INDEX('Policy Characteristics'!L:L,MATCH($C637,'Policy Characteristics'!$C:$C,0)))</f>
        <v>industry-elec-and-hydrogen.html</v>
      </c>
    </row>
    <row r="638" spans="1:18" x14ac:dyDescent="0.35">
      <c r="A638" s="358" t="str">
        <f>IF(ISBLANK(INDEX('Policy Characteristics'!A:A,MATCH($C638,'Policy Characteristics'!$C:$C,0))),"",INDEX('Policy Characteristics'!A:A,MATCH($C638,'Policy Characteristics'!$C:$C,0)))</f>
        <v>Industry</v>
      </c>
      <c r="B638" s="358" t="str">
        <f>IF(ISBLANK(INDEX('Policy Characteristics'!B:B,MATCH($C638,'Policy Characteristics'!$C:$C,0))),"",INDEX('Policy Characteristics'!B:B,MATCH($C638,'Policy Characteristics'!$C:$C,0)))</f>
        <v>Electrification + Hydrogen</v>
      </c>
      <c r="C638" s="362" t="str">
        <f t="shared" si="35"/>
        <v>Fraction of Industrial Fuel Use Shifted to Other Fuels</v>
      </c>
      <c r="D638" s="9" t="s">
        <v>3236</v>
      </c>
      <c r="E638" s="53" t="s">
        <v>2464</v>
      </c>
      <c r="F638" s="195" t="s">
        <v>3198</v>
      </c>
      <c r="G638" s="53" t="s">
        <v>3247</v>
      </c>
      <c r="H638" s="54">
        <v>1379</v>
      </c>
      <c r="I638" s="53" t="s">
        <v>46</v>
      </c>
      <c r="J638" s="360" t="str">
        <f>IF(ISBLANK(INDEX('Policy Characteristics'!D:D,MATCH($C638,'Policy Characteristics'!$C:$C,0))),"",INDEX('Policy Characteristics'!D:D,MATCH($C638,'Policy Characteristics'!$C:$C,0)))</f>
        <v>Electrification + Hydrogen</v>
      </c>
      <c r="K638" s="358" t="str">
        <f>IF(ISBLANK(INDEX('Policy Characteristics'!E:E,MATCH($C638,'Policy Characteristics'!$C:$C,0))),"",INDEX('Policy Characteristics'!E:E,MATCH($C638,'Policy Characteristics'!$C:$C,0)))</f>
        <v>indst fuel type shifting</v>
      </c>
      <c r="L638" s="380">
        <f>IF(ISBLANK(INDEX('Policy Characteristics'!F:F,MATCH($C638,'Policy Characteristics'!$C:$C,0))),"",INDEX('Policy Characteristics'!F:F,MATCH($C638,'Policy Characteristics'!$C:$C,0)))</f>
        <v>0</v>
      </c>
      <c r="M638" s="380">
        <f>IF(ISBLANK(INDEX('Policy Characteristics'!G:G,MATCH($C638,'Policy Characteristics'!$C:$C,0))),"",INDEX('Policy Characteristics'!G:G,MATCH($C638,'Policy Characteristics'!$C:$C,0)))</f>
        <v>1</v>
      </c>
      <c r="N638" s="380">
        <f>IF(ISBLANK(INDEX('Policy Characteristics'!H:H,MATCH($C638,'Policy Characteristics'!$C:$C,0))),"",INDEX('Policy Characteristics'!H:H,MATCH($C638,'Policy Characteristics'!$C:$C,0)))</f>
        <v>0.01</v>
      </c>
      <c r="O638" s="358" t="str">
        <f>IF(ISBLANK(INDEX('Policy Characteristics'!I:I,MATCH($C638,'Policy Characteristics'!$C:$C,0))),"",INDEX('Policy Characteristics'!I:I,MATCH($C638,'Policy Characteristics'!$C:$C,0)))</f>
        <v>% of fuel shifted</v>
      </c>
      <c r="P638" s="358"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8" s="358" t="str">
        <f>IF(ISBLANK(INDEX('Policy Characteristics'!K:K,MATCH($C638,'Policy Characteristics'!$C:$C,0))),"",INDEX('Policy Characteristics'!K:K,MATCH($C638,'Policy Characteristics'!$C:$C,0)))</f>
        <v>industry-ag-main.html#fuel-switching</v>
      </c>
      <c r="R638" s="358" t="str">
        <f>IF(ISBLANK(INDEX('Policy Characteristics'!L:L,MATCH($C638,'Policy Characteristics'!$C:$C,0))),"",INDEX('Policy Characteristics'!L:L,MATCH($C638,'Policy Characteristics'!$C:$C,0)))</f>
        <v>industry-elec-and-hydrogen.html</v>
      </c>
    </row>
    <row r="639" spans="1:18" x14ac:dyDescent="0.35">
      <c r="A639" s="358" t="str">
        <f>IF(ISBLANK(INDEX('Policy Characteristics'!A:A,MATCH($C639,'Policy Characteristics'!$C:$C,0))),"",INDEX('Policy Characteristics'!A:A,MATCH($C639,'Policy Characteristics'!$C:$C,0)))</f>
        <v>Industry</v>
      </c>
      <c r="B639" s="358" t="str">
        <f>IF(ISBLANK(INDEX('Policy Characteristics'!B:B,MATCH($C639,'Policy Characteristics'!$C:$C,0))),"",INDEX('Policy Characteristics'!B:B,MATCH($C639,'Policy Characteristics'!$C:$C,0)))</f>
        <v>Electrification + Hydrogen</v>
      </c>
      <c r="C639" s="362" t="str">
        <f t="shared" si="35"/>
        <v>Fraction of Industrial Fuel Use Shifted to Other Fuels</v>
      </c>
      <c r="D639" s="9" t="s">
        <v>3236</v>
      </c>
      <c r="E639" s="53" t="s">
        <v>2465</v>
      </c>
      <c r="F639" s="195" t="s">
        <v>3198</v>
      </c>
      <c r="G639" s="53" t="s">
        <v>3248</v>
      </c>
      <c r="H639" s="54">
        <v>1380</v>
      </c>
      <c r="I639" s="53" t="s">
        <v>46</v>
      </c>
      <c r="J639" s="360" t="str">
        <f>IF(ISBLANK(INDEX('Policy Characteristics'!D:D,MATCH($C639,'Policy Characteristics'!$C:$C,0))),"",INDEX('Policy Characteristics'!D:D,MATCH($C639,'Policy Characteristics'!$C:$C,0)))</f>
        <v>Electrification + Hydrogen</v>
      </c>
      <c r="K639" s="358" t="str">
        <f>IF(ISBLANK(INDEX('Policy Characteristics'!E:E,MATCH($C639,'Policy Characteristics'!$C:$C,0))),"",INDEX('Policy Characteristics'!E:E,MATCH($C639,'Policy Characteristics'!$C:$C,0)))</f>
        <v>indst fuel type shifting</v>
      </c>
      <c r="L639" s="380">
        <f>IF(ISBLANK(INDEX('Policy Characteristics'!F:F,MATCH($C639,'Policy Characteristics'!$C:$C,0))),"",INDEX('Policy Characteristics'!F:F,MATCH($C639,'Policy Characteristics'!$C:$C,0)))</f>
        <v>0</v>
      </c>
      <c r="M639" s="380">
        <f>IF(ISBLANK(INDEX('Policy Characteristics'!G:G,MATCH($C639,'Policy Characteristics'!$C:$C,0))),"",INDEX('Policy Characteristics'!G:G,MATCH($C639,'Policy Characteristics'!$C:$C,0)))</f>
        <v>1</v>
      </c>
      <c r="N639" s="380">
        <f>IF(ISBLANK(INDEX('Policy Characteristics'!H:H,MATCH($C639,'Policy Characteristics'!$C:$C,0))),"",INDEX('Policy Characteristics'!H:H,MATCH($C639,'Policy Characteristics'!$C:$C,0)))</f>
        <v>0.01</v>
      </c>
      <c r="O639" s="358" t="str">
        <f>IF(ISBLANK(INDEX('Policy Characteristics'!I:I,MATCH($C639,'Policy Characteristics'!$C:$C,0))),"",INDEX('Policy Characteristics'!I:I,MATCH($C639,'Policy Characteristics'!$C:$C,0)))</f>
        <v>% of fuel shifted</v>
      </c>
      <c r="P639" s="358"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9" s="358" t="str">
        <f>IF(ISBLANK(INDEX('Policy Characteristics'!K:K,MATCH($C639,'Policy Characteristics'!$C:$C,0))),"",INDEX('Policy Characteristics'!K:K,MATCH($C639,'Policy Characteristics'!$C:$C,0)))</f>
        <v>industry-ag-main.html#fuel-switching</v>
      </c>
      <c r="R639" s="358" t="str">
        <f>IF(ISBLANK(INDEX('Policy Characteristics'!L:L,MATCH($C639,'Policy Characteristics'!$C:$C,0))),"",INDEX('Policy Characteristics'!L:L,MATCH($C639,'Policy Characteristics'!$C:$C,0)))</f>
        <v>industry-elec-and-hydrogen.html</v>
      </c>
    </row>
    <row r="640" spans="1:18" x14ac:dyDescent="0.35">
      <c r="A640" s="358" t="str">
        <f>IF(ISBLANK(INDEX('Policy Characteristics'!A:A,MATCH($C640,'Policy Characteristics'!$C:$C,0))),"",INDEX('Policy Characteristics'!A:A,MATCH($C640,'Policy Characteristics'!$C:$C,0)))</f>
        <v>Industry</v>
      </c>
      <c r="B640" s="358" t="str">
        <f>IF(ISBLANK(INDEX('Policy Characteristics'!B:B,MATCH($C640,'Policy Characteristics'!$C:$C,0))),"",INDEX('Policy Characteristics'!B:B,MATCH($C640,'Policy Characteristics'!$C:$C,0)))</f>
        <v>Electrification + Hydrogen</v>
      </c>
      <c r="C640" s="362" t="str">
        <f t="shared" si="35"/>
        <v>Fraction of Industrial Fuel Use Shifted to Other Fuels</v>
      </c>
      <c r="D640" s="9" t="s">
        <v>3236</v>
      </c>
      <c r="E640" s="53" t="s">
        <v>2466</v>
      </c>
      <c r="F640" s="195" t="s">
        <v>3198</v>
      </c>
      <c r="G640" s="53" t="s">
        <v>3249</v>
      </c>
      <c r="H640" s="54">
        <v>1381</v>
      </c>
      <c r="I640" s="53" t="s">
        <v>46</v>
      </c>
      <c r="J640" s="360" t="str">
        <f>IF(ISBLANK(INDEX('Policy Characteristics'!D:D,MATCH($C640,'Policy Characteristics'!$C:$C,0))),"",INDEX('Policy Characteristics'!D:D,MATCH($C640,'Policy Characteristics'!$C:$C,0)))</f>
        <v>Electrification + Hydrogen</v>
      </c>
      <c r="K640" s="358" t="str">
        <f>IF(ISBLANK(INDEX('Policy Characteristics'!E:E,MATCH($C640,'Policy Characteristics'!$C:$C,0))),"",INDEX('Policy Characteristics'!E:E,MATCH($C640,'Policy Characteristics'!$C:$C,0)))</f>
        <v>indst fuel type shifting</v>
      </c>
      <c r="L640" s="380">
        <f>IF(ISBLANK(INDEX('Policy Characteristics'!F:F,MATCH($C640,'Policy Characteristics'!$C:$C,0))),"",INDEX('Policy Characteristics'!F:F,MATCH($C640,'Policy Characteristics'!$C:$C,0)))</f>
        <v>0</v>
      </c>
      <c r="M640" s="380">
        <f>IF(ISBLANK(INDEX('Policy Characteristics'!G:G,MATCH($C640,'Policy Characteristics'!$C:$C,0))),"",INDEX('Policy Characteristics'!G:G,MATCH($C640,'Policy Characteristics'!$C:$C,0)))</f>
        <v>1</v>
      </c>
      <c r="N640" s="380">
        <f>IF(ISBLANK(INDEX('Policy Characteristics'!H:H,MATCH($C640,'Policy Characteristics'!$C:$C,0))),"",INDEX('Policy Characteristics'!H:H,MATCH($C640,'Policy Characteristics'!$C:$C,0)))</f>
        <v>0.01</v>
      </c>
      <c r="O640" s="358" t="str">
        <f>IF(ISBLANK(INDEX('Policy Characteristics'!I:I,MATCH($C640,'Policy Characteristics'!$C:$C,0))),"",INDEX('Policy Characteristics'!I:I,MATCH($C640,'Policy Characteristics'!$C:$C,0)))</f>
        <v>% of fuel shifted</v>
      </c>
      <c r="P640" s="358"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0" s="358" t="str">
        <f>IF(ISBLANK(INDEX('Policy Characteristics'!K:K,MATCH($C640,'Policy Characteristics'!$C:$C,0))),"",INDEX('Policy Characteristics'!K:K,MATCH($C640,'Policy Characteristics'!$C:$C,0)))</f>
        <v>industry-ag-main.html#fuel-switching</v>
      </c>
      <c r="R640" s="358" t="str">
        <f>IF(ISBLANK(INDEX('Policy Characteristics'!L:L,MATCH($C640,'Policy Characteristics'!$C:$C,0))),"",INDEX('Policy Characteristics'!L:L,MATCH($C640,'Policy Characteristics'!$C:$C,0)))</f>
        <v>industry-elec-and-hydrogen.html</v>
      </c>
    </row>
    <row r="641" spans="1:18" x14ac:dyDescent="0.35">
      <c r="A641" s="358" t="str">
        <f>IF(ISBLANK(INDEX('Policy Characteristics'!A:A,MATCH($C641,'Policy Characteristics'!$C:$C,0))),"",INDEX('Policy Characteristics'!A:A,MATCH($C641,'Policy Characteristics'!$C:$C,0)))</f>
        <v>Industry</v>
      </c>
      <c r="B641" s="358" t="str">
        <f>IF(ISBLANK(INDEX('Policy Characteristics'!B:B,MATCH($C641,'Policy Characteristics'!$C:$C,0))),"",INDEX('Policy Characteristics'!B:B,MATCH($C641,'Policy Characteristics'!$C:$C,0)))</f>
        <v>Electrification + Hydrogen</v>
      </c>
      <c r="C641" s="362" t="str">
        <f t="shared" si="35"/>
        <v>Fraction of Industrial Fuel Use Shifted to Other Fuels</v>
      </c>
      <c r="D641" s="9" t="s">
        <v>3236</v>
      </c>
      <c r="E641" s="53" t="s">
        <v>2467</v>
      </c>
      <c r="F641" s="195" t="s">
        <v>3198</v>
      </c>
      <c r="G641" s="53" t="s">
        <v>3250</v>
      </c>
      <c r="H641" s="54">
        <v>1382</v>
      </c>
      <c r="I641" s="53" t="s">
        <v>46</v>
      </c>
      <c r="J641" s="360" t="str">
        <f>IF(ISBLANK(INDEX('Policy Characteristics'!D:D,MATCH($C641,'Policy Characteristics'!$C:$C,0))),"",INDEX('Policy Characteristics'!D:D,MATCH($C641,'Policy Characteristics'!$C:$C,0)))</f>
        <v>Electrification + Hydrogen</v>
      </c>
      <c r="K641" s="358" t="str">
        <f>IF(ISBLANK(INDEX('Policy Characteristics'!E:E,MATCH($C641,'Policy Characteristics'!$C:$C,0))),"",INDEX('Policy Characteristics'!E:E,MATCH($C641,'Policy Characteristics'!$C:$C,0)))</f>
        <v>indst fuel type shifting</v>
      </c>
      <c r="L641" s="380">
        <f>IF(ISBLANK(INDEX('Policy Characteristics'!F:F,MATCH($C641,'Policy Characteristics'!$C:$C,0))),"",INDEX('Policy Characteristics'!F:F,MATCH($C641,'Policy Characteristics'!$C:$C,0)))</f>
        <v>0</v>
      </c>
      <c r="M641" s="380">
        <f>IF(ISBLANK(INDEX('Policy Characteristics'!G:G,MATCH($C641,'Policy Characteristics'!$C:$C,0))),"",INDEX('Policy Characteristics'!G:G,MATCH($C641,'Policy Characteristics'!$C:$C,0)))</f>
        <v>1</v>
      </c>
      <c r="N641" s="380">
        <f>IF(ISBLANK(INDEX('Policy Characteristics'!H:H,MATCH($C641,'Policy Characteristics'!$C:$C,0))),"",INDEX('Policy Characteristics'!H:H,MATCH($C641,'Policy Characteristics'!$C:$C,0)))</f>
        <v>0.01</v>
      </c>
      <c r="O641" s="358" t="str">
        <f>IF(ISBLANK(INDEX('Policy Characteristics'!I:I,MATCH($C641,'Policy Characteristics'!$C:$C,0))),"",INDEX('Policy Characteristics'!I:I,MATCH($C641,'Policy Characteristics'!$C:$C,0)))</f>
        <v>% of fuel shifted</v>
      </c>
      <c r="P641" s="358"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1" s="358" t="str">
        <f>IF(ISBLANK(INDEX('Policy Characteristics'!K:K,MATCH($C641,'Policy Characteristics'!$C:$C,0))),"",INDEX('Policy Characteristics'!K:K,MATCH($C641,'Policy Characteristics'!$C:$C,0)))</f>
        <v>industry-ag-main.html#fuel-switching</v>
      </c>
      <c r="R641" s="358" t="str">
        <f>IF(ISBLANK(INDEX('Policy Characteristics'!L:L,MATCH($C641,'Policy Characteristics'!$C:$C,0))),"",INDEX('Policy Characteristics'!L:L,MATCH($C641,'Policy Characteristics'!$C:$C,0)))</f>
        <v>industry-elec-and-hydrogen.html</v>
      </c>
    </row>
    <row r="642" spans="1:18" x14ac:dyDescent="0.35">
      <c r="A642" s="358" t="str">
        <f>IF(ISBLANK(INDEX('Policy Characteristics'!A:A,MATCH($C642,'Policy Characteristics'!$C:$C,0))),"",INDEX('Policy Characteristics'!A:A,MATCH($C642,'Policy Characteristics'!$C:$C,0)))</f>
        <v>Industry</v>
      </c>
      <c r="B642" s="358" t="str">
        <f>IF(ISBLANK(INDEX('Policy Characteristics'!B:B,MATCH($C642,'Policy Characteristics'!$C:$C,0))),"",INDEX('Policy Characteristics'!B:B,MATCH($C642,'Policy Characteristics'!$C:$C,0)))</f>
        <v>Electrification + Hydrogen</v>
      </c>
      <c r="C642" s="362" t="str">
        <f t="shared" si="35"/>
        <v>Fraction of Industrial Fuel Use Shifted to Other Fuels</v>
      </c>
      <c r="D642" s="9" t="s">
        <v>3236</v>
      </c>
      <c r="E642" s="53" t="s">
        <v>2468</v>
      </c>
      <c r="F642" s="195" t="s">
        <v>3198</v>
      </c>
      <c r="G642" s="53" t="s">
        <v>3251</v>
      </c>
      <c r="H642" s="54">
        <v>1383</v>
      </c>
      <c r="I642" s="53" t="s">
        <v>46</v>
      </c>
      <c r="J642" s="360" t="str">
        <f>IF(ISBLANK(INDEX('Policy Characteristics'!D:D,MATCH($C642,'Policy Characteristics'!$C:$C,0))),"",INDEX('Policy Characteristics'!D:D,MATCH($C642,'Policy Characteristics'!$C:$C,0)))</f>
        <v>Electrification + Hydrogen</v>
      </c>
      <c r="K642" s="358" t="str">
        <f>IF(ISBLANK(INDEX('Policy Characteristics'!E:E,MATCH($C642,'Policy Characteristics'!$C:$C,0))),"",INDEX('Policy Characteristics'!E:E,MATCH($C642,'Policy Characteristics'!$C:$C,0)))</f>
        <v>indst fuel type shifting</v>
      </c>
      <c r="L642" s="380">
        <f>IF(ISBLANK(INDEX('Policy Characteristics'!F:F,MATCH($C642,'Policy Characteristics'!$C:$C,0))),"",INDEX('Policy Characteristics'!F:F,MATCH($C642,'Policy Characteristics'!$C:$C,0)))</f>
        <v>0</v>
      </c>
      <c r="M642" s="380">
        <f>IF(ISBLANK(INDEX('Policy Characteristics'!G:G,MATCH($C642,'Policy Characteristics'!$C:$C,0))),"",INDEX('Policy Characteristics'!G:G,MATCH($C642,'Policy Characteristics'!$C:$C,0)))</f>
        <v>1</v>
      </c>
      <c r="N642" s="380">
        <f>IF(ISBLANK(INDEX('Policy Characteristics'!H:H,MATCH($C642,'Policy Characteristics'!$C:$C,0))),"",INDEX('Policy Characteristics'!H:H,MATCH($C642,'Policy Characteristics'!$C:$C,0)))</f>
        <v>0.01</v>
      </c>
      <c r="O642" s="358" t="str">
        <f>IF(ISBLANK(INDEX('Policy Characteristics'!I:I,MATCH($C642,'Policy Characteristics'!$C:$C,0))),"",INDEX('Policy Characteristics'!I:I,MATCH($C642,'Policy Characteristics'!$C:$C,0)))</f>
        <v>% of fuel shifted</v>
      </c>
      <c r="P642" s="358"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2" s="358" t="str">
        <f>IF(ISBLANK(INDEX('Policy Characteristics'!K:K,MATCH($C642,'Policy Characteristics'!$C:$C,0))),"",INDEX('Policy Characteristics'!K:K,MATCH($C642,'Policy Characteristics'!$C:$C,0)))</f>
        <v>industry-ag-main.html#fuel-switching</v>
      </c>
      <c r="R642" s="358" t="str">
        <f>IF(ISBLANK(INDEX('Policy Characteristics'!L:L,MATCH($C642,'Policy Characteristics'!$C:$C,0))),"",INDEX('Policy Characteristics'!L:L,MATCH($C642,'Policy Characteristics'!$C:$C,0)))</f>
        <v>industry-elec-and-hydrogen.html</v>
      </c>
    </row>
    <row r="643" spans="1:18" x14ac:dyDescent="0.35">
      <c r="A643" s="358" t="str">
        <f>IF(ISBLANK(INDEX('Policy Characteristics'!A:A,MATCH($C643,'Policy Characteristics'!$C:$C,0))),"",INDEX('Policy Characteristics'!A:A,MATCH($C643,'Policy Characteristics'!$C:$C,0)))</f>
        <v>Industry</v>
      </c>
      <c r="B643" s="358" t="str">
        <f>IF(ISBLANK(INDEX('Policy Characteristics'!B:B,MATCH($C643,'Policy Characteristics'!$C:$C,0))),"",INDEX('Policy Characteristics'!B:B,MATCH($C643,'Policy Characteristics'!$C:$C,0)))</f>
        <v>Electrification + Hydrogen</v>
      </c>
      <c r="C643" s="362" t="str">
        <f t="shared" si="35"/>
        <v>Fraction of Industrial Fuel Use Shifted to Other Fuels</v>
      </c>
      <c r="D643" s="9" t="s">
        <v>3236</v>
      </c>
      <c r="E643" s="53" t="s">
        <v>2805</v>
      </c>
      <c r="F643" s="195" t="s">
        <v>3198</v>
      </c>
      <c r="G643" s="53" t="s">
        <v>3252</v>
      </c>
      <c r="H643" s="54">
        <v>1384</v>
      </c>
      <c r="I643" s="53" t="s">
        <v>46</v>
      </c>
      <c r="J643" s="360" t="str">
        <f>IF(ISBLANK(INDEX('Policy Characteristics'!D:D,MATCH($C643,'Policy Characteristics'!$C:$C,0))),"",INDEX('Policy Characteristics'!D:D,MATCH($C643,'Policy Characteristics'!$C:$C,0)))</f>
        <v>Electrification + Hydrogen</v>
      </c>
      <c r="K643" s="358" t="str">
        <f>IF(ISBLANK(INDEX('Policy Characteristics'!E:E,MATCH($C643,'Policy Characteristics'!$C:$C,0))),"",INDEX('Policy Characteristics'!E:E,MATCH($C643,'Policy Characteristics'!$C:$C,0)))</f>
        <v>indst fuel type shifting</v>
      </c>
      <c r="L643" s="380">
        <f>IF(ISBLANK(INDEX('Policy Characteristics'!F:F,MATCH($C643,'Policy Characteristics'!$C:$C,0))),"",INDEX('Policy Characteristics'!F:F,MATCH($C643,'Policy Characteristics'!$C:$C,0)))</f>
        <v>0</v>
      </c>
      <c r="M643" s="380">
        <f>IF(ISBLANK(INDEX('Policy Characteristics'!G:G,MATCH($C643,'Policy Characteristics'!$C:$C,0))),"",INDEX('Policy Characteristics'!G:G,MATCH($C643,'Policy Characteristics'!$C:$C,0)))</f>
        <v>1</v>
      </c>
      <c r="N643" s="380">
        <f>IF(ISBLANK(INDEX('Policy Characteristics'!H:H,MATCH($C643,'Policy Characteristics'!$C:$C,0))),"",INDEX('Policy Characteristics'!H:H,MATCH($C643,'Policy Characteristics'!$C:$C,0)))</f>
        <v>0.01</v>
      </c>
      <c r="O643" s="358" t="str">
        <f>IF(ISBLANK(INDEX('Policy Characteristics'!I:I,MATCH($C643,'Policy Characteristics'!$C:$C,0))),"",INDEX('Policy Characteristics'!I:I,MATCH($C643,'Policy Characteristics'!$C:$C,0)))</f>
        <v>% of fuel shifted</v>
      </c>
      <c r="P643" s="358"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3" s="358" t="str">
        <f>IF(ISBLANK(INDEX('Policy Characteristics'!K:K,MATCH($C643,'Policy Characteristics'!$C:$C,0))),"",INDEX('Policy Characteristics'!K:K,MATCH($C643,'Policy Characteristics'!$C:$C,0)))</f>
        <v>industry-ag-main.html#fuel-switching</v>
      </c>
      <c r="R643" s="358" t="str">
        <f>IF(ISBLANK(INDEX('Policy Characteristics'!L:L,MATCH($C643,'Policy Characteristics'!$C:$C,0))),"",INDEX('Policy Characteristics'!L:L,MATCH($C643,'Policy Characteristics'!$C:$C,0)))</f>
        <v>industry-elec-and-hydrogen.html</v>
      </c>
    </row>
    <row r="644" spans="1:18" x14ac:dyDescent="0.35">
      <c r="A644" s="358" t="str">
        <f>IF(ISBLANK(INDEX('Policy Characteristics'!A:A,MATCH($C644,'Policy Characteristics'!$C:$C,0))),"",INDEX('Policy Characteristics'!A:A,MATCH($C644,'Policy Characteristics'!$C:$C,0)))</f>
        <v>Industry</v>
      </c>
      <c r="B644" s="358" t="str">
        <f>IF(ISBLANK(INDEX('Policy Characteristics'!B:B,MATCH($C644,'Policy Characteristics'!$C:$C,0))),"",INDEX('Policy Characteristics'!B:B,MATCH($C644,'Policy Characteristics'!$C:$C,0)))</f>
        <v>Electrification + Hydrogen</v>
      </c>
      <c r="C644" s="362" t="str">
        <f t="shared" si="35"/>
        <v>Fraction of Industrial Fuel Use Shifted to Other Fuels</v>
      </c>
      <c r="D644" s="9" t="s">
        <v>3236</v>
      </c>
      <c r="E644" s="53" t="s">
        <v>2806</v>
      </c>
      <c r="F644" s="195" t="s">
        <v>3198</v>
      </c>
      <c r="G644" s="53" t="s">
        <v>3253</v>
      </c>
      <c r="H644" s="54">
        <v>1385</v>
      </c>
      <c r="I644" s="53" t="s">
        <v>46</v>
      </c>
      <c r="J644" s="360" t="str">
        <f>IF(ISBLANK(INDEX('Policy Characteristics'!D:D,MATCH($C644,'Policy Characteristics'!$C:$C,0))),"",INDEX('Policy Characteristics'!D:D,MATCH($C644,'Policy Characteristics'!$C:$C,0)))</f>
        <v>Electrification + Hydrogen</v>
      </c>
      <c r="K644" s="358" t="str">
        <f>IF(ISBLANK(INDEX('Policy Characteristics'!E:E,MATCH($C644,'Policy Characteristics'!$C:$C,0))),"",INDEX('Policy Characteristics'!E:E,MATCH($C644,'Policy Characteristics'!$C:$C,0)))</f>
        <v>indst fuel type shifting</v>
      </c>
      <c r="L644" s="380">
        <f>IF(ISBLANK(INDEX('Policy Characteristics'!F:F,MATCH($C644,'Policy Characteristics'!$C:$C,0))),"",INDEX('Policy Characteristics'!F:F,MATCH($C644,'Policy Characteristics'!$C:$C,0)))</f>
        <v>0</v>
      </c>
      <c r="M644" s="380">
        <f>IF(ISBLANK(INDEX('Policy Characteristics'!G:G,MATCH($C644,'Policy Characteristics'!$C:$C,0))),"",INDEX('Policy Characteristics'!G:G,MATCH($C644,'Policy Characteristics'!$C:$C,0)))</f>
        <v>1</v>
      </c>
      <c r="N644" s="380">
        <f>IF(ISBLANK(INDEX('Policy Characteristics'!H:H,MATCH($C644,'Policy Characteristics'!$C:$C,0))),"",INDEX('Policy Characteristics'!H:H,MATCH($C644,'Policy Characteristics'!$C:$C,0)))</f>
        <v>0.01</v>
      </c>
      <c r="O644" s="358" t="str">
        <f>IF(ISBLANK(INDEX('Policy Characteristics'!I:I,MATCH($C644,'Policy Characteristics'!$C:$C,0))),"",INDEX('Policy Characteristics'!I:I,MATCH($C644,'Policy Characteristics'!$C:$C,0)))</f>
        <v>% of fuel shifted</v>
      </c>
      <c r="P644" s="358"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4" s="358" t="str">
        <f>IF(ISBLANK(INDEX('Policy Characteristics'!K:K,MATCH($C644,'Policy Characteristics'!$C:$C,0))),"",INDEX('Policy Characteristics'!K:K,MATCH($C644,'Policy Characteristics'!$C:$C,0)))</f>
        <v>industry-ag-main.html#fuel-switching</v>
      </c>
      <c r="R644" s="358" t="str">
        <f>IF(ISBLANK(INDEX('Policy Characteristics'!L:L,MATCH($C644,'Policy Characteristics'!$C:$C,0))),"",INDEX('Policy Characteristics'!L:L,MATCH($C644,'Policy Characteristics'!$C:$C,0)))</f>
        <v>industry-elec-and-hydrogen.html</v>
      </c>
    </row>
    <row r="645" spans="1:18" x14ac:dyDescent="0.35">
      <c r="A645" s="358" t="str">
        <f>IF(ISBLANK(INDEX('Policy Characteristics'!A:A,MATCH($C645,'Policy Characteristics'!$C:$C,0))),"",INDEX('Policy Characteristics'!A:A,MATCH($C645,'Policy Characteristics'!$C:$C,0)))</f>
        <v>Industry</v>
      </c>
      <c r="B645" s="358" t="str">
        <f>IF(ISBLANK(INDEX('Policy Characteristics'!B:B,MATCH($C645,'Policy Characteristics'!$C:$C,0))),"",INDEX('Policy Characteristics'!B:B,MATCH($C645,'Policy Characteristics'!$C:$C,0)))</f>
        <v>Electrification + Hydrogen</v>
      </c>
      <c r="C645" s="362" t="str">
        <f t="shared" si="35"/>
        <v>Fraction of Industrial Fuel Use Shifted to Other Fuels</v>
      </c>
      <c r="D645" s="9" t="s">
        <v>3236</v>
      </c>
      <c r="E645" s="53" t="s">
        <v>2807</v>
      </c>
      <c r="F645" s="195" t="s">
        <v>3198</v>
      </c>
      <c r="G645" s="53" t="s">
        <v>3254</v>
      </c>
      <c r="H645" s="54">
        <v>1386</v>
      </c>
      <c r="I645" s="53" t="s">
        <v>46</v>
      </c>
      <c r="J645" s="360" t="str">
        <f>IF(ISBLANK(INDEX('Policy Characteristics'!D:D,MATCH($C645,'Policy Characteristics'!$C:$C,0))),"",INDEX('Policy Characteristics'!D:D,MATCH($C645,'Policy Characteristics'!$C:$C,0)))</f>
        <v>Electrification + Hydrogen</v>
      </c>
      <c r="K645" s="358" t="str">
        <f>IF(ISBLANK(INDEX('Policy Characteristics'!E:E,MATCH($C645,'Policy Characteristics'!$C:$C,0))),"",INDEX('Policy Characteristics'!E:E,MATCH($C645,'Policy Characteristics'!$C:$C,0)))</f>
        <v>indst fuel type shifting</v>
      </c>
      <c r="L645" s="380">
        <f>IF(ISBLANK(INDEX('Policy Characteristics'!F:F,MATCH($C645,'Policy Characteristics'!$C:$C,0))),"",INDEX('Policy Characteristics'!F:F,MATCH($C645,'Policy Characteristics'!$C:$C,0)))</f>
        <v>0</v>
      </c>
      <c r="M645" s="380">
        <f>IF(ISBLANK(INDEX('Policy Characteristics'!G:G,MATCH($C645,'Policy Characteristics'!$C:$C,0))),"",INDEX('Policy Characteristics'!G:G,MATCH($C645,'Policy Characteristics'!$C:$C,0)))</f>
        <v>1</v>
      </c>
      <c r="N645" s="380">
        <f>IF(ISBLANK(INDEX('Policy Characteristics'!H:H,MATCH($C645,'Policy Characteristics'!$C:$C,0))),"",INDEX('Policy Characteristics'!H:H,MATCH($C645,'Policy Characteristics'!$C:$C,0)))</f>
        <v>0.01</v>
      </c>
      <c r="O645" s="358" t="str">
        <f>IF(ISBLANK(INDEX('Policy Characteristics'!I:I,MATCH($C645,'Policy Characteristics'!$C:$C,0))),"",INDEX('Policy Characteristics'!I:I,MATCH($C645,'Policy Characteristics'!$C:$C,0)))</f>
        <v>% of fuel shifted</v>
      </c>
      <c r="P645" s="358"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5" s="358" t="str">
        <f>IF(ISBLANK(INDEX('Policy Characteristics'!K:K,MATCH($C645,'Policy Characteristics'!$C:$C,0))),"",INDEX('Policy Characteristics'!K:K,MATCH($C645,'Policy Characteristics'!$C:$C,0)))</f>
        <v>industry-ag-main.html#fuel-switching</v>
      </c>
      <c r="R645" s="358" t="str">
        <f>IF(ISBLANK(INDEX('Policy Characteristics'!L:L,MATCH($C645,'Policy Characteristics'!$C:$C,0))),"",INDEX('Policy Characteristics'!L:L,MATCH($C645,'Policy Characteristics'!$C:$C,0)))</f>
        <v>industry-elec-and-hydrogen.html</v>
      </c>
    </row>
    <row r="646" spans="1:18" x14ac:dyDescent="0.35">
      <c r="A646" s="358" t="str">
        <f>IF(ISBLANK(INDEX('Policy Characteristics'!A:A,MATCH($C646,'Policy Characteristics'!$C:$C,0))),"",INDEX('Policy Characteristics'!A:A,MATCH($C646,'Policy Characteristics'!$C:$C,0)))</f>
        <v>Industry</v>
      </c>
      <c r="B646" s="358" t="str">
        <f>IF(ISBLANK(INDEX('Policy Characteristics'!B:B,MATCH($C646,'Policy Characteristics'!$C:$C,0))),"",INDEX('Policy Characteristics'!B:B,MATCH($C646,'Policy Characteristics'!$C:$C,0)))</f>
        <v>Electrification + Hydrogen</v>
      </c>
      <c r="C646" s="362" t="str">
        <f t="shared" si="35"/>
        <v>Fraction of Industrial Fuel Use Shifted to Other Fuels</v>
      </c>
      <c r="D646" s="9" t="s">
        <v>3236</v>
      </c>
      <c r="E646" s="53" t="s">
        <v>2804</v>
      </c>
      <c r="F646" s="195" t="s">
        <v>3198</v>
      </c>
      <c r="G646" s="53" t="s">
        <v>3255</v>
      </c>
      <c r="H646" s="54">
        <v>1387</v>
      </c>
      <c r="I646" s="53" t="s">
        <v>45</v>
      </c>
      <c r="J646" s="360" t="str">
        <f>IF(ISBLANK(INDEX('Policy Characteristics'!D:D,MATCH($C646,'Policy Characteristics'!$C:$C,0))),"",INDEX('Policy Characteristics'!D:D,MATCH($C646,'Policy Characteristics'!$C:$C,0)))</f>
        <v>Electrification + Hydrogen</v>
      </c>
      <c r="K646" s="358" t="str">
        <f>IF(ISBLANK(INDEX('Policy Characteristics'!E:E,MATCH($C646,'Policy Characteristics'!$C:$C,0))),"",INDEX('Policy Characteristics'!E:E,MATCH($C646,'Policy Characteristics'!$C:$C,0)))</f>
        <v>indst fuel type shifting</v>
      </c>
      <c r="L646" s="380">
        <f>IF(ISBLANK(INDEX('Policy Characteristics'!F:F,MATCH($C646,'Policy Characteristics'!$C:$C,0))),"",INDEX('Policy Characteristics'!F:F,MATCH($C646,'Policy Characteristics'!$C:$C,0)))</f>
        <v>0</v>
      </c>
      <c r="M646" s="380">
        <f>IF(ISBLANK(INDEX('Policy Characteristics'!G:G,MATCH($C646,'Policy Characteristics'!$C:$C,0))),"",INDEX('Policy Characteristics'!G:G,MATCH($C646,'Policy Characteristics'!$C:$C,0)))</f>
        <v>1</v>
      </c>
      <c r="N646" s="380">
        <f>IF(ISBLANK(INDEX('Policy Characteristics'!H:H,MATCH($C646,'Policy Characteristics'!$C:$C,0))),"",INDEX('Policy Characteristics'!H:H,MATCH($C646,'Policy Characteristics'!$C:$C,0)))</f>
        <v>0.01</v>
      </c>
      <c r="O646" s="358" t="str">
        <f>IF(ISBLANK(INDEX('Policy Characteristics'!I:I,MATCH($C646,'Policy Characteristics'!$C:$C,0))),"",INDEX('Policy Characteristics'!I:I,MATCH($C646,'Policy Characteristics'!$C:$C,0)))</f>
        <v>% of fuel shifted</v>
      </c>
      <c r="P646" s="358"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6" s="358" t="str">
        <f>IF(ISBLANK(INDEX('Policy Characteristics'!K:K,MATCH($C646,'Policy Characteristics'!$C:$C,0))),"",INDEX('Policy Characteristics'!K:K,MATCH($C646,'Policy Characteristics'!$C:$C,0)))</f>
        <v>industry-ag-main.html#fuel-switching</v>
      </c>
      <c r="R646" s="358" t="str">
        <f>IF(ISBLANK(INDEX('Policy Characteristics'!L:L,MATCH($C646,'Policy Characteristics'!$C:$C,0))),"",INDEX('Policy Characteristics'!L:L,MATCH($C646,'Policy Characteristics'!$C:$C,0)))</f>
        <v>industry-elec-and-hydrogen.html</v>
      </c>
    </row>
    <row r="647" spans="1:18" x14ac:dyDescent="0.35">
      <c r="A647" s="358" t="str">
        <f>IF(ISBLANK(INDEX('Policy Characteristics'!A:A,MATCH($C647,'Policy Characteristics'!$C:$C,0))),"",INDEX('Policy Characteristics'!A:A,MATCH($C647,'Policy Characteristics'!$C:$C,0)))</f>
        <v>Industry</v>
      </c>
      <c r="B647" s="358" t="str">
        <f>IF(ISBLANK(INDEX('Policy Characteristics'!B:B,MATCH($C647,'Policy Characteristics'!$C:$C,0))),"",INDEX('Policy Characteristics'!B:B,MATCH($C647,'Policy Characteristics'!$C:$C,0)))</f>
        <v>Electrification + Hydrogen</v>
      </c>
      <c r="C647" s="362" t="str">
        <f t="shared" si="35"/>
        <v>Fraction of Industrial Fuel Use Shifted to Other Fuels</v>
      </c>
      <c r="D647" s="9" t="s">
        <v>3237</v>
      </c>
      <c r="E647" s="53" t="s">
        <v>2463</v>
      </c>
      <c r="F647" s="195" t="s">
        <v>3199</v>
      </c>
      <c r="G647" s="53" t="s">
        <v>3246</v>
      </c>
      <c r="H647" s="54">
        <v>1388</v>
      </c>
      <c r="I647" s="53" t="s">
        <v>45</v>
      </c>
      <c r="J647" s="360" t="str">
        <f>IF(ISBLANK(INDEX('Policy Characteristics'!D:D,MATCH($C647,'Policy Characteristics'!$C:$C,0))),"",INDEX('Policy Characteristics'!D:D,MATCH($C647,'Policy Characteristics'!$C:$C,0)))</f>
        <v>Electrification + Hydrogen</v>
      </c>
      <c r="K647" s="358" t="str">
        <f>IF(ISBLANK(INDEX('Policy Characteristics'!E:E,MATCH($C647,'Policy Characteristics'!$C:$C,0))),"",INDEX('Policy Characteristics'!E:E,MATCH($C647,'Policy Characteristics'!$C:$C,0)))</f>
        <v>indst fuel type shifting</v>
      </c>
      <c r="L647" s="380">
        <f>IF(ISBLANK(INDEX('Policy Characteristics'!F:F,MATCH($C647,'Policy Characteristics'!$C:$C,0))),"",INDEX('Policy Characteristics'!F:F,MATCH($C647,'Policy Characteristics'!$C:$C,0)))</f>
        <v>0</v>
      </c>
      <c r="M647" s="380">
        <f>IF(ISBLANK(INDEX('Policy Characteristics'!G:G,MATCH($C647,'Policy Characteristics'!$C:$C,0))),"",INDEX('Policy Characteristics'!G:G,MATCH($C647,'Policy Characteristics'!$C:$C,0)))</f>
        <v>1</v>
      </c>
      <c r="N647" s="380">
        <f>IF(ISBLANK(INDEX('Policy Characteristics'!H:H,MATCH($C647,'Policy Characteristics'!$C:$C,0))),"",INDEX('Policy Characteristics'!H:H,MATCH($C647,'Policy Characteristics'!$C:$C,0)))</f>
        <v>0.01</v>
      </c>
      <c r="O647" s="358" t="str">
        <f>IF(ISBLANK(INDEX('Policy Characteristics'!I:I,MATCH($C647,'Policy Characteristics'!$C:$C,0))),"",INDEX('Policy Characteristics'!I:I,MATCH($C647,'Policy Characteristics'!$C:$C,0)))</f>
        <v>% of fuel shifted</v>
      </c>
      <c r="P647" s="358"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7" s="358" t="str">
        <f>IF(ISBLANK(INDEX('Policy Characteristics'!K:K,MATCH($C647,'Policy Characteristics'!$C:$C,0))),"",INDEX('Policy Characteristics'!K:K,MATCH($C647,'Policy Characteristics'!$C:$C,0)))</f>
        <v>industry-ag-main.html#fuel-switching</v>
      </c>
      <c r="R647" s="358" t="str">
        <f>IF(ISBLANK(INDEX('Policy Characteristics'!L:L,MATCH($C647,'Policy Characteristics'!$C:$C,0))),"",INDEX('Policy Characteristics'!L:L,MATCH($C647,'Policy Characteristics'!$C:$C,0)))</f>
        <v>industry-elec-and-hydrogen.html</v>
      </c>
    </row>
    <row r="648" spans="1:18" x14ac:dyDescent="0.35">
      <c r="A648" s="358" t="str">
        <f>IF(ISBLANK(INDEX('Policy Characteristics'!A:A,MATCH($C648,'Policy Characteristics'!$C:$C,0))),"",INDEX('Policy Characteristics'!A:A,MATCH($C648,'Policy Characteristics'!$C:$C,0)))</f>
        <v>Industry</v>
      </c>
      <c r="B648" s="358" t="str">
        <f>IF(ISBLANK(INDEX('Policy Characteristics'!B:B,MATCH($C648,'Policy Characteristics'!$C:$C,0))),"",INDEX('Policy Characteristics'!B:B,MATCH($C648,'Policy Characteristics'!$C:$C,0)))</f>
        <v>Electrification + Hydrogen</v>
      </c>
      <c r="C648" s="362" t="str">
        <f t="shared" si="35"/>
        <v>Fraction of Industrial Fuel Use Shifted to Other Fuels</v>
      </c>
      <c r="D648" s="9" t="s">
        <v>3237</v>
      </c>
      <c r="E648" s="53" t="s">
        <v>2464</v>
      </c>
      <c r="F648" s="195" t="s">
        <v>3199</v>
      </c>
      <c r="G648" s="53" t="s">
        <v>3247</v>
      </c>
      <c r="H648" s="54">
        <v>1389</v>
      </c>
      <c r="I648" s="53" t="s">
        <v>46</v>
      </c>
      <c r="J648" s="360" t="str">
        <f>IF(ISBLANK(INDEX('Policy Characteristics'!D:D,MATCH($C648,'Policy Characteristics'!$C:$C,0))),"",INDEX('Policy Characteristics'!D:D,MATCH($C648,'Policy Characteristics'!$C:$C,0)))</f>
        <v>Electrification + Hydrogen</v>
      </c>
      <c r="K648" s="358" t="str">
        <f>IF(ISBLANK(INDEX('Policy Characteristics'!E:E,MATCH($C648,'Policy Characteristics'!$C:$C,0))),"",INDEX('Policy Characteristics'!E:E,MATCH($C648,'Policy Characteristics'!$C:$C,0)))</f>
        <v>indst fuel type shifting</v>
      </c>
      <c r="L648" s="380">
        <f>IF(ISBLANK(INDEX('Policy Characteristics'!F:F,MATCH($C648,'Policy Characteristics'!$C:$C,0))),"",INDEX('Policy Characteristics'!F:F,MATCH($C648,'Policy Characteristics'!$C:$C,0)))</f>
        <v>0</v>
      </c>
      <c r="M648" s="380">
        <f>IF(ISBLANK(INDEX('Policy Characteristics'!G:G,MATCH($C648,'Policy Characteristics'!$C:$C,0))),"",INDEX('Policy Characteristics'!G:G,MATCH($C648,'Policy Characteristics'!$C:$C,0)))</f>
        <v>1</v>
      </c>
      <c r="N648" s="380">
        <f>IF(ISBLANK(INDEX('Policy Characteristics'!H:H,MATCH($C648,'Policy Characteristics'!$C:$C,0))),"",INDEX('Policy Characteristics'!H:H,MATCH($C648,'Policy Characteristics'!$C:$C,0)))</f>
        <v>0.01</v>
      </c>
      <c r="O648" s="358" t="str">
        <f>IF(ISBLANK(INDEX('Policy Characteristics'!I:I,MATCH($C648,'Policy Characteristics'!$C:$C,0))),"",INDEX('Policy Characteristics'!I:I,MATCH($C648,'Policy Characteristics'!$C:$C,0)))</f>
        <v>% of fuel shifted</v>
      </c>
      <c r="P648" s="358"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8" s="358" t="str">
        <f>IF(ISBLANK(INDEX('Policy Characteristics'!K:K,MATCH($C648,'Policy Characteristics'!$C:$C,0))),"",INDEX('Policy Characteristics'!K:K,MATCH($C648,'Policy Characteristics'!$C:$C,0)))</f>
        <v>industry-ag-main.html#fuel-switching</v>
      </c>
      <c r="R648" s="358" t="str">
        <f>IF(ISBLANK(INDEX('Policy Characteristics'!L:L,MATCH($C648,'Policy Characteristics'!$C:$C,0))),"",INDEX('Policy Characteristics'!L:L,MATCH($C648,'Policy Characteristics'!$C:$C,0)))</f>
        <v>industry-elec-and-hydrogen.html</v>
      </c>
    </row>
    <row r="649" spans="1:18" x14ac:dyDescent="0.35">
      <c r="A649" s="358" t="str">
        <f>IF(ISBLANK(INDEX('Policy Characteristics'!A:A,MATCH($C649,'Policy Characteristics'!$C:$C,0))),"",INDEX('Policy Characteristics'!A:A,MATCH($C649,'Policy Characteristics'!$C:$C,0)))</f>
        <v>Industry</v>
      </c>
      <c r="B649" s="358" t="str">
        <f>IF(ISBLANK(INDEX('Policy Characteristics'!B:B,MATCH($C649,'Policy Characteristics'!$C:$C,0))),"",INDEX('Policy Characteristics'!B:B,MATCH($C649,'Policy Characteristics'!$C:$C,0)))</f>
        <v>Electrification + Hydrogen</v>
      </c>
      <c r="C649" s="362" t="str">
        <f t="shared" si="35"/>
        <v>Fraction of Industrial Fuel Use Shifted to Other Fuels</v>
      </c>
      <c r="D649" s="9" t="s">
        <v>3237</v>
      </c>
      <c r="E649" s="53" t="s">
        <v>2465</v>
      </c>
      <c r="F649" s="195" t="s">
        <v>3199</v>
      </c>
      <c r="G649" s="53" t="s">
        <v>3248</v>
      </c>
      <c r="H649" s="54">
        <v>1390</v>
      </c>
      <c r="I649" s="53" t="s">
        <v>46</v>
      </c>
      <c r="J649" s="360" t="str">
        <f>IF(ISBLANK(INDEX('Policy Characteristics'!D:D,MATCH($C649,'Policy Characteristics'!$C:$C,0))),"",INDEX('Policy Characteristics'!D:D,MATCH($C649,'Policy Characteristics'!$C:$C,0)))</f>
        <v>Electrification + Hydrogen</v>
      </c>
      <c r="K649" s="358" t="str">
        <f>IF(ISBLANK(INDEX('Policy Characteristics'!E:E,MATCH($C649,'Policy Characteristics'!$C:$C,0))),"",INDEX('Policy Characteristics'!E:E,MATCH($C649,'Policy Characteristics'!$C:$C,0)))</f>
        <v>indst fuel type shifting</v>
      </c>
      <c r="L649" s="380">
        <f>IF(ISBLANK(INDEX('Policy Characteristics'!F:F,MATCH($C649,'Policy Characteristics'!$C:$C,0))),"",INDEX('Policy Characteristics'!F:F,MATCH($C649,'Policy Characteristics'!$C:$C,0)))</f>
        <v>0</v>
      </c>
      <c r="M649" s="380">
        <f>IF(ISBLANK(INDEX('Policy Characteristics'!G:G,MATCH($C649,'Policy Characteristics'!$C:$C,0))),"",INDEX('Policy Characteristics'!G:G,MATCH($C649,'Policy Characteristics'!$C:$C,0)))</f>
        <v>1</v>
      </c>
      <c r="N649" s="380">
        <f>IF(ISBLANK(INDEX('Policy Characteristics'!H:H,MATCH($C649,'Policy Characteristics'!$C:$C,0))),"",INDEX('Policy Characteristics'!H:H,MATCH($C649,'Policy Characteristics'!$C:$C,0)))</f>
        <v>0.01</v>
      </c>
      <c r="O649" s="358" t="str">
        <f>IF(ISBLANK(INDEX('Policy Characteristics'!I:I,MATCH($C649,'Policy Characteristics'!$C:$C,0))),"",INDEX('Policy Characteristics'!I:I,MATCH($C649,'Policy Characteristics'!$C:$C,0)))</f>
        <v>% of fuel shifted</v>
      </c>
      <c r="P649" s="358"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9" s="358" t="str">
        <f>IF(ISBLANK(INDEX('Policy Characteristics'!K:K,MATCH($C649,'Policy Characteristics'!$C:$C,0))),"",INDEX('Policy Characteristics'!K:K,MATCH($C649,'Policy Characteristics'!$C:$C,0)))</f>
        <v>industry-ag-main.html#fuel-switching</v>
      </c>
      <c r="R649" s="358" t="str">
        <f>IF(ISBLANK(INDEX('Policy Characteristics'!L:L,MATCH($C649,'Policy Characteristics'!$C:$C,0))),"",INDEX('Policy Characteristics'!L:L,MATCH($C649,'Policy Characteristics'!$C:$C,0)))</f>
        <v>industry-elec-and-hydrogen.html</v>
      </c>
    </row>
    <row r="650" spans="1:18" x14ac:dyDescent="0.35">
      <c r="A650" s="358" t="str">
        <f>IF(ISBLANK(INDEX('Policy Characteristics'!A:A,MATCH($C650,'Policy Characteristics'!$C:$C,0))),"",INDEX('Policy Characteristics'!A:A,MATCH($C650,'Policy Characteristics'!$C:$C,0)))</f>
        <v>Industry</v>
      </c>
      <c r="B650" s="358" t="str">
        <f>IF(ISBLANK(INDEX('Policy Characteristics'!B:B,MATCH($C650,'Policy Characteristics'!$C:$C,0))),"",INDEX('Policy Characteristics'!B:B,MATCH($C650,'Policy Characteristics'!$C:$C,0)))</f>
        <v>Electrification + Hydrogen</v>
      </c>
      <c r="C650" s="362" t="str">
        <f t="shared" si="35"/>
        <v>Fraction of Industrial Fuel Use Shifted to Other Fuels</v>
      </c>
      <c r="D650" s="9" t="s">
        <v>3237</v>
      </c>
      <c r="E650" s="53" t="s">
        <v>2466</v>
      </c>
      <c r="F650" s="195" t="s">
        <v>3199</v>
      </c>
      <c r="G650" s="53" t="s">
        <v>3249</v>
      </c>
      <c r="H650" s="54">
        <v>1391</v>
      </c>
      <c r="I650" s="53" t="s">
        <v>46</v>
      </c>
      <c r="J650" s="360" t="str">
        <f>IF(ISBLANK(INDEX('Policy Characteristics'!D:D,MATCH($C650,'Policy Characteristics'!$C:$C,0))),"",INDEX('Policy Characteristics'!D:D,MATCH($C650,'Policy Characteristics'!$C:$C,0)))</f>
        <v>Electrification + Hydrogen</v>
      </c>
      <c r="K650" s="358" t="str">
        <f>IF(ISBLANK(INDEX('Policy Characteristics'!E:E,MATCH($C650,'Policy Characteristics'!$C:$C,0))),"",INDEX('Policy Characteristics'!E:E,MATCH($C650,'Policy Characteristics'!$C:$C,0)))</f>
        <v>indst fuel type shifting</v>
      </c>
      <c r="L650" s="380">
        <f>IF(ISBLANK(INDEX('Policy Characteristics'!F:F,MATCH($C650,'Policy Characteristics'!$C:$C,0))),"",INDEX('Policy Characteristics'!F:F,MATCH($C650,'Policy Characteristics'!$C:$C,0)))</f>
        <v>0</v>
      </c>
      <c r="M650" s="380">
        <f>IF(ISBLANK(INDEX('Policy Characteristics'!G:G,MATCH($C650,'Policy Characteristics'!$C:$C,0))),"",INDEX('Policy Characteristics'!G:G,MATCH($C650,'Policy Characteristics'!$C:$C,0)))</f>
        <v>1</v>
      </c>
      <c r="N650" s="380">
        <f>IF(ISBLANK(INDEX('Policy Characteristics'!H:H,MATCH($C650,'Policy Characteristics'!$C:$C,0))),"",INDEX('Policy Characteristics'!H:H,MATCH($C650,'Policy Characteristics'!$C:$C,0)))</f>
        <v>0.01</v>
      </c>
      <c r="O650" s="358" t="str">
        <f>IF(ISBLANK(INDEX('Policy Characteristics'!I:I,MATCH($C650,'Policy Characteristics'!$C:$C,0))),"",INDEX('Policy Characteristics'!I:I,MATCH($C650,'Policy Characteristics'!$C:$C,0)))</f>
        <v>% of fuel shifted</v>
      </c>
      <c r="P650" s="358"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0" s="358" t="str">
        <f>IF(ISBLANK(INDEX('Policy Characteristics'!K:K,MATCH($C650,'Policy Characteristics'!$C:$C,0))),"",INDEX('Policy Characteristics'!K:K,MATCH($C650,'Policy Characteristics'!$C:$C,0)))</f>
        <v>industry-ag-main.html#fuel-switching</v>
      </c>
      <c r="R650" s="358" t="str">
        <f>IF(ISBLANK(INDEX('Policy Characteristics'!L:L,MATCH($C650,'Policy Characteristics'!$C:$C,0))),"",INDEX('Policy Characteristics'!L:L,MATCH($C650,'Policy Characteristics'!$C:$C,0)))</f>
        <v>industry-elec-and-hydrogen.html</v>
      </c>
    </row>
    <row r="651" spans="1:18" x14ac:dyDescent="0.35">
      <c r="A651" s="358" t="str">
        <f>IF(ISBLANK(INDEX('Policy Characteristics'!A:A,MATCH($C651,'Policy Characteristics'!$C:$C,0))),"",INDEX('Policy Characteristics'!A:A,MATCH($C651,'Policy Characteristics'!$C:$C,0)))</f>
        <v>Industry</v>
      </c>
      <c r="B651" s="358" t="str">
        <f>IF(ISBLANK(INDEX('Policy Characteristics'!B:B,MATCH($C651,'Policy Characteristics'!$C:$C,0))),"",INDEX('Policy Characteristics'!B:B,MATCH($C651,'Policy Characteristics'!$C:$C,0)))</f>
        <v>Electrification + Hydrogen</v>
      </c>
      <c r="C651" s="362" t="str">
        <f t="shared" si="35"/>
        <v>Fraction of Industrial Fuel Use Shifted to Other Fuels</v>
      </c>
      <c r="D651" s="9" t="s">
        <v>3237</v>
      </c>
      <c r="E651" s="53" t="s">
        <v>2467</v>
      </c>
      <c r="F651" s="195" t="s">
        <v>3199</v>
      </c>
      <c r="G651" s="53" t="s">
        <v>3250</v>
      </c>
      <c r="H651" s="54">
        <v>1392</v>
      </c>
      <c r="I651" s="53" t="s">
        <v>46</v>
      </c>
      <c r="J651" s="360" t="str">
        <f>IF(ISBLANK(INDEX('Policy Characteristics'!D:D,MATCH($C651,'Policy Characteristics'!$C:$C,0))),"",INDEX('Policy Characteristics'!D:D,MATCH($C651,'Policy Characteristics'!$C:$C,0)))</f>
        <v>Electrification + Hydrogen</v>
      </c>
      <c r="K651" s="358" t="str">
        <f>IF(ISBLANK(INDEX('Policy Characteristics'!E:E,MATCH($C651,'Policy Characteristics'!$C:$C,0))),"",INDEX('Policy Characteristics'!E:E,MATCH($C651,'Policy Characteristics'!$C:$C,0)))</f>
        <v>indst fuel type shifting</v>
      </c>
      <c r="L651" s="380">
        <f>IF(ISBLANK(INDEX('Policy Characteristics'!F:F,MATCH($C651,'Policy Characteristics'!$C:$C,0))),"",INDEX('Policy Characteristics'!F:F,MATCH($C651,'Policy Characteristics'!$C:$C,0)))</f>
        <v>0</v>
      </c>
      <c r="M651" s="380">
        <f>IF(ISBLANK(INDEX('Policy Characteristics'!G:G,MATCH($C651,'Policy Characteristics'!$C:$C,0))),"",INDEX('Policy Characteristics'!G:G,MATCH($C651,'Policy Characteristics'!$C:$C,0)))</f>
        <v>1</v>
      </c>
      <c r="N651" s="380">
        <f>IF(ISBLANK(INDEX('Policy Characteristics'!H:H,MATCH($C651,'Policy Characteristics'!$C:$C,0))),"",INDEX('Policy Characteristics'!H:H,MATCH($C651,'Policy Characteristics'!$C:$C,0)))</f>
        <v>0.01</v>
      </c>
      <c r="O651" s="358" t="str">
        <f>IF(ISBLANK(INDEX('Policy Characteristics'!I:I,MATCH($C651,'Policy Characteristics'!$C:$C,0))),"",INDEX('Policy Characteristics'!I:I,MATCH($C651,'Policy Characteristics'!$C:$C,0)))</f>
        <v>% of fuel shifted</v>
      </c>
      <c r="P651" s="358"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1" s="358" t="str">
        <f>IF(ISBLANK(INDEX('Policy Characteristics'!K:K,MATCH($C651,'Policy Characteristics'!$C:$C,0))),"",INDEX('Policy Characteristics'!K:K,MATCH($C651,'Policy Characteristics'!$C:$C,0)))</f>
        <v>industry-ag-main.html#fuel-switching</v>
      </c>
      <c r="R651" s="358" t="str">
        <f>IF(ISBLANK(INDEX('Policy Characteristics'!L:L,MATCH($C651,'Policy Characteristics'!$C:$C,0))),"",INDEX('Policy Characteristics'!L:L,MATCH($C651,'Policy Characteristics'!$C:$C,0)))</f>
        <v>industry-elec-and-hydrogen.html</v>
      </c>
    </row>
    <row r="652" spans="1:18" x14ac:dyDescent="0.35">
      <c r="A652" s="358" t="str">
        <f>IF(ISBLANK(INDEX('Policy Characteristics'!A:A,MATCH($C652,'Policy Characteristics'!$C:$C,0))),"",INDEX('Policy Characteristics'!A:A,MATCH($C652,'Policy Characteristics'!$C:$C,0)))</f>
        <v>Industry</v>
      </c>
      <c r="B652" s="358" t="str">
        <f>IF(ISBLANK(INDEX('Policy Characteristics'!B:B,MATCH($C652,'Policy Characteristics'!$C:$C,0))),"",INDEX('Policy Characteristics'!B:B,MATCH($C652,'Policy Characteristics'!$C:$C,0)))</f>
        <v>Electrification + Hydrogen</v>
      </c>
      <c r="C652" s="362" t="str">
        <f t="shared" si="35"/>
        <v>Fraction of Industrial Fuel Use Shifted to Other Fuels</v>
      </c>
      <c r="D652" s="9" t="s">
        <v>3237</v>
      </c>
      <c r="E652" s="53" t="s">
        <v>2468</v>
      </c>
      <c r="F652" s="195" t="s">
        <v>3199</v>
      </c>
      <c r="G652" s="53" t="s">
        <v>3251</v>
      </c>
      <c r="H652" s="54">
        <v>1393</v>
      </c>
      <c r="I652" s="53" t="s">
        <v>46</v>
      </c>
      <c r="J652" s="360" t="str">
        <f>IF(ISBLANK(INDEX('Policy Characteristics'!D:D,MATCH($C652,'Policy Characteristics'!$C:$C,0))),"",INDEX('Policy Characteristics'!D:D,MATCH($C652,'Policy Characteristics'!$C:$C,0)))</f>
        <v>Electrification + Hydrogen</v>
      </c>
      <c r="K652" s="358" t="str">
        <f>IF(ISBLANK(INDEX('Policy Characteristics'!E:E,MATCH($C652,'Policy Characteristics'!$C:$C,0))),"",INDEX('Policy Characteristics'!E:E,MATCH($C652,'Policy Characteristics'!$C:$C,0)))</f>
        <v>indst fuel type shifting</v>
      </c>
      <c r="L652" s="380">
        <f>IF(ISBLANK(INDEX('Policy Characteristics'!F:F,MATCH($C652,'Policy Characteristics'!$C:$C,0))),"",INDEX('Policy Characteristics'!F:F,MATCH($C652,'Policy Characteristics'!$C:$C,0)))</f>
        <v>0</v>
      </c>
      <c r="M652" s="380">
        <f>IF(ISBLANK(INDEX('Policy Characteristics'!G:G,MATCH($C652,'Policy Characteristics'!$C:$C,0))),"",INDEX('Policy Characteristics'!G:G,MATCH($C652,'Policy Characteristics'!$C:$C,0)))</f>
        <v>1</v>
      </c>
      <c r="N652" s="380">
        <f>IF(ISBLANK(INDEX('Policy Characteristics'!H:H,MATCH($C652,'Policy Characteristics'!$C:$C,0))),"",INDEX('Policy Characteristics'!H:H,MATCH($C652,'Policy Characteristics'!$C:$C,0)))</f>
        <v>0.01</v>
      </c>
      <c r="O652" s="358" t="str">
        <f>IF(ISBLANK(INDEX('Policy Characteristics'!I:I,MATCH($C652,'Policy Characteristics'!$C:$C,0))),"",INDEX('Policy Characteristics'!I:I,MATCH($C652,'Policy Characteristics'!$C:$C,0)))</f>
        <v>% of fuel shifted</v>
      </c>
      <c r="P652" s="358"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2" s="358" t="str">
        <f>IF(ISBLANK(INDEX('Policy Characteristics'!K:K,MATCH($C652,'Policy Characteristics'!$C:$C,0))),"",INDEX('Policy Characteristics'!K:K,MATCH($C652,'Policy Characteristics'!$C:$C,0)))</f>
        <v>industry-ag-main.html#fuel-switching</v>
      </c>
      <c r="R652" s="358" t="str">
        <f>IF(ISBLANK(INDEX('Policy Characteristics'!L:L,MATCH($C652,'Policy Characteristics'!$C:$C,0))),"",INDEX('Policy Characteristics'!L:L,MATCH($C652,'Policy Characteristics'!$C:$C,0)))</f>
        <v>industry-elec-and-hydrogen.html</v>
      </c>
    </row>
    <row r="653" spans="1:18" x14ac:dyDescent="0.35">
      <c r="A653" s="358" t="str">
        <f>IF(ISBLANK(INDEX('Policy Characteristics'!A:A,MATCH($C653,'Policy Characteristics'!$C:$C,0))),"",INDEX('Policy Characteristics'!A:A,MATCH($C653,'Policy Characteristics'!$C:$C,0)))</f>
        <v>Industry</v>
      </c>
      <c r="B653" s="358" t="str">
        <f>IF(ISBLANK(INDEX('Policy Characteristics'!B:B,MATCH($C653,'Policy Characteristics'!$C:$C,0))),"",INDEX('Policy Characteristics'!B:B,MATCH($C653,'Policy Characteristics'!$C:$C,0)))</f>
        <v>Electrification + Hydrogen</v>
      </c>
      <c r="C653" s="362" t="str">
        <f t="shared" si="35"/>
        <v>Fraction of Industrial Fuel Use Shifted to Other Fuels</v>
      </c>
      <c r="D653" s="9" t="s">
        <v>3237</v>
      </c>
      <c r="E653" s="53" t="s">
        <v>2805</v>
      </c>
      <c r="F653" s="195" t="s">
        <v>3199</v>
      </c>
      <c r="G653" s="53" t="s">
        <v>3252</v>
      </c>
      <c r="H653" s="54">
        <v>1394</v>
      </c>
      <c r="I653" s="53" t="s">
        <v>46</v>
      </c>
      <c r="J653" s="360" t="str">
        <f>IF(ISBLANK(INDEX('Policy Characteristics'!D:D,MATCH($C653,'Policy Characteristics'!$C:$C,0))),"",INDEX('Policy Characteristics'!D:D,MATCH($C653,'Policy Characteristics'!$C:$C,0)))</f>
        <v>Electrification + Hydrogen</v>
      </c>
      <c r="K653" s="358" t="str">
        <f>IF(ISBLANK(INDEX('Policy Characteristics'!E:E,MATCH($C653,'Policy Characteristics'!$C:$C,0))),"",INDEX('Policy Characteristics'!E:E,MATCH($C653,'Policy Characteristics'!$C:$C,0)))</f>
        <v>indst fuel type shifting</v>
      </c>
      <c r="L653" s="380">
        <f>IF(ISBLANK(INDEX('Policy Characteristics'!F:F,MATCH($C653,'Policy Characteristics'!$C:$C,0))),"",INDEX('Policy Characteristics'!F:F,MATCH($C653,'Policy Characteristics'!$C:$C,0)))</f>
        <v>0</v>
      </c>
      <c r="M653" s="380">
        <f>IF(ISBLANK(INDEX('Policy Characteristics'!G:G,MATCH($C653,'Policy Characteristics'!$C:$C,0))),"",INDEX('Policy Characteristics'!G:G,MATCH($C653,'Policy Characteristics'!$C:$C,0)))</f>
        <v>1</v>
      </c>
      <c r="N653" s="380">
        <f>IF(ISBLANK(INDEX('Policy Characteristics'!H:H,MATCH($C653,'Policy Characteristics'!$C:$C,0))),"",INDEX('Policy Characteristics'!H:H,MATCH($C653,'Policy Characteristics'!$C:$C,0)))</f>
        <v>0.01</v>
      </c>
      <c r="O653" s="358" t="str">
        <f>IF(ISBLANK(INDEX('Policy Characteristics'!I:I,MATCH($C653,'Policy Characteristics'!$C:$C,0))),"",INDEX('Policy Characteristics'!I:I,MATCH($C653,'Policy Characteristics'!$C:$C,0)))</f>
        <v>% of fuel shifted</v>
      </c>
      <c r="P653" s="358"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3" s="358" t="str">
        <f>IF(ISBLANK(INDEX('Policy Characteristics'!K:K,MATCH($C653,'Policy Characteristics'!$C:$C,0))),"",INDEX('Policy Characteristics'!K:K,MATCH($C653,'Policy Characteristics'!$C:$C,0)))</f>
        <v>industry-ag-main.html#fuel-switching</v>
      </c>
      <c r="R653" s="358" t="str">
        <f>IF(ISBLANK(INDEX('Policy Characteristics'!L:L,MATCH($C653,'Policy Characteristics'!$C:$C,0))),"",INDEX('Policy Characteristics'!L:L,MATCH($C653,'Policy Characteristics'!$C:$C,0)))</f>
        <v>industry-elec-and-hydrogen.html</v>
      </c>
    </row>
    <row r="654" spans="1:18" x14ac:dyDescent="0.35">
      <c r="A654" s="358" t="str">
        <f>IF(ISBLANK(INDEX('Policy Characteristics'!A:A,MATCH($C654,'Policy Characteristics'!$C:$C,0))),"",INDEX('Policy Characteristics'!A:A,MATCH($C654,'Policy Characteristics'!$C:$C,0)))</f>
        <v>Industry</v>
      </c>
      <c r="B654" s="358" t="str">
        <f>IF(ISBLANK(INDEX('Policy Characteristics'!B:B,MATCH($C654,'Policy Characteristics'!$C:$C,0))),"",INDEX('Policy Characteristics'!B:B,MATCH($C654,'Policy Characteristics'!$C:$C,0)))</f>
        <v>Electrification + Hydrogen</v>
      </c>
      <c r="C654" s="362" t="str">
        <f t="shared" si="35"/>
        <v>Fraction of Industrial Fuel Use Shifted to Other Fuels</v>
      </c>
      <c r="D654" s="9" t="s">
        <v>3237</v>
      </c>
      <c r="E654" s="53" t="s">
        <v>2806</v>
      </c>
      <c r="F654" s="195" t="s">
        <v>3199</v>
      </c>
      <c r="G654" s="53" t="s">
        <v>3253</v>
      </c>
      <c r="H654" s="54">
        <v>1395</v>
      </c>
      <c r="I654" s="53" t="s">
        <v>46</v>
      </c>
      <c r="J654" s="360" t="str">
        <f>IF(ISBLANK(INDEX('Policy Characteristics'!D:D,MATCH($C654,'Policy Characteristics'!$C:$C,0))),"",INDEX('Policy Characteristics'!D:D,MATCH($C654,'Policy Characteristics'!$C:$C,0)))</f>
        <v>Electrification + Hydrogen</v>
      </c>
      <c r="K654" s="358" t="str">
        <f>IF(ISBLANK(INDEX('Policy Characteristics'!E:E,MATCH($C654,'Policy Characteristics'!$C:$C,0))),"",INDEX('Policy Characteristics'!E:E,MATCH($C654,'Policy Characteristics'!$C:$C,0)))</f>
        <v>indst fuel type shifting</v>
      </c>
      <c r="L654" s="380">
        <f>IF(ISBLANK(INDEX('Policy Characteristics'!F:F,MATCH($C654,'Policy Characteristics'!$C:$C,0))),"",INDEX('Policy Characteristics'!F:F,MATCH($C654,'Policy Characteristics'!$C:$C,0)))</f>
        <v>0</v>
      </c>
      <c r="M654" s="380">
        <f>IF(ISBLANK(INDEX('Policy Characteristics'!G:G,MATCH($C654,'Policy Characteristics'!$C:$C,0))),"",INDEX('Policy Characteristics'!G:G,MATCH($C654,'Policy Characteristics'!$C:$C,0)))</f>
        <v>1</v>
      </c>
      <c r="N654" s="380">
        <f>IF(ISBLANK(INDEX('Policy Characteristics'!H:H,MATCH($C654,'Policy Characteristics'!$C:$C,0))),"",INDEX('Policy Characteristics'!H:H,MATCH($C654,'Policy Characteristics'!$C:$C,0)))</f>
        <v>0.01</v>
      </c>
      <c r="O654" s="358" t="str">
        <f>IF(ISBLANK(INDEX('Policy Characteristics'!I:I,MATCH($C654,'Policy Characteristics'!$C:$C,0))),"",INDEX('Policy Characteristics'!I:I,MATCH($C654,'Policy Characteristics'!$C:$C,0)))</f>
        <v>% of fuel shifted</v>
      </c>
      <c r="P654" s="358"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4" s="358" t="str">
        <f>IF(ISBLANK(INDEX('Policy Characteristics'!K:K,MATCH($C654,'Policy Characteristics'!$C:$C,0))),"",INDEX('Policy Characteristics'!K:K,MATCH($C654,'Policy Characteristics'!$C:$C,0)))</f>
        <v>industry-ag-main.html#fuel-switching</v>
      </c>
      <c r="R654" s="358" t="str">
        <f>IF(ISBLANK(INDEX('Policy Characteristics'!L:L,MATCH($C654,'Policy Characteristics'!$C:$C,0))),"",INDEX('Policy Characteristics'!L:L,MATCH($C654,'Policy Characteristics'!$C:$C,0)))</f>
        <v>industry-elec-and-hydrogen.html</v>
      </c>
    </row>
    <row r="655" spans="1:18" x14ac:dyDescent="0.35">
      <c r="A655" s="358" t="str">
        <f>IF(ISBLANK(INDEX('Policy Characteristics'!A:A,MATCH($C655,'Policy Characteristics'!$C:$C,0))),"",INDEX('Policy Characteristics'!A:A,MATCH($C655,'Policy Characteristics'!$C:$C,0)))</f>
        <v>Industry</v>
      </c>
      <c r="B655" s="358" t="str">
        <f>IF(ISBLANK(INDEX('Policy Characteristics'!B:B,MATCH($C655,'Policy Characteristics'!$C:$C,0))),"",INDEX('Policy Characteristics'!B:B,MATCH($C655,'Policy Characteristics'!$C:$C,0)))</f>
        <v>Electrification + Hydrogen</v>
      </c>
      <c r="C655" s="362" t="str">
        <f t="shared" si="35"/>
        <v>Fraction of Industrial Fuel Use Shifted to Other Fuels</v>
      </c>
      <c r="D655" s="9" t="s">
        <v>3237</v>
      </c>
      <c r="E655" s="53" t="s">
        <v>2807</v>
      </c>
      <c r="F655" s="195" t="s">
        <v>3199</v>
      </c>
      <c r="G655" s="53" t="s">
        <v>3254</v>
      </c>
      <c r="H655" s="54">
        <v>1396</v>
      </c>
      <c r="I655" s="53" t="s">
        <v>46</v>
      </c>
      <c r="J655" s="360" t="str">
        <f>IF(ISBLANK(INDEX('Policy Characteristics'!D:D,MATCH($C655,'Policy Characteristics'!$C:$C,0))),"",INDEX('Policy Characteristics'!D:D,MATCH($C655,'Policy Characteristics'!$C:$C,0)))</f>
        <v>Electrification + Hydrogen</v>
      </c>
      <c r="K655" s="358" t="str">
        <f>IF(ISBLANK(INDEX('Policy Characteristics'!E:E,MATCH($C655,'Policy Characteristics'!$C:$C,0))),"",INDEX('Policy Characteristics'!E:E,MATCH($C655,'Policy Characteristics'!$C:$C,0)))</f>
        <v>indst fuel type shifting</v>
      </c>
      <c r="L655" s="380">
        <f>IF(ISBLANK(INDEX('Policy Characteristics'!F:F,MATCH($C655,'Policy Characteristics'!$C:$C,0))),"",INDEX('Policy Characteristics'!F:F,MATCH($C655,'Policy Characteristics'!$C:$C,0)))</f>
        <v>0</v>
      </c>
      <c r="M655" s="380">
        <f>IF(ISBLANK(INDEX('Policy Characteristics'!G:G,MATCH($C655,'Policy Characteristics'!$C:$C,0))),"",INDEX('Policy Characteristics'!G:G,MATCH($C655,'Policy Characteristics'!$C:$C,0)))</f>
        <v>1</v>
      </c>
      <c r="N655" s="380">
        <f>IF(ISBLANK(INDEX('Policy Characteristics'!H:H,MATCH($C655,'Policy Characteristics'!$C:$C,0))),"",INDEX('Policy Characteristics'!H:H,MATCH($C655,'Policy Characteristics'!$C:$C,0)))</f>
        <v>0.01</v>
      </c>
      <c r="O655" s="358" t="str">
        <f>IF(ISBLANK(INDEX('Policy Characteristics'!I:I,MATCH($C655,'Policy Characteristics'!$C:$C,0))),"",INDEX('Policy Characteristics'!I:I,MATCH($C655,'Policy Characteristics'!$C:$C,0)))</f>
        <v>% of fuel shifted</v>
      </c>
      <c r="P655" s="358"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5" s="358" t="str">
        <f>IF(ISBLANK(INDEX('Policy Characteristics'!K:K,MATCH($C655,'Policy Characteristics'!$C:$C,0))),"",INDEX('Policy Characteristics'!K:K,MATCH($C655,'Policy Characteristics'!$C:$C,0)))</f>
        <v>industry-ag-main.html#fuel-switching</v>
      </c>
      <c r="R655" s="358" t="str">
        <f>IF(ISBLANK(INDEX('Policy Characteristics'!L:L,MATCH($C655,'Policy Characteristics'!$C:$C,0))),"",INDEX('Policy Characteristics'!L:L,MATCH($C655,'Policy Characteristics'!$C:$C,0)))</f>
        <v>industry-elec-and-hydrogen.html</v>
      </c>
    </row>
    <row r="656" spans="1:18" x14ac:dyDescent="0.35">
      <c r="A656" s="358" t="str">
        <f>IF(ISBLANK(INDEX('Policy Characteristics'!A:A,MATCH($C656,'Policy Characteristics'!$C:$C,0))),"",INDEX('Policy Characteristics'!A:A,MATCH($C656,'Policy Characteristics'!$C:$C,0)))</f>
        <v>Industry</v>
      </c>
      <c r="B656" s="358" t="str">
        <f>IF(ISBLANK(INDEX('Policy Characteristics'!B:B,MATCH($C656,'Policy Characteristics'!$C:$C,0))),"",INDEX('Policy Characteristics'!B:B,MATCH($C656,'Policy Characteristics'!$C:$C,0)))</f>
        <v>Electrification + Hydrogen</v>
      </c>
      <c r="C656" s="362" t="str">
        <f t="shared" si="35"/>
        <v>Fraction of Industrial Fuel Use Shifted to Other Fuels</v>
      </c>
      <c r="D656" s="9" t="s">
        <v>3237</v>
      </c>
      <c r="E656" s="53" t="s">
        <v>2804</v>
      </c>
      <c r="F656" s="195" t="s">
        <v>3199</v>
      </c>
      <c r="G656" s="53" t="s">
        <v>3255</v>
      </c>
      <c r="H656" s="54">
        <v>1397</v>
      </c>
      <c r="I656" s="53" t="s">
        <v>45</v>
      </c>
      <c r="J656" s="360" t="str">
        <f>IF(ISBLANK(INDEX('Policy Characteristics'!D:D,MATCH($C656,'Policy Characteristics'!$C:$C,0))),"",INDEX('Policy Characteristics'!D:D,MATCH($C656,'Policy Characteristics'!$C:$C,0)))</f>
        <v>Electrification + Hydrogen</v>
      </c>
      <c r="K656" s="358" t="str">
        <f>IF(ISBLANK(INDEX('Policy Characteristics'!E:E,MATCH($C656,'Policy Characteristics'!$C:$C,0))),"",INDEX('Policy Characteristics'!E:E,MATCH($C656,'Policy Characteristics'!$C:$C,0)))</f>
        <v>indst fuel type shifting</v>
      </c>
      <c r="L656" s="380">
        <f>IF(ISBLANK(INDEX('Policy Characteristics'!F:F,MATCH($C656,'Policy Characteristics'!$C:$C,0))),"",INDEX('Policy Characteristics'!F:F,MATCH($C656,'Policy Characteristics'!$C:$C,0)))</f>
        <v>0</v>
      </c>
      <c r="M656" s="380">
        <f>IF(ISBLANK(INDEX('Policy Characteristics'!G:G,MATCH($C656,'Policy Characteristics'!$C:$C,0))),"",INDEX('Policy Characteristics'!G:G,MATCH($C656,'Policy Characteristics'!$C:$C,0)))</f>
        <v>1</v>
      </c>
      <c r="N656" s="380">
        <f>IF(ISBLANK(INDEX('Policy Characteristics'!H:H,MATCH($C656,'Policy Characteristics'!$C:$C,0))),"",INDEX('Policy Characteristics'!H:H,MATCH($C656,'Policy Characteristics'!$C:$C,0)))</f>
        <v>0.01</v>
      </c>
      <c r="O656" s="358" t="str">
        <f>IF(ISBLANK(INDEX('Policy Characteristics'!I:I,MATCH($C656,'Policy Characteristics'!$C:$C,0))),"",INDEX('Policy Characteristics'!I:I,MATCH($C656,'Policy Characteristics'!$C:$C,0)))</f>
        <v>% of fuel shifted</v>
      </c>
      <c r="P656" s="358"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6" s="358" t="str">
        <f>IF(ISBLANK(INDEX('Policy Characteristics'!K:K,MATCH($C656,'Policy Characteristics'!$C:$C,0))),"",INDEX('Policy Characteristics'!K:K,MATCH($C656,'Policy Characteristics'!$C:$C,0)))</f>
        <v>industry-ag-main.html#fuel-switching</v>
      </c>
      <c r="R656" s="358" t="str">
        <f>IF(ISBLANK(INDEX('Policy Characteristics'!L:L,MATCH($C656,'Policy Characteristics'!$C:$C,0))),"",INDEX('Policy Characteristics'!L:L,MATCH($C656,'Policy Characteristics'!$C:$C,0)))</f>
        <v>industry-elec-and-hydrogen.html</v>
      </c>
    </row>
    <row r="657" spans="1:18" x14ac:dyDescent="0.35">
      <c r="A657" s="358" t="str">
        <f>IF(ISBLANK(INDEX('Policy Characteristics'!A:A,MATCH($C657,'Policy Characteristics'!$C:$C,0))),"",INDEX('Policy Characteristics'!A:A,MATCH($C657,'Policy Characteristics'!$C:$C,0)))</f>
        <v>Industry</v>
      </c>
      <c r="B657" s="358" t="str">
        <f>IF(ISBLANK(INDEX('Policy Characteristics'!B:B,MATCH($C657,'Policy Characteristics'!$C:$C,0))),"",INDEX('Policy Characteristics'!B:B,MATCH($C657,'Policy Characteristics'!$C:$C,0)))</f>
        <v>Electrification + Hydrogen</v>
      </c>
      <c r="C657" s="362" t="str">
        <f t="shared" si="35"/>
        <v>Fraction of Industrial Fuel Use Shifted to Other Fuels</v>
      </c>
      <c r="D657" s="9" t="s">
        <v>3238</v>
      </c>
      <c r="E657" s="53" t="s">
        <v>2463</v>
      </c>
      <c r="F657" s="195" t="s">
        <v>3200</v>
      </c>
      <c r="G657" s="53" t="s">
        <v>3246</v>
      </c>
      <c r="H657" s="54">
        <v>1398</v>
      </c>
      <c r="I657" s="53" t="s">
        <v>45</v>
      </c>
      <c r="J657" s="360" t="str">
        <f>IF(ISBLANK(INDEX('Policy Characteristics'!D:D,MATCH($C657,'Policy Characteristics'!$C:$C,0))),"",INDEX('Policy Characteristics'!D:D,MATCH($C657,'Policy Characteristics'!$C:$C,0)))</f>
        <v>Electrification + Hydrogen</v>
      </c>
      <c r="K657" s="358" t="str">
        <f>IF(ISBLANK(INDEX('Policy Characteristics'!E:E,MATCH($C657,'Policy Characteristics'!$C:$C,0))),"",INDEX('Policy Characteristics'!E:E,MATCH($C657,'Policy Characteristics'!$C:$C,0)))</f>
        <v>indst fuel type shifting</v>
      </c>
      <c r="L657" s="380">
        <f>IF(ISBLANK(INDEX('Policy Characteristics'!F:F,MATCH($C657,'Policy Characteristics'!$C:$C,0))),"",INDEX('Policy Characteristics'!F:F,MATCH($C657,'Policy Characteristics'!$C:$C,0)))</f>
        <v>0</v>
      </c>
      <c r="M657" s="380">
        <f>IF(ISBLANK(INDEX('Policy Characteristics'!G:G,MATCH($C657,'Policy Characteristics'!$C:$C,0))),"",INDEX('Policy Characteristics'!G:G,MATCH($C657,'Policy Characteristics'!$C:$C,0)))</f>
        <v>1</v>
      </c>
      <c r="N657" s="380">
        <f>IF(ISBLANK(INDEX('Policy Characteristics'!H:H,MATCH($C657,'Policy Characteristics'!$C:$C,0))),"",INDEX('Policy Characteristics'!H:H,MATCH($C657,'Policy Characteristics'!$C:$C,0)))</f>
        <v>0.01</v>
      </c>
      <c r="O657" s="358" t="str">
        <f>IF(ISBLANK(INDEX('Policy Characteristics'!I:I,MATCH($C657,'Policy Characteristics'!$C:$C,0))),"",INDEX('Policy Characteristics'!I:I,MATCH($C657,'Policy Characteristics'!$C:$C,0)))</f>
        <v>% of fuel shifted</v>
      </c>
      <c r="P657" s="358"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7" s="358" t="str">
        <f>IF(ISBLANK(INDEX('Policy Characteristics'!K:K,MATCH($C657,'Policy Characteristics'!$C:$C,0))),"",INDEX('Policy Characteristics'!K:K,MATCH($C657,'Policy Characteristics'!$C:$C,0)))</f>
        <v>industry-ag-main.html#fuel-switching</v>
      </c>
      <c r="R657" s="358" t="str">
        <f>IF(ISBLANK(INDEX('Policy Characteristics'!L:L,MATCH($C657,'Policy Characteristics'!$C:$C,0))),"",INDEX('Policy Characteristics'!L:L,MATCH($C657,'Policy Characteristics'!$C:$C,0)))</f>
        <v>industry-elec-and-hydrogen.html</v>
      </c>
    </row>
    <row r="658" spans="1:18" x14ac:dyDescent="0.35">
      <c r="A658" s="358" t="str">
        <f>IF(ISBLANK(INDEX('Policy Characteristics'!A:A,MATCH($C658,'Policy Characteristics'!$C:$C,0))),"",INDEX('Policy Characteristics'!A:A,MATCH($C658,'Policy Characteristics'!$C:$C,0)))</f>
        <v>Industry</v>
      </c>
      <c r="B658" s="358" t="str">
        <f>IF(ISBLANK(INDEX('Policy Characteristics'!B:B,MATCH($C658,'Policy Characteristics'!$C:$C,0))),"",INDEX('Policy Characteristics'!B:B,MATCH($C658,'Policy Characteristics'!$C:$C,0)))</f>
        <v>Electrification + Hydrogen</v>
      </c>
      <c r="C658" s="362" t="str">
        <f t="shared" si="35"/>
        <v>Fraction of Industrial Fuel Use Shifted to Other Fuels</v>
      </c>
      <c r="D658" s="9" t="s">
        <v>3238</v>
      </c>
      <c r="E658" s="53" t="s">
        <v>2464</v>
      </c>
      <c r="F658" s="195" t="s">
        <v>3200</v>
      </c>
      <c r="G658" s="53" t="s">
        <v>3247</v>
      </c>
      <c r="H658" s="54">
        <v>1399</v>
      </c>
      <c r="I658" s="53" t="s">
        <v>46</v>
      </c>
      <c r="J658" s="360" t="str">
        <f>IF(ISBLANK(INDEX('Policy Characteristics'!D:D,MATCH($C658,'Policy Characteristics'!$C:$C,0))),"",INDEX('Policy Characteristics'!D:D,MATCH($C658,'Policy Characteristics'!$C:$C,0)))</f>
        <v>Electrification + Hydrogen</v>
      </c>
      <c r="K658" s="358" t="str">
        <f>IF(ISBLANK(INDEX('Policy Characteristics'!E:E,MATCH($C658,'Policy Characteristics'!$C:$C,0))),"",INDEX('Policy Characteristics'!E:E,MATCH($C658,'Policy Characteristics'!$C:$C,0)))</f>
        <v>indst fuel type shifting</v>
      </c>
      <c r="L658" s="380">
        <f>IF(ISBLANK(INDEX('Policy Characteristics'!F:F,MATCH($C658,'Policy Characteristics'!$C:$C,0))),"",INDEX('Policy Characteristics'!F:F,MATCH($C658,'Policy Characteristics'!$C:$C,0)))</f>
        <v>0</v>
      </c>
      <c r="M658" s="380">
        <f>IF(ISBLANK(INDEX('Policy Characteristics'!G:G,MATCH($C658,'Policy Characteristics'!$C:$C,0))),"",INDEX('Policy Characteristics'!G:G,MATCH($C658,'Policy Characteristics'!$C:$C,0)))</f>
        <v>1</v>
      </c>
      <c r="N658" s="380">
        <f>IF(ISBLANK(INDEX('Policy Characteristics'!H:H,MATCH($C658,'Policy Characteristics'!$C:$C,0))),"",INDEX('Policy Characteristics'!H:H,MATCH($C658,'Policy Characteristics'!$C:$C,0)))</f>
        <v>0.01</v>
      </c>
      <c r="O658" s="358" t="str">
        <f>IF(ISBLANK(INDEX('Policy Characteristics'!I:I,MATCH($C658,'Policy Characteristics'!$C:$C,0))),"",INDEX('Policy Characteristics'!I:I,MATCH($C658,'Policy Characteristics'!$C:$C,0)))</f>
        <v>% of fuel shifted</v>
      </c>
      <c r="P658" s="358"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8" s="358" t="str">
        <f>IF(ISBLANK(INDEX('Policy Characteristics'!K:K,MATCH($C658,'Policy Characteristics'!$C:$C,0))),"",INDEX('Policy Characteristics'!K:K,MATCH($C658,'Policy Characteristics'!$C:$C,0)))</f>
        <v>industry-ag-main.html#fuel-switching</v>
      </c>
      <c r="R658" s="358" t="str">
        <f>IF(ISBLANK(INDEX('Policy Characteristics'!L:L,MATCH($C658,'Policy Characteristics'!$C:$C,0))),"",INDEX('Policy Characteristics'!L:L,MATCH($C658,'Policy Characteristics'!$C:$C,0)))</f>
        <v>industry-elec-and-hydrogen.html</v>
      </c>
    </row>
    <row r="659" spans="1:18" x14ac:dyDescent="0.35">
      <c r="A659" s="358" t="str">
        <f>IF(ISBLANK(INDEX('Policy Characteristics'!A:A,MATCH($C659,'Policy Characteristics'!$C:$C,0))),"",INDEX('Policy Characteristics'!A:A,MATCH($C659,'Policy Characteristics'!$C:$C,0)))</f>
        <v>Industry</v>
      </c>
      <c r="B659" s="358" t="str">
        <f>IF(ISBLANK(INDEX('Policy Characteristics'!B:B,MATCH($C659,'Policy Characteristics'!$C:$C,0))),"",INDEX('Policy Characteristics'!B:B,MATCH($C659,'Policy Characteristics'!$C:$C,0)))</f>
        <v>Electrification + Hydrogen</v>
      </c>
      <c r="C659" s="362" t="str">
        <f t="shared" si="35"/>
        <v>Fraction of Industrial Fuel Use Shifted to Other Fuels</v>
      </c>
      <c r="D659" s="9" t="s">
        <v>3238</v>
      </c>
      <c r="E659" s="53" t="s">
        <v>2465</v>
      </c>
      <c r="F659" s="195" t="s">
        <v>3200</v>
      </c>
      <c r="G659" s="53" t="s">
        <v>3248</v>
      </c>
      <c r="H659" s="54">
        <v>1400</v>
      </c>
      <c r="I659" s="53" t="s">
        <v>46</v>
      </c>
      <c r="J659" s="360" t="str">
        <f>IF(ISBLANK(INDEX('Policy Characteristics'!D:D,MATCH($C659,'Policy Characteristics'!$C:$C,0))),"",INDEX('Policy Characteristics'!D:D,MATCH($C659,'Policy Characteristics'!$C:$C,0)))</f>
        <v>Electrification + Hydrogen</v>
      </c>
      <c r="K659" s="358" t="str">
        <f>IF(ISBLANK(INDEX('Policy Characteristics'!E:E,MATCH($C659,'Policy Characteristics'!$C:$C,0))),"",INDEX('Policy Characteristics'!E:E,MATCH($C659,'Policy Characteristics'!$C:$C,0)))</f>
        <v>indst fuel type shifting</v>
      </c>
      <c r="L659" s="380">
        <f>IF(ISBLANK(INDEX('Policy Characteristics'!F:F,MATCH($C659,'Policy Characteristics'!$C:$C,0))),"",INDEX('Policy Characteristics'!F:F,MATCH($C659,'Policy Characteristics'!$C:$C,0)))</f>
        <v>0</v>
      </c>
      <c r="M659" s="380">
        <f>IF(ISBLANK(INDEX('Policy Characteristics'!G:G,MATCH($C659,'Policy Characteristics'!$C:$C,0))),"",INDEX('Policy Characteristics'!G:G,MATCH($C659,'Policy Characteristics'!$C:$C,0)))</f>
        <v>1</v>
      </c>
      <c r="N659" s="380">
        <f>IF(ISBLANK(INDEX('Policy Characteristics'!H:H,MATCH($C659,'Policy Characteristics'!$C:$C,0))),"",INDEX('Policy Characteristics'!H:H,MATCH($C659,'Policy Characteristics'!$C:$C,0)))</f>
        <v>0.01</v>
      </c>
      <c r="O659" s="358" t="str">
        <f>IF(ISBLANK(INDEX('Policy Characteristics'!I:I,MATCH($C659,'Policy Characteristics'!$C:$C,0))),"",INDEX('Policy Characteristics'!I:I,MATCH($C659,'Policy Characteristics'!$C:$C,0)))</f>
        <v>% of fuel shifted</v>
      </c>
      <c r="P659" s="358"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9" s="358" t="str">
        <f>IF(ISBLANK(INDEX('Policy Characteristics'!K:K,MATCH($C659,'Policy Characteristics'!$C:$C,0))),"",INDEX('Policy Characteristics'!K:K,MATCH($C659,'Policy Characteristics'!$C:$C,0)))</f>
        <v>industry-ag-main.html#fuel-switching</v>
      </c>
      <c r="R659" s="358" t="str">
        <f>IF(ISBLANK(INDEX('Policy Characteristics'!L:L,MATCH($C659,'Policy Characteristics'!$C:$C,0))),"",INDEX('Policy Characteristics'!L:L,MATCH($C659,'Policy Characteristics'!$C:$C,0)))</f>
        <v>industry-elec-and-hydrogen.html</v>
      </c>
    </row>
    <row r="660" spans="1:18" x14ac:dyDescent="0.35">
      <c r="A660" s="358" t="str">
        <f>IF(ISBLANK(INDEX('Policy Characteristics'!A:A,MATCH($C660,'Policy Characteristics'!$C:$C,0))),"",INDEX('Policy Characteristics'!A:A,MATCH($C660,'Policy Characteristics'!$C:$C,0)))</f>
        <v>Industry</v>
      </c>
      <c r="B660" s="358" t="str">
        <f>IF(ISBLANK(INDEX('Policy Characteristics'!B:B,MATCH($C660,'Policy Characteristics'!$C:$C,0))),"",INDEX('Policy Characteristics'!B:B,MATCH($C660,'Policy Characteristics'!$C:$C,0)))</f>
        <v>Electrification + Hydrogen</v>
      </c>
      <c r="C660" s="362" t="str">
        <f t="shared" si="35"/>
        <v>Fraction of Industrial Fuel Use Shifted to Other Fuels</v>
      </c>
      <c r="D660" s="9" t="s">
        <v>3238</v>
      </c>
      <c r="E660" s="53" t="s">
        <v>2466</v>
      </c>
      <c r="F660" s="195" t="s">
        <v>3200</v>
      </c>
      <c r="G660" s="53" t="s">
        <v>3249</v>
      </c>
      <c r="H660" s="54">
        <v>1401</v>
      </c>
      <c r="I660" s="53" t="s">
        <v>46</v>
      </c>
      <c r="J660" s="360" t="str">
        <f>IF(ISBLANK(INDEX('Policy Characteristics'!D:D,MATCH($C660,'Policy Characteristics'!$C:$C,0))),"",INDEX('Policy Characteristics'!D:D,MATCH($C660,'Policy Characteristics'!$C:$C,0)))</f>
        <v>Electrification + Hydrogen</v>
      </c>
      <c r="K660" s="358" t="str">
        <f>IF(ISBLANK(INDEX('Policy Characteristics'!E:E,MATCH($C660,'Policy Characteristics'!$C:$C,0))),"",INDEX('Policy Characteristics'!E:E,MATCH($C660,'Policy Characteristics'!$C:$C,0)))</f>
        <v>indst fuel type shifting</v>
      </c>
      <c r="L660" s="380">
        <f>IF(ISBLANK(INDEX('Policy Characteristics'!F:F,MATCH($C660,'Policy Characteristics'!$C:$C,0))),"",INDEX('Policy Characteristics'!F:F,MATCH($C660,'Policy Characteristics'!$C:$C,0)))</f>
        <v>0</v>
      </c>
      <c r="M660" s="380">
        <f>IF(ISBLANK(INDEX('Policy Characteristics'!G:G,MATCH($C660,'Policy Characteristics'!$C:$C,0))),"",INDEX('Policy Characteristics'!G:G,MATCH($C660,'Policy Characteristics'!$C:$C,0)))</f>
        <v>1</v>
      </c>
      <c r="N660" s="380">
        <f>IF(ISBLANK(INDEX('Policy Characteristics'!H:H,MATCH($C660,'Policy Characteristics'!$C:$C,0))),"",INDEX('Policy Characteristics'!H:H,MATCH($C660,'Policy Characteristics'!$C:$C,0)))</f>
        <v>0.01</v>
      </c>
      <c r="O660" s="358" t="str">
        <f>IF(ISBLANK(INDEX('Policy Characteristics'!I:I,MATCH($C660,'Policy Characteristics'!$C:$C,0))),"",INDEX('Policy Characteristics'!I:I,MATCH($C660,'Policy Characteristics'!$C:$C,0)))</f>
        <v>% of fuel shifted</v>
      </c>
      <c r="P660" s="358"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0" s="358" t="str">
        <f>IF(ISBLANK(INDEX('Policy Characteristics'!K:K,MATCH($C660,'Policy Characteristics'!$C:$C,0))),"",INDEX('Policy Characteristics'!K:K,MATCH($C660,'Policy Characteristics'!$C:$C,0)))</f>
        <v>industry-ag-main.html#fuel-switching</v>
      </c>
      <c r="R660" s="358" t="str">
        <f>IF(ISBLANK(INDEX('Policy Characteristics'!L:L,MATCH($C660,'Policy Characteristics'!$C:$C,0))),"",INDEX('Policy Characteristics'!L:L,MATCH($C660,'Policy Characteristics'!$C:$C,0)))</f>
        <v>industry-elec-and-hydrogen.html</v>
      </c>
    </row>
    <row r="661" spans="1:18" x14ac:dyDescent="0.35">
      <c r="A661" s="358" t="str">
        <f>IF(ISBLANK(INDEX('Policy Characteristics'!A:A,MATCH($C661,'Policy Characteristics'!$C:$C,0))),"",INDEX('Policy Characteristics'!A:A,MATCH($C661,'Policy Characteristics'!$C:$C,0)))</f>
        <v>Industry</v>
      </c>
      <c r="B661" s="358" t="str">
        <f>IF(ISBLANK(INDEX('Policy Characteristics'!B:B,MATCH($C661,'Policy Characteristics'!$C:$C,0))),"",INDEX('Policy Characteristics'!B:B,MATCH($C661,'Policy Characteristics'!$C:$C,0)))</f>
        <v>Electrification + Hydrogen</v>
      </c>
      <c r="C661" s="362" t="str">
        <f t="shared" si="35"/>
        <v>Fraction of Industrial Fuel Use Shifted to Other Fuels</v>
      </c>
      <c r="D661" s="9" t="s">
        <v>3238</v>
      </c>
      <c r="E661" s="53" t="s">
        <v>2467</v>
      </c>
      <c r="F661" s="195" t="s">
        <v>3200</v>
      </c>
      <c r="G661" s="53" t="s">
        <v>3250</v>
      </c>
      <c r="H661" s="54">
        <v>1402</v>
      </c>
      <c r="I661" s="53" t="s">
        <v>46</v>
      </c>
      <c r="J661" s="360" t="str">
        <f>IF(ISBLANK(INDEX('Policy Characteristics'!D:D,MATCH($C661,'Policy Characteristics'!$C:$C,0))),"",INDEX('Policy Characteristics'!D:D,MATCH($C661,'Policy Characteristics'!$C:$C,0)))</f>
        <v>Electrification + Hydrogen</v>
      </c>
      <c r="K661" s="358" t="str">
        <f>IF(ISBLANK(INDEX('Policy Characteristics'!E:E,MATCH($C661,'Policy Characteristics'!$C:$C,0))),"",INDEX('Policy Characteristics'!E:E,MATCH($C661,'Policy Characteristics'!$C:$C,0)))</f>
        <v>indst fuel type shifting</v>
      </c>
      <c r="L661" s="380">
        <f>IF(ISBLANK(INDEX('Policy Characteristics'!F:F,MATCH($C661,'Policy Characteristics'!$C:$C,0))),"",INDEX('Policy Characteristics'!F:F,MATCH($C661,'Policy Characteristics'!$C:$C,0)))</f>
        <v>0</v>
      </c>
      <c r="M661" s="380">
        <f>IF(ISBLANK(INDEX('Policy Characteristics'!G:G,MATCH($C661,'Policy Characteristics'!$C:$C,0))),"",INDEX('Policy Characteristics'!G:G,MATCH($C661,'Policy Characteristics'!$C:$C,0)))</f>
        <v>1</v>
      </c>
      <c r="N661" s="380">
        <f>IF(ISBLANK(INDEX('Policy Characteristics'!H:H,MATCH($C661,'Policy Characteristics'!$C:$C,0))),"",INDEX('Policy Characteristics'!H:H,MATCH($C661,'Policy Characteristics'!$C:$C,0)))</f>
        <v>0.01</v>
      </c>
      <c r="O661" s="358" t="str">
        <f>IF(ISBLANK(INDEX('Policy Characteristics'!I:I,MATCH($C661,'Policy Characteristics'!$C:$C,0))),"",INDEX('Policy Characteristics'!I:I,MATCH($C661,'Policy Characteristics'!$C:$C,0)))</f>
        <v>% of fuel shifted</v>
      </c>
      <c r="P661" s="358"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1" s="358" t="str">
        <f>IF(ISBLANK(INDEX('Policy Characteristics'!K:K,MATCH($C661,'Policy Characteristics'!$C:$C,0))),"",INDEX('Policy Characteristics'!K:K,MATCH($C661,'Policy Characteristics'!$C:$C,0)))</f>
        <v>industry-ag-main.html#fuel-switching</v>
      </c>
      <c r="R661" s="358" t="str">
        <f>IF(ISBLANK(INDEX('Policy Characteristics'!L:L,MATCH($C661,'Policy Characteristics'!$C:$C,0))),"",INDEX('Policy Characteristics'!L:L,MATCH($C661,'Policy Characteristics'!$C:$C,0)))</f>
        <v>industry-elec-and-hydrogen.html</v>
      </c>
    </row>
    <row r="662" spans="1:18" x14ac:dyDescent="0.35">
      <c r="A662" s="358" t="str">
        <f>IF(ISBLANK(INDEX('Policy Characteristics'!A:A,MATCH($C662,'Policy Characteristics'!$C:$C,0))),"",INDEX('Policy Characteristics'!A:A,MATCH($C662,'Policy Characteristics'!$C:$C,0)))</f>
        <v>Industry</v>
      </c>
      <c r="B662" s="358" t="str">
        <f>IF(ISBLANK(INDEX('Policy Characteristics'!B:B,MATCH($C662,'Policy Characteristics'!$C:$C,0))),"",INDEX('Policy Characteristics'!B:B,MATCH($C662,'Policy Characteristics'!$C:$C,0)))</f>
        <v>Electrification + Hydrogen</v>
      </c>
      <c r="C662" s="362" t="str">
        <f t="shared" si="35"/>
        <v>Fraction of Industrial Fuel Use Shifted to Other Fuels</v>
      </c>
      <c r="D662" s="9" t="s">
        <v>3238</v>
      </c>
      <c r="E662" s="53" t="s">
        <v>2468</v>
      </c>
      <c r="F662" s="195" t="s">
        <v>3200</v>
      </c>
      <c r="G662" s="53" t="s">
        <v>3251</v>
      </c>
      <c r="H662" s="54">
        <v>1403</v>
      </c>
      <c r="I662" s="53" t="s">
        <v>46</v>
      </c>
      <c r="J662" s="360" t="str">
        <f>IF(ISBLANK(INDEX('Policy Characteristics'!D:D,MATCH($C662,'Policy Characteristics'!$C:$C,0))),"",INDEX('Policy Characteristics'!D:D,MATCH($C662,'Policy Characteristics'!$C:$C,0)))</f>
        <v>Electrification + Hydrogen</v>
      </c>
      <c r="K662" s="358" t="str">
        <f>IF(ISBLANK(INDEX('Policy Characteristics'!E:E,MATCH($C662,'Policy Characteristics'!$C:$C,0))),"",INDEX('Policy Characteristics'!E:E,MATCH($C662,'Policy Characteristics'!$C:$C,0)))</f>
        <v>indst fuel type shifting</v>
      </c>
      <c r="L662" s="380">
        <f>IF(ISBLANK(INDEX('Policy Characteristics'!F:F,MATCH($C662,'Policy Characteristics'!$C:$C,0))),"",INDEX('Policy Characteristics'!F:F,MATCH($C662,'Policy Characteristics'!$C:$C,0)))</f>
        <v>0</v>
      </c>
      <c r="M662" s="380">
        <f>IF(ISBLANK(INDEX('Policy Characteristics'!G:G,MATCH($C662,'Policy Characteristics'!$C:$C,0))),"",INDEX('Policy Characteristics'!G:G,MATCH($C662,'Policy Characteristics'!$C:$C,0)))</f>
        <v>1</v>
      </c>
      <c r="N662" s="380">
        <f>IF(ISBLANK(INDEX('Policy Characteristics'!H:H,MATCH($C662,'Policy Characteristics'!$C:$C,0))),"",INDEX('Policy Characteristics'!H:H,MATCH($C662,'Policy Characteristics'!$C:$C,0)))</f>
        <v>0.01</v>
      </c>
      <c r="O662" s="358" t="str">
        <f>IF(ISBLANK(INDEX('Policy Characteristics'!I:I,MATCH($C662,'Policy Characteristics'!$C:$C,0))),"",INDEX('Policy Characteristics'!I:I,MATCH($C662,'Policy Characteristics'!$C:$C,0)))</f>
        <v>% of fuel shifted</v>
      </c>
      <c r="P662" s="358"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2" s="358" t="str">
        <f>IF(ISBLANK(INDEX('Policy Characteristics'!K:K,MATCH($C662,'Policy Characteristics'!$C:$C,0))),"",INDEX('Policy Characteristics'!K:K,MATCH($C662,'Policy Characteristics'!$C:$C,0)))</f>
        <v>industry-ag-main.html#fuel-switching</v>
      </c>
      <c r="R662" s="358" t="str">
        <f>IF(ISBLANK(INDEX('Policy Characteristics'!L:L,MATCH($C662,'Policy Characteristics'!$C:$C,0))),"",INDEX('Policy Characteristics'!L:L,MATCH($C662,'Policy Characteristics'!$C:$C,0)))</f>
        <v>industry-elec-and-hydrogen.html</v>
      </c>
    </row>
    <row r="663" spans="1:18" x14ac:dyDescent="0.35">
      <c r="A663" s="358" t="str">
        <f>IF(ISBLANK(INDEX('Policy Characteristics'!A:A,MATCH($C663,'Policy Characteristics'!$C:$C,0))),"",INDEX('Policy Characteristics'!A:A,MATCH($C663,'Policy Characteristics'!$C:$C,0)))</f>
        <v>Industry</v>
      </c>
      <c r="B663" s="358" t="str">
        <f>IF(ISBLANK(INDEX('Policy Characteristics'!B:B,MATCH($C663,'Policy Characteristics'!$C:$C,0))),"",INDEX('Policy Characteristics'!B:B,MATCH($C663,'Policy Characteristics'!$C:$C,0)))</f>
        <v>Electrification + Hydrogen</v>
      </c>
      <c r="C663" s="362" t="str">
        <f t="shared" si="35"/>
        <v>Fraction of Industrial Fuel Use Shifted to Other Fuels</v>
      </c>
      <c r="D663" s="9" t="s">
        <v>3238</v>
      </c>
      <c r="E663" s="53" t="s">
        <v>2805</v>
      </c>
      <c r="F663" s="195" t="s">
        <v>3200</v>
      </c>
      <c r="G663" s="53" t="s">
        <v>3252</v>
      </c>
      <c r="H663" s="54">
        <v>1404</v>
      </c>
      <c r="I663" s="53" t="s">
        <v>46</v>
      </c>
      <c r="J663" s="360" t="str">
        <f>IF(ISBLANK(INDEX('Policy Characteristics'!D:D,MATCH($C663,'Policy Characteristics'!$C:$C,0))),"",INDEX('Policy Characteristics'!D:D,MATCH($C663,'Policy Characteristics'!$C:$C,0)))</f>
        <v>Electrification + Hydrogen</v>
      </c>
      <c r="K663" s="358" t="str">
        <f>IF(ISBLANK(INDEX('Policy Characteristics'!E:E,MATCH($C663,'Policy Characteristics'!$C:$C,0))),"",INDEX('Policy Characteristics'!E:E,MATCH($C663,'Policy Characteristics'!$C:$C,0)))</f>
        <v>indst fuel type shifting</v>
      </c>
      <c r="L663" s="380">
        <f>IF(ISBLANK(INDEX('Policy Characteristics'!F:F,MATCH($C663,'Policy Characteristics'!$C:$C,0))),"",INDEX('Policy Characteristics'!F:F,MATCH($C663,'Policy Characteristics'!$C:$C,0)))</f>
        <v>0</v>
      </c>
      <c r="M663" s="380">
        <f>IF(ISBLANK(INDEX('Policy Characteristics'!G:G,MATCH($C663,'Policy Characteristics'!$C:$C,0))),"",INDEX('Policy Characteristics'!G:G,MATCH($C663,'Policy Characteristics'!$C:$C,0)))</f>
        <v>1</v>
      </c>
      <c r="N663" s="380">
        <f>IF(ISBLANK(INDEX('Policy Characteristics'!H:H,MATCH($C663,'Policy Characteristics'!$C:$C,0))),"",INDEX('Policy Characteristics'!H:H,MATCH($C663,'Policy Characteristics'!$C:$C,0)))</f>
        <v>0.01</v>
      </c>
      <c r="O663" s="358" t="str">
        <f>IF(ISBLANK(INDEX('Policy Characteristics'!I:I,MATCH($C663,'Policy Characteristics'!$C:$C,0))),"",INDEX('Policy Characteristics'!I:I,MATCH($C663,'Policy Characteristics'!$C:$C,0)))</f>
        <v>% of fuel shifted</v>
      </c>
      <c r="P663" s="358"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3" s="358" t="str">
        <f>IF(ISBLANK(INDEX('Policy Characteristics'!K:K,MATCH($C663,'Policy Characteristics'!$C:$C,0))),"",INDEX('Policy Characteristics'!K:K,MATCH($C663,'Policy Characteristics'!$C:$C,0)))</f>
        <v>industry-ag-main.html#fuel-switching</v>
      </c>
      <c r="R663" s="358" t="str">
        <f>IF(ISBLANK(INDEX('Policy Characteristics'!L:L,MATCH($C663,'Policy Characteristics'!$C:$C,0))),"",INDEX('Policy Characteristics'!L:L,MATCH($C663,'Policy Characteristics'!$C:$C,0)))</f>
        <v>industry-elec-and-hydrogen.html</v>
      </c>
    </row>
    <row r="664" spans="1:18" x14ac:dyDescent="0.35">
      <c r="A664" s="358" t="str">
        <f>IF(ISBLANK(INDEX('Policy Characteristics'!A:A,MATCH($C664,'Policy Characteristics'!$C:$C,0))),"",INDEX('Policy Characteristics'!A:A,MATCH($C664,'Policy Characteristics'!$C:$C,0)))</f>
        <v>Industry</v>
      </c>
      <c r="B664" s="358" t="str">
        <f>IF(ISBLANK(INDEX('Policy Characteristics'!B:B,MATCH($C664,'Policy Characteristics'!$C:$C,0))),"",INDEX('Policy Characteristics'!B:B,MATCH($C664,'Policy Characteristics'!$C:$C,0)))</f>
        <v>Electrification + Hydrogen</v>
      </c>
      <c r="C664" s="362" t="str">
        <f t="shared" si="35"/>
        <v>Fraction of Industrial Fuel Use Shifted to Other Fuels</v>
      </c>
      <c r="D664" s="9" t="s">
        <v>3238</v>
      </c>
      <c r="E664" s="53" t="s">
        <v>2806</v>
      </c>
      <c r="F664" s="195" t="s">
        <v>3200</v>
      </c>
      <c r="G664" s="53" t="s">
        <v>3253</v>
      </c>
      <c r="H664" s="54">
        <v>1405</v>
      </c>
      <c r="I664" s="53" t="s">
        <v>46</v>
      </c>
      <c r="J664" s="360" t="str">
        <f>IF(ISBLANK(INDEX('Policy Characteristics'!D:D,MATCH($C664,'Policy Characteristics'!$C:$C,0))),"",INDEX('Policy Characteristics'!D:D,MATCH($C664,'Policy Characteristics'!$C:$C,0)))</f>
        <v>Electrification + Hydrogen</v>
      </c>
      <c r="K664" s="358" t="str">
        <f>IF(ISBLANK(INDEX('Policy Characteristics'!E:E,MATCH($C664,'Policy Characteristics'!$C:$C,0))),"",INDEX('Policy Characteristics'!E:E,MATCH($C664,'Policy Characteristics'!$C:$C,0)))</f>
        <v>indst fuel type shifting</v>
      </c>
      <c r="L664" s="380">
        <f>IF(ISBLANK(INDEX('Policy Characteristics'!F:F,MATCH($C664,'Policy Characteristics'!$C:$C,0))),"",INDEX('Policy Characteristics'!F:F,MATCH($C664,'Policy Characteristics'!$C:$C,0)))</f>
        <v>0</v>
      </c>
      <c r="M664" s="380">
        <f>IF(ISBLANK(INDEX('Policy Characteristics'!G:G,MATCH($C664,'Policy Characteristics'!$C:$C,0))),"",INDEX('Policy Characteristics'!G:G,MATCH($C664,'Policy Characteristics'!$C:$C,0)))</f>
        <v>1</v>
      </c>
      <c r="N664" s="380">
        <f>IF(ISBLANK(INDEX('Policy Characteristics'!H:H,MATCH($C664,'Policy Characteristics'!$C:$C,0))),"",INDEX('Policy Characteristics'!H:H,MATCH($C664,'Policy Characteristics'!$C:$C,0)))</f>
        <v>0.01</v>
      </c>
      <c r="O664" s="358" t="str">
        <f>IF(ISBLANK(INDEX('Policy Characteristics'!I:I,MATCH($C664,'Policy Characteristics'!$C:$C,0))),"",INDEX('Policy Characteristics'!I:I,MATCH($C664,'Policy Characteristics'!$C:$C,0)))</f>
        <v>% of fuel shifted</v>
      </c>
      <c r="P664" s="358"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4" s="358" t="str">
        <f>IF(ISBLANK(INDEX('Policy Characteristics'!K:K,MATCH($C664,'Policy Characteristics'!$C:$C,0))),"",INDEX('Policy Characteristics'!K:K,MATCH($C664,'Policy Characteristics'!$C:$C,0)))</f>
        <v>industry-ag-main.html#fuel-switching</v>
      </c>
      <c r="R664" s="358" t="str">
        <f>IF(ISBLANK(INDEX('Policy Characteristics'!L:L,MATCH($C664,'Policy Characteristics'!$C:$C,0))),"",INDEX('Policy Characteristics'!L:L,MATCH($C664,'Policy Characteristics'!$C:$C,0)))</f>
        <v>industry-elec-and-hydrogen.html</v>
      </c>
    </row>
    <row r="665" spans="1:18" x14ac:dyDescent="0.35">
      <c r="A665" s="358" t="str">
        <f>IF(ISBLANK(INDEX('Policy Characteristics'!A:A,MATCH($C665,'Policy Characteristics'!$C:$C,0))),"",INDEX('Policy Characteristics'!A:A,MATCH($C665,'Policy Characteristics'!$C:$C,0)))</f>
        <v>Industry</v>
      </c>
      <c r="B665" s="358" t="str">
        <f>IF(ISBLANK(INDEX('Policy Characteristics'!B:B,MATCH($C665,'Policy Characteristics'!$C:$C,0))),"",INDEX('Policy Characteristics'!B:B,MATCH($C665,'Policy Characteristics'!$C:$C,0)))</f>
        <v>Electrification + Hydrogen</v>
      </c>
      <c r="C665" s="362" t="str">
        <f t="shared" si="35"/>
        <v>Fraction of Industrial Fuel Use Shifted to Other Fuels</v>
      </c>
      <c r="D665" s="9" t="s">
        <v>3238</v>
      </c>
      <c r="E665" s="53" t="s">
        <v>2807</v>
      </c>
      <c r="F665" s="195" t="s">
        <v>3200</v>
      </c>
      <c r="G665" s="53" t="s">
        <v>3254</v>
      </c>
      <c r="H665" s="54">
        <v>1406</v>
      </c>
      <c r="I665" s="53" t="s">
        <v>46</v>
      </c>
      <c r="J665" s="360" t="str">
        <f>IF(ISBLANK(INDEX('Policy Characteristics'!D:D,MATCH($C665,'Policy Characteristics'!$C:$C,0))),"",INDEX('Policy Characteristics'!D:D,MATCH($C665,'Policy Characteristics'!$C:$C,0)))</f>
        <v>Electrification + Hydrogen</v>
      </c>
      <c r="K665" s="358" t="str">
        <f>IF(ISBLANK(INDEX('Policy Characteristics'!E:E,MATCH($C665,'Policy Characteristics'!$C:$C,0))),"",INDEX('Policy Characteristics'!E:E,MATCH($C665,'Policy Characteristics'!$C:$C,0)))</f>
        <v>indst fuel type shifting</v>
      </c>
      <c r="L665" s="380">
        <f>IF(ISBLANK(INDEX('Policy Characteristics'!F:F,MATCH($C665,'Policy Characteristics'!$C:$C,0))),"",INDEX('Policy Characteristics'!F:F,MATCH($C665,'Policy Characteristics'!$C:$C,0)))</f>
        <v>0</v>
      </c>
      <c r="M665" s="380">
        <f>IF(ISBLANK(INDEX('Policy Characteristics'!G:G,MATCH($C665,'Policy Characteristics'!$C:$C,0))),"",INDEX('Policy Characteristics'!G:G,MATCH($C665,'Policy Characteristics'!$C:$C,0)))</f>
        <v>1</v>
      </c>
      <c r="N665" s="380">
        <f>IF(ISBLANK(INDEX('Policy Characteristics'!H:H,MATCH($C665,'Policy Characteristics'!$C:$C,0))),"",INDEX('Policy Characteristics'!H:H,MATCH($C665,'Policy Characteristics'!$C:$C,0)))</f>
        <v>0.01</v>
      </c>
      <c r="O665" s="358" t="str">
        <f>IF(ISBLANK(INDEX('Policy Characteristics'!I:I,MATCH($C665,'Policy Characteristics'!$C:$C,0))),"",INDEX('Policy Characteristics'!I:I,MATCH($C665,'Policy Characteristics'!$C:$C,0)))</f>
        <v>% of fuel shifted</v>
      </c>
      <c r="P665" s="358"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5" s="358" t="str">
        <f>IF(ISBLANK(INDEX('Policy Characteristics'!K:K,MATCH($C665,'Policy Characteristics'!$C:$C,0))),"",INDEX('Policy Characteristics'!K:K,MATCH($C665,'Policy Characteristics'!$C:$C,0)))</f>
        <v>industry-ag-main.html#fuel-switching</v>
      </c>
      <c r="R665" s="358" t="str">
        <f>IF(ISBLANK(INDEX('Policy Characteristics'!L:L,MATCH($C665,'Policy Characteristics'!$C:$C,0))),"",INDEX('Policy Characteristics'!L:L,MATCH($C665,'Policy Characteristics'!$C:$C,0)))</f>
        <v>industry-elec-and-hydrogen.html</v>
      </c>
    </row>
    <row r="666" spans="1:18" x14ac:dyDescent="0.35">
      <c r="A666" s="358" t="str">
        <f>IF(ISBLANK(INDEX('Policy Characteristics'!A:A,MATCH($C666,'Policy Characteristics'!$C:$C,0))),"",INDEX('Policy Characteristics'!A:A,MATCH($C666,'Policy Characteristics'!$C:$C,0)))</f>
        <v>Industry</v>
      </c>
      <c r="B666" s="358" t="str">
        <f>IF(ISBLANK(INDEX('Policy Characteristics'!B:B,MATCH($C666,'Policy Characteristics'!$C:$C,0))),"",INDEX('Policy Characteristics'!B:B,MATCH($C666,'Policy Characteristics'!$C:$C,0)))</f>
        <v>Electrification + Hydrogen</v>
      </c>
      <c r="C666" s="362" t="str">
        <f t="shared" si="35"/>
        <v>Fraction of Industrial Fuel Use Shifted to Other Fuels</v>
      </c>
      <c r="D666" s="9" t="s">
        <v>3238</v>
      </c>
      <c r="E666" s="53" t="s">
        <v>2804</v>
      </c>
      <c r="F666" s="195" t="s">
        <v>3200</v>
      </c>
      <c r="G666" s="53" t="s">
        <v>3255</v>
      </c>
      <c r="H666" s="54">
        <v>1407</v>
      </c>
      <c r="I666" s="53" t="s">
        <v>45</v>
      </c>
      <c r="J666" s="360" t="str">
        <f>IF(ISBLANK(INDEX('Policy Characteristics'!D:D,MATCH($C666,'Policy Characteristics'!$C:$C,0))),"",INDEX('Policy Characteristics'!D:D,MATCH($C666,'Policy Characteristics'!$C:$C,0)))</f>
        <v>Electrification + Hydrogen</v>
      </c>
      <c r="K666" s="358" t="str">
        <f>IF(ISBLANK(INDEX('Policy Characteristics'!E:E,MATCH($C666,'Policy Characteristics'!$C:$C,0))),"",INDEX('Policy Characteristics'!E:E,MATCH($C666,'Policy Characteristics'!$C:$C,0)))</f>
        <v>indst fuel type shifting</v>
      </c>
      <c r="L666" s="380">
        <f>IF(ISBLANK(INDEX('Policy Characteristics'!F:F,MATCH($C666,'Policy Characteristics'!$C:$C,0))),"",INDEX('Policy Characteristics'!F:F,MATCH($C666,'Policy Characteristics'!$C:$C,0)))</f>
        <v>0</v>
      </c>
      <c r="M666" s="380">
        <f>IF(ISBLANK(INDEX('Policy Characteristics'!G:G,MATCH($C666,'Policy Characteristics'!$C:$C,0))),"",INDEX('Policy Characteristics'!G:G,MATCH($C666,'Policy Characteristics'!$C:$C,0)))</f>
        <v>1</v>
      </c>
      <c r="N666" s="380">
        <f>IF(ISBLANK(INDEX('Policy Characteristics'!H:H,MATCH($C666,'Policy Characteristics'!$C:$C,0))),"",INDEX('Policy Characteristics'!H:H,MATCH($C666,'Policy Characteristics'!$C:$C,0)))</f>
        <v>0.01</v>
      </c>
      <c r="O666" s="358" t="str">
        <f>IF(ISBLANK(INDEX('Policy Characteristics'!I:I,MATCH($C666,'Policy Characteristics'!$C:$C,0))),"",INDEX('Policy Characteristics'!I:I,MATCH($C666,'Policy Characteristics'!$C:$C,0)))</f>
        <v>% of fuel shifted</v>
      </c>
      <c r="P666" s="358"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6" s="358" t="str">
        <f>IF(ISBLANK(INDEX('Policy Characteristics'!K:K,MATCH($C666,'Policy Characteristics'!$C:$C,0))),"",INDEX('Policy Characteristics'!K:K,MATCH($C666,'Policy Characteristics'!$C:$C,0)))</f>
        <v>industry-ag-main.html#fuel-switching</v>
      </c>
      <c r="R666" s="358" t="str">
        <f>IF(ISBLANK(INDEX('Policy Characteristics'!L:L,MATCH($C666,'Policy Characteristics'!$C:$C,0))),"",INDEX('Policy Characteristics'!L:L,MATCH($C666,'Policy Characteristics'!$C:$C,0)))</f>
        <v>industry-elec-and-hydrogen.html</v>
      </c>
    </row>
    <row r="667" spans="1:18" x14ac:dyDescent="0.35">
      <c r="A667" s="358" t="str">
        <f>IF(ISBLANK(INDEX('Policy Characteristics'!A:A,MATCH($C667,'Policy Characteristics'!$C:$C,0))),"",INDEX('Policy Characteristics'!A:A,MATCH($C667,'Policy Characteristics'!$C:$C,0)))</f>
        <v>Industry</v>
      </c>
      <c r="B667" s="358" t="str">
        <f>IF(ISBLANK(INDEX('Policy Characteristics'!B:B,MATCH($C667,'Policy Characteristics'!$C:$C,0))),"",INDEX('Policy Characteristics'!B:B,MATCH($C667,'Policy Characteristics'!$C:$C,0)))</f>
        <v>Electrification + Hydrogen</v>
      </c>
      <c r="C667" s="362" t="str">
        <f t="shared" si="35"/>
        <v>Fraction of Industrial Fuel Use Shifted to Other Fuels</v>
      </c>
      <c r="D667" s="9" t="s">
        <v>3239</v>
      </c>
      <c r="E667" s="53" t="s">
        <v>2463</v>
      </c>
      <c r="F667" s="195" t="s">
        <v>3201</v>
      </c>
      <c r="G667" s="53" t="s">
        <v>3246</v>
      </c>
      <c r="H667" s="54">
        <v>1408</v>
      </c>
      <c r="I667" s="53" t="s">
        <v>45</v>
      </c>
      <c r="J667" s="360" t="str">
        <f>IF(ISBLANK(INDEX('Policy Characteristics'!D:D,MATCH($C667,'Policy Characteristics'!$C:$C,0))),"",INDEX('Policy Characteristics'!D:D,MATCH($C667,'Policy Characteristics'!$C:$C,0)))</f>
        <v>Electrification + Hydrogen</v>
      </c>
      <c r="K667" s="358" t="str">
        <f>IF(ISBLANK(INDEX('Policy Characteristics'!E:E,MATCH($C667,'Policy Characteristics'!$C:$C,0))),"",INDEX('Policy Characteristics'!E:E,MATCH($C667,'Policy Characteristics'!$C:$C,0)))</f>
        <v>indst fuel type shifting</v>
      </c>
      <c r="L667" s="380">
        <f>IF(ISBLANK(INDEX('Policy Characteristics'!F:F,MATCH($C667,'Policy Characteristics'!$C:$C,0))),"",INDEX('Policy Characteristics'!F:F,MATCH($C667,'Policy Characteristics'!$C:$C,0)))</f>
        <v>0</v>
      </c>
      <c r="M667" s="380">
        <f>IF(ISBLANK(INDEX('Policy Characteristics'!G:G,MATCH($C667,'Policy Characteristics'!$C:$C,0))),"",INDEX('Policy Characteristics'!G:G,MATCH($C667,'Policy Characteristics'!$C:$C,0)))</f>
        <v>1</v>
      </c>
      <c r="N667" s="380">
        <f>IF(ISBLANK(INDEX('Policy Characteristics'!H:H,MATCH($C667,'Policy Characteristics'!$C:$C,0))),"",INDEX('Policy Characteristics'!H:H,MATCH($C667,'Policy Characteristics'!$C:$C,0)))</f>
        <v>0.01</v>
      </c>
      <c r="O667" s="358" t="str">
        <f>IF(ISBLANK(INDEX('Policy Characteristics'!I:I,MATCH($C667,'Policy Characteristics'!$C:$C,0))),"",INDEX('Policy Characteristics'!I:I,MATCH($C667,'Policy Characteristics'!$C:$C,0)))</f>
        <v>% of fuel shifted</v>
      </c>
      <c r="P667" s="358"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7" s="358" t="str">
        <f>IF(ISBLANK(INDEX('Policy Characteristics'!K:K,MATCH($C667,'Policy Characteristics'!$C:$C,0))),"",INDEX('Policy Characteristics'!K:K,MATCH($C667,'Policy Characteristics'!$C:$C,0)))</f>
        <v>industry-ag-main.html#fuel-switching</v>
      </c>
      <c r="R667" s="358" t="str">
        <f>IF(ISBLANK(INDEX('Policy Characteristics'!L:L,MATCH($C667,'Policy Characteristics'!$C:$C,0))),"",INDEX('Policy Characteristics'!L:L,MATCH($C667,'Policy Characteristics'!$C:$C,0)))</f>
        <v>industry-elec-and-hydrogen.html</v>
      </c>
    </row>
    <row r="668" spans="1:18" x14ac:dyDescent="0.35">
      <c r="A668" s="358" t="str">
        <f>IF(ISBLANK(INDEX('Policy Characteristics'!A:A,MATCH($C668,'Policy Characteristics'!$C:$C,0))),"",INDEX('Policy Characteristics'!A:A,MATCH($C668,'Policy Characteristics'!$C:$C,0)))</f>
        <v>Industry</v>
      </c>
      <c r="B668" s="358" t="str">
        <f>IF(ISBLANK(INDEX('Policy Characteristics'!B:B,MATCH($C668,'Policy Characteristics'!$C:$C,0))),"",INDEX('Policy Characteristics'!B:B,MATCH($C668,'Policy Characteristics'!$C:$C,0)))</f>
        <v>Electrification + Hydrogen</v>
      </c>
      <c r="C668" s="362" t="str">
        <f t="shared" si="35"/>
        <v>Fraction of Industrial Fuel Use Shifted to Other Fuels</v>
      </c>
      <c r="D668" s="9" t="s">
        <v>3239</v>
      </c>
      <c r="E668" s="53" t="s">
        <v>2464</v>
      </c>
      <c r="F668" s="195" t="s">
        <v>3201</v>
      </c>
      <c r="G668" s="53" t="s">
        <v>3247</v>
      </c>
      <c r="H668" s="54">
        <v>1409</v>
      </c>
      <c r="I668" s="53" t="s">
        <v>46</v>
      </c>
      <c r="J668" s="360" t="str">
        <f>IF(ISBLANK(INDEX('Policy Characteristics'!D:D,MATCH($C668,'Policy Characteristics'!$C:$C,0))),"",INDEX('Policy Characteristics'!D:D,MATCH($C668,'Policy Characteristics'!$C:$C,0)))</f>
        <v>Electrification + Hydrogen</v>
      </c>
      <c r="K668" s="358" t="str">
        <f>IF(ISBLANK(INDEX('Policy Characteristics'!E:E,MATCH($C668,'Policy Characteristics'!$C:$C,0))),"",INDEX('Policy Characteristics'!E:E,MATCH($C668,'Policy Characteristics'!$C:$C,0)))</f>
        <v>indst fuel type shifting</v>
      </c>
      <c r="L668" s="380">
        <f>IF(ISBLANK(INDEX('Policy Characteristics'!F:F,MATCH($C668,'Policy Characteristics'!$C:$C,0))),"",INDEX('Policy Characteristics'!F:F,MATCH($C668,'Policy Characteristics'!$C:$C,0)))</f>
        <v>0</v>
      </c>
      <c r="M668" s="380">
        <f>IF(ISBLANK(INDEX('Policy Characteristics'!G:G,MATCH($C668,'Policy Characteristics'!$C:$C,0))),"",INDEX('Policy Characteristics'!G:G,MATCH($C668,'Policy Characteristics'!$C:$C,0)))</f>
        <v>1</v>
      </c>
      <c r="N668" s="380">
        <f>IF(ISBLANK(INDEX('Policy Characteristics'!H:H,MATCH($C668,'Policy Characteristics'!$C:$C,0))),"",INDEX('Policy Characteristics'!H:H,MATCH($C668,'Policy Characteristics'!$C:$C,0)))</f>
        <v>0.01</v>
      </c>
      <c r="O668" s="358" t="str">
        <f>IF(ISBLANK(INDEX('Policy Characteristics'!I:I,MATCH($C668,'Policy Characteristics'!$C:$C,0))),"",INDEX('Policy Characteristics'!I:I,MATCH($C668,'Policy Characteristics'!$C:$C,0)))</f>
        <v>% of fuel shifted</v>
      </c>
      <c r="P668" s="358"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8" s="358" t="str">
        <f>IF(ISBLANK(INDEX('Policy Characteristics'!K:K,MATCH($C668,'Policy Characteristics'!$C:$C,0))),"",INDEX('Policy Characteristics'!K:K,MATCH($C668,'Policy Characteristics'!$C:$C,0)))</f>
        <v>industry-ag-main.html#fuel-switching</v>
      </c>
      <c r="R668" s="358" t="str">
        <f>IF(ISBLANK(INDEX('Policy Characteristics'!L:L,MATCH($C668,'Policy Characteristics'!$C:$C,0))),"",INDEX('Policy Characteristics'!L:L,MATCH($C668,'Policy Characteristics'!$C:$C,0)))</f>
        <v>industry-elec-and-hydrogen.html</v>
      </c>
    </row>
    <row r="669" spans="1:18" x14ac:dyDescent="0.35">
      <c r="A669" s="358" t="str">
        <f>IF(ISBLANK(INDEX('Policy Characteristics'!A:A,MATCH($C669,'Policy Characteristics'!$C:$C,0))),"",INDEX('Policy Characteristics'!A:A,MATCH($C669,'Policy Characteristics'!$C:$C,0)))</f>
        <v>Industry</v>
      </c>
      <c r="B669" s="358" t="str">
        <f>IF(ISBLANK(INDEX('Policy Characteristics'!B:B,MATCH($C669,'Policy Characteristics'!$C:$C,0))),"",INDEX('Policy Characteristics'!B:B,MATCH($C669,'Policy Characteristics'!$C:$C,0)))</f>
        <v>Electrification + Hydrogen</v>
      </c>
      <c r="C669" s="362" t="str">
        <f t="shared" si="35"/>
        <v>Fraction of Industrial Fuel Use Shifted to Other Fuels</v>
      </c>
      <c r="D669" s="9" t="s">
        <v>3239</v>
      </c>
      <c r="E669" s="53" t="s">
        <v>2465</v>
      </c>
      <c r="F669" s="195" t="s">
        <v>3201</v>
      </c>
      <c r="G669" s="53" t="s">
        <v>3248</v>
      </c>
      <c r="H669" s="54">
        <v>1410</v>
      </c>
      <c r="I669" s="53" t="s">
        <v>46</v>
      </c>
      <c r="J669" s="360" t="str">
        <f>IF(ISBLANK(INDEX('Policy Characteristics'!D:D,MATCH($C669,'Policy Characteristics'!$C:$C,0))),"",INDEX('Policy Characteristics'!D:D,MATCH($C669,'Policy Characteristics'!$C:$C,0)))</f>
        <v>Electrification + Hydrogen</v>
      </c>
      <c r="K669" s="358" t="str">
        <f>IF(ISBLANK(INDEX('Policy Characteristics'!E:E,MATCH($C669,'Policy Characteristics'!$C:$C,0))),"",INDEX('Policy Characteristics'!E:E,MATCH($C669,'Policy Characteristics'!$C:$C,0)))</f>
        <v>indst fuel type shifting</v>
      </c>
      <c r="L669" s="380">
        <f>IF(ISBLANK(INDEX('Policy Characteristics'!F:F,MATCH($C669,'Policy Characteristics'!$C:$C,0))),"",INDEX('Policy Characteristics'!F:F,MATCH($C669,'Policy Characteristics'!$C:$C,0)))</f>
        <v>0</v>
      </c>
      <c r="M669" s="380">
        <f>IF(ISBLANK(INDEX('Policy Characteristics'!G:G,MATCH($C669,'Policy Characteristics'!$C:$C,0))),"",INDEX('Policy Characteristics'!G:G,MATCH($C669,'Policy Characteristics'!$C:$C,0)))</f>
        <v>1</v>
      </c>
      <c r="N669" s="380">
        <f>IF(ISBLANK(INDEX('Policy Characteristics'!H:H,MATCH($C669,'Policy Characteristics'!$C:$C,0))),"",INDEX('Policy Characteristics'!H:H,MATCH($C669,'Policy Characteristics'!$C:$C,0)))</f>
        <v>0.01</v>
      </c>
      <c r="O669" s="358" t="str">
        <f>IF(ISBLANK(INDEX('Policy Characteristics'!I:I,MATCH($C669,'Policy Characteristics'!$C:$C,0))),"",INDEX('Policy Characteristics'!I:I,MATCH($C669,'Policy Characteristics'!$C:$C,0)))</f>
        <v>% of fuel shifted</v>
      </c>
      <c r="P669" s="358"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9" s="358" t="str">
        <f>IF(ISBLANK(INDEX('Policy Characteristics'!K:K,MATCH($C669,'Policy Characteristics'!$C:$C,0))),"",INDEX('Policy Characteristics'!K:K,MATCH($C669,'Policy Characteristics'!$C:$C,0)))</f>
        <v>industry-ag-main.html#fuel-switching</v>
      </c>
      <c r="R669" s="358" t="str">
        <f>IF(ISBLANK(INDEX('Policy Characteristics'!L:L,MATCH($C669,'Policy Characteristics'!$C:$C,0))),"",INDEX('Policy Characteristics'!L:L,MATCH($C669,'Policy Characteristics'!$C:$C,0)))</f>
        <v>industry-elec-and-hydrogen.html</v>
      </c>
    </row>
    <row r="670" spans="1:18" x14ac:dyDescent="0.35">
      <c r="A670" s="358" t="str">
        <f>IF(ISBLANK(INDEX('Policy Characteristics'!A:A,MATCH($C670,'Policy Characteristics'!$C:$C,0))),"",INDEX('Policy Characteristics'!A:A,MATCH($C670,'Policy Characteristics'!$C:$C,0)))</f>
        <v>Industry</v>
      </c>
      <c r="B670" s="358" t="str">
        <f>IF(ISBLANK(INDEX('Policy Characteristics'!B:B,MATCH($C670,'Policy Characteristics'!$C:$C,0))),"",INDEX('Policy Characteristics'!B:B,MATCH($C670,'Policy Characteristics'!$C:$C,0)))</f>
        <v>Electrification + Hydrogen</v>
      </c>
      <c r="C670" s="362" t="str">
        <f t="shared" si="35"/>
        <v>Fraction of Industrial Fuel Use Shifted to Other Fuels</v>
      </c>
      <c r="D670" s="9" t="s">
        <v>3239</v>
      </c>
      <c r="E670" s="53" t="s">
        <v>2466</v>
      </c>
      <c r="F670" s="195" t="s">
        <v>3201</v>
      </c>
      <c r="G670" s="53" t="s">
        <v>3249</v>
      </c>
      <c r="H670" s="54">
        <v>1411</v>
      </c>
      <c r="I670" s="53" t="s">
        <v>46</v>
      </c>
      <c r="J670" s="360" t="str">
        <f>IF(ISBLANK(INDEX('Policy Characteristics'!D:D,MATCH($C670,'Policy Characteristics'!$C:$C,0))),"",INDEX('Policy Characteristics'!D:D,MATCH($C670,'Policy Characteristics'!$C:$C,0)))</f>
        <v>Electrification + Hydrogen</v>
      </c>
      <c r="K670" s="358" t="str">
        <f>IF(ISBLANK(INDEX('Policy Characteristics'!E:E,MATCH($C670,'Policy Characteristics'!$C:$C,0))),"",INDEX('Policy Characteristics'!E:E,MATCH($C670,'Policy Characteristics'!$C:$C,0)))</f>
        <v>indst fuel type shifting</v>
      </c>
      <c r="L670" s="380">
        <f>IF(ISBLANK(INDEX('Policy Characteristics'!F:F,MATCH($C670,'Policy Characteristics'!$C:$C,0))),"",INDEX('Policy Characteristics'!F:F,MATCH($C670,'Policy Characteristics'!$C:$C,0)))</f>
        <v>0</v>
      </c>
      <c r="M670" s="380">
        <f>IF(ISBLANK(INDEX('Policy Characteristics'!G:G,MATCH($C670,'Policy Characteristics'!$C:$C,0))),"",INDEX('Policy Characteristics'!G:G,MATCH($C670,'Policy Characteristics'!$C:$C,0)))</f>
        <v>1</v>
      </c>
      <c r="N670" s="380">
        <f>IF(ISBLANK(INDEX('Policy Characteristics'!H:H,MATCH($C670,'Policy Characteristics'!$C:$C,0))),"",INDEX('Policy Characteristics'!H:H,MATCH($C670,'Policy Characteristics'!$C:$C,0)))</f>
        <v>0.01</v>
      </c>
      <c r="O670" s="358" t="str">
        <f>IF(ISBLANK(INDEX('Policy Characteristics'!I:I,MATCH($C670,'Policy Characteristics'!$C:$C,0))),"",INDEX('Policy Characteristics'!I:I,MATCH($C670,'Policy Characteristics'!$C:$C,0)))</f>
        <v>% of fuel shifted</v>
      </c>
      <c r="P670" s="358"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0" s="358" t="str">
        <f>IF(ISBLANK(INDEX('Policy Characteristics'!K:K,MATCH($C670,'Policy Characteristics'!$C:$C,0))),"",INDEX('Policy Characteristics'!K:K,MATCH($C670,'Policy Characteristics'!$C:$C,0)))</f>
        <v>industry-ag-main.html#fuel-switching</v>
      </c>
      <c r="R670" s="358" t="str">
        <f>IF(ISBLANK(INDEX('Policy Characteristics'!L:L,MATCH($C670,'Policy Characteristics'!$C:$C,0))),"",INDEX('Policy Characteristics'!L:L,MATCH($C670,'Policy Characteristics'!$C:$C,0)))</f>
        <v>industry-elec-and-hydrogen.html</v>
      </c>
    </row>
    <row r="671" spans="1:18" x14ac:dyDescent="0.35">
      <c r="A671" s="358" t="str">
        <f>IF(ISBLANK(INDEX('Policy Characteristics'!A:A,MATCH($C671,'Policy Characteristics'!$C:$C,0))),"",INDEX('Policy Characteristics'!A:A,MATCH($C671,'Policy Characteristics'!$C:$C,0)))</f>
        <v>Industry</v>
      </c>
      <c r="B671" s="358" t="str">
        <f>IF(ISBLANK(INDEX('Policy Characteristics'!B:B,MATCH($C671,'Policy Characteristics'!$C:$C,0))),"",INDEX('Policy Characteristics'!B:B,MATCH($C671,'Policy Characteristics'!$C:$C,0)))</f>
        <v>Electrification + Hydrogen</v>
      </c>
      <c r="C671" s="362" t="str">
        <f t="shared" si="35"/>
        <v>Fraction of Industrial Fuel Use Shifted to Other Fuels</v>
      </c>
      <c r="D671" s="9" t="s">
        <v>3239</v>
      </c>
      <c r="E671" s="53" t="s">
        <v>2467</v>
      </c>
      <c r="F671" s="195" t="s">
        <v>3201</v>
      </c>
      <c r="G671" s="53" t="s">
        <v>3250</v>
      </c>
      <c r="H671" s="54">
        <v>1412</v>
      </c>
      <c r="I671" s="53" t="s">
        <v>46</v>
      </c>
      <c r="J671" s="360" t="str">
        <f>IF(ISBLANK(INDEX('Policy Characteristics'!D:D,MATCH($C671,'Policy Characteristics'!$C:$C,0))),"",INDEX('Policy Characteristics'!D:D,MATCH($C671,'Policy Characteristics'!$C:$C,0)))</f>
        <v>Electrification + Hydrogen</v>
      </c>
      <c r="K671" s="358" t="str">
        <f>IF(ISBLANK(INDEX('Policy Characteristics'!E:E,MATCH($C671,'Policy Characteristics'!$C:$C,0))),"",INDEX('Policy Characteristics'!E:E,MATCH($C671,'Policy Characteristics'!$C:$C,0)))</f>
        <v>indst fuel type shifting</v>
      </c>
      <c r="L671" s="380">
        <f>IF(ISBLANK(INDEX('Policy Characteristics'!F:F,MATCH($C671,'Policy Characteristics'!$C:$C,0))),"",INDEX('Policy Characteristics'!F:F,MATCH($C671,'Policy Characteristics'!$C:$C,0)))</f>
        <v>0</v>
      </c>
      <c r="M671" s="380">
        <f>IF(ISBLANK(INDEX('Policy Characteristics'!G:G,MATCH($C671,'Policy Characteristics'!$C:$C,0))),"",INDEX('Policy Characteristics'!G:G,MATCH($C671,'Policy Characteristics'!$C:$C,0)))</f>
        <v>1</v>
      </c>
      <c r="N671" s="380">
        <f>IF(ISBLANK(INDEX('Policy Characteristics'!H:H,MATCH($C671,'Policy Characteristics'!$C:$C,0))),"",INDEX('Policy Characteristics'!H:H,MATCH($C671,'Policy Characteristics'!$C:$C,0)))</f>
        <v>0.01</v>
      </c>
      <c r="O671" s="358" t="str">
        <f>IF(ISBLANK(INDEX('Policy Characteristics'!I:I,MATCH($C671,'Policy Characteristics'!$C:$C,0))),"",INDEX('Policy Characteristics'!I:I,MATCH($C671,'Policy Characteristics'!$C:$C,0)))</f>
        <v>% of fuel shifted</v>
      </c>
      <c r="P671" s="358"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1" s="358" t="str">
        <f>IF(ISBLANK(INDEX('Policy Characteristics'!K:K,MATCH($C671,'Policy Characteristics'!$C:$C,0))),"",INDEX('Policy Characteristics'!K:K,MATCH($C671,'Policy Characteristics'!$C:$C,0)))</f>
        <v>industry-ag-main.html#fuel-switching</v>
      </c>
      <c r="R671" s="358" t="str">
        <f>IF(ISBLANK(INDEX('Policy Characteristics'!L:L,MATCH($C671,'Policy Characteristics'!$C:$C,0))),"",INDEX('Policy Characteristics'!L:L,MATCH($C671,'Policy Characteristics'!$C:$C,0)))</f>
        <v>industry-elec-and-hydrogen.html</v>
      </c>
    </row>
    <row r="672" spans="1:18" x14ac:dyDescent="0.35">
      <c r="A672" s="358" t="str">
        <f>IF(ISBLANK(INDEX('Policy Characteristics'!A:A,MATCH($C672,'Policy Characteristics'!$C:$C,0))),"",INDEX('Policy Characteristics'!A:A,MATCH($C672,'Policy Characteristics'!$C:$C,0)))</f>
        <v>Industry</v>
      </c>
      <c r="B672" s="358" t="str">
        <f>IF(ISBLANK(INDEX('Policy Characteristics'!B:B,MATCH($C672,'Policy Characteristics'!$C:$C,0))),"",INDEX('Policy Characteristics'!B:B,MATCH($C672,'Policy Characteristics'!$C:$C,0)))</f>
        <v>Electrification + Hydrogen</v>
      </c>
      <c r="C672" s="362" t="str">
        <f t="shared" si="35"/>
        <v>Fraction of Industrial Fuel Use Shifted to Other Fuels</v>
      </c>
      <c r="D672" s="9" t="s">
        <v>3239</v>
      </c>
      <c r="E672" s="53" t="s">
        <v>2468</v>
      </c>
      <c r="F672" s="195" t="s">
        <v>3201</v>
      </c>
      <c r="G672" s="53" t="s">
        <v>3251</v>
      </c>
      <c r="H672" s="54">
        <v>1413</v>
      </c>
      <c r="I672" s="53" t="s">
        <v>46</v>
      </c>
      <c r="J672" s="360" t="str">
        <f>IF(ISBLANK(INDEX('Policy Characteristics'!D:D,MATCH($C672,'Policy Characteristics'!$C:$C,0))),"",INDEX('Policy Characteristics'!D:D,MATCH($C672,'Policy Characteristics'!$C:$C,0)))</f>
        <v>Electrification + Hydrogen</v>
      </c>
      <c r="K672" s="358" t="str">
        <f>IF(ISBLANK(INDEX('Policy Characteristics'!E:E,MATCH($C672,'Policy Characteristics'!$C:$C,0))),"",INDEX('Policy Characteristics'!E:E,MATCH($C672,'Policy Characteristics'!$C:$C,0)))</f>
        <v>indst fuel type shifting</v>
      </c>
      <c r="L672" s="380">
        <f>IF(ISBLANK(INDEX('Policy Characteristics'!F:F,MATCH($C672,'Policy Characteristics'!$C:$C,0))),"",INDEX('Policy Characteristics'!F:F,MATCH($C672,'Policy Characteristics'!$C:$C,0)))</f>
        <v>0</v>
      </c>
      <c r="M672" s="380">
        <f>IF(ISBLANK(INDEX('Policy Characteristics'!G:G,MATCH($C672,'Policy Characteristics'!$C:$C,0))),"",INDEX('Policy Characteristics'!G:G,MATCH($C672,'Policy Characteristics'!$C:$C,0)))</f>
        <v>1</v>
      </c>
      <c r="N672" s="380">
        <f>IF(ISBLANK(INDEX('Policy Characteristics'!H:H,MATCH($C672,'Policy Characteristics'!$C:$C,0))),"",INDEX('Policy Characteristics'!H:H,MATCH($C672,'Policy Characteristics'!$C:$C,0)))</f>
        <v>0.01</v>
      </c>
      <c r="O672" s="358" t="str">
        <f>IF(ISBLANK(INDEX('Policy Characteristics'!I:I,MATCH($C672,'Policy Characteristics'!$C:$C,0))),"",INDEX('Policy Characteristics'!I:I,MATCH($C672,'Policy Characteristics'!$C:$C,0)))</f>
        <v>% of fuel shifted</v>
      </c>
      <c r="P672" s="358"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2" s="358" t="str">
        <f>IF(ISBLANK(INDEX('Policy Characteristics'!K:K,MATCH($C672,'Policy Characteristics'!$C:$C,0))),"",INDEX('Policy Characteristics'!K:K,MATCH($C672,'Policy Characteristics'!$C:$C,0)))</f>
        <v>industry-ag-main.html#fuel-switching</v>
      </c>
      <c r="R672" s="358" t="str">
        <f>IF(ISBLANK(INDEX('Policy Characteristics'!L:L,MATCH($C672,'Policy Characteristics'!$C:$C,0))),"",INDEX('Policy Characteristics'!L:L,MATCH($C672,'Policy Characteristics'!$C:$C,0)))</f>
        <v>industry-elec-and-hydrogen.html</v>
      </c>
    </row>
    <row r="673" spans="1:18" x14ac:dyDescent="0.35">
      <c r="A673" s="358" t="str">
        <f>IF(ISBLANK(INDEX('Policy Characteristics'!A:A,MATCH($C673,'Policy Characteristics'!$C:$C,0))),"",INDEX('Policy Characteristics'!A:A,MATCH($C673,'Policy Characteristics'!$C:$C,0)))</f>
        <v>Industry</v>
      </c>
      <c r="B673" s="358" t="str">
        <f>IF(ISBLANK(INDEX('Policy Characteristics'!B:B,MATCH($C673,'Policy Characteristics'!$C:$C,0))),"",INDEX('Policy Characteristics'!B:B,MATCH($C673,'Policy Characteristics'!$C:$C,0)))</f>
        <v>Electrification + Hydrogen</v>
      </c>
      <c r="C673" s="362" t="str">
        <f t="shared" si="35"/>
        <v>Fraction of Industrial Fuel Use Shifted to Other Fuels</v>
      </c>
      <c r="D673" s="9" t="s">
        <v>3239</v>
      </c>
      <c r="E673" s="53" t="s">
        <v>2805</v>
      </c>
      <c r="F673" s="195" t="s">
        <v>3201</v>
      </c>
      <c r="G673" s="53" t="s">
        <v>3252</v>
      </c>
      <c r="H673" s="54">
        <v>1414</v>
      </c>
      <c r="I673" s="53" t="s">
        <v>46</v>
      </c>
      <c r="J673" s="360" t="str">
        <f>IF(ISBLANK(INDEX('Policy Characteristics'!D:D,MATCH($C673,'Policy Characteristics'!$C:$C,0))),"",INDEX('Policy Characteristics'!D:D,MATCH($C673,'Policy Characteristics'!$C:$C,0)))</f>
        <v>Electrification + Hydrogen</v>
      </c>
      <c r="K673" s="358" t="str">
        <f>IF(ISBLANK(INDEX('Policy Characteristics'!E:E,MATCH($C673,'Policy Characteristics'!$C:$C,0))),"",INDEX('Policy Characteristics'!E:E,MATCH($C673,'Policy Characteristics'!$C:$C,0)))</f>
        <v>indst fuel type shifting</v>
      </c>
      <c r="L673" s="380">
        <f>IF(ISBLANK(INDEX('Policy Characteristics'!F:F,MATCH($C673,'Policy Characteristics'!$C:$C,0))),"",INDEX('Policy Characteristics'!F:F,MATCH($C673,'Policy Characteristics'!$C:$C,0)))</f>
        <v>0</v>
      </c>
      <c r="M673" s="380">
        <f>IF(ISBLANK(INDEX('Policy Characteristics'!G:G,MATCH($C673,'Policy Characteristics'!$C:$C,0))),"",INDEX('Policy Characteristics'!G:G,MATCH($C673,'Policy Characteristics'!$C:$C,0)))</f>
        <v>1</v>
      </c>
      <c r="N673" s="380">
        <f>IF(ISBLANK(INDEX('Policy Characteristics'!H:H,MATCH($C673,'Policy Characteristics'!$C:$C,0))),"",INDEX('Policy Characteristics'!H:H,MATCH($C673,'Policy Characteristics'!$C:$C,0)))</f>
        <v>0.01</v>
      </c>
      <c r="O673" s="358" t="str">
        <f>IF(ISBLANK(INDEX('Policy Characteristics'!I:I,MATCH($C673,'Policy Characteristics'!$C:$C,0))),"",INDEX('Policy Characteristics'!I:I,MATCH($C673,'Policy Characteristics'!$C:$C,0)))</f>
        <v>% of fuel shifted</v>
      </c>
      <c r="P673" s="358"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3" s="358" t="str">
        <f>IF(ISBLANK(INDEX('Policy Characteristics'!K:K,MATCH($C673,'Policy Characteristics'!$C:$C,0))),"",INDEX('Policy Characteristics'!K:K,MATCH($C673,'Policy Characteristics'!$C:$C,0)))</f>
        <v>industry-ag-main.html#fuel-switching</v>
      </c>
      <c r="R673" s="358" t="str">
        <f>IF(ISBLANK(INDEX('Policy Characteristics'!L:L,MATCH($C673,'Policy Characteristics'!$C:$C,0))),"",INDEX('Policy Characteristics'!L:L,MATCH($C673,'Policy Characteristics'!$C:$C,0)))</f>
        <v>industry-elec-and-hydrogen.html</v>
      </c>
    </row>
    <row r="674" spans="1:18" x14ac:dyDescent="0.35">
      <c r="A674" s="358" t="str">
        <f>IF(ISBLANK(INDEX('Policy Characteristics'!A:A,MATCH($C674,'Policy Characteristics'!$C:$C,0))),"",INDEX('Policy Characteristics'!A:A,MATCH($C674,'Policy Characteristics'!$C:$C,0)))</f>
        <v>Industry</v>
      </c>
      <c r="B674" s="358" t="str">
        <f>IF(ISBLANK(INDEX('Policy Characteristics'!B:B,MATCH($C674,'Policy Characteristics'!$C:$C,0))),"",INDEX('Policy Characteristics'!B:B,MATCH($C674,'Policy Characteristics'!$C:$C,0)))</f>
        <v>Electrification + Hydrogen</v>
      </c>
      <c r="C674" s="362" t="str">
        <f t="shared" si="35"/>
        <v>Fraction of Industrial Fuel Use Shifted to Other Fuels</v>
      </c>
      <c r="D674" s="9" t="s">
        <v>3239</v>
      </c>
      <c r="E674" s="53" t="s">
        <v>2806</v>
      </c>
      <c r="F674" s="195" t="s">
        <v>3201</v>
      </c>
      <c r="G674" s="53" t="s">
        <v>3253</v>
      </c>
      <c r="H674" s="54">
        <v>1415</v>
      </c>
      <c r="I674" s="53" t="s">
        <v>46</v>
      </c>
      <c r="J674" s="360" t="str">
        <f>IF(ISBLANK(INDEX('Policy Characteristics'!D:D,MATCH($C674,'Policy Characteristics'!$C:$C,0))),"",INDEX('Policy Characteristics'!D:D,MATCH($C674,'Policy Characteristics'!$C:$C,0)))</f>
        <v>Electrification + Hydrogen</v>
      </c>
      <c r="K674" s="358" t="str">
        <f>IF(ISBLANK(INDEX('Policy Characteristics'!E:E,MATCH($C674,'Policy Characteristics'!$C:$C,0))),"",INDEX('Policy Characteristics'!E:E,MATCH($C674,'Policy Characteristics'!$C:$C,0)))</f>
        <v>indst fuel type shifting</v>
      </c>
      <c r="L674" s="380">
        <f>IF(ISBLANK(INDEX('Policy Characteristics'!F:F,MATCH($C674,'Policy Characteristics'!$C:$C,0))),"",INDEX('Policy Characteristics'!F:F,MATCH($C674,'Policy Characteristics'!$C:$C,0)))</f>
        <v>0</v>
      </c>
      <c r="M674" s="380">
        <f>IF(ISBLANK(INDEX('Policy Characteristics'!G:G,MATCH($C674,'Policy Characteristics'!$C:$C,0))),"",INDEX('Policy Characteristics'!G:G,MATCH($C674,'Policy Characteristics'!$C:$C,0)))</f>
        <v>1</v>
      </c>
      <c r="N674" s="380">
        <f>IF(ISBLANK(INDEX('Policy Characteristics'!H:H,MATCH($C674,'Policy Characteristics'!$C:$C,0))),"",INDEX('Policy Characteristics'!H:H,MATCH($C674,'Policy Characteristics'!$C:$C,0)))</f>
        <v>0.01</v>
      </c>
      <c r="O674" s="358" t="str">
        <f>IF(ISBLANK(INDEX('Policy Characteristics'!I:I,MATCH($C674,'Policy Characteristics'!$C:$C,0))),"",INDEX('Policy Characteristics'!I:I,MATCH($C674,'Policy Characteristics'!$C:$C,0)))</f>
        <v>% of fuel shifted</v>
      </c>
      <c r="P674" s="358"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4" s="358" t="str">
        <f>IF(ISBLANK(INDEX('Policy Characteristics'!K:K,MATCH($C674,'Policy Characteristics'!$C:$C,0))),"",INDEX('Policy Characteristics'!K:K,MATCH($C674,'Policy Characteristics'!$C:$C,0)))</f>
        <v>industry-ag-main.html#fuel-switching</v>
      </c>
      <c r="R674" s="358" t="str">
        <f>IF(ISBLANK(INDEX('Policy Characteristics'!L:L,MATCH($C674,'Policy Characteristics'!$C:$C,0))),"",INDEX('Policy Characteristics'!L:L,MATCH($C674,'Policy Characteristics'!$C:$C,0)))</f>
        <v>industry-elec-and-hydrogen.html</v>
      </c>
    </row>
    <row r="675" spans="1:18" x14ac:dyDescent="0.35">
      <c r="A675" s="358" t="str">
        <f>IF(ISBLANK(INDEX('Policy Characteristics'!A:A,MATCH($C675,'Policy Characteristics'!$C:$C,0))),"",INDEX('Policy Characteristics'!A:A,MATCH($C675,'Policy Characteristics'!$C:$C,0)))</f>
        <v>Industry</v>
      </c>
      <c r="B675" s="358" t="str">
        <f>IF(ISBLANK(INDEX('Policy Characteristics'!B:B,MATCH($C675,'Policy Characteristics'!$C:$C,0))),"",INDEX('Policy Characteristics'!B:B,MATCH($C675,'Policy Characteristics'!$C:$C,0)))</f>
        <v>Electrification + Hydrogen</v>
      </c>
      <c r="C675" s="362" t="str">
        <f t="shared" si="35"/>
        <v>Fraction of Industrial Fuel Use Shifted to Other Fuels</v>
      </c>
      <c r="D675" s="9" t="s">
        <v>3239</v>
      </c>
      <c r="E675" s="53" t="s">
        <v>2807</v>
      </c>
      <c r="F675" s="195" t="s">
        <v>3201</v>
      </c>
      <c r="G675" s="53" t="s">
        <v>3254</v>
      </c>
      <c r="H675" s="54">
        <v>1416</v>
      </c>
      <c r="I675" s="53" t="s">
        <v>46</v>
      </c>
      <c r="J675" s="360" t="str">
        <f>IF(ISBLANK(INDEX('Policy Characteristics'!D:D,MATCH($C675,'Policy Characteristics'!$C:$C,0))),"",INDEX('Policy Characteristics'!D:D,MATCH($C675,'Policy Characteristics'!$C:$C,0)))</f>
        <v>Electrification + Hydrogen</v>
      </c>
      <c r="K675" s="358" t="str">
        <f>IF(ISBLANK(INDEX('Policy Characteristics'!E:E,MATCH($C675,'Policy Characteristics'!$C:$C,0))),"",INDEX('Policy Characteristics'!E:E,MATCH($C675,'Policy Characteristics'!$C:$C,0)))</f>
        <v>indst fuel type shifting</v>
      </c>
      <c r="L675" s="380">
        <f>IF(ISBLANK(INDEX('Policy Characteristics'!F:F,MATCH($C675,'Policy Characteristics'!$C:$C,0))),"",INDEX('Policy Characteristics'!F:F,MATCH($C675,'Policy Characteristics'!$C:$C,0)))</f>
        <v>0</v>
      </c>
      <c r="M675" s="380">
        <f>IF(ISBLANK(INDEX('Policy Characteristics'!G:G,MATCH($C675,'Policy Characteristics'!$C:$C,0))),"",INDEX('Policy Characteristics'!G:G,MATCH($C675,'Policy Characteristics'!$C:$C,0)))</f>
        <v>1</v>
      </c>
      <c r="N675" s="380">
        <f>IF(ISBLANK(INDEX('Policy Characteristics'!H:H,MATCH($C675,'Policy Characteristics'!$C:$C,0))),"",INDEX('Policy Characteristics'!H:H,MATCH($C675,'Policy Characteristics'!$C:$C,0)))</f>
        <v>0.01</v>
      </c>
      <c r="O675" s="358" t="str">
        <f>IF(ISBLANK(INDEX('Policy Characteristics'!I:I,MATCH($C675,'Policy Characteristics'!$C:$C,0))),"",INDEX('Policy Characteristics'!I:I,MATCH($C675,'Policy Characteristics'!$C:$C,0)))</f>
        <v>% of fuel shifted</v>
      </c>
      <c r="P675" s="358"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5" s="358" t="str">
        <f>IF(ISBLANK(INDEX('Policy Characteristics'!K:K,MATCH($C675,'Policy Characteristics'!$C:$C,0))),"",INDEX('Policy Characteristics'!K:K,MATCH($C675,'Policy Characteristics'!$C:$C,0)))</f>
        <v>industry-ag-main.html#fuel-switching</v>
      </c>
      <c r="R675" s="358" t="str">
        <f>IF(ISBLANK(INDEX('Policy Characteristics'!L:L,MATCH($C675,'Policy Characteristics'!$C:$C,0))),"",INDEX('Policy Characteristics'!L:L,MATCH($C675,'Policy Characteristics'!$C:$C,0)))</f>
        <v>industry-elec-and-hydrogen.html</v>
      </c>
    </row>
    <row r="676" spans="1:18" x14ac:dyDescent="0.35">
      <c r="A676" s="358" t="str">
        <f>IF(ISBLANK(INDEX('Policy Characteristics'!A:A,MATCH($C676,'Policy Characteristics'!$C:$C,0))),"",INDEX('Policy Characteristics'!A:A,MATCH($C676,'Policy Characteristics'!$C:$C,0)))</f>
        <v>Industry</v>
      </c>
      <c r="B676" s="358" t="str">
        <f>IF(ISBLANK(INDEX('Policy Characteristics'!B:B,MATCH($C676,'Policy Characteristics'!$C:$C,0))),"",INDEX('Policy Characteristics'!B:B,MATCH($C676,'Policy Characteristics'!$C:$C,0)))</f>
        <v>Electrification + Hydrogen</v>
      </c>
      <c r="C676" s="362" t="str">
        <f t="shared" ref="C676:C716" si="36">C$467</f>
        <v>Fraction of Industrial Fuel Use Shifted to Other Fuels</v>
      </c>
      <c r="D676" s="9" t="s">
        <v>3239</v>
      </c>
      <c r="E676" s="53" t="s">
        <v>2804</v>
      </c>
      <c r="F676" s="195" t="s">
        <v>3201</v>
      </c>
      <c r="G676" s="53" t="s">
        <v>3255</v>
      </c>
      <c r="H676" s="54">
        <v>1417</v>
      </c>
      <c r="I676" s="53" t="s">
        <v>45</v>
      </c>
      <c r="J676" s="360" t="str">
        <f>IF(ISBLANK(INDEX('Policy Characteristics'!D:D,MATCH($C676,'Policy Characteristics'!$C:$C,0))),"",INDEX('Policy Characteristics'!D:D,MATCH($C676,'Policy Characteristics'!$C:$C,0)))</f>
        <v>Electrification + Hydrogen</v>
      </c>
      <c r="K676" s="358" t="str">
        <f>IF(ISBLANK(INDEX('Policy Characteristics'!E:E,MATCH($C676,'Policy Characteristics'!$C:$C,0))),"",INDEX('Policy Characteristics'!E:E,MATCH($C676,'Policy Characteristics'!$C:$C,0)))</f>
        <v>indst fuel type shifting</v>
      </c>
      <c r="L676" s="380">
        <f>IF(ISBLANK(INDEX('Policy Characteristics'!F:F,MATCH($C676,'Policy Characteristics'!$C:$C,0))),"",INDEX('Policy Characteristics'!F:F,MATCH($C676,'Policy Characteristics'!$C:$C,0)))</f>
        <v>0</v>
      </c>
      <c r="M676" s="380">
        <f>IF(ISBLANK(INDEX('Policy Characteristics'!G:G,MATCH($C676,'Policy Characteristics'!$C:$C,0))),"",INDEX('Policy Characteristics'!G:G,MATCH($C676,'Policy Characteristics'!$C:$C,0)))</f>
        <v>1</v>
      </c>
      <c r="N676" s="380">
        <f>IF(ISBLANK(INDEX('Policy Characteristics'!H:H,MATCH($C676,'Policy Characteristics'!$C:$C,0))),"",INDEX('Policy Characteristics'!H:H,MATCH($C676,'Policy Characteristics'!$C:$C,0)))</f>
        <v>0.01</v>
      </c>
      <c r="O676" s="358" t="str">
        <f>IF(ISBLANK(INDEX('Policy Characteristics'!I:I,MATCH($C676,'Policy Characteristics'!$C:$C,0))),"",INDEX('Policy Characteristics'!I:I,MATCH($C676,'Policy Characteristics'!$C:$C,0)))</f>
        <v>% of fuel shifted</v>
      </c>
      <c r="P676" s="358"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6" s="358" t="str">
        <f>IF(ISBLANK(INDEX('Policy Characteristics'!K:K,MATCH($C676,'Policy Characteristics'!$C:$C,0))),"",INDEX('Policy Characteristics'!K:K,MATCH($C676,'Policy Characteristics'!$C:$C,0)))</f>
        <v>industry-ag-main.html#fuel-switching</v>
      </c>
      <c r="R676" s="358" t="str">
        <f>IF(ISBLANK(INDEX('Policy Characteristics'!L:L,MATCH($C676,'Policy Characteristics'!$C:$C,0))),"",INDEX('Policy Characteristics'!L:L,MATCH($C676,'Policy Characteristics'!$C:$C,0)))</f>
        <v>industry-elec-and-hydrogen.html</v>
      </c>
    </row>
    <row r="677" spans="1:18" x14ac:dyDescent="0.35">
      <c r="A677" s="358" t="str">
        <f>IF(ISBLANK(INDEX('Policy Characteristics'!A:A,MATCH($C677,'Policy Characteristics'!$C:$C,0))),"",INDEX('Policy Characteristics'!A:A,MATCH($C677,'Policy Characteristics'!$C:$C,0)))</f>
        <v>Industry</v>
      </c>
      <c r="B677" s="358" t="str">
        <f>IF(ISBLANK(INDEX('Policy Characteristics'!B:B,MATCH($C677,'Policy Characteristics'!$C:$C,0))),"",INDEX('Policy Characteristics'!B:B,MATCH($C677,'Policy Characteristics'!$C:$C,0)))</f>
        <v>Electrification + Hydrogen</v>
      </c>
      <c r="C677" s="362" t="str">
        <f t="shared" si="36"/>
        <v>Fraction of Industrial Fuel Use Shifted to Other Fuels</v>
      </c>
      <c r="D677" s="9" t="s">
        <v>3240</v>
      </c>
      <c r="E677" s="53" t="s">
        <v>2463</v>
      </c>
      <c r="F677" s="195" t="s">
        <v>3202</v>
      </c>
      <c r="G677" s="53" t="s">
        <v>3246</v>
      </c>
      <c r="H677" s="54">
        <v>1418</v>
      </c>
      <c r="I677" s="53" t="s">
        <v>45</v>
      </c>
      <c r="J677" s="360" t="str">
        <f>IF(ISBLANK(INDEX('Policy Characteristics'!D:D,MATCH($C677,'Policy Characteristics'!$C:$C,0))),"",INDEX('Policy Characteristics'!D:D,MATCH($C677,'Policy Characteristics'!$C:$C,0)))</f>
        <v>Electrification + Hydrogen</v>
      </c>
      <c r="K677" s="358" t="str">
        <f>IF(ISBLANK(INDEX('Policy Characteristics'!E:E,MATCH($C677,'Policy Characteristics'!$C:$C,0))),"",INDEX('Policy Characteristics'!E:E,MATCH($C677,'Policy Characteristics'!$C:$C,0)))</f>
        <v>indst fuel type shifting</v>
      </c>
      <c r="L677" s="380">
        <f>IF(ISBLANK(INDEX('Policy Characteristics'!F:F,MATCH($C677,'Policy Characteristics'!$C:$C,0))),"",INDEX('Policy Characteristics'!F:F,MATCH($C677,'Policy Characteristics'!$C:$C,0)))</f>
        <v>0</v>
      </c>
      <c r="M677" s="380">
        <f>IF(ISBLANK(INDEX('Policy Characteristics'!G:G,MATCH($C677,'Policy Characteristics'!$C:$C,0))),"",INDEX('Policy Characteristics'!G:G,MATCH($C677,'Policy Characteristics'!$C:$C,0)))</f>
        <v>1</v>
      </c>
      <c r="N677" s="380">
        <f>IF(ISBLANK(INDEX('Policy Characteristics'!H:H,MATCH($C677,'Policy Characteristics'!$C:$C,0))),"",INDEX('Policy Characteristics'!H:H,MATCH($C677,'Policy Characteristics'!$C:$C,0)))</f>
        <v>0.01</v>
      </c>
      <c r="O677" s="358" t="str">
        <f>IF(ISBLANK(INDEX('Policy Characteristics'!I:I,MATCH($C677,'Policy Characteristics'!$C:$C,0))),"",INDEX('Policy Characteristics'!I:I,MATCH($C677,'Policy Characteristics'!$C:$C,0)))</f>
        <v>% of fuel shifted</v>
      </c>
      <c r="P677" s="358"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7" s="358" t="str">
        <f>IF(ISBLANK(INDEX('Policy Characteristics'!K:K,MATCH($C677,'Policy Characteristics'!$C:$C,0))),"",INDEX('Policy Characteristics'!K:K,MATCH($C677,'Policy Characteristics'!$C:$C,0)))</f>
        <v>industry-ag-main.html#fuel-switching</v>
      </c>
      <c r="R677" s="358" t="str">
        <f>IF(ISBLANK(INDEX('Policy Characteristics'!L:L,MATCH($C677,'Policy Characteristics'!$C:$C,0))),"",INDEX('Policy Characteristics'!L:L,MATCH($C677,'Policy Characteristics'!$C:$C,0)))</f>
        <v>industry-elec-and-hydrogen.html</v>
      </c>
    </row>
    <row r="678" spans="1:18" x14ac:dyDescent="0.35">
      <c r="A678" s="358" t="str">
        <f>IF(ISBLANK(INDEX('Policy Characteristics'!A:A,MATCH($C678,'Policy Characteristics'!$C:$C,0))),"",INDEX('Policy Characteristics'!A:A,MATCH($C678,'Policy Characteristics'!$C:$C,0)))</f>
        <v>Industry</v>
      </c>
      <c r="B678" s="358" t="str">
        <f>IF(ISBLANK(INDEX('Policy Characteristics'!B:B,MATCH($C678,'Policy Characteristics'!$C:$C,0))),"",INDEX('Policy Characteristics'!B:B,MATCH($C678,'Policy Characteristics'!$C:$C,0)))</f>
        <v>Electrification + Hydrogen</v>
      </c>
      <c r="C678" s="362" t="str">
        <f t="shared" si="36"/>
        <v>Fraction of Industrial Fuel Use Shifted to Other Fuels</v>
      </c>
      <c r="D678" s="9" t="s">
        <v>3240</v>
      </c>
      <c r="E678" s="53" t="s">
        <v>2464</v>
      </c>
      <c r="F678" s="195" t="s">
        <v>3202</v>
      </c>
      <c r="G678" s="53" t="s">
        <v>3247</v>
      </c>
      <c r="H678" s="54">
        <v>1419</v>
      </c>
      <c r="I678" s="53" t="s">
        <v>46</v>
      </c>
      <c r="J678" s="360" t="str">
        <f>IF(ISBLANK(INDEX('Policy Characteristics'!D:D,MATCH($C678,'Policy Characteristics'!$C:$C,0))),"",INDEX('Policy Characteristics'!D:D,MATCH($C678,'Policy Characteristics'!$C:$C,0)))</f>
        <v>Electrification + Hydrogen</v>
      </c>
      <c r="K678" s="358" t="str">
        <f>IF(ISBLANK(INDEX('Policy Characteristics'!E:E,MATCH($C678,'Policy Characteristics'!$C:$C,0))),"",INDEX('Policy Characteristics'!E:E,MATCH($C678,'Policy Characteristics'!$C:$C,0)))</f>
        <v>indst fuel type shifting</v>
      </c>
      <c r="L678" s="380">
        <f>IF(ISBLANK(INDEX('Policy Characteristics'!F:F,MATCH($C678,'Policy Characteristics'!$C:$C,0))),"",INDEX('Policy Characteristics'!F:F,MATCH($C678,'Policy Characteristics'!$C:$C,0)))</f>
        <v>0</v>
      </c>
      <c r="M678" s="380">
        <f>IF(ISBLANK(INDEX('Policy Characteristics'!G:G,MATCH($C678,'Policy Characteristics'!$C:$C,0))),"",INDEX('Policy Characteristics'!G:G,MATCH($C678,'Policy Characteristics'!$C:$C,0)))</f>
        <v>1</v>
      </c>
      <c r="N678" s="380">
        <f>IF(ISBLANK(INDEX('Policy Characteristics'!H:H,MATCH($C678,'Policy Characteristics'!$C:$C,0))),"",INDEX('Policy Characteristics'!H:H,MATCH($C678,'Policy Characteristics'!$C:$C,0)))</f>
        <v>0.01</v>
      </c>
      <c r="O678" s="358" t="str">
        <f>IF(ISBLANK(INDEX('Policy Characteristics'!I:I,MATCH($C678,'Policy Characteristics'!$C:$C,0))),"",INDEX('Policy Characteristics'!I:I,MATCH($C678,'Policy Characteristics'!$C:$C,0)))</f>
        <v>% of fuel shifted</v>
      </c>
      <c r="P678" s="358"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8" s="358" t="str">
        <f>IF(ISBLANK(INDEX('Policy Characteristics'!K:K,MATCH($C678,'Policy Characteristics'!$C:$C,0))),"",INDEX('Policy Characteristics'!K:K,MATCH($C678,'Policy Characteristics'!$C:$C,0)))</f>
        <v>industry-ag-main.html#fuel-switching</v>
      </c>
      <c r="R678" s="358" t="str">
        <f>IF(ISBLANK(INDEX('Policy Characteristics'!L:L,MATCH($C678,'Policy Characteristics'!$C:$C,0))),"",INDEX('Policy Characteristics'!L:L,MATCH($C678,'Policy Characteristics'!$C:$C,0)))</f>
        <v>industry-elec-and-hydrogen.html</v>
      </c>
    </row>
    <row r="679" spans="1:18" x14ac:dyDescent="0.35">
      <c r="A679" s="358" t="str">
        <f>IF(ISBLANK(INDEX('Policy Characteristics'!A:A,MATCH($C679,'Policy Characteristics'!$C:$C,0))),"",INDEX('Policy Characteristics'!A:A,MATCH($C679,'Policy Characteristics'!$C:$C,0)))</f>
        <v>Industry</v>
      </c>
      <c r="B679" s="358" t="str">
        <f>IF(ISBLANK(INDEX('Policy Characteristics'!B:B,MATCH($C679,'Policy Characteristics'!$C:$C,0))),"",INDEX('Policy Characteristics'!B:B,MATCH($C679,'Policy Characteristics'!$C:$C,0)))</f>
        <v>Electrification + Hydrogen</v>
      </c>
      <c r="C679" s="362" t="str">
        <f t="shared" si="36"/>
        <v>Fraction of Industrial Fuel Use Shifted to Other Fuels</v>
      </c>
      <c r="D679" s="9" t="s">
        <v>3240</v>
      </c>
      <c r="E679" s="53" t="s">
        <v>2465</v>
      </c>
      <c r="F679" s="195" t="s">
        <v>3202</v>
      </c>
      <c r="G679" s="53" t="s">
        <v>3248</v>
      </c>
      <c r="H679" s="54">
        <v>1420</v>
      </c>
      <c r="I679" s="53" t="s">
        <v>46</v>
      </c>
      <c r="J679" s="360" t="str">
        <f>IF(ISBLANK(INDEX('Policy Characteristics'!D:D,MATCH($C679,'Policy Characteristics'!$C:$C,0))),"",INDEX('Policy Characteristics'!D:D,MATCH($C679,'Policy Characteristics'!$C:$C,0)))</f>
        <v>Electrification + Hydrogen</v>
      </c>
      <c r="K679" s="358" t="str">
        <f>IF(ISBLANK(INDEX('Policy Characteristics'!E:E,MATCH($C679,'Policy Characteristics'!$C:$C,0))),"",INDEX('Policy Characteristics'!E:E,MATCH($C679,'Policy Characteristics'!$C:$C,0)))</f>
        <v>indst fuel type shifting</v>
      </c>
      <c r="L679" s="380">
        <f>IF(ISBLANK(INDEX('Policy Characteristics'!F:F,MATCH($C679,'Policy Characteristics'!$C:$C,0))),"",INDEX('Policy Characteristics'!F:F,MATCH($C679,'Policy Characteristics'!$C:$C,0)))</f>
        <v>0</v>
      </c>
      <c r="M679" s="380">
        <f>IF(ISBLANK(INDEX('Policy Characteristics'!G:G,MATCH($C679,'Policy Characteristics'!$C:$C,0))),"",INDEX('Policy Characteristics'!G:G,MATCH($C679,'Policy Characteristics'!$C:$C,0)))</f>
        <v>1</v>
      </c>
      <c r="N679" s="380">
        <f>IF(ISBLANK(INDEX('Policy Characteristics'!H:H,MATCH($C679,'Policy Characteristics'!$C:$C,0))),"",INDEX('Policy Characteristics'!H:H,MATCH($C679,'Policy Characteristics'!$C:$C,0)))</f>
        <v>0.01</v>
      </c>
      <c r="O679" s="358" t="str">
        <f>IF(ISBLANK(INDEX('Policy Characteristics'!I:I,MATCH($C679,'Policy Characteristics'!$C:$C,0))),"",INDEX('Policy Characteristics'!I:I,MATCH($C679,'Policy Characteristics'!$C:$C,0)))</f>
        <v>% of fuel shifted</v>
      </c>
      <c r="P679" s="358"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9" s="358" t="str">
        <f>IF(ISBLANK(INDEX('Policy Characteristics'!K:K,MATCH($C679,'Policy Characteristics'!$C:$C,0))),"",INDEX('Policy Characteristics'!K:K,MATCH($C679,'Policy Characteristics'!$C:$C,0)))</f>
        <v>industry-ag-main.html#fuel-switching</v>
      </c>
      <c r="R679" s="358" t="str">
        <f>IF(ISBLANK(INDEX('Policy Characteristics'!L:L,MATCH($C679,'Policy Characteristics'!$C:$C,0))),"",INDEX('Policy Characteristics'!L:L,MATCH($C679,'Policy Characteristics'!$C:$C,0)))</f>
        <v>industry-elec-and-hydrogen.html</v>
      </c>
    </row>
    <row r="680" spans="1:18" x14ac:dyDescent="0.35">
      <c r="A680" s="358" t="str">
        <f>IF(ISBLANK(INDEX('Policy Characteristics'!A:A,MATCH($C680,'Policy Characteristics'!$C:$C,0))),"",INDEX('Policy Characteristics'!A:A,MATCH($C680,'Policy Characteristics'!$C:$C,0)))</f>
        <v>Industry</v>
      </c>
      <c r="B680" s="358" t="str">
        <f>IF(ISBLANK(INDEX('Policy Characteristics'!B:B,MATCH($C680,'Policy Characteristics'!$C:$C,0))),"",INDEX('Policy Characteristics'!B:B,MATCH($C680,'Policy Characteristics'!$C:$C,0)))</f>
        <v>Electrification + Hydrogen</v>
      </c>
      <c r="C680" s="362" t="str">
        <f t="shared" si="36"/>
        <v>Fraction of Industrial Fuel Use Shifted to Other Fuels</v>
      </c>
      <c r="D680" s="9" t="s">
        <v>3240</v>
      </c>
      <c r="E680" s="53" t="s">
        <v>2466</v>
      </c>
      <c r="F680" s="195" t="s">
        <v>3202</v>
      </c>
      <c r="G680" s="53" t="s">
        <v>3249</v>
      </c>
      <c r="H680" s="54">
        <v>1421</v>
      </c>
      <c r="I680" s="53" t="s">
        <v>46</v>
      </c>
      <c r="J680" s="360" t="str">
        <f>IF(ISBLANK(INDEX('Policy Characteristics'!D:D,MATCH($C680,'Policy Characteristics'!$C:$C,0))),"",INDEX('Policy Characteristics'!D:D,MATCH($C680,'Policy Characteristics'!$C:$C,0)))</f>
        <v>Electrification + Hydrogen</v>
      </c>
      <c r="K680" s="358" t="str">
        <f>IF(ISBLANK(INDEX('Policy Characteristics'!E:E,MATCH($C680,'Policy Characteristics'!$C:$C,0))),"",INDEX('Policy Characteristics'!E:E,MATCH($C680,'Policy Characteristics'!$C:$C,0)))</f>
        <v>indst fuel type shifting</v>
      </c>
      <c r="L680" s="380">
        <f>IF(ISBLANK(INDEX('Policy Characteristics'!F:F,MATCH($C680,'Policy Characteristics'!$C:$C,0))),"",INDEX('Policy Characteristics'!F:F,MATCH($C680,'Policy Characteristics'!$C:$C,0)))</f>
        <v>0</v>
      </c>
      <c r="M680" s="380">
        <f>IF(ISBLANK(INDEX('Policy Characteristics'!G:G,MATCH($C680,'Policy Characteristics'!$C:$C,0))),"",INDEX('Policy Characteristics'!G:G,MATCH($C680,'Policy Characteristics'!$C:$C,0)))</f>
        <v>1</v>
      </c>
      <c r="N680" s="380">
        <f>IF(ISBLANK(INDEX('Policy Characteristics'!H:H,MATCH($C680,'Policy Characteristics'!$C:$C,0))),"",INDEX('Policy Characteristics'!H:H,MATCH($C680,'Policy Characteristics'!$C:$C,0)))</f>
        <v>0.01</v>
      </c>
      <c r="O680" s="358" t="str">
        <f>IF(ISBLANK(INDEX('Policy Characteristics'!I:I,MATCH($C680,'Policy Characteristics'!$C:$C,0))),"",INDEX('Policy Characteristics'!I:I,MATCH($C680,'Policy Characteristics'!$C:$C,0)))</f>
        <v>% of fuel shifted</v>
      </c>
      <c r="P680" s="358"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0" s="358" t="str">
        <f>IF(ISBLANK(INDEX('Policy Characteristics'!K:K,MATCH($C680,'Policy Characteristics'!$C:$C,0))),"",INDEX('Policy Characteristics'!K:K,MATCH($C680,'Policy Characteristics'!$C:$C,0)))</f>
        <v>industry-ag-main.html#fuel-switching</v>
      </c>
      <c r="R680" s="358" t="str">
        <f>IF(ISBLANK(INDEX('Policy Characteristics'!L:L,MATCH($C680,'Policy Characteristics'!$C:$C,0))),"",INDEX('Policy Characteristics'!L:L,MATCH($C680,'Policy Characteristics'!$C:$C,0)))</f>
        <v>industry-elec-and-hydrogen.html</v>
      </c>
    </row>
    <row r="681" spans="1:18" x14ac:dyDescent="0.35">
      <c r="A681" s="358" t="str">
        <f>IF(ISBLANK(INDEX('Policy Characteristics'!A:A,MATCH($C681,'Policy Characteristics'!$C:$C,0))),"",INDEX('Policy Characteristics'!A:A,MATCH($C681,'Policy Characteristics'!$C:$C,0)))</f>
        <v>Industry</v>
      </c>
      <c r="B681" s="358" t="str">
        <f>IF(ISBLANK(INDEX('Policy Characteristics'!B:B,MATCH($C681,'Policy Characteristics'!$C:$C,0))),"",INDEX('Policy Characteristics'!B:B,MATCH($C681,'Policy Characteristics'!$C:$C,0)))</f>
        <v>Electrification + Hydrogen</v>
      </c>
      <c r="C681" s="362" t="str">
        <f t="shared" si="36"/>
        <v>Fraction of Industrial Fuel Use Shifted to Other Fuels</v>
      </c>
      <c r="D681" s="9" t="s">
        <v>3240</v>
      </c>
      <c r="E681" s="53" t="s">
        <v>2467</v>
      </c>
      <c r="F681" s="195" t="s">
        <v>3202</v>
      </c>
      <c r="G681" s="53" t="s">
        <v>3250</v>
      </c>
      <c r="H681" s="54">
        <v>1422</v>
      </c>
      <c r="I681" s="53" t="s">
        <v>46</v>
      </c>
      <c r="J681" s="360" t="str">
        <f>IF(ISBLANK(INDEX('Policy Characteristics'!D:D,MATCH($C681,'Policy Characteristics'!$C:$C,0))),"",INDEX('Policy Characteristics'!D:D,MATCH($C681,'Policy Characteristics'!$C:$C,0)))</f>
        <v>Electrification + Hydrogen</v>
      </c>
      <c r="K681" s="358" t="str">
        <f>IF(ISBLANK(INDEX('Policy Characteristics'!E:E,MATCH($C681,'Policy Characteristics'!$C:$C,0))),"",INDEX('Policy Characteristics'!E:E,MATCH($C681,'Policy Characteristics'!$C:$C,0)))</f>
        <v>indst fuel type shifting</v>
      </c>
      <c r="L681" s="380">
        <f>IF(ISBLANK(INDEX('Policy Characteristics'!F:F,MATCH($C681,'Policy Characteristics'!$C:$C,0))),"",INDEX('Policy Characteristics'!F:F,MATCH($C681,'Policy Characteristics'!$C:$C,0)))</f>
        <v>0</v>
      </c>
      <c r="M681" s="380">
        <f>IF(ISBLANK(INDEX('Policy Characteristics'!G:G,MATCH($C681,'Policy Characteristics'!$C:$C,0))),"",INDEX('Policy Characteristics'!G:G,MATCH($C681,'Policy Characteristics'!$C:$C,0)))</f>
        <v>1</v>
      </c>
      <c r="N681" s="380">
        <f>IF(ISBLANK(INDEX('Policy Characteristics'!H:H,MATCH($C681,'Policy Characteristics'!$C:$C,0))),"",INDEX('Policy Characteristics'!H:H,MATCH($C681,'Policy Characteristics'!$C:$C,0)))</f>
        <v>0.01</v>
      </c>
      <c r="O681" s="358" t="str">
        <f>IF(ISBLANK(INDEX('Policy Characteristics'!I:I,MATCH($C681,'Policy Characteristics'!$C:$C,0))),"",INDEX('Policy Characteristics'!I:I,MATCH($C681,'Policy Characteristics'!$C:$C,0)))</f>
        <v>% of fuel shifted</v>
      </c>
      <c r="P681" s="358"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1" s="358" t="str">
        <f>IF(ISBLANK(INDEX('Policy Characteristics'!K:K,MATCH($C681,'Policy Characteristics'!$C:$C,0))),"",INDEX('Policy Characteristics'!K:K,MATCH($C681,'Policy Characteristics'!$C:$C,0)))</f>
        <v>industry-ag-main.html#fuel-switching</v>
      </c>
      <c r="R681" s="358" t="str">
        <f>IF(ISBLANK(INDEX('Policy Characteristics'!L:L,MATCH($C681,'Policy Characteristics'!$C:$C,0))),"",INDEX('Policy Characteristics'!L:L,MATCH($C681,'Policy Characteristics'!$C:$C,0)))</f>
        <v>industry-elec-and-hydrogen.html</v>
      </c>
    </row>
    <row r="682" spans="1:18" x14ac:dyDescent="0.35">
      <c r="A682" s="358" t="str">
        <f>IF(ISBLANK(INDEX('Policy Characteristics'!A:A,MATCH($C682,'Policy Characteristics'!$C:$C,0))),"",INDEX('Policy Characteristics'!A:A,MATCH($C682,'Policy Characteristics'!$C:$C,0)))</f>
        <v>Industry</v>
      </c>
      <c r="B682" s="358" t="str">
        <f>IF(ISBLANK(INDEX('Policy Characteristics'!B:B,MATCH($C682,'Policy Characteristics'!$C:$C,0))),"",INDEX('Policy Characteristics'!B:B,MATCH($C682,'Policy Characteristics'!$C:$C,0)))</f>
        <v>Electrification + Hydrogen</v>
      </c>
      <c r="C682" s="362" t="str">
        <f t="shared" si="36"/>
        <v>Fraction of Industrial Fuel Use Shifted to Other Fuels</v>
      </c>
      <c r="D682" s="9" t="s">
        <v>3240</v>
      </c>
      <c r="E682" s="53" t="s">
        <v>2468</v>
      </c>
      <c r="F682" s="195" t="s">
        <v>3202</v>
      </c>
      <c r="G682" s="53" t="s">
        <v>3251</v>
      </c>
      <c r="H682" s="54">
        <v>1423</v>
      </c>
      <c r="I682" s="53" t="s">
        <v>46</v>
      </c>
      <c r="J682" s="360" t="str">
        <f>IF(ISBLANK(INDEX('Policy Characteristics'!D:D,MATCH($C682,'Policy Characteristics'!$C:$C,0))),"",INDEX('Policy Characteristics'!D:D,MATCH($C682,'Policy Characteristics'!$C:$C,0)))</f>
        <v>Electrification + Hydrogen</v>
      </c>
      <c r="K682" s="358" t="str">
        <f>IF(ISBLANK(INDEX('Policy Characteristics'!E:E,MATCH($C682,'Policy Characteristics'!$C:$C,0))),"",INDEX('Policy Characteristics'!E:E,MATCH($C682,'Policy Characteristics'!$C:$C,0)))</f>
        <v>indst fuel type shifting</v>
      </c>
      <c r="L682" s="380">
        <f>IF(ISBLANK(INDEX('Policy Characteristics'!F:F,MATCH($C682,'Policy Characteristics'!$C:$C,0))),"",INDEX('Policy Characteristics'!F:F,MATCH($C682,'Policy Characteristics'!$C:$C,0)))</f>
        <v>0</v>
      </c>
      <c r="M682" s="380">
        <f>IF(ISBLANK(INDEX('Policy Characteristics'!G:G,MATCH($C682,'Policy Characteristics'!$C:$C,0))),"",INDEX('Policy Characteristics'!G:G,MATCH($C682,'Policy Characteristics'!$C:$C,0)))</f>
        <v>1</v>
      </c>
      <c r="N682" s="380">
        <f>IF(ISBLANK(INDEX('Policy Characteristics'!H:H,MATCH($C682,'Policy Characteristics'!$C:$C,0))),"",INDEX('Policy Characteristics'!H:H,MATCH($C682,'Policy Characteristics'!$C:$C,0)))</f>
        <v>0.01</v>
      </c>
      <c r="O682" s="358" t="str">
        <f>IF(ISBLANK(INDEX('Policy Characteristics'!I:I,MATCH($C682,'Policy Characteristics'!$C:$C,0))),"",INDEX('Policy Characteristics'!I:I,MATCH($C682,'Policy Characteristics'!$C:$C,0)))</f>
        <v>% of fuel shifted</v>
      </c>
      <c r="P682" s="358"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2" s="358" t="str">
        <f>IF(ISBLANK(INDEX('Policy Characteristics'!K:K,MATCH($C682,'Policy Characteristics'!$C:$C,0))),"",INDEX('Policy Characteristics'!K:K,MATCH($C682,'Policy Characteristics'!$C:$C,0)))</f>
        <v>industry-ag-main.html#fuel-switching</v>
      </c>
      <c r="R682" s="358" t="str">
        <f>IF(ISBLANK(INDEX('Policy Characteristics'!L:L,MATCH($C682,'Policy Characteristics'!$C:$C,0))),"",INDEX('Policy Characteristics'!L:L,MATCH($C682,'Policy Characteristics'!$C:$C,0)))</f>
        <v>industry-elec-and-hydrogen.html</v>
      </c>
    </row>
    <row r="683" spans="1:18" x14ac:dyDescent="0.35">
      <c r="A683" s="358" t="str">
        <f>IF(ISBLANK(INDEX('Policy Characteristics'!A:A,MATCH($C683,'Policy Characteristics'!$C:$C,0))),"",INDEX('Policy Characteristics'!A:A,MATCH($C683,'Policy Characteristics'!$C:$C,0)))</f>
        <v>Industry</v>
      </c>
      <c r="B683" s="358" t="str">
        <f>IF(ISBLANK(INDEX('Policy Characteristics'!B:B,MATCH($C683,'Policy Characteristics'!$C:$C,0))),"",INDEX('Policy Characteristics'!B:B,MATCH($C683,'Policy Characteristics'!$C:$C,0)))</f>
        <v>Electrification + Hydrogen</v>
      </c>
      <c r="C683" s="362" t="str">
        <f t="shared" si="36"/>
        <v>Fraction of Industrial Fuel Use Shifted to Other Fuels</v>
      </c>
      <c r="D683" s="9" t="s">
        <v>3240</v>
      </c>
      <c r="E683" s="53" t="s">
        <v>2805</v>
      </c>
      <c r="F683" s="195" t="s">
        <v>3202</v>
      </c>
      <c r="G683" s="53" t="s">
        <v>3252</v>
      </c>
      <c r="H683" s="54">
        <v>1424</v>
      </c>
      <c r="I683" s="53" t="s">
        <v>46</v>
      </c>
      <c r="J683" s="360" t="str">
        <f>IF(ISBLANK(INDEX('Policy Characteristics'!D:D,MATCH($C683,'Policy Characteristics'!$C:$C,0))),"",INDEX('Policy Characteristics'!D:D,MATCH($C683,'Policy Characteristics'!$C:$C,0)))</f>
        <v>Electrification + Hydrogen</v>
      </c>
      <c r="K683" s="358" t="str">
        <f>IF(ISBLANK(INDEX('Policy Characteristics'!E:E,MATCH($C683,'Policy Characteristics'!$C:$C,0))),"",INDEX('Policy Characteristics'!E:E,MATCH($C683,'Policy Characteristics'!$C:$C,0)))</f>
        <v>indst fuel type shifting</v>
      </c>
      <c r="L683" s="380">
        <f>IF(ISBLANK(INDEX('Policy Characteristics'!F:F,MATCH($C683,'Policy Characteristics'!$C:$C,0))),"",INDEX('Policy Characteristics'!F:F,MATCH($C683,'Policy Characteristics'!$C:$C,0)))</f>
        <v>0</v>
      </c>
      <c r="M683" s="380">
        <f>IF(ISBLANK(INDEX('Policy Characteristics'!G:G,MATCH($C683,'Policy Characteristics'!$C:$C,0))),"",INDEX('Policy Characteristics'!G:G,MATCH($C683,'Policy Characteristics'!$C:$C,0)))</f>
        <v>1</v>
      </c>
      <c r="N683" s="380">
        <f>IF(ISBLANK(INDEX('Policy Characteristics'!H:H,MATCH($C683,'Policy Characteristics'!$C:$C,0))),"",INDEX('Policy Characteristics'!H:H,MATCH($C683,'Policy Characteristics'!$C:$C,0)))</f>
        <v>0.01</v>
      </c>
      <c r="O683" s="358" t="str">
        <f>IF(ISBLANK(INDEX('Policy Characteristics'!I:I,MATCH($C683,'Policy Characteristics'!$C:$C,0))),"",INDEX('Policy Characteristics'!I:I,MATCH($C683,'Policy Characteristics'!$C:$C,0)))</f>
        <v>% of fuel shifted</v>
      </c>
      <c r="P683" s="358"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3" s="358" t="str">
        <f>IF(ISBLANK(INDEX('Policy Characteristics'!K:K,MATCH($C683,'Policy Characteristics'!$C:$C,0))),"",INDEX('Policy Characteristics'!K:K,MATCH($C683,'Policy Characteristics'!$C:$C,0)))</f>
        <v>industry-ag-main.html#fuel-switching</v>
      </c>
      <c r="R683" s="358" t="str">
        <f>IF(ISBLANK(INDEX('Policy Characteristics'!L:L,MATCH($C683,'Policy Characteristics'!$C:$C,0))),"",INDEX('Policy Characteristics'!L:L,MATCH($C683,'Policy Characteristics'!$C:$C,0)))</f>
        <v>industry-elec-and-hydrogen.html</v>
      </c>
    </row>
    <row r="684" spans="1:18" x14ac:dyDescent="0.35">
      <c r="A684" s="358" t="str">
        <f>IF(ISBLANK(INDEX('Policy Characteristics'!A:A,MATCH($C684,'Policy Characteristics'!$C:$C,0))),"",INDEX('Policy Characteristics'!A:A,MATCH($C684,'Policy Characteristics'!$C:$C,0)))</f>
        <v>Industry</v>
      </c>
      <c r="B684" s="358" t="str">
        <f>IF(ISBLANK(INDEX('Policy Characteristics'!B:B,MATCH($C684,'Policy Characteristics'!$C:$C,0))),"",INDEX('Policy Characteristics'!B:B,MATCH($C684,'Policy Characteristics'!$C:$C,0)))</f>
        <v>Electrification + Hydrogen</v>
      </c>
      <c r="C684" s="362" t="str">
        <f t="shared" si="36"/>
        <v>Fraction of Industrial Fuel Use Shifted to Other Fuels</v>
      </c>
      <c r="D684" s="9" t="s">
        <v>3240</v>
      </c>
      <c r="E684" s="53" t="s">
        <v>2806</v>
      </c>
      <c r="F684" s="195" t="s">
        <v>3202</v>
      </c>
      <c r="G684" s="53" t="s">
        <v>3253</v>
      </c>
      <c r="H684" s="54">
        <v>1425</v>
      </c>
      <c r="I684" s="53" t="s">
        <v>46</v>
      </c>
      <c r="J684" s="360" t="str">
        <f>IF(ISBLANK(INDEX('Policy Characteristics'!D:D,MATCH($C684,'Policy Characteristics'!$C:$C,0))),"",INDEX('Policy Characteristics'!D:D,MATCH($C684,'Policy Characteristics'!$C:$C,0)))</f>
        <v>Electrification + Hydrogen</v>
      </c>
      <c r="K684" s="358" t="str">
        <f>IF(ISBLANK(INDEX('Policy Characteristics'!E:E,MATCH($C684,'Policy Characteristics'!$C:$C,0))),"",INDEX('Policy Characteristics'!E:E,MATCH($C684,'Policy Characteristics'!$C:$C,0)))</f>
        <v>indst fuel type shifting</v>
      </c>
      <c r="L684" s="380">
        <f>IF(ISBLANK(INDEX('Policy Characteristics'!F:F,MATCH($C684,'Policy Characteristics'!$C:$C,0))),"",INDEX('Policy Characteristics'!F:F,MATCH($C684,'Policy Characteristics'!$C:$C,0)))</f>
        <v>0</v>
      </c>
      <c r="M684" s="380">
        <f>IF(ISBLANK(INDEX('Policy Characteristics'!G:G,MATCH($C684,'Policy Characteristics'!$C:$C,0))),"",INDEX('Policy Characteristics'!G:G,MATCH($C684,'Policy Characteristics'!$C:$C,0)))</f>
        <v>1</v>
      </c>
      <c r="N684" s="380">
        <f>IF(ISBLANK(INDEX('Policy Characteristics'!H:H,MATCH($C684,'Policy Characteristics'!$C:$C,0))),"",INDEX('Policy Characteristics'!H:H,MATCH($C684,'Policy Characteristics'!$C:$C,0)))</f>
        <v>0.01</v>
      </c>
      <c r="O684" s="358" t="str">
        <f>IF(ISBLANK(INDEX('Policy Characteristics'!I:I,MATCH($C684,'Policy Characteristics'!$C:$C,0))),"",INDEX('Policy Characteristics'!I:I,MATCH($C684,'Policy Characteristics'!$C:$C,0)))</f>
        <v>% of fuel shifted</v>
      </c>
      <c r="P684" s="358"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4" s="358" t="str">
        <f>IF(ISBLANK(INDEX('Policy Characteristics'!K:K,MATCH($C684,'Policy Characteristics'!$C:$C,0))),"",INDEX('Policy Characteristics'!K:K,MATCH($C684,'Policy Characteristics'!$C:$C,0)))</f>
        <v>industry-ag-main.html#fuel-switching</v>
      </c>
      <c r="R684" s="358" t="str">
        <f>IF(ISBLANK(INDEX('Policy Characteristics'!L:L,MATCH($C684,'Policy Characteristics'!$C:$C,0))),"",INDEX('Policy Characteristics'!L:L,MATCH($C684,'Policy Characteristics'!$C:$C,0)))</f>
        <v>industry-elec-and-hydrogen.html</v>
      </c>
    </row>
    <row r="685" spans="1:18" x14ac:dyDescent="0.35">
      <c r="A685" s="358" t="str">
        <f>IF(ISBLANK(INDEX('Policy Characteristics'!A:A,MATCH($C685,'Policy Characteristics'!$C:$C,0))),"",INDEX('Policy Characteristics'!A:A,MATCH($C685,'Policy Characteristics'!$C:$C,0)))</f>
        <v>Industry</v>
      </c>
      <c r="B685" s="358" t="str">
        <f>IF(ISBLANK(INDEX('Policy Characteristics'!B:B,MATCH($C685,'Policy Characteristics'!$C:$C,0))),"",INDEX('Policy Characteristics'!B:B,MATCH($C685,'Policy Characteristics'!$C:$C,0)))</f>
        <v>Electrification + Hydrogen</v>
      </c>
      <c r="C685" s="362" t="str">
        <f t="shared" si="36"/>
        <v>Fraction of Industrial Fuel Use Shifted to Other Fuels</v>
      </c>
      <c r="D685" s="9" t="s">
        <v>3240</v>
      </c>
      <c r="E685" s="53" t="s">
        <v>2807</v>
      </c>
      <c r="F685" s="195" t="s">
        <v>3202</v>
      </c>
      <c r="G685" s="53" t="s">
        <v>3254</v>
      </c>
      <c r="H685" s="54">
        <v>1426</v>
      </c>
      <c r="I685" s="53" t="s">
        <v>46</v>
      </c>
      <c r="J685" s="360" t="str">
        <f>IF(ISBLANK(INDEX('Policy Characteristics'!D:D,MATCH($C685,'Policy Characteristics'!$C:$C,0))),"",INDEX('Policy Characteristics'!D:D,MATCH($C685,'Policy Characteristics'!$C:$C,0)))</f>
        <v>Electrification + Hydrogen</v>
      </c>
      <c r="K685" s="358" t="str">
        <f>IF(ISBLANK(INDEX('Policy Characteristics'!E:E,MATCH($C685,'Policy Characteristics'!$C:$C,0))),"",INDEX('Policy Characteristics'!E:E,MATCH($C685,'Policy Characteristics'!$C:$C,0)))</f>
        <v>indst fuel type shifting</v>
      </c>
      <c r="L685" s="380">
        <f>IF(ISBLANK(INDEX('Policy Characteristics'!F:F,MATCH($C685,'Policy Characteristics'!$C:$C,0))),"",INDEX('Policy Characteristics'!F:F,MATCH($C685,'Policy Characteristics'!$C:$C,0)))</f>
        <v>0</v>
      </c>
      <c r="M685" s="380">
        <f>IF(ISBLANK(INDEX('Policy Characteristics'!G:G,MATCH($C685,'Policy Characteristics'!$C:$C,0))),"",INDEX('Policy Characteristics'!G:G,MATCH($C685,'Policy Characteristics'!$C:$C,0)))</f>
        <v>1</v>
      </c>
      <c r="N685" s="380">
        <f>IF(ISBLANK(INDEX('Policy Characteristics'!H:H,MATCH($C685,'Policy Characteristics'!$C:$C,0))),"",INDEX('Policy Characteristics'!H:H,MATCH($C685,'Policy Characteristics'!$C:$C,0)))</f>
        <v>0.01</v>
      </c>
      <c r="O685" s="358" t="str">
        <f>IF(ISBLANK(INDEX('Policy Characteristics'!I:I,MATCH($C685,'Policy Characteristics'!$C:$C,0))),"",INDEX('Policy Characteristics'!I:I,MATCH($C685,'Policy Characteristics'!$C:$C,0)))</f>
        <v>% of fuel shifted</v>
      </c>
      <c r="P685" s="358"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5" s="358" t="str">
        <f>IF(ISBLANK(INDEX('Policy Characteristics'!K:K,MATCH($C685,'Policy Characteristics'!$C:$C,0))),"",INDEX('Policy Characteristics'!K:K,MATCH($C685,'Policy Characteristics'!$C:$C,0)))</f>
        <v>industry-ag-main.html#fuel-switching</v>
      </c>
      <c r="R685" s="358" t="str">
        <f>IF(ISBLANK(INDEX('Policy Characteristics'!L:L,MATCH($C685,'Policy Characteristics'!$C:$C,0))),"",INDEX('Policy Characteristics'!L:L,MATCH($C685,'Policy Characteristics'!$C:$C,0)))</f>
        <v>industry-elec-and-hydrogen.html</v>
      </c>
    </row>
    <row r="686" spans="1:18" x14ac:dyDescent="0.35">
      <c r="A686" s="358" t="str">
        <f>IF(ISBLANK(INDEX('Policy Characteristics'!A:A,MATCH($C686,'Policy Characteristics'!$C:$C,0))),"",INDEX('Policy Characteristics'!A:A,MATCH($C686,'Policy Characteristics'!$C:$C,0)))</f>
        <v>Industry</v>
      </c>
      <c r="B686" s="358" t="str">
        <f>IF(ISBLANK(INDEX('Policy Characteristics'!B:B,MATCH($C686,'Policy Characteristics'!$C:$C,0))),"",INDEX('Policy Characteristics'!B:B,MATCH($C686,'Policy Characteristics'!$C:$C,0)))</f>
        <v>Electrification + Hydrogen</v>
      </c>
      <c r="C686" s="362" t="str">
        <f t="shared" si="36"/>
        <v>Fraction of Industrial Fuel Use Shifted to Other Fuels</v>
      </c>
      <c r="D686" s="9" t="s">
        <v>3240</v>
      </c>
      <c r="E686" s="53" t="s">
        <v>2804</v>
      </c>
      <c r="F686" s="195" t="s">
        <v>3202</v>
      </c>
      <c r="G686" s="53" t="s">
        <v>3255</v>
      </c>
      <c r="H686" s="54">
        <v>1427</v>
      </c>
      <c r="I686" s="53" t="s">
        <v>45</v>
      </c>
      <c r="J686" s="360" t="str">
        <f>IF(ISBLANK(INDEX('Policy Characteristics'!D:D,MATCH($C686,'Policy Characteristics'!$C:$C,0))),"",INDEX('Policy Characteristics'!D:D,MATCH($C686,'Policy Characteristics'!$C:$C,0)))</f>
        <v>Electrification + Hydrogen</v>
      </c>
      <c r="K686" s="358" t="str">
        <f>IF(ISBLANK(INDEX('Policy Characteristics'!E:E,MATCH($C686,'Policy Characteristics'!$C:$C,0))),"",INDEX('Policy Characteristics'!E:E,MATCH($C686,'Policy Characteristics'!$C:$C,0)))</f>
        <v>indst fuel type shifting</v>
      </c>
      <c r="L686" s="380">
        <f>IF(ISBLANK(INDEX('Policy Characteristics'!F:F,MATCH($C686,'Policy Characteristics'!$C:$C,0))),"",INDEX('Policy Characteristics'!F:F,MATCH($C686,'Policy Characteristics'!$C:$C,0)))</f>
        <v>0</v>
      </c>
      <c r="M686" s="380">
        <f>IF(ISBLANK(INDEX('Policy Characteristics'!G:G,MATCH($C686,'Policy Characteristics'!$C:$C,0))),"",INDEX('Policy Characteristics'!G:G,MATCH($C686,'Policy Characteristics'!$C:$C,0)))</f>
        <v>1</v>
      </c>
      <c r="N686" s="380">
        <f>IF(ISBLANK(INDEX('Policy Characteristics'!H:H,MATCH($C686,'Policy Characteristics'!$C:$C,0))),"",INDEX('Policy Characteristics'!H:H,MATCH($C686,'Policy Characteristics'!$C:$C,0)))</f>
        <v>0.01</v>
      </c>
      <c r="O686" s="358" t="str">
        <f>IF(ISBLANK(INDEX('Policy Characteristics'!I:I,MATCH($C686,'Policy Characteristics'!$C:$C,0))),"",INDEX('Policy Characteristics'!I:I,MATCH($C686,'Policy Characteristics'!$C:$C,0)))</f>
        <v>% of fuel shifted</v>
      </c>
      <c r="P686" s="358"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6" s="358" t="str">
        <f>IF(ISBLANK(INDEX('Policy Characteristics'!K:K,MATCH($C686,'Policy Characteristics'!$C:$C,0))),"",INDEX('Policy Characteristics'!K:K,MATCH($C686,'Policy Characteristics'!$C:$C,0)))</f>
        <v>industry-ag-main.html#fuel-switching</v>
      </c>
      <c r="R686" s="358" t="str">
        <f>IF(ISBLANK(INDEX('Policy Characteristics'!L:L,MATCH($C686,'Policy Characteristics'!$C:$C,0))),"",INDEX('Policy Characteristics'!L:L,MATCH($C686,'Policy Characteristics'!$C:$C,0)))</f>
        <v>industry-elec-and-hydrogen.html</v>
      </c>
    </row>
    <row r="687" spans="1:18" x14ac:dyDescent="0.35">
      <c r="A687" s="358" t="str">
        <f>IF(ISBLANK(INDEX('Policy Characteristics'!A:A,MATCH($C687,'Policy Characteristics'!$C:$C,0))),"",INDEX('Policy Characteristics'!A:A,MATCH($C687,'Policy Characteristics'!$C:$C,0)))</f>
        <v>Industry</v>
      </c>
      <c r="B687" s="358" t="str">
        <f>IF(ISBLANK(INDEX('Policy Characteristics'!B:B,MATCH($C687,'Policy Characteristics'!$C:$C,0))),"",INDEX('Policy Characteristics'!B:B,MATCH($C687,'Policy Characteristics'!$C:$C,0)))</f>
        <v>Electrification + Hydrogen</v>
      </c>
      <c r="C687" s="362" t="str">
        <f t="shared" si="36"/>
        <v>Fraction of Industrial Fuel Use Shifted to Other Fuels</v>
      </c>
      <c r="D687" s="9" t="s">
        <v>3241</v>
      </c>
      <c r="E687" s="53" t="s">
        <v>2463</v>
      </c>
      <c r="F687" s="195" t="s">
        <v>3203</v>
      </c>
      <c r="G687" s="53" t="s">
        <v>3246</v>
      </c>
      <c r="H687" s="54">
        <v>1428</v>
      </c>
      <c r="I687" s="53" t="s">
        <v>45</v>
      </c>
      <c r="J687" s="360" t="str">
        <f>IF(ISBLANK(INDEX('Policy Characteristics'!D:D,MATCH($C687,'Policy Characteristics'!$C:$C,0))),"",INDEX('Policy Characteristics'!D:D,MATCH($C687,'Policy Characteristics'!$C:$C,0)))</f>
        <v>Electrification + Hydrogen</v>
      </c>
      <c r="K687" s="358" t="str">
        <f>IF(ISBLANK(INDEX('Policy Characteristics'!E:E,MATCH($C687,'Policy Characteristics'!$C:$C,0))),"",INDEX('Policy Characteristics'!E:E,MATCH($C687,'Policy Characteristics'!$C:$C,0)))</f>
        <v>indst fuel type shifting</v>
      </c>
      <c r="L687" s="380">
        <f>IF(ISBLANK(INDEX('Policy Characteristics'!F:F,MATCH($C687,'Policy Characteristics'!$C:$C,0))),"",INDEX('Policy Characteristics'!F:F,MATCH($C687,'Policy Characteristics'!$C:$C,0)))</f>
        <v>0</v>
      </c>
      <c r="M687" s="380">
        <f>IF(ISBLANK(INDEX('Policy Characteristics'!G:G,MATCH($C687,'Policy Characteristics'!$C:$C,0))),"",INDEX('Policy Characteristics'!G:G,MATCH($C687,'Policy Characteristics'!$C:$C,0)))</f>
        <v>1</v>
      </c>
      <c r="N687" s="380">
        <f>IF(ISBLANK(INDEX('Policy Characteristics'!H:H,MATCH($C687,'Policy Characteristics'!$C:$C,0))),"",INDEX('Policy Characteristics'!H:H,MATCH($C687,'Policy Characteristics'!$C:$C,0)))</f>
        <v>0.01</v>
      </c>
      <c r="O687" s="358" t="str">
        <f>IF(ISBLANK(INDEX('Policy Characteristics'!I:I,MATCH($C687,'Policy Characteristics'!$C:$C,0))),"",INDEX('Policy Characteristics'!I:I,MATCH($C687,'Policy Characteristics'!$C:$C,0)))</f>
        <v>% of fuel shifted</v>
      </c>
      <c r="P687" s="358"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7" s="358" t="str">
        <f>IF(ISBLANK(INDEX('Policy Characteristics'!K:K,MATCH($C687,'Policy Characteristics'!$C:$C,0))),"",INDEX('Policy Characteristics'!K:K,MATCH($C687,'Policy Characteristics'!$C:$C,0)))</f>
        <v>industry-ag-main.html#fuel-switching</v>
      </c>
      <c r="R687" s="358" t="str">
        <f>IF(ISBLANK(INDEX('Policy Characteristics'!L:L,MATCH($C687,'Policy Characteristics'!$C:$C,0))),"",INDEX('Policy Characteristics'!L:L,MATCH($C687,'Policy Characteristics'!$C:$C,0)))</f>
        <v>industry-elec-and-hydrogen.html</v>
      </c>
    </row>
    <row r="688" spans="1:18" x14ac:dyDescent="0.35">
      <c r="A688" s="358" t="str">
        <f>IF(ISBLANK(INDEX('Policy Characteristics'!A:A,MATCH($C688,'Policy Characteristics'!$C:$C,0))),"",INDEX('Policy Characteristics'!A:A,MATCH($C688,'Policy Characteristics'!$C:$C,0)))</f>
        <v>Industry</v>
      </c>
      <c r="B688" s="358" t="str">
        <f>IF(ISBLANK(INDEX('Policy Characteristics'!B:B,MATCH($C688,'Policy Characteristics'!$C:$C,0))),"",INDEX('Policy Characteristics'!B:B,MATCH($C688,'Policy Characteristics'!$C:$C,0)))</f>
        <v>Electrification + Hydrogen</v>
      </c>
      <c r="C688" s="362" t="str">
        <f t="shared" si="36"/>
        <v>Fraction of Industrial Fuel Use Shifted to Other Fuels</v>
      </c>
      <c r="D688" s="9" t="s">
        <v>3241</v>
      </c>
      <c r="E688" s="53" t="s">
        <v>2464</v>
      </c>
      <c r="F688" s="195" t="s">
        <v>3203</v>
      </c>
      <c r="G688" s="53" t="s">
        <v>3247</v>
      </c>
      <c r="H688" s="54">
        <v>1429</v>
      </c>
      <c r="I688" s="53" t="s">
        <v>46</v>
      </c>
      <c r="J688" s="360" t="str">
        <f>IF(ISBLANK(INDEX('Policy Characteristics'!D:D,MATCH($C688,'Policy Characteristics'!$C:$C,0))),"",INDEX('Policy Characteristics'!D:D,MATCH($C688,'Policy Characteristics'!$C:$C,0)))</f>
        <v>Electrification + Hydrogen</v>
      </c>
      <c r="K688" s="358" t="str">
        <f>IF(ISBLANK(INDEX('Policy Characteristics'!E:E,MATCH($C688,'Policy Characteristics'!$C:$C,0))),"",INDEX('Policy Characteristics'!E:E,MATCH($C688,'Policy Characteristics'!$C:$C,0)))</f>
        <v>indst fuel type shifting</v>
      </c>
      <c r="L688" s="380">
        <f>IF(ISBLANK(INDEX('Policy Characteristics'!F:F,MATCH($C688,'Policy Characteristics'!$C:$C,0))),"",INDEX('Policy Characteristics'!F:F,MATCH($C688,'Policy Characteristics'!$C:$C,0)))</f>
        <v>0</v>
      </c>
      <c r="M688" s="380">
        <f>IF(ISBLANK(INDEX('Policy Characteristics'!G:G,MATCH($C688,'Policy Characteristics'!$C:$C,0))),"",INDEX('Policy Characteristics'!G:G,MATCH($C688,'Policy Characteristics'!$C:$C,0)))</f>
        <v>1</v>
      </c>
      <c r="N688" s="380">
        <f>IF(ISBLANK(INDEX('Policy Characteristics'!H:H,MATCH($C688,'Policy Characteristics'!$C:$C,0))),"",INDEX('Policy Characteristics'!H:H,MATCH($C688,'Policy Characteristics'!$C:$C,0)))</f>
        <v>0.01</v>
      </c>
      <c r="O688" s="358" t="str">
        <f>IF(ISBLANK(INDEX('Policy Characteristics'!I:I,MATCH($C688,'Policy Characteristics'!$C:$C,0))),"",INDEX('Policy Characteristics'!I:I,MATCH($C688,'Policy Characteristics'!$C:$C,0)))</f>
        <v>% of fuel shifted</v>
      </c>
      <c r="P688" s="358"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8" s="358" t="str">
        <f>IF(ISBLANK(INDEX('Policy Characteristics'!K:K,MATCH($C688,'Policy Characteristics'!$C:$C,0))),"",INDEX('Policy Characteristics'!K:K,MATCH($C688,'Policy Characteristics'!$C:$C,0)))</f>
        <v>industry-ag-main.html#fuel-switching</v>
      </c>
      <c r="R688" s="358" t="str">
        <f>IF(ISBLANK(INDEX('Policy Characteristics'!L:L,MATCH($C688,'Policy Characteristics'!$C:$C,0))),"",INDEX('Policy Characteristics'!L:L,MATCH($C688,'Policy Characteristics'!$C:$C,0)))</f>
        <v>industry-elec-and-hydrogen.html</v>
      </c>
    </row>
    <row r="689" spans="1:18" x14ac:dyDescent="0.35">
      <c r="A689" s="358" t="str">
        <f>IF(ISBLANK(INDEX('Policy Characteristics'!A:A,MATCH($C689,'Policy Characteristics'!$C:$C,0))),"",INDEX('Policy Characteristics'!A:A,MATCH($C689,'Policy Characteristics'!$C:$C,0)))</f>
        <v>Industry</v>
      </c>
      <c r="B689" s="358" t="str">
        <f>IF(ISBLANK(INDEX('Policy Characteristics'!B:B,MATCH($C689,'Policy Characteristics'!$C:$C,0))),"",INDEX('Policy Characteristics'!B:B,MATCH($C689,'Policy Characteristics'!$C:$C,0)))</f>
        <v>Electrification + Hydrogen</v>
      </c>
      <c r="C689" s="362" t="str">
        <f t="shared" si="36"/>
        <v>Fraction of Industrial Fuel Use Shifted to Other Fuels</v>
      </c>
      <c r="D689" s="9" t="s">
        <v>3241</v>
      </c>
      <c r="E689" s="53" t="s">
        <v>2465</v>
      </c>
      <c r="F689" s="195" t="s">
        <v>3203</v>
      </c>
      <c r="G689" s="53" t="s">
        <v>3248</v>
      </c>
      <c r="H689" s="54">
        <v>1430</v>
      </c>
      <c r="I689" s="53" t="s">
        <v>46</v>
      </c>
      <c r="J689" s="360" t="str">
        <f>IF(ISBLANK(INDEX('Policy Characteristics'!D:D,MATCH($C689,'Policy Characteristics'!$C:$C,0))),"",INDEX('Policy Characteristics'!D:D,MATCH($C689,'Policy Characteristics'!$C:$C,0)))</f>
        <v>Electrification + Hydrogen</v>
      </c>
      <c r="K689" s="358" t="str">
        <f>IF(ISBLANK(INDEX('Policy Characteristics'!E:E,MATCH($C689,'Policy Characteristics'!$C:$C,0))),"",INDEX('Policy Characteristics'!E:E,MATCH($C689,'Policy Characteristics'!$C:$C,0)))</f>
        <v>indst fuel type shifting</v>
      </c>
      <c r="L689" s="380">
        <f>IF(ISBLANK(INDEX('Policy Characteristics'!F:F,MATCH($C689,'Policy Characteristics'!$C:$C,0))),"",INDEX('Policy Characteristics'!F:F,MATCH($C689,'Policy Characteristics'!$C:$C,0)))</f>
        <v>0</v>
      </c>
      <c r="M689" s="380">
        <f>IF(ISBLANK(INDEX('Policy Characteristics'!G:G,MATCH($C689,'Policy Characteristics'!$C:$C,0))),"",INDEX('Policy Characteristics'!G:G,MATCH($C689,'Policy Characteristics'!$C:$C,0)))</f>
        <v>1</v>
      </c>
      <c r="N689" s="380">
        <f>IF(ISBLANK(INDEX('Policy Characteristics'!H:H,MATCH($C689,'Policy Characteristics'!$C:$C,0))),"",INDEX('Policy Characteristics'!H:H,MATCH($C689,'Policy Characteristics'!$C:$C,0)))</f>
        <v>0.01</v>
      </c>
      <c r="O689" s="358" t="str">
        <f>IF(ISBLANK(INDEX('Policy Characteristics'!I:I,MATCH($C689,'Policy Characteristics'!$C:$C,0))),"",INDEX('Policy Characteristics'!I:I,MATCH($C689,'Policy Characteristics'!$C:$C,0)))</f>
        <v>% of fuel shifted</v>
      </c>
      <c r="P689" s="358"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9" s="358" t="str">
        <f>IF(ISBLANK(INDEX('Policy Characteristics'!K:K,MATCH($C689,'Policy Characteristics'!$C:$C,0))),"",INDEX('Policy Characteristics'!K:K,MATCH($C689,'Policy Characteristics'!$C:$C,0)))</f>
        <v>industry-ag-main.html#fuel-switching</v>
      </c>
      <c r="R689" s="358" t="str">
        <f>IF(ISBLANK(INDEX('Policy Characteristics'!L:L,MATCH($C689,'Policy Characteristics'!$C:$C,0))),"",INDEX('Policy Characteristics'!L:L,MATCH($C689,'Policy Characteristics'!$C:$C,0)))</f>
        <v>industry-elec-and-hydrogen.html</v>
      </c>
    </row>
    <row r="690" spans="1:18" x14ac:dyDescent="0.35">
      <c r="A690" s="358" t="str">
        <f>IF(ISBLANK(INDEX('Policy Characteristics'!A:A,MATCH($C690,'Policy Characteristics'!$C:$C,0))),"",INDEX('Policy Characteristics'!A:A,MATCH($C690,'Policy Characteristics'!$C:$C,0)))</f>
        <v>Industry</v>
      </c>
      <c r="B690" s="358" t="str">
        <f>IF(ISBLANK(INDEX('Policy Characteristics'!B:B,MATCH($C690,'Policy Characteristics'!$C:$C,0))),"",INDEX('Policy Characteristics'!B:B,MATCH($C690,'Policy Characteristics'!$C:$C,0)))</f>
        <v>Electrification + Hydrogen</v>
      </c>
      <c r="C690" s="362" t="str">
        <f t="shared" si="36"/>
        <v>Fraction of Industrial Fuel Use Shifted to Other Fuels</v>
      </c>
      <c r="D690" s="9" t="s">
        <v>3241</v>
      </c>
      <c r="E690" s="53" t="s">
        <v>2466</v>
      </c>
      <c r="F690" s="195" t="s">
        <v>3203</v>
      </c>
      <c r="G690" s="53" t="s">
        <v>3249</v>
      </c>
      <c r="H690" s="54">
        <v>1431</v>
      </c>
      <c r="I690" s="53" t="s">
        <v>46</v>
      </c>
      <c r="J690" s="360" t="str">
        <f>IF(ISBLANK(INDEX('Policy Characteristics'!D:D,MATCH($C690,'Policy Characteristics'!$C:$C,0))),"",INDEX('Policy Characteristics'!D:D,MATCH($C690,'Policy Characteristics'!$C:$C,0)))</f>
        <v>Electrification + Hydrogen</v>
      </c>
      <c r="K690" s="358" t="str">
        <f>IF(ISBLANK(INDEX('Policy Characteristics'!E:E,MATCH($C690,'Policy Characteristics'!$C:$C,0))),"",INDEX('Policy Characteristics'!E:E,MATCH($C690,'Policy Characteristics'!$C:$C,0)))</f>
        <v>indst fuel type shifting</v>
      </c>
      <c r="L690" s="380">
        <f>IF(ISBLANK(INDEX('Policy Characteristics'!F:F,MATCH($C690,'Policy Characteristics'!$C:$C,0))),"",INDEX('Policy Characteristics'!F:F,MATCH($C690,'Policy Characteristics'!$C:$C,0)))</f>
        <v>0</v>
      </c>
      <c r="M690" s="380">
        <f>IF(ISBLANK(INDEX('Policy Characteristics'!G:G,MATCH($C690,'Policy Characteristics'!$C:$C,0))),"",INDEX('Policy Characteristics'!G:G,MATCH($C690,'Policy Characteristics'!$C:$C,0)))</f>
        <v>1</v>
      </c>
      <c r="N690" s="380">
        <f>IF(ISBLANK(INDEX('Policy Characteristics'!H:H,MATCH($C690,'Policy Characteristics'!$C:$C,0))),"",INDEX('Policy Characteristics'!H:H,MATCH($C690,'Policy Characteristics'!$C:$C,0)))</f>
        <v>0.01</v>
      </c>
      <c r="O690" s="358" t="str">
        <f>IF(ISBLANK(INDEX('Policy Characteristics'!I:I,MATCH($C690,'Policy Characteristics'!$C:$C,0))),"",INDEX('Policy Characteristics'!I:I,MATCH($C690,'Policy Characteristics'!$C:$C,0)))</f>
        <v>% of fuel shifted</v>
      </c>
      <c r="P690" s="358"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0" s="358" t="str">
        <f>IF(ISBLANK(INDEX('Policy Characteristics'!K:K,MATCH($C690,'Policy Characteristics'!$C:$C,0))),"",INDEX('Policy Characteristics'!K:K,MATCH($C690,'Policy Characteristics'!$C:$C,0)))</f>
        <v>industry-ag-main.html#fuel-switching</v>
      </c>
      <c r="R690" s="358" t="str">
        <f>IF(ISBLANK(INDEX('Policy Characteristics'!L:L,MATCH($C690,'Policy Characteristics'!$C:$C,0))),"",INDEX('Policy Characteristics'!L:L,MATCH($C690,'Policy Characteristics'!$C:$C,0)))</f>
        <v>industry-elec-and-hydrogen.html</v>
      </c>
    </row>
    <row r="691" spans="1:18" x14ac:dyDescent="0.35">
      <c r="A691" s="358" t="str">
        <f>IF(ISBLANK(INDEX('Policy Characteristics'!A:A,MATCH($C691,'Policy Characteristics'!$C:$C,0))),"",INDEX('Policy Characteristics'!A:A,MATCH($C691,'Policy Characteristics'!$C:$C,0)))</f>
        <v>Industry</v>
      </c>
      <c r="B691" s="358" t="str">
        <f>IF(ISBLANK(INDEX('Policy Characteristics'!B:B,MATCH($C691,'Policy Characteristics'!$C:$C,0))),"",INDEX('Policy Characteristics'!B:B,MATCH($C691,'Policy Characteristics'!$C:$C,0)))</f>
        <v>Electrification + Hydrogen</v>
      </c>
      <c r="C691" s="362" t="str">
        <f t="shared" si="36"/>
        <v>Fraction of Industrial Fuel Use Shifted to Other Fuels</v>
      </c>
      <c r="D691" s="9" t="s">
        <v>3241</v>
      </c>
      <c r="E691" s="53" t="s">
        <v>2467</v>
      </c>
      <c r="F691" s="195" t="s">
        <v>3203</v>
      </c>
      <c r="G691" s="53" t="s">
        <v>3250</v>
      </c>
      <c r="H691" s="54">
        <v>1432</v>
      </c>
      <c r="I691" s="53" t="s">
        <v>46</v>
      </c>
      <c r="J691" s="360" t="str">
        <f>IF(ISBLANK(INDEX('Policy Characteristics'!D:D,MATCH($C691,'Policy Characteristics'!$C:$C,0))),"",INDEX('Policy Characteristics'!D:D,MATCH($C691,'Policy Characteristics'!$C:$C,0)))</f>
        <v>Electrification + Hydrogen</v>
      </c>
      <c r="K691" s="358" t="str">
        <f>IF(ISBLANK(INDEX('Policy Characteristics'!E:E,MATCH($C691,'Policy Characteristics'!$C:$C,0))),"",INDEX('Policy Characteristics'!E:E,MATCH($C691,'Policy Characteristics'!$C:$C,0)))</f>
        <v>indst fuel type shifting</v>
      </c>
      <c r="L691" s="380">
        <f>IF(ISBLANK(INDEX('Policy Characteristics'!F:F,MATCH($C691,'Policy Characteristics'!$C:$C,0))),"",INDEX('Policy Characteristics'!F:F,MATCH($C691,'Policy Characteristics'!$C:$C,0)))</f>
        <v>0</v>
      </c>
      <c r="M691" s="380">
        <f>IF(ISBLANK(INDEX('Policy Characteristics'!G:G,MATCH($C691,'Policy Characteristics'!$C:$C,0))),"",INDEX('Policy Characteristics'!G:G,MATCH($C691,'Policy Characteristics'!$C:$C,0)))</f>
        <v>1</v>
      </c>
      <c r="N691" s="380">
        <f>IF(ISBLANK(INDEX('Policy Characteristics'!H:H,MATCH($C691,'Policy Characteristics'!$C:$C,0))),"",INDEX('Policy Characteristics'!H:H,MATCH($C691,'Policy Characteristics'!$C:$C,0)))</f>
        <v>0.01</v>
      </c>
      <c r="O691" s="358" t="str">
        <f>IF(ISBLANK(INDEX('Policy Characteristics'!I:I,MATCH($C691,'Policy Characteristics'!$C:$C,0))),"",INDEX('Policy Characteristics'!I:I,MATCH($C691,'Policy Characteristics'!$C:$C,0)))</f>
        <v>% of fuel shifted</v>
      </c>
      <c r="P691" s="358"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1" s="358" t="str">
        <f>IF(ISBLANK(INDEX('Policy Characteristics'!K:K,MATCH($C691,'Policy Characteristics'!$C:$C,0))),"",INDEX('Policy Characteristics'!K:K,MATCH($C691,'Policy Characteristics'!$C:$C,0)))</f>
        <v>industry-ag-main.html#fuel-switching</v>
      </c>
      <c r="R691" s="358" t="str">
        <f>IF(ISBLANK(INDEX('Policy Characteristics'!L:L,MATCH($C691,'Policy Characteristics'!$C:$C,0))),"",INDEX('Policy Characteristics'!L:L,MATCH($C691,'Policy Characteristics'!$C:$C,0)))</f>
        <v>industry-elec-and-hydrogen.html</v>
      </c>
    </row>
    <row r="692" spans="1:18" x14ac:dyDescent="0.35">
      <c r="A692" s="358" t="str">
        <f>IF(ISBLANK(INDEX('Policy Characteristics'!A:A,MATCH($C692,'Policy Characteristics'!$C:$C,0))),"",INDEX('Policy Characteristics'!A:A,MATCH($C692,'Policy Characteristics'!$C:$C,0)))</f>
        <v>Industry</v>
      </c>
      <c r="B692" s="358" t="str">
        <f>IF(ISBLANK(INDEX('Policy Characteristics'!B:B,MATCH($C692,'Policy Characteristics'!$C:$C,0))),"",INDEX('Policy Characteristics'!B:B,MATCH($C692,'Policy Characteristics'!$C:$C,0)))</f>
        <v>Electrification + Hydrogen</v>
      </c>
      <c r="C692" s="362" t="str">
        <f t="shared" si="36"/>
        <v>Fraction of Industrial Fuel Use Shifted to Other Fuels</v>
      </c>
      <c r="D692" s="9" t="s">
        <v>3241</v>
      </c>
      <c r="E692" s="53" t="s">
        <v>2468</v>
      </c>
      <c r="F692" s="195" t="s">
        <v>3203</v>
      </c>
      <c r="G692" s="53" t="s">
        <v>3251</v>
      </c>
      <c r="H692" s="54">
        <v>1433</v>
      </c>
      <c r="I692" s="53" t="s">
        <v>46</v>
      </c>
      <c r="J692" s="360" t="str">
        <f>IF(ISBLANK(INDEX('Policy Characteristics'!D:D,MATCH($C692,'Policy Characteristics'!$C:$C,0))),"",INDEX('Policy Characteristics'!D:D,MATCH($C692,'Policy Characteristics'!$C:$C,0)))</f>
        <v>Electrification + Hydrogen</v>
      </c>
      <c r="K692" s="358" t="str">
        <f>IF(ISBLANK(INDEX('Policy Characteristics'!E:E,MATCH($C692,'Policy Characteristics'!$C:$C,0))),"",INDEX('Policy Characteristics'!E:E,MATCH($C692,'Policy Characteristics'!$C:$C,0)))</f>
        <v>indst fuel type shifting</v>
      </c>
      <c r="L692" s="380">
        <f>IF(ISBLANK(INDEX('Policy Characteristics'!F:F,MATCH($C692,'Policy Characteristics'!$C:$C,0))),"",INDEX('Policy Characteristics'!F:F,MATCH($C692,'Policy Characteristics'!$C:$C,0)))</f>
        <v>0</v>
      </c>
      <c r="M692" s="380">
        <f>IF(ISBLANK(INDEX('Policy Characteristics'!G:G,MATCH($C692,'Policy Characteristics'!$C:$C,0))),"",INDEX('Policy Characteristics'!G:G,MATCH($C692,'Policy Characteristics'!$C:$C,0)))</f>
        <v>1</v>
      </c>
      <c r="N692" s="380">
        <f>IF(ISBLANK(INDEX('Policy Characteristics'!H:H,MATCH($C692,'Policy Characteristics'!$C:$C,0))),"",INDEX('Policy Characteristics'!H:H,MATCH($C692,'Policy Characteristics'!$C:$C,0)))</f>
        <v>0.01</v>
      </c>
      <c r="O692" s="358" t="str">
        <f>IF(ISBLANK(INDEX('Policy Characteristics'!I:I,MATCH($C692,'Policy Characteristics'!$C:$C,0))),"",INDEX('Policy Characteristics'!I:I,MATCH($C692,'Policy Characteristics'!$C:$C,0)))</f>
        <v>% of fuel shifted</v>
      </c>
      <c r="P692" s="358"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2" s="358" t="str">
        <f>IF(ISBLANK(INDEX('Policy Characteristics'!K:K,MATCH($C692,'Policy Characteristics'!$C:$C,0))),"",INDEX('Policy Characteristics'!K:K,MATCH($C692,'Policy Characteristics'!$C:$C,0)))</f>
        <v>industry-ag-main.html#fuel-switching</v>
      </c>
      <c r="R692" s="358" t="str">
        <f>IF(ISBLANK(INDEX('Policy Characteristics'!L:L,MATCH($C692,'Policy Characteristics'!$C:$C,0))),"",INDEX('Policy Characteristics'!L:L,MATCH($C692,'Policy Characteristics'!$C:$C,0)))</f>
        <v>industry-elec-and-hydrogen.html</v>
      </c>
    </row>
    <row r="693" spans="1:18" x14ac:dyDescent="0.35">
      <c r="A693" s="358" t="str">
        <f>IF(ISBLANK(INDEX('Policy Characteristics'!A:A,MATCH($C693,'Policy Characteristics'!$C:$C,0))),"",INDEX('Policy Characteristics'!A:A,MATCH($C693,'Policy Characteristics'!$C:$C,0)))</f>
        <v>Industry</v>
      </c>
      <c r="B693" s="358" t="str">
        <f>IF(ISBLANK(INDEX('Policy Characteristics'!B:B,MATCH($C693,'Policy Characteristics'!$C:$C,0))),"",INDEX('Policy Characteristics'!B:B,MATCH($C693,'Policy Characteristics'!$C:$C,0)))</f>
        <v>Electrification + Hydrogen</v>
      </c>
      <c r="C693" s="362" t="str">
        <f t="shared" si="36"/>
        <v>Fraction of Industrial Fuel Use Shifted to Other Fuels</v>
      </c>
      <c r="D693" s="9" t="s">
        <v>3241</v>
      </c>
      <c r="E693" s="53" t="s">
        <v>2805</v>
      </c>
      <c r="F693" s="195" t="s">
        <v>3203</v>
      </c>
      <c r="G693" s="53" t="s">
        <v>3252</v>
      </c>
      <c r="H693" s="54">
        <v>1434</v>
      </c>
      <c r="I693" s="53" t="s">
        <v>46</v>
      </c>
      <c r="J693" s="360" t="str">
        <f>IF(ISBLANK(INDEX('Policy Characteristics'!D:D,MATCH($C693,'Policy Characteristics'!$C:$C,0))),"",INDEX('Policy Characteristics'!D:D,MATCH($C693,'Policy Characteristics'!$C:$C,0)))</f>
        <v>Electrification + Hydrogen</v>
      </c>
      <c r="K693" s="358" t="str">
        <f>IF(ISBLANK(INDEX('Policy Characteristics'!E:E,MATCH($C693,'Policy Characteristics'!$C:$C,0))),"",INDEX('Policy Characteristics'!E:E,MATCH($C693,'Policy Characteristics'!$C:$C,0)))</f>
        <v>indst fuel type shifting</v>
      </c>
      <c r="L693" s="380">
        <f>IF(ISBLANK(INDEX('Policy Characteristics'!F:F,MATCH($C693,'Policy Characteristics'!$C:$C,0))),"",INDEX('Policy Characteristics'!F:F,MATCH($C693,'Policy Characteristics'!$C:$C,0)))</f>
        <v>0</v>
      </c>
      <c r="M693" s="380">
        <f>IF(ISBLANK(INDEX('Policy Characteristics'!G:G,MATCH($C693,'Policy Characteristics'!$C:$C,0))),"",INDEX('Policy Characteristics'!G:G,MATCH($C693,'Policy Characteristics'!$C:$C,0)))</f>
        <v>1</v>
      </c>
      <c r="N693" s="380">
        <f>IF(ISBLANK(INDEX('Policy Characteristics'!H:H,MATCH($C693,'Policy Characteristics'!$C:$C,0))),"",INDEX('Policy Characteristics'!H:H,MATCH($C693,'Policy Characteristics'!$C:$C,0)))</f>
        <v>0.01</v>
      </c>
      <c r="O693" s="358" t="str">
        <f>IF(ISBLANK(INDEX('Policy Characteristics'!I:I,MATCH($C693,'Policy Characteristics'!$C:$C,0))),"",INDEX('Policy Characteristics'!I:I,MATCH($C693,'Policy Characteristics'!$C:$C,0)))</f>
        <v>% of fuel shifted</v>
      </c>
      <c r="P693" s="358"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3" s="358" t="str">
        <f>IF(ISBLANK(INDEX('Policy Characteristics'!K:K,MATCH($C693,'Policy Characteristics'!$C:$C,0))),"",INDEX('Policy Characteristics'!K:K,MATCH($C693,'Policy Characteristics'!$C:$C,0)))</f>
        <v>industry-ag-main.html#fuel-switching</v>
      </c>
      <c r="R693" s="358" t="str">
        <f>IF(ISBLANK(INDEX('Policy Characteristics'!L:L,MATCH($C693,'Policy Characteristics'!$C:$C,0))),"",INDEX('Policy Characteristics'!L:L,MATCH($C693,'Policy Characteristics'!$C:$C,0)))</f>
        <v>industry-elec-and-hydrogen.html</v>
      </c>
    </row>
    <row r="694" spans="1:18" x14ac:dyDescent="0.35">
      <c r="A694" s="358" t="str">
        <f>IF(ISBLANK(INDEX('Policy Characteristics'!A:A,MATCH($C694,'Policy Characteristics'!$C:$C,0))),"",INDEX('Policy Characteristics'!A:A,MATCH($C694,'Policy Characteristics'!$C:$C,0)))</f>
        <v>Industry</v>
      </c>
      <c r="B694" s="358" t="str">
        <f>IF(ISBLANK(INDEX('Policy Characteristics'!B:B,MATCH($C694,'Policy Characteristics'!$C:$C,0))),"",INDEX('Policy Characteristics'!B:B,MATCH($C694,'Policy Characteristics'!$C:$C,0)))</f>
        <v>Electrification + Hydrogen</v>
      </c>
      <c r="C694" s="362" t="str">
        <f t="shared" si="36"/>
        <v>Fraction of Industrial Fuel Use Shifted to Other Fuels</v>
      </c>
      <c r="D694" s="9" t="s">
        <v>3241</v>
      </c>
      <c r="E694" s="53" t="s">
        <v>2806</v>
      </c>
      <c r="F694" s="195" t="s">
        <v>3203</v>
      </c>
      <c r="G694" s="53" t="s">
        <v>3253</v>
      </c>
      <c r="H694" s="54">
        <v>1435</v>
      </c>
      <c r="I694" s="53" t="s">
        <v>46</v>
      </c>
      <c r="J694" s="360" t="str">
        <f>IF(ISBLANK(INDEX('Policy Characteristics'!D:D,MATCH($C694,'Policy Characteristics'!$C:$C,0))),"",INDEX('Policy Characteristics'!D:D,MATCH($C694,'Policy Characteristics'!$C:$C,0)))</f>
        <v>Electrification + Hydrogen</v>
      </c>
      <c r="K694" s="358" t="str">
        <f>IF(ISBLANK(INDEX('Policy Characteristics'!E:E,MATCH($C694,'Policy Characteristics'!$C:$C,0))),"",INDEX('Policy Characteristics'!E:E,MATCH($C694,'Policy Characteristics'!$C:$C,0)))</f>
        <v>indst fuel type shifting</v>
      </c>
      <c r="L694" s="380">
        <f>IF(ISBLANK(INDEX('Policy Characteristics'!F:F,MATCH($C694,'Policy Characteristics'!$C:$C,0))),"",INDEX('Policy Characteristics'!F:F,MATCH($C694,'Policy Characteristics'!$C:$C,0)))</f>
        <v>0</v>
      </c>
      <c r="M694" s="380">
        <f>IF(ISBLANK(INDEX('Policy Characteristics'!G:G,MATCH($C694,'Policy Characteristics'!$C:$C,0))),"",INDEX('Policy Characteristics'!G:G,MATCH($C694,'Policy Characteristics'!$C:$C,0)))</f>
        <v>1</v>
      </c>
      <c r="N694" s="380">
        <f>IF(ISBLANK(INDEX('Policy Characteristics'!H:H,MATCH($C694,'Policy Characteristics'!$C:$C,0))),"",INDEX('Policy Characteristics'!H:H,MATCH($C694,'Policy Characteristics'!$C:$C,0)))</f>
        <v>0.01</v>
      </c>
      <c r="O694" s="358" t="str">
        <f>IF(ISBLANK(INDEX('Policy Characteristics'!I:I,MATCH($C694,'Policy Characteristics'!$C:$C,0))),"",INDEX('Policy Characteristics'!I:I,MATCH($C694,'Policy Characteristics'!$C:$C,0)))</f>
        <v>% of fuel shifted</v>
      </c>
      <c r="P694" s="358"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4" s="358" t="str">
        <f>IF(ISBLANK(INDEX('Policy Characteristics'!K:K,MATCH($C694,'Policy Characteristics'!$C:$C,0))),"",INDEX('Policy Characteristics'!K:K,MATCH($C694,'Policy Characteristics'!$C:$C,0)))</f>
        <v>industry-ag-main.html#fuel-switching</v>
      </c>
      <c r="R694" s="358" t="str">
        <f>IF(ISBLANK(INDEX('Policy Characteristics'!L:L,MATCH($C694,'Policy Characteristics'!$C:$C,0))),"",INDEX('Policy Characteristics'!L:L,MATCH($C694,'Policy Characteristics'!$C:$C,0)))</f>
        <v>industry-elec-and-hydrogen.html</v>
      </c>
    </row>
    <row r="695" spans="1:18" x14ac:dyDescent="0.35">
      <c r="A695" s="358" t="str">
        <f>IF(ISBLANK(INDEX('Policy Characteristics'!A:A,MATCH($C695,'Policy Characteristics'!$C:$C,0))),"",INDEX('Policy Characteristics'!A:A,MATCH($C695,'Policy Characteristics'!$C:$C,0)))</f>
        <v>Industry</v>
      </c>
      <c r="B695" s="358" t="str">
        <f>IF(ISBLANK(INDEX('Policy Characteristics'!B:B,MATCH($C695,'Policy Characteristics'!$C:$C,0))),"",INDEX('Policy Characteristics'!B:B,MATCH($C695,'Policy Characteristics'!$C:$C,0)))</f>
        <v>Electrification + Hydrogen</v>
      </c>
      <c r="C695" s="362" t="str">
        <f t="shared" si="36"/>
        <v>Fraction of Industrial Fuel Use Shifted to Other Fuels</v>
      </c>
      <c r="D695" s="9" t="s">
        <v>3241</v>
      </c>
      <c r="E695" s="53" t="s">
        <v>2807</v>
      </c>
      <c r="F695" s="195" t="s">
        <v>3203</v>
      </c>
      <c r="G695" s="53" t="s">
        <v>3254</v>
      </c>
      <c r="H695" s="54">
        <v>1436</v>
      </c>
      <c r="I695" s="53" t="s">
        <v>46</v>
      </c>
      <c r="J695" s="360" t="str">
        <f>IF(ISBLANK(INDEX('Policy Characteristics'!D:D,MATCH($C695,'Policy Characteristics'!$C:$C,0))),"",INDEX('Policy Characteristics'!D:D,MATCH($C695,'Policy Characteristics'!$C:$C,0)))</f>
        <v>Electrification + Hydrogen</v>
      </c>
      <c r="K695" s="358" t="str">
        <f>IF(ISBLANK(INDEX('Policy Characteristics'!E:E,MATCH($C695,'Policy Characteristics'!$C:$C,0))),"",INDEX('Policy Characteristics'!E:E,MATCH($C695,'Policy Characteristics'!$C:$C,0)))</f>
        <v>indst fuel type shifting</v>
      </c>
      <c r="L695" s="380">
        <f>IF(ISBLANK(INDEX('Policy Characteristics'!F:F,MATCH($C695,'Policy Characteristics'!$C:$C,0))),"",INDEX('Policy Characteristics'!F:F,MATCH($C695,'Policy Characteristics'!$C:$C,0)))</f>
        <v>0</v>
      </c>
      <c r="M695" s="380">
        <f>IF(ISBLANK(INDEX('Policy Characteristics'!G:G,MATCH($C695,'Policy Characteristics'!$C:$C,0))),"",INDEX('Policy Characteristics'!G:G,MATCH($C695,'Policy Characteristics'!$C:$C,0)))</f>
        <v>1</v>
      </c>
      <c r="N695" s="380">
        <f>IF(ISBLANK(INDEX('Policy Characteristics'!H:H,MATCH($C695,'Policy Characteristics'!$C:$C,0))),"",INDEX('Policy Characteristics'!H:H,MATCH($C695,'Policy Characteristics'!$C:$C,0)))</f>
        <v>0.01</v>
      </c>
      <c r="O695" s="358" t="str">
        <f>IF(ISBLANK(INDEX('Policy Characteristics'!I:I,MATCH($C695,'Policy Characteristics'!$C:$C,0))),"",INDEX('Policy Characteristics'!I:I,MATCH($C695,'Policy Characteristics'!$C:$C,0)))</f>
        <v>% of fuel shifted</v>
      </c>
      <c r="P695" s="358"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5" s="358" t="str">
        <f>IF(ISBLANK(INDEX('Policy Characteristics'!K:K,MATCH($C695,'Policy Characteristics'!$C:$C,0))),"",INDEX('Policy Characteristics'!K:K,MATCH($C695,'Policy Characteristics'!$C:$C,0)))</f>
        <v>industry-ag-main.html#fuel-switching</v>
      </c>
      <c r="R695" s="358" t="str">
        <f>IF(ISBLANK(INDEX('Policy Characteristics'!L:L,MATCH($C695,'Policy Characteristics'!$C:$C,0))),"",INDEX('Policy Characteristics'!L:L,MATCH($C695,'Policy Characteristics'!$C:$C,0)))</f>
        <v>industry-elec-and-hydrogen.html</v>
      </c>
    </row>
    <row r="696" spans="1:18" x14ac:dyDescent="0.35">
      <c r="A696" s="358" t="str">
        <f>IF(ISBLANK(INDEX('Policy Characteristics'!A:A,MATCH($C696,'Policy Characteristics'!$C:$C,0))),"",INDEX('Policy Characteristics'!A:A,MATCH($C696,'Policy Characteristics'!$C:$C,0)))</f>
        <v>Industry</v>
      </c>
      <c r="B696" s="358" t="str">
        <f>IF(ISBLANK(INDEX('Policy Characteristics'!B:B,MATCH($C696,'Policy Characteristics'!$C:$C,0))),"",INDEX('Policy Characteristics'!B:B,MATCH($C696,'Policy Characteristics'!$C:$C,0)))</f>
        <v>Electrification + Hydrogen</v>
      </c>
      <c r="C696" s="362" t="str">
        <f t="shared" si="36"/>
        <v>Fraction of Industrial Fuel Use Shifted to Other Fuels</v>
      </c>
      <c r="D696" s="9" t="s">
        <v>3241</v>
      </c>
      <c r="E696" s="53" t="s">
        <v>2804</v>
      </c>
      <c r="F696" s="195" t="s">
        <v>3203</v>
      </c>
      <c r="G696" s="53" t="s">
        <v>3255</v>
      </c>
      <c r="H696" s="54">
        <v>1437</v>
      </c>
      <c r="I696" s="53" t="s">
        <v>45</v>
      </c>
      <c r="J696" s="360" t="str">
        <f>IF(ISBLANK(INDEX('Policy Characteristics'!D:D,MATCH($C696,'Policy Characteristics'!$C:$C,0))),"",INDEX('Policy Characteristics'!D:D,MATCH($C696,'Policy Characteristics'!$C:$C,0)))</f>
        <v>Electrification + Hydrogen</v>
      </c>
      <c r="K696" s="358" t="str">
        <f>IF(ISBLANK(INDEX('Policy Characteristics'!E:E,MATCH($C696,'Policy Characteristics'!$C:$C,0))),"",INDEX('Policy Characteristics'!E:E,MATCH($C696,'Policy Characteristics'!$C:$C,0)))</f>
        <v>indst fuel type shifting</v>
      </c>
      <c r="L696" s="380">
        <f>IF(ISBLANK(INDEX('Policy Characteristics'!F:F,MATCH($C696,'Policy Characteristics'!$C:$C,0))),"",INDEX('Policy Characteristics'!F:F,MATCH($C696,'Policy Characteristics'!$C:$C,0)))</f>
        <v>0</v>
      </c>
      <c r="M696" s="380">
        <f>IF(ISBLANK(INDEX('Policy Characteristics'!G:G,MATCH($C696,'Policy Characteristics'!$C:$C,0))),"",INDEX('Policy Characteristics'!G:G,MATCH($C696,'Policy Characteristics'!$C:$C,0)))</f>
        <v>1</v>
      </c>
      <c r="N696" s="380">
        <f>IF(ISBLANK(INDEX('Policy Characteristics'!H:H,MATCH($C696,'Policy Characteristics'!$C:$C,0))),"",INDEX('Policy Characteristics'!H:H,MATCH($C696,'Policy Characteristics'!$C:$C,0)))</f>
        <v>0.01</v>
      </c>
      <c r="O696" s="358" t="str">
        <f>IF(ISBLANK(INDEX('Policy Characteristics'!I:I,MATCH($C696,'Policy Characteristics'!$C:$C,0))),"",INDEX('Policy Characteristics'!I:I,MATCH($C696,'Policy Characteristics'!$C:$C,0)))</f>
        <v>% of fuel shifted</v>
      </c>
      <c r="P696" s="358"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6" s="358" t="str">
        <f>IF(ISBLANK(INDEX('Policy Characteristics'!K:K,MATCH($C696,'Policy Characteristics'!$C:$C,0))),"",INDEX('Policy Characteristics'!K:K,MATCH($C696,'Policy Characteristics'!$C:$C,0)))</f>
        <v>industry-ag-main.html#fuel-switching</v>
      </c>
      <c r="R696" s="358" t="str">
        <f>IF(ISBLANK(INDEX('Policy Characteristics'!L:L,MATCH($C696,'Policy Characteristics'!$C:$C,0))),"",INDEX('Policy Characteristics'!L:L,MATCH($C696,'Policy Characteristics'!$C:$C,0)))</f>
        <v>industry-elec-and-hydrogen.html</v>
      </c>
    </row>
    <row r="697" spans="1:18" x14ac:dyDescent="0.35">
      <c r="A697" s="358" t="str">
        <f>IF(ISBLANK(INDEX('Policy Characteristics'!A:A,MATCH($C697,'Policy Characteristics'!$C:$C,0))),"",INDEX('Policy Characteristics'!A:A,MATCH($C697,'Policy Characteristics'!$C:$C,0)))</f>
        <v>Industry</v>
      </c>
      <c r="B697" s="358" t="str">
        <f>IF(ISBLANK(INDEX('Policy Characteristics'!B:B,MATCH($C697,'Policy Characteristics'!$C:$C,0))),"",INDEX('Policy Characteristics'!B:B,MATCH($C697,'Policy Characteristics'!$C:$C,0)))</f>
        <v>Electrification + Hydrogen</v>
      </c>
      <c r="C697" s="362" t="str">
        <f t="shared" si="36"/>
        <v>Fraction of Industrial Fuel Use Shifted to Other Fuels</v>
      </c>
      <c r="D697" s="9" t="s">
        <v>3242</v>
      </c>
      <c r="E697" s="53" t="s">
        <v>2463</v>
      </c>
      <c r="F697" s="195" t="s">
        <v>3245</v>
      </c>
      <c r="G697" s="53" t="s">
        <v>3246</v>
      </c>
      <c r="H697" s="54">
        <v>1438</v>
      </c>
      <c r="I697" s="53" t="s">
        <v>46</v>
      </c>
      <c r="J697" s="360" t="str">
        <f>IF(ISBLANK(INDEX('Policy Characteristics'!D:D,MATCH($C697,'Policy Characteristics'!$C:$C,0))),"",INDEX('Policy Characteristics'!D:D,MATCH($C697,'Policy Characteristics'!$C:$C,0)))</f>
        <v>Electrification + Hydrogen</v>
      </c>
      <c r="K697" s="358" t="str">
        <f>IF(ISBLANK(INDEX('Policy Characteristics'!E:E,MATCH($C697,'Policy Characteristics'!$C:$C,0))),"",INDEX('Policy Characteristics'!E:E,MATCH($C697,'Policy Characteristics'!$C:$C,0)))</f>
        <v>indst fuel type shifting</v>
      </c>
      <c r="L697" s="380">
        <f>IF(ISBLANK(INDEX('Policy Characteristics'!F:F,MATCH($C697,'Policy Characteristics'!$C:$C,0))),"",INDEX('Policy Characteristics'!F:F,MATCH($C697,'Policy Characteristics'!$C:$C,0)))</f>
        <v>0</v>
      </c>
      <c r="M697" s="380">
        <f>IF(ISBLANK(INDEX('Policy Characteristics'!G:G,MATCH($C697,'Policy Characteristics'!$C:$C,0))),"",INDEX('Policy Characteristics'!G:G,MATCH($C697,'Policy Characteristics'!$C:$C,0)))</f>
        <v>1</v>
      </c>
      <c r="N697" s="380">
        <f>IF(ISBLANK(INDEX('Policy Characteristics'!H:H,MATCH($C697,'Policy Characteristics'!$C:$C,0))),"",INDEX('Policy Characteristics'!H:H,MATCH($C697,'Policy Characteristics'!$C:$C,0)))</f>
        <v>0.01</v>
      </c>
      <c r="O697" s="358" t="str">
        <f>IF(ISBLANK(INDEX('Policy Characteristics'!I:I,MATCH($C697,'Policy Characteristics'!$C:$C,0))),"",INDEX('Policy Characteristics'!I:I,MATCH($C697,'Policy Characteristics'!$C:$C,0)))</f>
        <v>% of fuel shifted</v>
      </c>
      <c r="P697" s="358"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7" s="358" t="str">
        <f>IF(ISBLANK(INDEX('Policy Characteristics'!K:K,MATCH($C697,'Policy Characteristics'!$C:$C,0))),"",INDEX('Policy Characteristics'!K:K,MATCH($C697,'Policy Characteristics'!$C:$C,0)))</f>
        <v>industry-ag-main.html#fuel-switching</v>
      </c>
      <c r="R697" s="358" t="str">
        <f>IF(ISBLANK(INDEX('Policy Characteristics'!L:L,MATCH($C697,'Policy Characteristics'!$C:$C,0))),"",INDEX('Policy Characteristics'!L:L,MATCH($C697,'Policy Characteristics'!$C:$C,0)))</f>
        <v>industry-elec-and-hydrogen.html</v>
      </c>
    </row>
    <row r="698" spans="1:18" x14ac:dyDescent="0.35">
      <c r="A698" s="358" t="str">
        <f>IF(ISBLANK(INDEX('Policy Characteristics'!A:A,MATCH($C698,'Policy Characteristics'!$C:$C,0))),"",INDEX('Policy Characteristics'!A:A,MATCH($C698,'Policy Characteristics'!$C:$C,0)))</f>
        <v>Industry</v>
      </c>
      <c r="B698" s="358" t="str">
        <f>IF(ISBLANK(INDEX('Policy Characteristics'!B:B,MATCH($C698,'Policy Characteristics'!$C:$C,0))),"",INDEX('Policy Characteristics'!B:B,MATCH($C698,'Policy Characteristics'!$C:$C,0)))</f>
        <v>Electrification + Hydrogen</v>
      </c>
      <c r="C698" s="362" t="str">
        <f t="shared" si="36"/>
        <v>Fraction of Industrial Fuel Use Shifted to Other Fuels</v>
      </c>
      <c r="D698" s="9" t="s">
        <v>3242</v>
      </c>
      <c r="E698" s="53" t="s">
        <v>2464</v>
      </c>
      <c r="F698" s="195" t="s">
        <v>3245</v>
      </c>
      <c r="G698" s="53" t="s">
        <v>3247</v>
      </c>
      <c r="H698" s="54">
        <v>1439</v>
      </c>
      <c r="I698" s="53" t="s">
        <v>46</v>
      </c>
      <c r="J698" s="360" t="str">
        <f>IF(ISBLANK(INDEX('Policy Characteristics'!D:D,MATCH($C698,'Policy Characteristics'!$C:$C,0))),"",INDEX('Policy Characteristics'!D:D,MATCH($C698,'Policy Characteristics'!$C:$C,0)))</f>
        <v>Electrification + Hydrogen</v>
      </c>
      <c r="K698" s="358" t="str">
        <f>IF(ISBLANK(INDEX('Policy Characteristics'!E:E,MATCH($C698,'Policy Characteristics'!$C:$C,0))),"",INDEX('Policy Characteristics'!E:E,MATCH($C698,'Policy Characteristics'!$C:$C,0)))</f>
        <v>indst fuel type shifting</v>
      </c>
      <c r="L698" s="380">
        <f>IF(ISBLANK(INDEX('Policy Characteristics'!F:F,MATCH($C698,'Policy Characteristics'!$C:$C,0))),"",INDEX('Policy Characteristics'!F:F,MATCH($C698,'Policy Characteristics'!$C:$C,0)))</f>
        <v>0</v>
      </c>
      <c r="M698" s="380">
        <f>IF(ISBLANK(INDEX('Policy Characteristics'!G:G,MATCH($C698,'Policy Characteristics'!$C:$C,0))),"",INDEX('Policy Characteristics'!G:G,MATCH($C698,'Policy Characteristics'!$C:$C,0)))</f>
        <v>1</v>
      </c>
      <c r="N698" s="380">
        <f>IF(ISBLANK(INDEX('Policy Characteristics'!H:H,MATCH($C698,'Policy Characteristics'!$C:$C,0))),"",INDEX('Policy Characteristics'!H:H,MATCH($C698,'Policy Characteristics'!$C:$C,0)))</f>
        <v>0.01</v>
      </c>
      <c r="O698" s="358" t="str">
        <f>IF(ISBLANK(INDEX('Policy Characteristics'!I:I,MATCH($C698,'Policy Characteristics'!$C:$C,0))),"",INDEX('Policy Characteristics'!I:I,MATCH($C698,'Policy Characteristics'!$C:$C,0)))</f>
        <v>% of fuel shifted</v>
      </c>
      <c r="P698" s="358"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8" s="358" t="str">
        <f>IF(ISBLANK(INDEX('Policy Characteristics'!K:K,MATCH($C698,'Policy Characteristics'!$C:$C,0))),"",INDEX('Policy Characteristics'!K:K,MATCH($C698,'Policy Characteristics'!$C:$C,0)))</f>
        <v>industry-ag-main.html#fuel-switching</v>
      </c>
      <c r="R698" s="358" t="str">
        <f>IF(ISBLANK(INDEX('Policy Characteristics'!L:L,MATCH($C698,'Policy Characteristics'!$C:$C,0))),"",INDEX('Policy Characteristics'!L:L,MATCH($C698,'Policy Characteristics'!$C:$C,0)))</f>
        <v>industry-elec-and-hydrogen.html</v>
      </c>
    </row>
    <row r="699" spans="1:18" x14ac:dyDescent="0.35">
      <c r="A699" s="358" t="str">
        <f>IF(ISBLANK(INDEX('Policy Characteristics'!A:A,MATCH($C699,'Policy Characteristics'!$C:$C,0))),"",INDEX('Policy Characteristics'!A:A,MATCH($C699,'Policy Characteristics'!$C:$C,0)))</f>
        <v>Industry</v>
      </c>
      <c r="B699" s="358" t="str">
        <f>IF(ISBLANK(INDEX('Policy Characteristics'!B:B,MATCH($C699,'Policy Characteristics'!$C:$C,0))),"",INDEX('Policy Characteristics'!B:B,MATCH($C699,'Policy Characteristics'!$C:$C,0)))</f>
        <v>Electrification + Hydrogen</v>
      </c>
      <c r="C699" s="362" t="str">
        <f t="shared" si="36"/>
        <v>Fraction of Industrial Fuel Use Shifted to Other Fuels</v>
      </c>
      <c r="D699" s="9" t="s">
        <v>3242</v>
      </c>
      <c r="E699" s="53" t="s">
        <v>2465</v>
      </c>
      <c r="F699" s="195" t="s">
        <v>3245</v>
      </c>
      <c r="G699" s="53" t="s">
        <v>3248</v>
      </c>
      <c r="H699" s="54">
        <v>1440</v>
      </c>
      <c r="I699" s="53" t="s">
        <v>46</v>
      </c>
      <c r="J699" s="360" t="str">
        <f>IF(ISBLANK(INDEX('Policy Characteristics'!D:D,MATCH($C699,'Policy Characteristics'!$C:$C,0))),"",INDEX('Policy Characteristics'!D:D,MATCH($C699,'Policy Characteristics'!$C:$C,0)))</f>
        <v>Electrification + Hydrogen</v>
      </c>
      <c r="K699" s="358" t="str">
        <f>IF(ISBLANK(INDEX('Policy Characteristics'!E:E,MATCH($C699,'Policy Characteristics'!$C:$C,0))),"",INDEX('Policy Characteristics'!E:E,MATCH($C699,'Policy Characteristics'!$C:$C,0)))</f>
        <v>indst fuel type shifting</v>
      </c>
      <c r="L699" s="380">
        <f>IF(ISBLANK(INDEX('Policy Characteristics'!F:F,MATCH($C699,'Policy Characteristics'!$C:$C,0))),"",INDEX('Policy Characteristics'!F:F,MATCH($C699,'Policy Characteristics'!$C:$C,0)))</f>
        <v>0</v>
      </c>
      <c r="M699" s="380">
        <f>IF(ISBLANK(INDEX('Policy Characteristics'!G:G,MATCH($C699,'Policy Characteristics'!$C:$C,0))),"",INDEX('Policy Characteristics'!G:G,MATCH($C699,'Policy Characteristics'!$C:$C,0)))</f>
        <v>1</v>
      </c>
      <c r="N699" s="380">
        <f>IF(ISBLANK(INDEX('Policy Characteristics'!H:H,MATCH($C699,'Policy Characteristics'!$C:$C,0))),"",INDEX('Policy Characteristics'!H:H,MATCH($C699,'Policy Characteristics'!$C:$C,0)))</f>
        <v>0.01</v>
      </c>
      <c r="O699" s="358" t="str">
        <f>IF(ISBLANK(INDEX('Policy Characteristics'!I:I,MATCH($C699,'Policy Characteristics'!$C:$C,0))),"",INDEX('Policy Characteristics'!I:I,MATCH($C699,'Policy Characteristics'!$C:$C,0)))</f>
        <v>% of fuel shifted</v>
      </c>
      <c r="P699" s="358"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9" s="358" t="str">
        <f>IF(ISBLANK(INDEX('Policy Characteristics'!K:K,MATCH($C699,'Policy Characteristics'!$C:$C,0))),"",INDEX('Policy Characteristics'!K:K,MATCH($C699,'Policy Characteristics'!$C:$C,0)))</f>
        <v>industry-ag-main.html#fuel-switching</v>
      </c>
      <c r="R699" s="358" t="str">
        <f>IF(ISBLANK(INDEX('Policy Characteristics'!L:L,MATCH($C699,'Policy Characteristics'!$C:$C,0))),"",INDEX('Policy Characteristics'!L:L,MATCH($C699,'Policy Characteristics'!$C:$C,0)))</f>
        <v>industry-elec-and-hydrogen.html</v>
      </c>
    </row>
    <row r="700" spans="1:18" x14ac:dyDescent="0.35">
      <c r="A700" s="358" t="str">
        <f>IF(ISBLANK(INDEX('Policy Characteristics'!A:A,MATCH($C700,'Policy Characteristics'!$C:$C,0))),"",INDEX('Policy Characteristics'!A:A,MATCH($C700,'Policy Characteristics'!$C:$C,0)))</f>
        <v>Industry</v>
      </c>
      <c r="B700" s="358" t="str">
        <f>IF(ISBLANK(INDEX('Policy Characteristics'!B:B,MATCH($C700,'Policy Characteristics'!$C:$C,0))),"",INDEX('Policy Characteristics'!B:B,MATCH($C700,'Policy Characteristics'!$C:$C,0)))</f>
        <v>Electrification + Hydrogen</v>
      </c>
      <c r="C700" s="362" t="str">
        <f t="shared" si="36"/>
        <v>Fraction of Industrial Fuel Use Shifted to Other Fuels</v>
      </c>
      <c r="D700" s="9" t="s">
        <v>3242</v>
      </c>
      <c r="E700" s="53" t="s">
        <v>2466</v>
      </c>
      <c r="F700" s="195" t="s">
        <v>3245</v>
      </c>
      <c r="G700" s="53" t="s">
        <v>3249</v>
      </c>
      <c r="H700" s="54">
        <v>1441</v>
      </c>
      <c r="I700" s="53" t="s">
        <v>46</v>
      </c>
      <c r="J700" s="360" t="str">
        <f>IF(ISBLANK(INDEX('Policy Characteristics'!D:D,MATCH($C700,'Policy Characteristics'!$C:$C,0))),"",INDEX('Policy Characteristics'!D:D,MATCH($C700,'Policy Characteristics'!$C:$C,0)))</f>
        <v>Electrification + Hydrogen</v>
      </c>
      <c r="K700" s="358" t="str">
        <f>IF(ISBLANK(INDEX('Policy Characteristics'!E:E,MATCH($C700,'Policy Characteristics'!$C:$C,0))),"",INDEX('Policy Characteristics'!E:E,MATCH($C700,'Policy Characteristics'!$C:$C,0)))</f>
        <v>indst fuel type shifting</v>
      </c>
      <c r="L700" s="380">
        <f>IF(ISBLANK(INDEX('Policy Characteristics'!F:F,MATCH($C700,'Policy Characteristics'!$C:$C,0))),"",INDEX('Policy Characteristics'!F:F,MATCH($C700,'Policy Characteristics'!$C:$C,0)))</f>
        <v>0</v>
      </c>
      <c r="M700" s="380">
        <f>IF(ISBLANK(INDEX('Policy Characteristics'!G:G,MATCH($C700,'Policy Characteristics'!$C:$C,0))),"",INDEX('Policy Characteristics'!G:G,MATCH($C700,'Policy Characteristics'!$C:$C,0)))</f>
        <v>1</v>
      </c>
      <c r="N700" s="380">
        <f>IF(ISBLANK(INDEX('Policy Characteristics'!H:H,MATCH($C700,'Policy Characteristics'!$C:$C,0))),"",INDEX('Policy Characteristics'!H:H,MATCH($C700,'Policy Characteristics'!$C:$C,0)))</f>
        <v>0.01</v>
      </c>
      <c r="O700" s="358" t="str">
        <f>IF(ISBLANK(INDEX('Policy Characteristics'!I:I,MATCH($C700,'Policy Characteristics'!$C:$C,0))),"",INDEX('Policy Characteristics'!I:I,MATCH($C700,'Policy Characteristics'!$C:$C,0)))</f>
        <v>% of fuel shifted</v>
      </c>
      <c r="P700" s="358"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0" s="358" t="str">
        <f>IF(ISBLANK(INDEX('Policy Characteristics'!K:K,MATCH($C700,'Policy Characteristics'!$C:$C,0))),"",INDEX('Policy Characteristics'!K:K,MATCH($C700,'Policy Characteristics'!$C:$C,0)))</f>
        <v>industry-ag-main.html#fuel-switching</v>
      </c>
      <c r="R700" s="358" t="str">
        <f>IF(ISBLANK(INDEX('Policy Characteristics'!L:L,MATCH($C700,'Policy Characteristics'!$C:$C,0))),"",INDEX('Policy Characteristics'!L:L,MATCH($C700,'Policy Characteristics'!$C:$C,0)))</f>
        <v>industry-elec-and-hydrogen.html</v>
      </c>
    </row>
    <row r="701" spans="1:18" x14ac:dyDescent="0.35">
      <c r="A701" s="358" t="str">
        <f>IF(ISBLANK(INDEX('Policy Characteristics'!A:A,MATCH($C701,'Policy Characteristics'!$C:$C,0))),"",INDEX('Policy Characteristics'!A:A,MATCH($C701,'Policy Characteristics'!$C:$C,0)))</f>
        <v>Industry</v>
      </c>
      <c r="B701" s="358" t="str">
        <f>IF(ISBLANK(INDEX('Policy Characteristics'!B:B,MATCH($C701,'Policy Characteristics'!$C:$C,0))),"",INDEX('Policy Characteristics'!B:B,MATCH($C701,'Policy Characteristics'!$C:$C,0)))</f>
        <v>Electrification + Hydrogen</v>
      </c>
      <c r="C701" s="362" t="str">
        <f t="shared" si="36"/>
        <v>Fraction of Industrial Fuel Use Shifted to Other Fuels</v>
      </c>
      <c r="D701" s="9" t="s">
        <v>3242</v>
      </c>
      <c r="E701" s="53" t="s">
        <v>2467</v>
      </c>
      <c r="F701" s="195" t="s">
        <v>3245</v>
      </c>
      <c r="G701" s="53" t="s">
        <v>3250</v>
      </c>
      <c r="H701" s="54">
        <v>1442</v>
      </c>
      <c r="I701" s="53" t="s">
        <v>46</v>
      </c>
      <c r="J701" s="360" t="str">
        <f>IF(ISBLANK(INDEX('Policy Characteristics'!D:D,MATCH($C701,'Policy Characteristics'!$C:$C,0))),"",INDEX('Policy Characteristics'!D:D,MATCH($C701,'Policy Characteristics'!$C:$C,0)))</f>
        <v>Electrification + Hydrogen</v>
      </c>
      <c r="K701" s="358" t="str">
        <f>IF(ISBLANK(INDEX('Policy Characteristics'!E:E,MATCH($C701,'Policy Characteristics'!$C:$C,0))),"",INDEX('Policy Characteristics'!E:E,MATCH($C701,'Policy Characteristics'!$C:$C,0)))</f>
        <v>indst fuel type shifting</v>
      </c>
      <c r="L701" s="380">
        <f>IF(ISBLANK(INDEX('Policy Characteristics'!F:F,MATCH($C701,'Policy Characteristics'!$C:$C,0))),"",INDEX('Policy Characteristics'!F:F,MATCH($C701,'Policy Characteristics'!$C:$C,0)))</f>
        <v>0</v>
      </c>
      <c r="M701" s="380">
        <f>IF(ISBLANK(INDEX('Policy Characteristics'!G:G,MATCH($C701,'Policy Characteristics'!$C:$C,0))),"",INDEX('Policy Characteristics'!G:G,MATCH($C701,'Policy Characteristics'!$C:$C,0)))</f>
        <v>1</v>
      </c>
      <c r="N701" s="380">
        <f>IF(ISBLANK(INDEX('Policy Characteristics'!H:H,MATCH($C701,'Policy Characteristics'!$C:$C,0))),"",INDEX('Policy Characteristics'!H:H,MATCH($C701,'Policy Characteristics'!$C:$C,0)))</f>
        <v>0.01</v>
      </c>
      <c r="O701" s="358" t="str">
        <f>IF(ISBLANK(INDEX('Policy Characteristics'!I:I,MATCH($C701,'Policy Characteristics'!$C:$C,0))),"",INDEX('Policy Characteristics'!I:I,MATCH($C701,'Policy Characteristics'!$C:$C,0)))</f>
        <v>% of fuel shifted</v>
      </c>
      <c r="P701" s="358"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1" s="358" t="str">
        <f>IF(ISBLANK(INDEX('Policy Characteristics'!K:K,MATCH($C701,'Policy Characteristics'!$C:$C,0))),"",INDEX('Policy Characteristics'!K:K,MATCH($C701,'Policy Characteristics'!$C:$C,0)))</f>
        <v>industry-ag-main.html#fuel-switching</v>
      </c>
      <c r="R701" s="358" t="str">
        <f>IF(ISBLANK(INDEX('Policy Characteristics'!L:L,MATCH($C701,'Policy Characteristics'!$C:$C,0))),"",INDEX('Policy Characteristics'!L:L,MATCH($C701,'Policy Characteristics'!$C:$C,0)))</f>
        <v>industry-elec-and-hydrogen.html</v>
      </c>
    </row>
    <row r="702" spans="1:18" x14ac:dyDescent="0.35">
      <c r="A702" s="358" t="str">
        <f>IF(ISBLANK(INDEX('Policy Characteristics'!A:A,MATCH($C702,'Policy Characteristics'!$C:$C,0))),"",INDEX('Policy Characteristics'!A:A,MATCH($C702,'Policy Characteristics'!$C:$C,0)))</f>
        <v>Industry</v>
      </c>
      <c r="B702" s="358" t="str">
        <f>IF(ISBLANK(INDEX('Policy Characteristics'!B:B,MATCH($C702,'Policy Characteristics'!$C:$C,0))),"",INDEX('Policy Characteristics'!B:B,MATCH($C702,'Policy Characteristics'!$C:$C,0)))</f>
        <v>Electrification + Hydrogen</v>
      </c>
      <c r="C702" s="362" t="str">
        <f t="shared" si="36"/>
        <v>Fraction of Industrial Fuel Use Shifted to Other Fuels</v>
      </c>
      <c r="D702" s="9" t="s">
        <v>3242</v>
      </c>
      <c r="E702" s="53" t="s">
        <v>2468</v>
      </c>
      <c r="F702" s="195" t="s">
        <v>3245</v>
      </c>
      <c r="G702" s="53" t="s">
        <v>3251</v>
      </c>
      <c r="H702" s="54">
        <v>1443</v>
      </c>
      <c r="I702" s="53" t="s">
        <v>46</v>
      </c>
      <c r="J702" s="360" t="str">
        <f>IF(ISBLANK(INDEX('Policy Characteristics'!D:D,MATCH($C702,'Policy Characteristics'!$C:$C,0))),"",INDEX('Policy Characteristics'!D:D,MATCH($C702,'Policy Characteristics'!$C:$C,0)))</f>
        <v>Electrification + Hydrogen</v>
      </c>
      <c r="K702" s="358" t="str">
        <f>IF(ISBLANK(INDEX('Policy Characteristics'!E:E,MATCH($C702,'Policy Characteristics'!$C:$C,0))),"",INDEX('Policy Characteristics'!E:E,MATCH($C702,'Policy Characteristics'!$C:$C,0)))</f>
        <v>indst fuel type shifting</v>
      </c>
      <c r="L702" s="380">
        <f>IF(ISBLANK(INDEX('Policy Characteristics'!F:F,MATCH($C702,'Policy Characteristics'!$C:$C,0))),"",INDEX('Policy Characteristics'!F:F,MATCH($C702,'Policy Characteristics'!$C:$C,0)))</f>
        <v>0</v>
      </c>
      <c r="M702" s="380">
        <f>IF(ISBLANK(INDEX('Policy Characteristics'!G:G,MATCH($C702,'Policy Characteristics'!$C:$C,0))),"",INDEX('Policy Characteristics'!G:G,MATCH($C702,'Policy Characteristics'!$C:$C,0)))</f>
        <v>1</v>
      </c>
      <c r="N702" s="380">
        <f>IF(ISBLANK(INDEX('Policy Characteristics'!H:H,MATCH($C702,'Policy Characteristics'!$C:$C,0))),"",INDEX('Policy Characteristics'!H:H,MATCH($C702,'Policy Characteristics'!$C:$C,0)))</f>
        <v>0.01</v>
      </c>
      <c r="O702" s="358" t="str">
        <f>IF(ISBLANK(INDEX('Policy Characteristics'!I:I,MATCH($C702,'Policy Characteristics'!$C:$C,0))),"",INDEX('Policy Characteristics'!I:I,MATCH($C702,'Policy Characteristics'!$C:$C,0)))</f>
        <v>% of fuel shifted</v>
      </c>
      <c r="P702" s="358"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2" s="358" t="str">
        <f>IF(ISBLANK(INDEX('Policy Characteristics'!K:K,MATCH($C702,'Policy Characteristics'!$C:$C,0))),"",INDEX('Policy Characteristics'!K:K,MATCH($C702,'Policy Characteristics'!$C:$C,0)))</f>
        <v>industry-ag-main.html#fuel-switching</v>
      </c>
      <c r="R702" s="358" t="str">
        <f>IF(ISBLANK(INDEX('Policy Characteristics'!L:L,MATCH($C702,'Policy Characteristics'!$C:$C,0))),"",INDEX('Policy Characteristics'!L:L,MATCH($C702,'Policy Characteristics'!$C:$C,0)))</f>
        <v>industry-elec-and-hydrogen.html</v>
      </c>
    </row>
    <row r="703" spans="1:18" x14ac:dyDescent="0.35">
      <c r="A703" s="358" t="str">
        <f>IF(ISBLANK(INDEX('Policy Characteristics'!A:A,MATCH($C703,'Policy Characteristics'!$C:$C,0))),"",INDEX('Policy Characteristics'!A:A,MATCH($C703,'Policy Characteristics'!$C:$C,0)))</f>
        <v>Industry</v>
      </c>
      <c r="B703" s="358" t="str">
        <f>IF(ISBLANK(INDEX('Policy Characteristics'!B:B,MATCH($C703,'Policy Characteristics'!$C:$C,0))),"",INDEX('Policy Characteristics'!B:B,MATCH($C703,'Policy Characteristics'!$C:$C,0)))</f>
        <v>Electrification + Hydrogen</v>
      </c>
      <c r="C703" s="362" t="str">
        <f t="shared" si="36"/>
        <v>Fraction of Industrial Fuel Use Shifted to Other Fuels</v>
      </c>
      <c r="D703" s="9" t="s">
        <v>3242</v>
      </c>
      <c r="E703" s="53" t="s">
        <v>2805</v>
      </c>
      <c r="F703" s="195" t="s">
        <v>3245</v>
      </c>
      <c r="G703" s="53" t="s">
        <v>3252</v>
      </c>
      <c r="H703" s="54">
        <v>1444</v>
      </c>
      <c r="I703" s="53" t="s">
        <v>46</v>
      </c>
      <c r="J703" s="360" t="str">
        <f>IF(ISBLANK(INDEX('Policy Characteristics'!D:D,MATCH($C703,'Policy Characteristics'!$C:$C,0))),"",INDEX('Policy Characteristics'!D:D,MATCH($C703,'Policy Characteristics'!$C:$C,0)))</f>
        <v>Electrification + Hydrogen</v>
      </c>
      <c r="K703" s="358" t="str">
        <f>IF(ISBLANK(INDEX('Policy Characteristics'!E:E,MATCH($C703,'Policy Characteristics'!$C:$C,0))),"",INDEX('Policy Characteristics'!E:E,MATCH($C703,'Policy Characteristics'!$C:$C,0)))</f>
        <v>indst fuel type shifting</v>
      </c>
      <c r="L703" s="380">
        <f>IF(ISBLANK(INDEX('Policy Characteristics'!F:F,MATCH($C703,'Policy Characteristics'!$C:$C,0))),"",INDEX('Policy Characteristics'!F:F,MATCH($C703,'Policy Characteristics'!$C:$C,0)))</f>
        <v>0</v>
      </c>
      <c r="M703" s="380">
        <f>IF(ISBLANK(INDEX('Policy Characteristics'!G:G,MATCH($C703,'Policy Characteristics'!$C:$C,0))),"",INDEX('Policy Characteristics'!G:G,MATCH($C703,'Policy Characteristics'!$C:$C,0)))</f>
        <v>1</v>
      </c>
      <c r="N703" s="380">
        <f>IF(ISBLANK(INDEX('Policy Characteristics'!H:H,MATCH($C703,'Policy Characteristics'!$C:$C,0))),"",INDEX('Policy Characteristics'!H:H,MATCH($C703,'Policy Characteristics'!$C:$C,0)))</f>
        <v>0.01</v>
      </c>
      <c r="O703" s="358" t="str">
        <f>IF(ISBLANK(INDEX('Policy Characteristics'!I:I,MATCH($C703,'Policy Characteristics'!$C:$C,0))),"",INDEX('Policy Characteristics'!I:I,MATCH($C703,'Policy Characteristics'!$C:$C,0)))</f>
        <v>% of fuel shifted</v>
      </c>
      <c r="P703" s="358"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3" s="358" t="str">
        <f>IF(ISBLANK(INDEX('Policy Characteristics'!K:K,MATCH($C703,'Policy Characteristics'!$C:$C,0))),"",INDEX('Policy Characteristics'!K:K,MATCH($C703,'Policy Characteristics'!$C:$C,0)))</f>
        <v>industry-ag-main.html#fuel-switching</v>
      </c>
      <c r="R703" s="358" t="str">
        <f>IF(ISBLANK(INDEX('Policy Characteristics'!L:L,MATCH($C703,'Policy Characteristics'!$C:$C,0))),"",INDEX('Policy Characteristics'!L:L,MATCH($C703,'Policy Characteristics'!$C:$C,0)))</f>
        <v>industry-elec-and-hydrogen.html</v>
      </c>
    </row>
    <row r="704" spans="1:18" x14ac:dyDescent="0.35">
      <c r="A704" s="358" t="str">
        <f>IF(ISBLANK(INDEX('Policy Characteristics'!A:A,MATCH($C704,'Policy Characteristics'!$C:$C,0))),"",INDEX('Policy Characteristics'!A:A,MATCH($C704,'Policy Characteristics'!$C:$C,0)))</f>
        <v>Industry</v>
      </c>
      <c r="B704" s="358" t="str">
        <f>IF(ISBLANK(INDEX('Policy Characteristics'!B:B,MATCH($C704,'Policy Characteristics'!$C:$C,0))),"",INDEX('Policy Characteristics'!B:B,MATCH($C704,'Policy Characteristics'!$C:$C,0)))</f>
        <v>Electrification + Hydrogen</v>
      </c>
      <c r="C704" s="362" t="str">
        <f t="shared" si="36"/>
        <v>Fraction of Industrial Fuel Use Shifted to Other Fuels</v>
      </c>
      <c r="D704" s="9" t="s">
        <v>3242</v>
      </c>
      <c r="E704" s="53" t="s">
        <v>2806</v>
      </c>
      <c r="F704" s="195" t="s">
        <v>3245</v>
      </c>
      <c r="G704" s="53" t="s">
        <v>3253</v>
      </c>
      <c r="H704" s="54">
        <v>1445</v>
      </c>
      <c r="I704" s="53" t="s">
        <v>46</v>
      </c>
      <c r="J704" s="360" t="str">
        <f>IF(ISBLANK(INDEX('Policy Characteristics'!D:D,MATCH($C704,'Policy Characteristics'!$C:$C,0))),"",INDEX('Policy Characteristics'!D:D,MATCH($C704,'Policy Characteristics'!$C:$C,0)))</f>
        <v>Electrification + Hydrogen</v>
      </c>
      <c r="K704" s="358" t="str">
        <f>IF(ISBLANK(INDEX('Policy Characteristics'!E:E,MATCH($C704,'Policy Characteristics'!$C:$C,0))),"",INDEX('Policy Characteristics'!E:E,MATCH($C704,'Policy Characteristics'!$C:$C,0)))</f>
        <v>indst fuel type shifting</v>
      </c>
      <c r="L704" s="380">
        <f>IF(ISBLANK(INDEX('Policy Characteristics'!F:F,MATCH($C704,'Policy Characteristics'!$C:$C,0))),"",INDEX('Policy Characteristics'!F:F,MATCH($C704,'Policy Characteristics'!$C:$C,0)))</f>
        <v>0</v>
      </c>
      <c r="M704" s="380">
        <f>IF(ISBLANK(INDEX('Policy Characteristics'!G:G,MATCH($C704,'Policy Characteristics'!$C:$C,0))),"",INDEX('Policy Characteristics'!G:G,MATCH($C704,'Policy Characteristics'!$C:$C,0)))</f>
        <v>1</v>
      </c>
      <c r="N704" s="380">
        <f>IF(ISBLANK(INDEX('Policy Characteristics'!H:H,MATCH($C704,'Policy Characteristics'!$C:$C,0))),"",INDEX('Policy Characteristics'!H:H,MATCH($C704,'Policy Characteristics'!$C:$C,0)))</f>
        <v>0.01</v>
      </c>
      <c r="O704" s="358" t="str">
        <f>IF(ISBLANK(INDEX('Policy Characteristics'!I:I,MATCH($C704,'Policy Characteristics'!$C:$C,0))),"",INDEX('Policy Characteristics'!I:I,MATCH($C704,'Policy Characteristics'!$C:$C,0)))</f>
        <v>% of fuel shifted</v>
      </c>
      <c r="P704" s="358"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4" s="358" t="str">
        <f>IF(ISBLANK(INDEX('Policy Characteristics'!K:K,MATCH($C704,'Policy Characteristics'!$C:$C,0))),"",INDEX('Policy Characteristics'!K:K,MATCH($C704,'Policy Characteristics'!$C:$C,0)))</f>
        <v>industry-ag-main.html#fuel-switching</v>
      </c>
      <c r="R704" s="358" t="str">
        <f>IF(ISBLANK(INDEX('Policy Characteristics'!L:L,MATCH($C704,'Policy Characteristics'!$C:$C,0))),"",INDEX('Policy Characteristics'!L:L,MATCH($C704,'Policy Characteristics'!$C:$C,0)))</f>
        <v>industry-elec-and-hydrogen.html</v>
      </c>
    </row>
    <row r="705" spans="1:18" x14ac:dyDescent="0.35">
      <c r="A705" s="358" t="str">
        <f>IF(ISBLANK(INDEX('Policy Characteristics'!A:A,MATCH($C705,'Policy Characteristics'!$C:$C,0))),"",INDEX('Policy Characteristics'!A:A,MATCH($C705,'Policy Characteristics'!$C:$C,0)))</f>
        <v>Industry</v>
      </c>
      <c r="B705" s="358" t="str">
        <f>IF(ISBLANK(INDEX('Policy Characteristics'!B:B,MATCH($C705,'Policy Characteristics'!$C:$C,0))),"",INDEX('Policy Characteristics'!B:B,MATCH($C705,'Policy Characteristics'!$C:$C,0)))</f>
        <v>Electrification + Hydrogen</v>
      </c>
      <c r="C705" s="362" t="str">
        <f t="shared" si="36"/>
        <v>Fraction of Industrial Fuel Use Shifted to Other Fuels</v>
      </c>
      <c r="D705" s="9" t="s">
        <v>3242</v>
      </c>
      <c r="E705" s="53" t="s">
        <v>2807</v>
      </c>
      <c r="F705" s="195" t="s">
        <v>3245</v>
      </c>
      <c r="G705" s="53" t="s">
        <v>3254</v>
      </c>
      <c r="H705" s="54">
        <v>1446</v>
      </c>
      <c r="I705" s="53" t="s">
        <v>46</v>
      </c>
      <c r="J705" s="360" t="str">
        <f>IF(ISBLANK(INDEX('Policy Characteristics'!D:D,MATCH($C705,'Policy Characteristics'!$C:$C,0))),"",INDEX('Policy Characteristics'!D:D,MATCH($C705,'Policy Characteristics'!$C:$C,0)))</f>
        <v>Electrification + Hydrogen</v>
      </c>
      <c r="K705" s="358" t="str">
        <f>IF(ISBLANK(INDEX('Policy Characteristics'!E:E,MATCH($C705,'Policy Characteristics'!$C:$C,0))),"",INDEX('Policy Characteristics'!E:E,MATCH($C705,'Policy Characteristics'!$C:$C,0)))</f>
        <v>indst fuel type shifting</v>
      </c>
      <c r="L705" s="380">
        <f>IF(ISBLANK(INDEX('Policy Characteristics'!F:F,MATCH($C705,'Policy Characteristics'!$C:$C,0))),"",INDEX('Policy Characteristics'!F:F,MATCH($C705,'Policy Characteristics'!$C:$C,0)))</f>
        <v>0</v>
      </c>
      <c r="M705" s="380">
        <f>IF(ISBLANK(INDEX('Policy Characteristics'!G:G,MATCH($C705,'Policy Characteristics'!$C:$C,0))),"",INDEX('Policy Characteristics'!G:G,MATCH($C705,'Policy Characteristics'!$C:$C,0)))</f>
        <v>1</v>
      </c>
      <c r="N705" s="380">
        <f>IF(ISBLANK(INDEX('Policy Characteristics'!H:H,MATCH($C705,'Policy Characteristics'!$C:$C,0))),"",INDEX('Policy Characteristics'!H:H,MATCH($C705,'Policy Characteristics'!$C:$C,0)))</f>
        <v>0.01</v>
      </c>
      <c r="O705" s="358" t="str">
        <f>IF(ISBLANK(INDEX('Policy Characteristics'!I:I,MATCH($C705,'Policy Characteristics'!$C:$C,0))),"",INDEX('Policy Characteristics'!I:I,MATCH($C705,'Policy Characteristics'!$C:$C,0)))</f>
        <v>% of fuel shifted</v>
      </c>
      <c r="P705" s="358"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5" s="358" t="str">
        <f>IF(ISBLANK(INDEX('Policy Characteristics'!K:K,MATCH($C705,'Policy Characteristics'!$C:$C,0))),"",INDEX('Policy Characteristics'!K:K,MATCH($C705,'Policy Characteristics'!$C:$C,0)))</f>
        <v>industry-ag-main.html#fuel-switching</v>
      </c>
      <c r="R705" s="358" t="str">
        <f>IF(ISBLANK(INDEX('Policy Characteristics'!L:L,MATCH($C705,'Policy Characteristics'!$C:$C,0))),"",INDEX('Policy Characteristics'!L:L,MATCH($C705,'Policy Characteristics'!$C:$C,0)))</f>
        <v>industry-elec-and-hydrogen.html</v>
      </c>
    </row>
    <row r="706" spans="1:18" x14ac:dyDescent="0.35">
      <c r="A706" s="358" t="str">
        <f>IF(ISBLANK(INDEX('Policy Characteristics'!A:A,MATCH($C706,'Policy Characteristics'!$C:$C,0))),"",INDEX('Policy Characteristics'!A:A,MATCH($C706,'Policy Characteristics'!$C:$C,0)))</f>
        <v>Industry</v>
      </c>
      <c r="B706" s="358" t="str">
        <f>IF(ISBLANK(INDEX('Policy Characteristics'!B:B,MATCH($C706,'Policy Characteristics'!$C:$C,0))),"",INDEX('Policy Characteristics'!B:B,MATCH($C706,'Policy Characteristics'!$C:$C,0)))</f>
        <v>Electrification + Hydrogen</v>
      </c>
      <c r="C706" s="362" t="str">
        <f t="shared" si="36"/>
        <v>Fraction of Industrial Fuel Use Shifted to Other Fuels</v>
      </c>
      <c r="D706" s="9" t="s">
        <v>3242</v>
      </c>
      <c r="E706" s="53" t="s">
        <v>2804</v>
      </c>
      <c r="F706" s="195" t="s">
        <v>3245</v>
      </c>
      <c r="G706" s="53" t="s">
        <v>3255</v>
      </c>
      <c r="H706" s="54">
        <v>1447</v>
      </c>
      <c r="I706" s="53" t="s">
        <v>46</v>
      </c>
      <c r="J706" s="360" t="str">
        <f>IF(ISBLANK(INDEX('Policy Characteristics'!D:D,MATCH($C706,'Policy Characteristics'!$C:$C,0))),"",INDEX('Policy Characteristics'!D:D,MATCH($C706,'Policy Characteristics'!$C:$C,0)))</f>
        <v>Electrification + Hydrogen</v>
      </c>
      <c r="K706" s="358" t="str">
        <f>IF(ISBLANK(INDEX('Policy Characteristics'!E:E,MATCH($C706,'Policy Characteristics'!$C:$C,0))),"",INDEX('Policy Characteristics'!E:E,MATCH($C706,'Policy Characteristics'!$C:$C,0)))</f>
        <v>indst fuel type shifting</v>
      </c>
      <c r="L706" s="380">
        <f>IF(ISBLANK(INDEX('Policy Characteristics'!F:F,MATCH($C706,'Policy Characteristics'!$C:$C,0))),"",INDEX('Policy Characteristics'!F:F,MATCH($C706,'Policy Characteristics'!$C:$C,0)))</f>
        <v>0</v>
      </c>
      <c r="M706" s="380">
        <f>IF(ISBLANK(INDEX('Policy Characteristics'!G:G,MATCH($C706,'Policy Characteristics'!$C:$C,0))),"",INDEX('Policy Characteristics'!G:G,MATCH($C706,'Policy Characteristics'!$C:$C,0)))</f>
        <v>1</v>
      </c>
      <c r="N706" s="380">
        <f>IF(ISBLANK(INDEX('Policy Characteristics'!H:H,MATCH($C706,'Policy Characteristics'!$C:$C,0))),"",INDEX('Policy Characteristics'!H:H,MATCH($C706,'Policy Characteristics'!$C:$C,0)))</f>
        <v>0.01</v>
      </c>
      <c r="O706" s="358" t="str">
        <f>IF(ISBLANK(INDEX('Policy Characteristics'!I:I,MATCH($C706,'Policy Characteristics'!$C:$C,0))),"",INDEX('Policy Characteristics'!I:I,MATCH($C706,'Policy Characteristics'!$C:$C,0)))</f>
        <v>% of fuel shifted</v>
      </c>
      <c r="P706" s="358"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6" s="358" t="str">
        <f>IF(ISBLANK(INDEX('Policy Characteristics'!K:K,MATCH($C706,'Policy Characteristics'!$C:$C,0))),"",INDEX('Policy Characteristics'!K:K,MATCH($C706,'Policy Characteristics'!$C:$C,0)))</f>
        <v>industry-ag-main.html#fuel-switching</v>
      </c>
      <c r="R706" s="358" t="str">
        <f>IF(ISBLANK(INDEX('Policy Characteristics'!L:L,MATCH($C706,'Policy Characteristics'!$C:$C,0))),"",INDEX('Policy Characteristics'!L:L,MATCH($C706,'Policy Characteristics'!$C:$C,0)))</f>
        <v>industry-elec-and-hydrogen.html</v>
      </c>
    </row>
    <row r="707" spans="1:18" x14ac:dyDescent="0.35">
      <c r="A707" s="358" t="str">
        <f>IF(ISBLANK(INDEX('Policy Characteristics'!A:A,MATCH($C707,'Policy Characteristics'!$C:$C,0))),"",INDEX('Policy Characteristics'!A:A,MATCH($C707,'Policy Characteristics'!$C:$C,0)))</f>
        <v>Industry</v>
      </c>
      <c r="B707" s="358" t="str">
        <f>IF(ISBLANK(INDEX('Policy Characteristics'!B:B,MATCH($C707,'Policy Characteristics'!$C:$C,0))),"",INDEX('Policy Characteristics'!B:B,MATCH($C707,'Policy Characteristics'!$C:$C,0)))</f>
        <v>Electrification + Hydrogen</v>
      </c>
      <c r="C707" s="362" t="str">
        <f t="shared" si="36"/>
        <v>Fraction of Industrial Fuel Use Shifted to Other Fuels</v>
      </c>
      <c r="D707" s="9" t="s">
        <v>3243</v>
      </c>
      <c r="E707" s="53" t="s">
        <v>2463</v>
      </c>
      <c r="F707" s="195" t="s">
        <v>3204</v>
      </c>
      <c r="G707" s="53" t="s">
        <v>3246</v>
      </c>
      <c r="H707" s="54">
        <v>1448</v>
      </c>
      <c r="I707" s="53" t="s">
        <v>45</v>
      </c>
      <c r="J707" s="360" t="str">
        <f>IF(ISBLANK(INDEX('Policy Characteristics'!D:D,MATCH($C707,'Policy Characteristics'!$C:$C,0))),"",INDEX('Policy Characteristics'!D:D,MATCH($C707,'Policy Characteristics'!$C:$C,0)))</f>
        <v>Electrification + Hydrogen</v>
      </c>
      <c r="K707" s="358" t="str">
        <f>IF(ISBLANK(INDEX('Policy Characteristics'!E:E,MATCH($C707,'Policy Characteristics'!$C:$C,0))),"",INDEX('Policy Characteristics'!E:E,MATCH($C707,'Policy Characteristics'!$C:$C,0)))</f>
        <v>indst fuel type shifting</v>
      </c>
      <c r="L707" s="380">
        <f>IF(ISBLANK(INDEX('Policy Characteristics'!F:F,MATCH($C707,'Policy Characteristics'!$C:$C,0))),"",INDEX('Policy Characteristics'!F:F,MATCH($C707,'Policy Characteristics'!$C:$C,0)))</f>
        <v>0</v>
      </c>
      <c r="M707" s="380">
        <f>IF(ISBLANK(INDEX('Policy Characteristics'!G:G,MATCH($C707,'Policy Characteristics'!$C:$C,0))),"",INDEX('Policy Characteristics'!G:G,MATCH($C707,'Policy Characteristics'!$C:$C,0)))</f>
        <v>1</v>
      </c>
      <c r="N707" s="380">
        <f>IF(ISBLANK(INDEX('Policy Characteristics'!H:H,MATCH($C707,'Policy Characteristics'!$C:$C,0))),"",INDEX('Policy Characteristics'!H:H,MATCH($C707,'Policy Characteristics'!$C:$C,0)))</f>
        <v>0.01</v>
      </c>
      <c r="O707" s="358" t="str">
        <f>IF(ISBLANK(INDEX('Policy Characteristics'!I:I,MATCH($C707,'Policy Characteristics'!$C:$C,0))),"",INDEX('Policy Characteristics'!I:I,MATCH($C707,'Policy Characteristics'!$C:$C,0)))</f>
        <v>% of fuel shifted</v>
      </c>
      <c r="P707" s="358"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7" s="358" t="str">
        <f>IF(ISBLANK(INDEX('Policy Characteristics'!K:K,MATCH($C707,'Policy Characteristics'!$C:$C,0))),"",INDEX('Policy Characteristics'!K:K,MATCH($C707,'Policy Characteristics'!$C:$C,0)))</f>
        <v>industry-ag-main.html#fuel-switching</v>
      </c>
      <c r="R707" s="358" t="str">
        <f>IF(ISBLANK(INDEX('Policy Characteristics'!L:L,MATCH($C707,'Policy Characteristics'!$C:$C,0))),"",INDEX('Policy Characteristics'!L:L,MATCH($C707,'Policy Characteristics'!$C:$C,0)))</f>
        <v>industry-elec-and-hydrogen.html</v>
      </c>
    </row>
    <row r="708" spans="1:18" x14ac:dyDescent="0.35">
      <c r="A708" s="358" t="str">
        <f>IF(ISBLANK(INDEX('Policy Characteristics'!A:A,MATCH($C708,'Policy Characteristics'!$C:$C,0))),"",INDEX('Policy Characteristics'!A:A,MATCH($C708,'Policy Characteristics'!$C:$C,0)))</f>
        <v>Industry</v>
      </c>
      <c r="B708" s="358" t="str">
        <f>IF(ISBLANK(INDEX('Policy Characteristics'!B:B,MATCH($C708,'Policy Characteristics'!$C:$C,0))),"",INDEX('Policy Characteristics'!B:B,MATCH($C708,'Policy Characteristics'!$C:$C,0)))</f>
        <v>Electrification + Hydrogen</v>
      </c>
      <c r="C708" s="362" t="str">
        <f t="shared" si="36"/>
        <v>Fraction of Industrial Fuel Use Shifted to Other Fuels</v>
      </c>
      <c r="D708" s="9" t="s">
        <v>3243</v>
      </c>
      <c r="E708" s="53" t="s">
        <v>2464</v>
      </c>
      <c r="F708" s="195" t="s">
        <v>3204</v>
      </c>
      <c r="G708" s="53" t="s">
        <v>3247</v>
      </c>
      <c r="H708" s="54">
        <v>1449</v>
      </c>
      <c r="I708" s="53" t="s">
        <v>46</v>
      </c>
      <c r="J708" s="360" t="str">
        <f>IF(ISBLANK(INDEX('Policy Characteristics'!D:D,MATCH($C708,'Policy Characteristics'!$C:$C,0))),"",INDEX('Policy Characteristics'!D:D,MATCH($C708,'Policy Characteristics'!$C:$C,0)))</f>
        <v>Electrification + Hydrogen</v>
      </c>
      <c r="K708" s="358" t="str">
        <f>IF(ISBLANK(INDEX('Policy Characteristics'!E:E,MATCH($C708,'Policy Characteristics'!$C:$C,0))),"",INDEX('Policy Characteristics'!E:E,MATCH($C708,'Policy Characteristics'!$C:$C,0)))</f>
        <v>indst fuel type shifting</v>
      </c>
      <c r="L708" s="380">
        <f>IF(ISBLANK(INDEX('Policy Characteristics'!F:F,MATCH($C708,'Policy Characteristics'!$C:$C,0))),"",INDEX('Policy Characteristics'!F:F,MATCH($C708,'Policy Characteristics'!$C:$C,0)))</f>
        <v>0</v>
      </c>
      <c r="M708" s="380">
        <f>IF(ISBLANK(INDEX('Policy Characteristics'!G:G,MATCH($C708,'Policy Characteristics'!$C:$C,0))),"",INDEX('Policy Characteristics'!G:G,MATCH($C708,'Policy Characteristics'!$C:$C,0)))</f>
        <v>1</v>
      </c>
      <c r="N708" s="380">
        <f>IF(ISBLANK(INDEX('Policy Characteristics'!H:H,MATCH($C708,'Policy Characteristics'!$C:$C,0))),"",INDEX('Policy Characteristics'!H:H,MATCH($C708,'Policy Characteristics'!$C:$C,0)))</f>
        <v>0.01</v>
      </c>
      <c r="O708" s="358" t="str">
        <f>IF(ISBLANK(INDEX('Policy Characteristics'!I:I,MATCH($C708,'Policy Characteristics'!$C:$C,0))),"",INDEX('Policy Characteristics'!I:I,MATCH($C708,'Policy Characteristics'!$C:$C,0)))</f>
        <v>% of fuel shifted</v>
      </c>
      <c r="P708" s="358"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8" s="358" t="str">
        <f>IF(ISBLANK(INDEX('Policy Characteristics'!K:K,MATCH($C708,'Policy Characteristics'!$C:$C,0))),"",INDEX('Policy Characteristics'!K:K,MATCH($C708,'Policy Characteristics'!$C:$C,0)))</f>
        <v>industry-ag-main.html#fuel-switching</v>
      </c>
      <c r="R708" s="358" t="str">
        <f>IF(ISBLANK(INDEX('Policy Characteristics'!L:L,MATCH($C708,'Policy Characteristics'!$C:$C,0))),"",INDEX('Policy Characteristics'!L:L,MATCH($C708,'Policy Characteristics'!$C:$C,0)))</f>
        <v>industry-elec-and-hydrogen.html</v>
      </c>
    </row>
    <row r="709" spans="1:18" x14ac:dyDescent="0.35">
      <c r="A709" s="358" t="str">
        <f>IF(ISBLANK(INDEX('Policy Characteristics'!A:A,MATCH($C709,'Policy Characteristics'!$C:$C,0))),"",INDEX('Policy Characteristics'!A:A,MATCH($C709,'Policy Characteristics'!$C:$C,0)))</f>
        <v>Industry</v>
      </c>
      <c r="B709" s="358" t="str">
        <f>IF(ISBLANK(INDEX('Policy Characteristics'!B:B,MATCH($C709,'Policy Characteristics'!$C:$C,0))),"",INDEX('Policy Characteristics'!B:B,MATCH($C709,'Policy Characteristics'!$C:$C,0)))</f>
        <v>Electrification + Hydrogen</v>
      </c>
      <c r="C709" s="362" t="str">
        <f t="shared" si="36"/>
        <v>Fraction of Industrial Fuel Use Shifted to Other Fuels</v>
      </c>
      <c r="D709" s="9" t="s">
        <v>3243</v>
      </c>
      <c r="E709" s="53" t="s">
        <v>2465</v>
      </c>
      <c r="F709" s="195" t="s">
        <v>3204</v>
      </c>
      <c r="G709" s="53" t="s">
        <v>3248</v>
      </c>
      <c r="H709" s="54">
        <v>1450</v>
      </c>
      <c r="I709" s="53" t="s">
        <v>46</v>
      </c>
      <c r="J709" s="360" t="str">
        <f>IF(ISBLANK(INDEX('Policy Characteristics'!D:D,MATCH($C709,'Policy Characteristics'!$C:$C,0))),"",INDEX('Policy Characteristics'!D:D,MATCH($C709,'Policy Characteristics'!$C:$C,0)))</f>
        <v>Electrification + Hydrogen</v>
      </c>
      <c r="K709" s="358" t="str">
        <f>IF(ISBLANK(INDEX('Policy Characteristics'!E:E,MATCH($C709,'Policy Characteristics'!$C:$C,0))),"",INDEX('Policy Characteristics'!E:E,MATCH($C709,'Policy Characteristics'!$C:$C,0)))</f>
        <v>indst fuel type shifting</v>
      </c>
      <c r="L709" s="380">
        <f>IF(ISBLANK(INDEX('Policy Characteristics'!F:F,MATCH($C709,'Policy Characteristics'!$C:$C,0))),"",INDEX('Policy Characteristics'!F:F,MATCH($C709,'Policy Characteristics'!$C:$C,0)))</f>
        <v>0</v>
      </c>
      <c r="M709" s="380">
        <f>IF(ISBLANK(INDEX('Policy Characteristics'!G:G,MATCH($C709,'Policy Characteristics'!$C:$C,0))),"",INDEX('Policy Characteristics'!G:G,MATCH($C709,'Policy Characteristics'!$C:$C,0)))</f>
        <v>1</v>
      </c>
      <c r="N709" s="380">
        <f>IF(ISBLANK(INDEX('Policy Characteristics'!H:H,MATCH($C709,'Policy Characteristics'!$C:$C,0))),"",INDEX('Policy Characteristics'!H:H,MATCH($C709,'Policy Characteristics'!$C:$C,0)))</f>
        <v>0.01</v>
      </c>
      <c r="O709" s="358" t="str">
        <f>IF(ISBLANK(INDEX('Policy Characteristics'!I:I,MATCH($C709,'Policy Characteristics'!$C:$C,0))),"",INDEX('Policy Characteristics'!I:I,MATCH($C709,'Policy Characteristics'!$C:$C,0)))</f>
        <v>% of fuel shifted</v>
      </c>
      <c r="P709" s="358"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9" s="358" t="str">
        <f>IF(ISBLANK(INDEX('Policy Characteristics'!K:K,MATCH($C709,'Policy Characteristics'!$C:$C,0))),"",INDEX('Policy Characteristics'!K:K,MATCH($C709,'Policy Characteristics'!$C:$C,0)))</f>
        <v>industry-ag-main.html#fuel-switching</v>
      </c>
      <c r="R709" s="358" t="str">
        <f>IF(ISBLANK(INDEX('Policy Characteristics'!L:L,MATCH($C709,'Policy Characteristics'!$C:$C,0))),"",INDEX('Policy Characteristics'!L:L,MATCH($C709,'Policy Characteristics'!$C:$C,0)))</f>
        <v>industry-elec-and-hydrogen.html</v>
      </c>
    </row>
    <row r="710" spans="1:18" x14ac:dyDescent="0.35">
      <c r="A710" s="358" t="str">
        <f>IF(ISBLANK(INDEX('Policy Characteristics'!A:A,MATCH($C710,'Policy Characteristics'!$C:$C,0))),"",INDEX('Policy Characteristics'!A:A,MATCH($C710,'Policy Characteristics'!$C:$C,0)))</f>
        <v>Industry</v>
      </c>
      <c r="B710" s="358" t="str">
        <f>IF(ISBLANK(INDEX('Policy Characteristics'!B:B,MATCH($C710,'Policy Characteristics'!$C:$C,0))),"",INDEX('Policy Characteristics'!B:B,MATCH($C710,'Policy Characteristics'!$C:$C,0)))</f>
        <v>Electrification + Hydrogen</v>
      </c>
      <c r="C710" s="362" t="str">
        <f t="shared" si="36"/>
        <v>Fraction of Industrial Fuel Use Shifted to Other Fuels</v>
      </c>
      <c r="D710" s="9" t="s">
        <v>3243</v>
      </c>
      <c r="E710" s="53" t="s">
        <v>2466</v>
      </c>
      <c r="F710" s="195" t="s">
        <v>3204</v>
      </c>
      <c r="G710" s="53" t="s">
        <v>3249</v>
      </c>
      <c r="H710" s="54">
        <v>1451</v>
      </c>
      <c r="I710" s="53" t="s">
        <v>46</v>
      </c>
      <c r="J710" s="360" t="str">
        <f>IF(ISBLANK(INDEX('Policy Characteristics'!D:D,MATCH($C710,'Policy Characteristics'!$C:$C,0))),"",INDEX('Policy Characteristics'!D:D,MATCH($C710,'Policy Characteristics'!$C:$C,0)))</f>
        <v>Electrification + Hydrogen</v>
      </c>
      <c r="K710" s="358" t="str">
        <f>IF(ISBLANK(INDEX('Policy Characteristics'!E:E,MATCH($C710,'Policy Characteristics'!$C:$C,0))),"",INDEX('Policy Characteristics'!E:E,MATCH($C710,'Policy Characteristics'!$C:$C,0)))</f>
        <v>indst fuel type shifting</v>
      </c>
      <c r="L710" s="380">
        <f>IF(ISBLANK(INDEX('Policy Characteristics'!F:F,MATCH($C710,'Policy Characteristics'!$C:$C,0))),"",INDEX('Policy Characteristics'!F:F,MATCH($C710,'Policy Characteristics'!$C:$C,0)))</f>
        <v>0</v>
      </c>
      <c r="M710" s="380">
        <f>IF(ISBLANK(INDEX('Policy Characteristics'!G:G,MATCH($C710,'Policy Characteristics'!$C:$C,0))),"",INDEX('Policy Characteristics'!G:G,MATCH($C710,'Policy Characteristics'!$C:$C,0)))</f>
        <v>1</v>
      </c>
      <c r="N710" s="380">
        <f>IF(ISBLANK(INDEX('Policy Characteristics'!H:H,MATCH($C710,'Policy Characteristics'!$C:$C,0))),"",INDEX('Policy Characteristics'!H:H,MATCH($C710,'Policy Characteristics'!$C:$C,0)))</f>
        <v>0.01</v>
      </c>
      <c r="O710" s="358" t="str">
        <f>IF(ISBLANK(INDEX('Policy Characteristics'!I:I,MATCH($C710,'Policy Characteristics'!$C:$C,0))),"",INDEX('Policy Characteristics'!I:I,MATCH($C710,'Policy Characteristics'!$C:$C,0)))</f>
        <v>% of fuel shifted</v>
      </c>
      <c r="P710" s="358"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10" s="358" t="str">
        <f>IF(ISBLANK(INDEX('Policy Characteristics'!K:K,MATCH($C710,'Policy Characteristics'!$C:$C,0))),"",INDEX('Policy Characteristics'!K:K,MATCH($C710,'Policy Characteristics'!$C:$C,0)))</f>
        <v>industry-ag-main.html#fuel-switching</v>
      </c>
      <c r="R710" s="358" t="str">
        <f>IF(ISBLANK(INDEX('Policy Characteristics'!L:L,MATCH($C710,'Policy Characteristics'!$C:$C,0))),"",INDEX('Policy Characteristics'!L:L,MATCH($C710,'Policy Characteristics'!$C:$C,0)))</f>
        <v>industry-elec-and-hydrogen.html</v>
      </c>
    </row>
    <row r="711" spans="1:18" x14ac:dyDescent="0.35">
      <c r="A711" s="358" t="str">
        <f>IF(ISBLANK(INDEX('Policy Characteristics'!A:A,MATCH($C711,'Policy Characteristics'!$C:$C,0))),"",INDEX('Policy Characteristics'!A:A,MATCH($C711,'Policy Characteristics'!$C:$C,0)))</f>
        <v>Industry</v>
      </c>
      <c r="B711" s="358" t="str">
        <f>IF(ISBLANK(INDEX('Policy Characteristics'!B:B,MATCH($C711,'Policy Characteristics'!$C:$C,0))),"",INDEX('Policy Characteristics'!B:B,MATCH($C711,'Policy Characteristics'!$C:$C,0)))</f>
        <v>Electrification + Hydrogen</v>
      </c>
      <c r="C711" s="362" t="str">
        <f t="shared" si="36"/>
        <v>Fraction of Industrial Fuel Use Shifted to Other Fuels</v>
      </c>
      <c r="D711" s="9" t="s">
        <v>3243</v>
      </c>
      <c r="E711" s="53" t="s">
        <v>2467</v>
      </c>
      <c r="F711" s="195" t="s">
        <v>3204</v>
      </c>
      <c r="G711" s="53" t="s">
        <v>3250</v>
      </c>
      <c r="H711" s="54">
        <v>1452</v>
      </c>
      <c r="I711" s="53" t="s">
        <v>46</v>
      </c>
      <c r="J711" s="360" t="str">
        <f>IF(ISBLANK(INDEX('Policy Characteristics'!D:D,MATCH($C711,'Policy Characteristics'!$C:$C,0))),"",INDEX('Policy Characteristics'!D:D,MATCH($C711,'Policy Characteristics'!$C:$C,0)))</f>
        <v>Electrification + Hydrogen</v>
      </c>
      <c r="K711" s="358" t="str">
        <f>IF(ISBLANK(INDEX('Policy Characteristics'!E:E,MATCH($C711,'Policy Characteristics'!$C:$C,0))),"",INDEX('Policy Characteristics'!E:E,MATCH($C711,'Policy Characteristics'!$C:$C,0)))</f>
        <v>indst fuel type shifting</v>
      </c>
      <c r="L711" s="380">
        <f>IF(ISBLANK(INDEX('Policy Characteristics'!F:F,MATCH($C711,'Policy Characteristics'!$C:$C,0))),"",INDEX('Policy Characteristics'!F:F,MATCH($C711,'Policy Characteristics'!$C:$C,0)))</f>
        <v>0</v>
      </c>
      <c r="M711" s="380">
        <f>IF(ISBLANK(INDEX('Policy Characteristics'!G:G,MATCH($C711,'Policy Characteristics'!$C:$C,0))),"",INDEX('Policy Characteristics'!G:G,MATCH($C711,'Policy Characteristics'!$C:$C,0)))</f>
        <v>1</v>
      </c>
      <c r="N711" s="380">
        <f>IF(ISBLANK(INDEX('Policy Characteristics'!H:H,MATCH($C711,'Policy Characteristics'!$C:$C,0))),"",INDEX('Policy Characteristics'!H:H,MATCH($C711,'Policy Characteristics'!$C:$C,0)))</f>
        <v>0.01</v>
      </c>
      <c r="O711" s="358" t="str">
        <f>IF(ISBLANK(INDEX('Policy Characteristics'!I:I,MATCH($C711,'Policy Characteristics'!$C:$C,0))),"",INDEX('Policy Characteristics'!I:I,MATCH($C711,'Policy Characteristics'!$C:$C,0)))</f>
        <v>% of fuel shifted</v>
      </c>
      <c r="P711" s="358"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11" s="358" t="str">
        <f>IF(ISBLANK(INDEX('Policy Characteristics'!K:K,MATCH($C711,'Policy Characteristics'!$C:$C,0))),"",INDEX('Policy Characteristics'!K:K,MATCH($C711,'Policy Characteristics'!$C:$C,0)))</f>
        <v>industry-ag-main.html#fuel-switching</v>
      </c>
      <c r="R711" s="358" t="str">
        <f>IF(ISBLANK(INDEX('Policy Characteristics'!L:L,MATCH($C711,'Policy Characteristics'!$C:$C,0))),"",INDEX('Policy Characteristics'!L:L,MATCH($C711,'Policy Characteristics'!$C:$C,0)))</f>
        <v>industry-elec-and-hydrogen.html</v>
      </c>
    </row>
    <row r="712" spans="1:18" x14ac:dyDescent="0.35">
      <c r="A712" s="358" t="str">
        <f>IF(ISBLANK(INDEX('Policy Characteristics'!A:A,MATCH($C712,'Policy Characteristics'!$C:$C,0))),"",INDEX('Policy Characteristics'!A:A,MATCH($C712,'Policy Characteristics'!$C:$C,0)))</f>
        <v>Industry</v>
      </c>
      <c r="B712" s="358" t="str">
        <f>IF(ISBLANK(INDEX('Policy Characteristics'!B:B,MATCH($C712,'Policy Characteristics'!$C:$C,0))),"",INDEX('Policy Characteristics'!B:B,MATCH($C712,'Policy Characteristics'!$C:$C,0)))</f>
        <v>Electrification + Hydrogen</v>
      </c>
      <c r="C712" s="362" t="str">
        <f t="shared" si="36"/>
        <v>Fraction of Industrial Fuel Use Shifted to Other Fuels</v>
      </c>
      <c r="D712" s="9" t="s">
        <v>3243</v>
      </c>
      <c r="E712" s="53" t="s">
        <v>2468</v>
      </c>
      <c r="F712" s="195" t="s">
        <v>3204</v>
      </c>
      <c r="G712" s="53" t="s">
        <v>3251</v>
      </c>
      <c r="H712" s="54">
        <v>1453</v>
      </c>
      <c r="I712" s="53" t="s">
        <v>46</v>
      </c>
      <c r="J712" s="360" t="str">
        <f>IF(ISBLANK(INDEX('Policy Characteristics'!D:D,MATCH($C712,'Policy Characteristics'!$C:$C,0))),"",INDEX('Policy Characteristics'!D:D,MATCH($C712,'Policy Characteristics'!$C:$C,0)))</f>
        <v>Electrification + Hydrogen</v>
      </c>
      <c r="K712" s="358" t="str">
        <f>IF(ISBLANK(INDEX('Policy Characteristics'!E:E,MATCH($C712,'Policy Characteristics'!$C:$C,0))),"",INDEX('Policy Characteristics'!E:E,MATCH($C712,'Policy Characteristics'!$C:$C,0)))</f>
        <v>indst fuel type shifting</v>
      </c>
      <c r="L712" s="380">
        <f>IF(ISBLANK(INDEX('Policy Characteristics'!F:F,MATCH($C712,'Policy Characteristics'!$C:$C,0))),"",INDEX('Policy Characteristics'!F:F,MATCH($C712,'Policy Characteristics'!$C:$C,0)))</f>
        <v>0</v>
      </c>
      <c r="M712" s="380">
        <f>IF(ISBLANK(INDEX('Policy Characteristics'!G:G,MATCH($C712,'Policy Characteristics'!$C:$C,0))),"",INDEX('Policy Characteristics'!G:G,MATCH($C712,'Policy Characteristics'!$C:$C,0)))</f>
        <v>1</v>
      </c>
      <c r="N712" s="380">
        <f>IF(ISBLANK(INDEX('Policy Characteristics'!H:H,MATCH($C712,'Policy Characteristics'!$C:$C,0))),"",INDEX('Policy Characteristics'!H:H,MATCH($C712,'Policy Characteristics'!$C:$C,0)))</f>
        <v>0.01</v>
      </c>
      <c r="O712" s="358" t="str">
        <f>IF(ISBLANK(INDEX('Policy Characteristics'!I:I,MATCH($C712,'Policy Characteristics'!$C:$C,0))),"",INDEX('Policy Characteristics'!I:I,MATCH($C712,'Policy Characteristics'!$C:$C,0)))</f>
        <v>% of fuel shifted</v>
      </c>
      <c r="P712" s="358"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12" s="358" t="str">
        <f>IF(ISBLANK(INDEX('Policy Characteristics'!K:K,MATCH($C712,'Policy Characteristics'!$C:$C,0))),"",INDEX('Policy Characteristics'!K:K,MATCH($C712,'Policy Characteristics'!$C:$C,0)))</f>
        <v>industry-ag-main.html#fuel-switching</v>
      </c>
      <c r="R712" s="358" t="str">
        <f>IF(ISBLANK(INDEX('Policy Characteristics'!L:L,MATCH($C712,'Policy Characteristics'!$C:$C,0))),"",INDEX('Policy Characteristics'!L:L,MATCH($C712,'Policy Characteristics'!$C:$C,0)))</f>
        <v>industry-elec-and-hydrogen.html</v>
      </c>
    </row>
    <row r="713" spans="1:18" x14ac:dyDescent="0.35">
      <c r="A713" s="358" t="str">
        <f>IF(ISBLANK(INDEX('Policy Characteristics'!A:A,MATCH($C713,'Policy Characteristics'!$C:$C,0))),"",INDEX('Policy Characteristics'!A:A,MATCH($C713,'Policy Characteristics'!$C:$C,0)))</f>
        <v>Industry</v>
      </c>
      <c r="B713" s="358" t="str">
        <f>IF(ISBLANK(INDEX('Policy Characteristics'!B:B,MATCH($C713,'Policy Characteristics'!$C:$C,0))),"",INDEX('Policy Characteristics'!B:B,MATCH($C713,'Policy Characteristics'!$C:$C,0)))</f>
        <v>Electrification + Hydrogen</v>
      </c>
      <c r="C713" s="362" t="str">
        <f t="shared" si="36"/>
        <v>Fraction of Industrial Fuel Use Shifted to Other Fuels</v>
      </c>
      <c r="D713" s="9" t="s">
        <v>3243</v>
      </c>
      <c r="E713" s="53" t="s">
        <v>2805</v>
      </c>
      <c r="F713" s="195" t="s">
        <v>3204</v>
      </c>
      <c r="G713" s="53" t="s">
        <v>3252</v>
      </c>
      <c r="H713" s="54">
        <v>1454</v>
      </c>
      <c r="I713" s="53" t="s">
        <v>46</v>
      </c>
      <c r="J713" s="360" t="str">
        <f>IF(ISBLANK(INDEX('Policy Characteristics'!D:D,MATCH($C713,'Policy Characteristics'!$C:$C,0))),"",INDEX('Policy Characteristics'!D:D,MATCH($C713,'Policy Characteristics'!$C:$C,0)))</f>
        <v>Electrification + Hydrogen</v>
      </c>
      <c r="K713" s="358" t="str">
        <f>IF(ISBLANK(INDEX('Policy Characteristics'!E:E,MATCH($C713,'Policy Characteristics'!$C:$C,0))),"",INDEX('Policy Characteristics'!E:E,MATCH($C713,'Policy Characteristics'!$C:$C,0)))</f>
        <v>indst fuel type shifting</v>
      </c>
      <c r="L713" s="380">
        <f>IF(ISBLANK(INDEX('Policy Characteristics'!F:F,MATCH($C713,'Policy Characteristics'!$C:$C,0))),"",INDEX('Policy Characteristics'!F:F,MATCH($C713,'Policy Characteristics'!$C:$C,0)))</f>
        <v>0</v>
      </c>
      <c r="M713" s="380">
        <f>IF(ISBLANK(INDEX('Policy Characteristics'!G:G,MATCH($C713,'Policy Characteristics'!$C:$C,0))),"",INDEX('Policy Characteristics'!G:G,MATCH($C713,'Policy Characteristics'!$C:$C,0)))</f>
        <v>1</v>
      </c>
      <c r="N713" s="380">
        <f>IF(ISBLANK(INDEX('Policy Characteristics'!H:H,MATCH($C713,'Policy Characteristics'!$C:$C,0))),"",INDEX('Policy Characteristics'!H:H,MATCH($C713,'Policy Characteristics'!$C:$C,0)))</f>
        <v>0.01</v>
      </c>
      <c r="O713" s="358" t="str">
        <f>IF(ISBLANK(INDEX('Policy Characteristics'!I:I,MATCH($C713,'Policy Characteristics'!$C:$C,0))),"",INDEX('Policy Characteristics'!I:I,MATCH($C713,'Policy Characteristics'!$C:$C,0)))</f>
        <v>% of fuel shifted</v>
      </c>
      <c r="P713" s="358"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13" s="358" t="str">
        <f>IF(ISBLANK(INDEX('Policy Characteristics'!K:K,MATCH($C713,'Policy Characteristics'!$C:$C,0))),"",INDEX('Policy Characteristics'!K:K,MATCH($C713,'Policy Characteristics'!$C:$C,0)))</f>
        <v>industry-ag-main.html#fuel-switching</v>
      </c>
      <c r="R713" s="358" t="str">
        <f>IF(ISBLANK(INDEX('Policy Characteristics'!L:L,MATCH($C713,'Policy Characteristics'!$C:$C,0))),"",INDEX('Policy Characteristics'!L:L,MATCH($C713,'Policy Characteristics'!$C:$C,0)))</f>
        <v>industry-elec-and-hydrogen.html</v>
      </c>
    </row>
    <row r="714" spans="1:18" x14ac:dyDescent="0.35">
      <c r="A714" s="358" t="str">
        <f>IF(ISBLANK(INDEX('Policy Characteristics'!A:A,MATCH($C714,'Policy Characteristics'!$C:$C,0))),"",INDEX('Policy Characteristics'!A:A,MATCH($C714,'Policy Characteristics'!$C:$C,0)))</f>
        <v>Industry</v>
      </c>
      <c r="B714" s="358" t="str">
        <f>IF(ISBLANK(INDEX('Policy Characteristics'!B:B,MATCH($C714,'Policy Characteristics'!$C:$C,0))),"",INDEX('Policy Characteristics'!B:B,MATCH($C714,'Policy Characteristics'!$C:$C,0)))</f>
        <v>Electrification + Hydrogen</v>
      </c>
      <c r="C714" s="362" t="str">
        <f t="shared" si="36"/>
        <v>Fraction of Industrial Fuel Use Shifted to Other Fuels</v>
      </c>
      <c r="D714" s="9" t="s">
        <v>3243</v>
      </c>
      <c r="E714" s="53" t="s">
        <v>2806</v>
      </c>
      <c r="F714" s="195" t="s">
        <v>3204</v>
      </c>
      <c r="G714" s="53" t="s">
        <v>3253</v>
      </c>
      <c r="H714" s="54">
        <v>1455</v>
      </c>
      <c r="I714" s="53" t="s">
        <v>46</v>
      </c>
      <c r="J714" s="360" t="str">
        <f>IF(ISBLANK(INDEX('Policy Characteristics'!D:D,MATCH($C714,'Policy Characteristics'!$C:$C,0))),"",INDEX('Policy Characteristics'!D:D,MATCH($C714,'Policy Characteristics'!$C:$C,0)))</f>
        <v>Electrification + Hydrogen</v>
      </c>
      <c r="K714" s="358" t="str">
        <f>IF(ISBLANK(INDEX('Policy Characteristics'!E:E,MATCH($C714,'Policy Characteristics'!$C:$C,0))),"",INDEX('Policy Characteristics'!E:E,MATCH($C714,'Policy Characteristics'!$C:$C,0)))</f>
        <v>indst fuel type shifting</v>
      </c>
      <c r="L714" s="380">
        <f>IF(ISBLANK(INDEX('Policy Characteristics'!F:F,MATCH($C714,'Policy Characteristics'!$C:$C,0))),"",INDEX('Policy Characteristics'!F:F,MATCH($C714,'Policy Characteristics'!$C:$C,0)))</f>
        <v>0</v>
      </c>
      <c r="M714" s="380">
        <f>IF(ISBLANK(INDEX('Policy Characteristics'!G:G,MATCH($C714,'Policy Characteristics'!$C:$C,0))),"",INDEX('Policy Characteristics'!G:G,MATCH($C714,'Policy Characteristics'!$C:$C,0)))</f>
        <v>1</v>
      </c>
      <c r="N714" s="380">
        <f>IF(ISBLANK(INDEX('Policy Characteristics'!H:H,MATCH($C714,'Policy Characteristics'!$C:$C,0))),"",INDEX('Policy Characteristics'!H:H,MATCH($C714,'Policy Characteristics'!$C:$C,0)))</f>
        <v>0.01</v>
      </c>
      <c r="O714" s="358" t="str">
        <f>IF(ISBLANK(INDEX('Policy Characteristics'!I:I,MATCH($C714,'Policy Characteristics'!$C:$C,0))),"",INDEX('Policy Characteristics'!I:I,MATCH($C714,'Policy Characteristics'!$C:$C,0)))</f>
        <v>% of fuel shifted</v>
      </c>
      <c r="P714" s="358"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14" s="358" t="str">
        <f>IF(ISBLANK(INDEX('Policy Characteristics'!K:K,MATCH($C714,'Policy Characteristics'!$C:$C,0))),"",INDEX('Policy Characteristics'!K:K,MATCH($C714,'Policy Characteristics'!$C:$C,0)))</f>
        <v>industry-ag-main.html#fuel-switching</v>
      </c>
      <c r="R714" s="358" t="str">
        <f>IF(ISBLANK(INDEX('Policy Characteristics'!L:L,MATCH($C714,'Policy Characteristics'!$C:$C,0))),"",INDEX('Policy Characteristics'!L:L,MATCH($C714,'Policy Characteristics'!$C:$C,0)))</f>
        <v>industry-elec-and-hydrogen.html</v>
      </c>
    </row>
    <row r="715" spans="1:18" x14ac:dyDescent="0.35">
      <c r="A715" s="358" t="str">
        <f>IF(ISBLANK(INDEX('Policy Characteristics'!A:A,MATCH($C715,'Policy Characteristics'!$C:$C,0))),"",INDEX('Policy Characteristics'!A:A,MATCH($C715,'Policy Characteristics'!$C:$C,0)))</f>
        <v>Industry</v>
      </c>
      <c r="B715" s="358" t="str">
        <f>IF(ISBLANK(INDEX('Policy Characteristics'!B:B,MATCH($C715,'Policy Characteristics'!$C:$C,0))),"",INDEX('Policy Characteristics'!B:B,MATCH($C715,'Policy Characteristics'!$C:$C,0)))</f>
        <v>Electrification + Hydrogen</v>
      </c>
      <c r="C715" s="362" t="str">
        <f t="shared" si="36"/>
        <v>Fraction of Industrial Fuel Use Shifted to Other Fuels</v>
      </c>
      <c r="D715" s="9" t="s">
        <v>3243</v>
      </c>
      <c r="E715" s="53" t="s">
        <v>2807</v>
      </c>
      <c r="F715" s="195" t="s">
        <v>3204</v>
      </c>
      <c r="G715" s="53" t="s">
        <v>3254</v>
      </c>
      <c r="H715" s="54">
        <v>1456</v>
      </c>
      <c r="I715" s="53" t="s">
        <v>46</v>
      </c>
      <c r="J715" s="360" t="str">
        <f>IF(ISBLANK(INDEX('Policy Characteristics'!D:D,MATCH($C715,'Policy Characteristics'!$C:$C,0))),"",INDEX('Policy Characteristics'!D:D,MATCH($C715,'Policy Characteristics'!$C:$C,0)))</f>
        <v>Electrification + Hydrogen</v>
      </c>
      <c r="K715" s="358" t="str">
        <f>IF(ISBLANK(INDEX('Policy Characteristics'!E:E,MATCH($C715,'Policy Characteristics'!$C:$C,0))),"",INDEX('Policy Characteristics'!E:E,MATCH($C715,'Policy Characteristics'!$C:$C,0)))</f>
        <v>indst fuel type shifting</v>
      </c>
      <c r="L715" s="380">
        <f>IF(ISBLANK(INDEX('Policy Characteristics'!F:F,MATCH($C715,'Policy Characteristics'!$C:$C,0))),"",INDEX('Policy Characteristics'!F:F,MATCH($C715,'Policy Characteristics'!$C:$C,0)))</f>
        <v>0</v>
      </c>
      <c r="M715" s="380">
        <f>IF(ISBLANK(INDEX('Policy Characteristics'!G:G,MATCH($C715,'Policy Characteristics'!$C:$C,0))),"",INDEX('Policy Characteristics'!G:G,MATCH($C715,'Policy Characteristics'!$C:$C,0)))</f>
        <v>1</v>
      </c>
      <c r="N715" s="380">
        <f>IF(ISBLANK(INDEX('Policy Characteristics'!H:H,MATCH($C715,'Policy Characteristics'!$C:$C,0))),"",INDEX('Policy Characteristics'!H:H,MATCH($C715,'Policy Characteristics'!$C:$C,0)))</f>
        <v>0.01</v>
      </c>
      <c r="O715" s="358" t="str">
        <f>IF(ISBLANK(INDEX('Policy Characteristics'!I:I,MATCH($C715,'Policy Characteristics'!$C:$C,0))),"",INDEX('Policy Characteristics'!I:I,MATCH($C715,'Policy Characteristics'!$C:$C,0)))</f>
        <v>% of fuel shifted</v>
      </c>
      <c r="P715" s="358"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15" s="358" t="str">
        <f>IF(ISBLANK(INDEX('Policy Characteristics'!K:K,MATCH($C715,'Policy Characteristics'!$C:$C,0))),"",INDEX('Policy Characteristics'!K:K,MATCH($C715,'Policy Characteristics'!$C:$C,0)))</f>
        <v>industry-ag-main.html#fuel-switching</v>
      </c>
      <c r="R715" s="358" t="str">
        <f>IF(ISBLANK(INDEX('Policy Characteristics'!L:L,MATCH($C715,'Policy Characteristics'!$C:$C,0))),"",INDEX('Policy Characteristics'!L:L,MATCH($C715,'Policy Characteristics'!$C:$C,0)))</f>
        <v>industry-elec-and-hydrogen.html</v>
      </c>
    </row>
    <row r="716" spans="1:18" x14ac:dyDescent="0.35">
      <c r="A716" s="358" t="str">
        <f>IF(ISBLANK(INDEX('Policy Characteristics'!A:A,MATCH($C716,'Policy Characteristics'!$C:$C,0))),"",INDEX('Policy Characteristics'!A:A,MATCH($C716,'Policy Characteristics'!$C:$C,0)))</f>
        <v>Industry</v>
      </c>
      <c r="B716" s="358" t="str">
        <f>IF(ISBLANK(INDEX('Policy Characteristics'!B:B,MATCH($C716,'Policy Characteristics'!$C:$C,0))),"",INDEX('Policy Characteristics'!B:B,MATCH($C716,'Policy Characteristics'!$C:$C,0)))</f>
        <v>Electrification + Hydrogen</v>
      </c>
      <c r="C716" s="362" t="str">
        <f t="shared" si="36"/>
        <v>Fraction of Industrial Fuel Use Shifted to Other Fuels</v>
      </c>
      <c r="D716" s="9" t="s">
        <v>3243</v>
      </c>
      <c r="E716" s="53" t="s">
        <v>2804</v>
      </c>
      <c r="F716" s="195" t="s">
        <v>3204</v>
      </c>
      <c r="G716" s="53" t="s">
        <v>3255</v>
      </c>
      <c r="H716" s="54">
        <v>1457</v>
      </c>
      <c r="I716" s="53" t="s">
        <v>45</v>
      </c>
      <c r="J716" s="360" t="str">
        <f>IF(ISBLANK(INDEX('Policy Characteristics'!D:D,MATCH($C716,'Policy Characteristics'!$C:$C,0))),"",INDEX('Policy Characteristics'!D:D,MATCH($C716,'Policy Characteristics'!$C:$C,0)))</f>
        <v>Electrification + Hydrogen</v>
      </c>
      <c r="K716" s="358" t="str">
        <f>IF(ISBLANK(INDEX('Policy Characteristics'!E:E,MATCH($C716,'Policy Characteristics'!$C:$C,0))),"",INDEX('Policy Characteristics'!E:E,MATCH($C716,'Policy Characteristics'!$C:$C,0)))</f>
        <v>indst fuel type shifting</v>
      </c>
      <c r="L716" s="380">
        <f>IF(ISBLANK(INDEX('Policy Characteristics'!F:F,MATCH($C716,'Policy Characteristics'!$C:$C,0))),"",INDEX('Policy Characteristics'!F:F,MATCH($C716,'Policy Characteristics'!$C:$C,0)))</f>
        <v>0</v>
      </c>
      <c r="M716" s="380">
        <f>IF(ISBLANK(INDEX('Policy Characteristics'!G:G,MATCH($C716,'Policy Characteristics'!$C:$C,0))),"",INDEX('Policy Characteristics'!G:G,MATCH($C716,'Policy Characteristics'!$C:$C,0)))</f>
        <v>1</v>
      </c>
      <c r="N716" s="380">
        <f>IF(ISBLANK(INDEX('Policy Characteristics'!H:H,MATCH($C716,'Policy Characteristics'!$C:$C,0))),"",INDEX('Policy Characteristics'!H:H,MATCH($C716,'Policy Characteristics'!$C:$C,0)))</f>
        <v>0.01</v>
      </c>
      <c r="O716" s="358" t="str">
        <f>IF(ISBLANK(INDEX('Policy Characteristics'!I:I,MATCH($C716,'Policy Characteristics'!$C:$C,0))),"",INDEX('Policy Characteristics'!I:I,MATCH($C716,'Policy Characteristics'!$C:$C,0)))</f>
        <v>% of fuel shifted</v>
      </c>
      <c r="P716" s="358"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16" s="358" t="str">
        <f>IF(ISBLANK(INDEX('Policy Characteristics'!K:K,MATCH($C716,'Policy Characteristics'!$C:$C,0))),"",INDEX('Policy Characteristics'!K:K,MATCH($C716,'Policy Characteristics'!$C:$C,0)))</f>
        <v>industry-ag-main.html#fuel-switching</v>
      </c>
      <c r="R716" s="358" t="str">
        <f>IF(ISBLANK(INDEX('Policy Characteristics'!L:L,MATCH($C716,'Policy Characteristics'!$C:$C,0))),"",INDEX('Policy Characteristics'!L:L,MATCH($C716,'Policy Characteristics'!$C:$C,0)))</f>
        <v>industry-elec-and-hydrogen.html</v>
      </c>
    </row>
    <row r="717" spans="1:18" s="2" customFormat="1" x14ac:dyDescent="0.35">
      <c r="A717" s="358" t="str">
        <f>IF(ISBLANK(INDEX('Policy Characteristics'!A:A,MATCH($C717,'Policy Characteristics'!$C:$C,0))),"",INDEX('Policy Characteristics'!A:A,MATCH($C717,'Policy Characteristics'!$C:$C,0)))</f>
        <v>Industry</v>
      </c>
      <c r="B717" s="358" t="str">
        <f>IF(ISBLANK(INDEX('Policy Characteristics'!B:B,MATCH($C717,'Policy Characteristics'!$C:$C,0))),"",INDEX('Policy Characteristics'!B:B,MATCH($C717,'Policy Characteristics'!$C:$C,0)))</f>
        <v>F-Gas Substitution</v>
      </c>
      <c r="C717" s="361" t="s">
        <v>2884</v>
      </c>
      <c r="D717" s="9"/>
      <c r="E717" s="9"/>
      <c r="F717" s="9"/>
      <c r="G717" s="9"/>
      <c r="H717" s="56">
        <v>58</v>
      </c>
      <c r="I717" s="9" t="s">
        <v>45</v>
      </c>
      <c r="J717" s="360" t="str">
        <f>IF(ISBLANK(INDEX('Policy Characteristics'!D:D,MATCH($C717,'Policy Characteristics'!$C:$C,0))),"",INDEX('Policy Characteristics'!D:D,MATCH($C717,'Policy Characteristics'!$C:$C,0)))</f>
        <v>F-gas Measures</v>
      </c>
      <c r="K717" s="358" t="str">
        <f>IF(ISBLANK(INDEX('Policy Characteristics'!E:E,MATCH($C717,'Policy Characteristics'!$C:$C,0))),"",INDEX('Policy Characteristics'!E:E,MATCH($C717,'Policy Characteristics'!$C:$C,0)))</f>
        <v>indst f gas substitution</v>
      </c>
      <c r="L717" s="380">
        <f>IF(ISBLANK(INDEX('Policy Characteristics'!F:F,MATCH($C717,'Policy Characteristics'!$C:$C,0))),"",INDEX('Policy Characteristics'!F:F,MATCH($C717,'Policy Characteristics'!$C:$C,0)))</f>
        <v>0</v>
      </c>
      <c r="M717" s="380">
        <f>IF(ISBLANK(INDEX('Policy Characteristics'!G:G,MATCH($C717,'Policy Characteristics'!$C:$C,0))),"",INDEX('Policy Characteristics'!G:G,MATCH($C717,'Policy Characteristics'!$C:$C,0)))</f>
        <v>1</v>
      </c>
      <c r="N717" s="380">
        <f>IF(ISBLANK(INDEX('Policy Characteristics'!H:H,MATCH($C717,'Policy Characteristics'!$C:$C,0))),"",INDEX('Policy Characteristics'!H:H,MATCH($C717,'Policy Characteristics'!$C:$C,0)))</f>
        <v>0.01</v>
      </c>
      <c r="O717" s="358" t="str">
        <f>IF(ISBLANK(INDEX('Policy Characteristics'!I:I,MATCH($C717,'Policy Characteristics'!$C:$C,0))),"",INDEX('Policy Characteristics'!I:I,MATCH($C717,'Policy Characteristics'!$C:$C,0)))</f>
        <v>% of potential achieved</v>
      </c>
      <c r="P717" s="358" t="str">
        <f>IF(ISBLANK(INDEX('Policy Characteristics'!J:J,MATCH($C717,'Policy Characteristics'!$C:$C,0))),"",INDEX('Policy Characteristics'!J:J,MATCH($C717,'Policy Characteristics'!$C:$C,0)))</f>
        <v>**Description:** This policy reduces emissions of high-GWP, fluorinated gases (F-gases) from the industry sector by substituting less-harmful chemicals. // **Guidance for setting values:** If this policy is fully implemented, F-gas emissions in 2050 are reduced by 61%.</v>
      </c>
      <c r="Q717" s="358" t="str">
        <f>IF(ISBLANK(INDEX('Policy Characteristics'!K:K,MATCH($C717,'Policy Characteristics'!$C:$C,0))),"",INDEX('Policy Characteristics'!K:K,MATCH($C717,'Policy Characteristics'!$C:$C,0)))</f>
        <v>industry-ag-main.html#avoid-f-gases</v>
      </c>
      <c r="R717" s="358" t="str">
        <f>IF(ISBLANK(INDEX('Policy Characteristics'!L:L,MATCH($C717,'Policy Characteristics'!$C:$C,0))),"",INDEX('Policy Characteristics'!L:L,MATCH($C717,'Policy Characteristics'!$C:$C,0)))</f>
        <v>avoid-f-gases.html</v>
      </c>
    </row>
    <row r="718" spans="1:18" s="2" customFormat="1" x14ac:dyDescent="0.35">
      <c r="A718" s="358" t="str">
        <f>IF(ISBLANK(INDEX('Policy Characteristics'!A:A,MATCH($C718,'Policy Characteristics'!$C:$C,0))),"",INDEX('Policy Characteristics'!A:A,MATCH($C718,'Policy Characteristics'!$C:$C,0)))</f>
        <v>Industry</v>
      </c>
      <c r="B718" s="358" t="str">
        <f>IF(ISBLANK(INDEX('Policy Characteristics'!B:B,MATCH($C718,'Policy Characteristics'!$C:$C,0))),"",INDEX('Policy Characteristics'!B:B,MATCH($C718,'Policy Characteristics'!$C:$C,0)))</f>
        <v>F-Gas Destruction</v>
      </c>
      <c r="C718" s="361" t="s">
        <v>2885</v>
      </c>
      <c r="D718" s="9"/>
      <c r="E718" s="9"/>
      <c r="F718" s="9"/>
      <c r="G718" s="9"/>
      <c r="H718" s="56">
        <v>510</v>
      </c>
      <c r="I718" s="9" t="s">
        <v>45</v>
      </c>
      <c r="J718" s="360" t="str">
        <f>IF(ISBLANK(INDEX('Policy Characteristics'!D:D,MATCH($C718,'Policy Characteristics'!$C:$C,0))),"",INDEX('Policy Characteristics'!D:D,MATCH($C718,'Policy Characteristics'!$C:$C,0)))</f>
        <v>F-gas Measures</v>
      </c>
      <c r="K718" s="358" t="str">
        <f>IF(ISBLANK(INDEX('Policy Characteristics'!E:E,MATCH($C718,'Policy Characteristics'!$C:$C,0))),"",INDEX('Policy Characteristics'!E:E,MATCH($C718,'Policy Characteristics'!$C:$C,0)))</f>
        <v>indst f gas destruction</v>
      </c>
      <c r="L718" s="380">
        <f>IF(ISBLANK(INDEX('Policy Characteristics'!F:F,MATCH($C718,'Policy Characteristics'!$C:$C,0))),"",INDEX('Policy Characteristics'!F:F,MATCH($C718,'Policy Characteristics'!$C:$C,0)))</f>
        <v>0</v>
      </c>
      <c r="M718" s="380">
        <f>IF(ISBLANK(INDEX('Policy Characteristics'!G:G,MATCH($C718,'Policy Characteristics'!$C:$C,0))),"",INDEX('Policy Characteristics'!G:G,MATCH($C718,'Policy Characteristics'!$C:$C,0)))</f>
        <v>1</v>
      </c>
      <c r="N718" s="380">
        <f>IF(ISBLANK(INDEX('Policy Characteristics'!H:H,MATCH($C718,'Policy Characteristics'!$C:$C,0))),"",INDEX('Policy Characteristics'!H:H,MATCH($C718,'Policy Characteristics'!$C:$C,0)))</f>
        <v>0.01</v>
      </c>
      <c r="O718" s="358" t="str">
        <f>IF(ISBLANK(INDEX('Policy Characteristics'!I:I,MATCH($C718,'Policy Characteristics'!$C:$C,0))),"",INDEX('Policy Characteristics'!I:I,MATCH($C718,'Policy Characteristics'!$C:$C,0)))</f>
        <v>% of potential achieved</v>
      </c>
      <c r="P718" s="358" t="str">
        <f>IF(ISBLANK(INDEX('Policy Characteristics'!J:J,MATCH($C718,'Policy Characteristics'!$C:$C,0))),"",INDEX('Policy Characteristics'!J:J,MATCH($C718,'Policy Characteristics'!$C:$C,0)))</f>
        <v>**Description:**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v>
      </c>
      <c r="Q718" s="358" t="str">
        <f>IF(ISBLANK(INDEX('Policy Characteristics'!K:K,MATCH($C718,'Policy Characteristics'!$C:$C,0))),"",INDEX('Policy Characteristics'!K:K,MATCH($C718,'Policy Characteristics'!$C:$C,0)))</f>
        <v>industry-ag-main.html#avoid-f-gases</v>
      </c>
      <c r="R718" s="358" t="str">
        <f>IF(ISBLANK(INDEX('Policy Characteristics'!L:L,MATCH($C718,'Policy Characteristics'!$C:$C,0))),"",INDEX('Policy Characteristics'!L:L,MATCH($C718,'Policy Characteristics'!$C:$C,0)))</f>
        <v>avoid-f-gases.html</v>
      </c>
    </row>
    <row r="719" spans="1:18" s="2" customFormat="1" x14ac:dyDescent="0.35">
      <c r="A719" s="358" t="str">
        <f>IF(ISBLANK(INDEX('Policy Characteristics'!A:A,MATCH($C719,'Policy Characteristics'!$C:$C,0))),"",INDEX('Policy Characteristics'!A:A,MATCH($C719,'Policy Characteristics'!$C:$C,0)))</f>
        <v>Industry</v>
      </c>
      <c r="B719" s="358" t="str">
        <f>IF(ISBLANK(INDEX('Policy Characteristics'!B:B,MATCH($C719,'Policy Characteristics'!$C:$C,0))),"",INDEX('Policy Characteristics'!B:B,MATCH($C719,'Policy Characteristics'!$C:$C,0)))</f>
        <v>F-Gas Recovery</v>
      </c>
      <c r="C719" s="361" t="s">
        <v>2886</v>
      </c>
      <c r="D719" s="9"/>
      <c r="E719" s="9"/>
      <c r="F719" s="9"/>
      <c r="G719" s="9"/>
      <c r="H719" s="56">
        <v>511</v>
      </c>
      <c r="I719" s="9" t="s">
        <v>45</v>
      </c>
      <c r="J719" s="360" t="str">
        <f>IF(ISBLANK(INDEX('Policy Characteristics'!D:D,MATCH($C719,'Policy Characteristics'!$C:$C,0))),"",INDEX('Policy Characteristics'!D:D,MATCH($C719,'Policy Characteristics'!$C:$C,0)))</f>
        <v>F-gas Measures</v>
      </c>
      <c r="K719" s="358" t="str">
        <f>IF(ISBLANK(INDEX('Policy Characteristics'!E:E,MATCH($C719,'Policy Characteristics'!$C:$C,0))),"",INDEX('Policy Characteristics'!E:E,MATCH($C719,'Policy Characteristics'!$C:$C,0)))</f>
        <v>indst f gas recovery</v>
      </c>
      <c r="L719" s="380">
        <f>IF(ISBLANK(INDEX('Policy Characteristics'!F:F,MATCH($C719,'Policy Characteristics'!$C:$C,0))),"",INDEX('Policy Characteristics'!F:F,MATCH($C719,'Policy Characteristics'!$C:$C,0)))</f>
        <v>0</v>
      </c>
      <c r="M719" s="380">
        <f>IF(ISBLANK(INDEX('Policy Characteristics'!G:G,MATCH($C719,'Policy Characteristics'!$C:$C,0))),"",INDEX('Policy Characteristics'!G:G,MATCH($C719,'Policy Characteristics'!$C:$C,0)))</f>
        <v>1</v>
      </c>
      <c r="N719" s="380">
        <f>IF(ISBLANK(INDEX('Policy Characteristics'!H:H,MATCH($C719,'Policy Characteristics'!$C:$C,0))),"",INDEX('Policy Characteristics'!H:H,MATCH($C719,'Policy Characteristics'!$C:$C,0)))</f>
        <v>0.01</v>
      </c>
      <c r="O719" s="358" t="str">
        <f>IF(ISBLANK(INDEX('Policy Characteristics'!I:I,MATCH($C719,'Policy Characteristics'!$C:$C,0))),"",INDEX('Policy Characteristics'!I:I,MATCH($C719,'Policy Characteristics'!$C:$C,0)))</f>
        <v>% of potential achieved</v>
      </c>
      <c r="P719" s="358" t="str">
        <f>IF(ISBLANK(INDEX('Policy Characteristics'!J:J,MATCH($C719,'Policy Characteristics'!$C:$C,0))),"",INDEX('Policy Characteristics'!J:J,MATCH($C719,'Policy Characteristics'!$C:$C,0)))</f>
        <v>**Description:**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v>
      </c>
      <c r="Q719" s="358" t="str">
        <f>IF(ISBLANK(INDEX('Policy Characteristics'!K:K,MATCH($C719,'Policy Characteristics'!$C:$C,0))),"",INDEX('Policy Characteristics'!K:K,MATCH($C719,'Policy Characteristics'!$C:$C,0)))</f>
        <v>industry-ag-main.html#avoid-f-gases</v>
      </c>
      <c r="R719" s="358" t="str">
        <f>IF(ISBLANK(INDEX('Policy Characteristics'!L:L,MATCH($C719,'Policy Characteristics'!$C:$C,0))),"",INDEX('Policy Characteristics'!L:L,MATCH($C719,'Policy Characteristics'!$C:$C,0)))</f>
        <v>avoid-f-gases.html</v>
      </c>
    </row>
    <row r="720" spans="1:18" s="2" customFormat="1" x14ac:dyDescent="0.35">
      <c r="A720" s="358" t="str">
        <f>IF(ISBLANK(INDEX('Policy Characteristics'!A:A,MATCH($C720,'Policy Characteristics'!$C:$C,0))),"",INDEX('Policy Characteristics'!A:A,MATCH($C720,'Policy Characteristics'!$C:$C,0)))</f>
        <v>Industry</v>
      </c>
      <c r="B720" s="358" t="str">
        <f>IF(ISBLANK(INDEX('Policy Characteristics'!B:B,MATCH($C720,'Policy Characteristics'!$C:$C,0))),"",INDEX('Policy Characteristics'!B:B,MATCH($C720,'Policy Characteristics'!$C:$C,0)))</f>
        <v>F-Gas Eqpt. Maintenance &amp; Retrofits</v>
      </c>
      <c r="C720" s="361" t="s">
        <v>2887</v>
      </c>
      <c r="D720" s="9"/>
      <c r="E720" s="9"/>
      <c r="F720" s="9"/>
      <c r="G720" s="9"/>
      <c r="H720" s="56">
        <v>512</v>
      </c>
      <c r="I720" s="9" t="s">
        <v>45</v>
      </c>
      <c r="J720" s="360" t="str">
        <f>IF(ISBLANK(INDEX('Policy Characteristics'!D:D,MATCH($C720,'Policy Characteristics'!$C:$C,0))),"",INDEX('Policy Characteristics'!D:D,MATCH($C720,'Policy Characteristics'!$C:$C,0)))</f>
        <v>F-gas Measures</v>
      </c>
      <c r="K720" s="358" t="str">
        <f>IF(ISBLANK(INDEX('Policy Characteristics'!E:E,MATCH($C720,'Policy Characteristics'!$C:$C,0))),"",INDEX('Policy Characteristics'!E:E,MATCH($C720,'Policy Characteristics'!$C:$C,0)))</f>
        <v>indst f gas inspct maint retrofit</v>
      </c>
      <c r="L720" s="380">
        <f>IF(ISBLANK(INDEX('Policy Characteristics'!F:F,MATCH($C720,'Policy Characteristics'!$C:$C,0))),"",INDEX('Policy Characteristics'!F:F,MATCH($C720,'Policy Characteristics'!$C:$C,0)))</f>
        <v>0</v>
      </c>
      <c r="M720" s="380">
        <f>IF(ISBLANK(INDEX('Policy Characteristics'!G:G,MATCH($C720,'Policy Characteristics'!$C:$C,0))),"",INDEX('Policy Characteristics'!G:G,MATCH($C720,'Policy Characteristics'!$C:$C,0)))</f>
        <v>1</v>
      </c>
      <c r="N720" s="380">
        <f>IF(ISBLANK(INDEX('Policy Characteristics'!H:H,MATCH($C720,'Policy Characteristics'!$C:$C,0))),"",INDEX('Policy Characteristics'!H:H,MATCH($C720,'Policy Characteristics'!$C:$C,0)))</f>
        <v>0.01</v>
      </c>
      <c r="O720" s="358" t="str">
        <f>IF(ISBLANK(INDEX('Policy Characteristics'!I:I,MATCH($C720,'Policy Characteristics'!$C:$C,0))),"",INDEX('Policy Characteristics'!I:I,MATCH($C720,'Policy Characteristics'!$C:$C,0)))</f>
        <v>% of potential achieved</v>
      </c>
      <c r="P720" s="358" t="str">
        <f>IF(ISBLANK(INDEX('Policy Characteristics'!J:J,MATCH($C720,'Policy Characteristics'!$C:$C,0))),"",INDEX('Policy Characteristics'!J:J,MATCH($C720,'Policy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1%.</v>
      </c>
      <c r="Q720" s="358" t="str">
        <f>IF(ISBLANK(INDEX('Policy Characteristics'!K:K,MATCH($C720,'Policy Characteristics'!$C:$C,0))),"",INDEX('Policy Characteristics'!K:K,MATCH($C720,'Policy Characteristics'!$C:$C,0)))</f>
        <v>industry-ag-main.html#avoid-f-gases</v>
      </c>
      <c r="R720" s="358" t="str">
        <f>IF(ISBLANK(INDEX('Policy Characteristics'!L:L,MATCH($C720,'Policy Characteristics'!$C:$C,0))),"",INDEX('Policy Characteristics'!L:L,MATCH($C720,'Policy Characteristics'!$C:$C,0)))</f>
        <v>avoid-f-gases.html</v>
      </c>
    </row>
    <row r="721" spans="1:18" s="5" customFormat="1" x14ac:dyDescent="0.35">
      <c r="A721" s="358" t="str">
        <f>IF(ISBLANK(INDEX('Policy Characteristics'!A:A,MATCH($C721,'Policy Characteristics'!$C:$C,0))),"",INDEX('Policy Characteristics'!A:A,MATCH($C721,'Policy Characteristics'!$C:$C,0)))</f>
        <v>Industry</v>
      </c>
      <c r="B721" s="358" t="str">
        <f>IF(ISBLANK(INDEX('Policy Characteristics'!B:B,MATCH($C721,'Policy Characteristics'!$C:$C,0))),"",INDEX('Policy Characteristics'!B:B,MATCH($C721,'Policy Characteristics'!$C:$C,0)))</f>
        <v>Improved System Design</v>
      </c>
      <c r="C721" s="363" t="s">
        <v>305</v>
      </c>
      <c r="D721" s="53"/>
      <c r="E721" s="53"/>
      <c r="F721" s="53"/>
      <c r="G721" s="53"/>
      <c r="H721" s="54">
        <v>54</v>
      </c>
      <c r="I721" s="53" t="s">
        <v>45</v>
      </c>
      <c r="J721" s="360" t="str">
        <f>IF(ISBLANK(INDEX('Policy Characteristics'!D:D,MATCH($C721,'Policy Characteristics'!$C:$C,0))),"",INDEX('Policy Characteristics'!D:D,MATCH($C721,'Policy Characteristics'!$C:$C,0)))</f>
        <v>Improved System Design</v>
      </c>
      <c r="K721" s="358" t="str">
        <f>IF(ISBLANK(INDEX('Policy Characteristics'!E:E,MATCH($C721,'Policy Characteristics'!$C:$C,0))),"",INDEX('Policy Characteristics'!E:E,MATCH($C721,'Policy Characteristics'!$C:$C,0)))</f>
        <v>indst system integration</v>
      </c>
      <c r="L721" s="380">
        <f>IF(ISBLANK(INDEX('Policy Characteristics'!F:F,MATCH($C721,'Policy Characteristics'!$C:$C,0))),"",INDEX('Policy Characteristics'!F:F,MATCH($C721,'Policy Characteristics'!$C:$C,0)))</f>
        <v>0</v>
      </c>
      <c r="M721" s="380">
        <f>IF(ISBLANK(INDEX('Policy Characteristics'!G:G,MATCH($C721,'Policy Characteristics'!$C:$C,0))),"",INDEX('Policy Characteristics'!G:G,MATCH($C721,'Policy Characteristics'!$C:$C,0)))</f>
        <v>1</v>
      </c>
      <c r="N721" s="380">
        <f>IF(ISBLANK(INDEX('Policy Characteristics'!H:H,MATCH($C721,'Policy Characteristics'!$C:$C,0))),"",INDEX('Policy Characteristics'!H:H,MATCH($C721,'Policy Characteristics'!$C:$C,0)))</f>
        <v>0.01</v>
      </c>
      <c r="O721" s="358" t="str">
        <f>IF(ISBLANK(INDEX('Policy Characteristics'!I:I,MATCH($C721,'Policy Characteristics'!$C:$C,0))),"",INDEX('Policy Characteristics'!I:I,MATCH($C721,'Policy Characteristics'!$C:$C,0)))</f>
        <v>% of potential achieved</v>
      </c>
      <c r="P721" s="358" t="str">
        <f>IF(ISBLANK(INDEX('Policy Characteristics'!J:J,MATCH($C721,'Policy Characteristics'!$C:$C,0))),"",INDEX('Policy Characteristics'!J:J,MATCH($C721,'Policy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721" s="358" t="str">
        <f>IF(ISBLANK(INDEX('Policy Characteristics'!K:K,MATCH($C721,'Policy Characteristics'!$C:$C,0))),"",INDEX('Policy Characteristics'!K:K,MATCH($C721,'Policy Characteristics'!$C:$C,0)))</f>
        <v>industry-ag-main.html#system-integ</v>
      </c>
      <c r="R721" s="358" t="str">
        <f>IF(ISBLANK(INDEX('Policy Characteristics'!L:L,MATCH($C721,'Policy Characteristics'!$C:$C,0))),"",INDEX('Policy Characteristics'!L:L,MATCH($C721,'Policy Characteristics'!$C:$C,0)))</f>
        <v>improved-system-design.html</v>
      </c>
    </row>
    <row r="722" spans="1:18" s="5" customFormat="1" x14ac:dyDescent="0.35">
      <c r="A722" s="358" t="str">
        <f>IF(ISBLANK(INDEX('Policy Characteristics'!A:A,MATCH($C722,'Policy Characteristics'!$C:$C,0))),"",INDEX('Policy Characteristics'!A:A,MATCH($C722,'Policy Characteristics'!$C:$C,0)))</f>
        <v>Industry</v>
      </c>
      <c r="B722" s="358" t="str">
        <f>IF(ISBLANK(INDEX('Policy Characteristics'!B:B,MATCH($C722,'Policy Characteristics'!$C:$C,0))),"",INDEX('Policy Characteristics'!B:B,MATCH($C722,'Policy Characteristics'!$C:$C,0)))</f>
        <v>Industry Energy Efficiency Standards</v>
      </c>
      <c r="C722" s="363" t="s">
        <v>304</v>
      </c>
      <c r="D722" s="53" t="s">
        <v>3219</v>
      </c>
      <c r="E722" s="53" t="s">
        <v>2463</v>
      </c>
      <c r="F722" s="195" t="s">
        <v>3244</v>
      </c>
      <c r="G722" s="53" t="s">
        <v>2469</v>
      </c>
      <c r="H722" s="54">
        <v>958</v>
      </c>
      <c r="I722" s="53" t="s">
        <v>45</v>
      </c>
      <c r="J722" s="360" t="str">
        <f>IF(ISBLANK(INDEX('Policy Characteristics'!D:D,MATCH($C722,'Policy Characteristics'!$C:$C,0))),"",INDEX('Policy Characteristics'!D:D,MATCH($C722,'Policy Characteristics'!$C:$C,0)))</f>
        <v>Industry Energy Efficiency Standards</v>
      </c>
      <c r="K722" s="358" t="str">
        <f>IF(ISBLANK(INDEX('Policy Characteristics'!E:E,MATCH($C722,'Policy Characteristics'!$C:$C,0))),"",INDEX('Policy Characteristics'!E:E,MATCH($C722,'Policy Characteristics'!$C:$C,0)))</f>
        <v>indst efficiency standards</v>
      </c>
      <c r="L722" s="380">
        <f>IF(ISBLANK(INDEX('Policy Characteristics'!F:F,MATCH($C722,'Policy Characteristics'!$C:$C,0))),"",INDEX('Policy Characteristics'!F:F,MATCH($C722,'Policy Characteristics'!$C:$C,0)))</f>
        <v>0</v>
      </c>
      <c r="M722" s="380">
        <f>IF(ISBLANK(INDEX('Policy Characteristics'!G:G,MATCH($C722,'Policy Characteristics'!$C:$C,0))),"",INDEX('Policy Characteristics'!G:G,MATCH($C722,'Policy Characteristics'!$C:$C,0)))</f>
        <v>0.25</v>
      </c>
      <c r="N722" s="380">
        <f>IF(ISBLANK(INDEX('Policy Characteristics'!H:H,MATCH($C722,'Policy Characteristics'!$C:$C,0))),"",INDEX('Policy Characteristics'!H:H,MATCH($C722,'Policy Characteristics'!$C:$C,0)))</f>
        <v>0.01</v>
      </c>
      <c r="O722" s="358" t="str">
        <f>IF(ISBLANK(INDEX('Policy Characteristics'!I:I,MATCH($C722,'Policy Characteristics'!$C:$C,0))),"",INDEX('Policy Characteristics'!I:I,MATCH($C722,'Policy Characteristics'!$C:$C,0)))</f>
        <v>% reduction in energy use</v>
      </c>
      <c r="P722" s="358" t="str">
        <f>IF(ISBLANK(INDEX('Policy Characteristics'!J:J,MATCH($C722,'Policy Characteristics'!$C:$C,0))),"",INDEX('Policy Characteristics'!J:J,MATCH($C722,'Policy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22" s="358" t="str">
        <f>IF(ISBLANK(INDEX('Policy Characteristics'!K:K,MATCH($C722,'Policy Characteristics'!$C:$C,0))),"",INDEX('Policy Characteristics'!K:K,MATCH($C722,'Policy Characteristics'!$C:$C,0)))</f>
        <v>industry-ag-main.html#eff-stds</v>
      </c>
      <c r="R722" s="358" t="str">
        <f>IF(ISBLANK(INDEX('Policy Characteristics'!L:L,MATCH($C722,'Policy Characteristics'!$C:$C,0))),"",INDEX('Policy Characteristics'!L:L,MATCH($C722,'Policy Characteristics'!$C:$C,0)))</f>
        <v>industry-energy-efficiency-standards.html</v>
      </c>
    </row>
    <row r="723" spans="1:18" s="5" customFormat="1" x14ac:dyDescent="0.35">
      <c r="A723" s="358" t="str">
        <f>IF(ISBLANK(INDEX('Policy Characteristics'!A:A,MATCH($C723,'Policy Characteristics'!$C:$C,0))),"",INDEX('Policy Characteristics'!A:A,MATCH($C723,'Policy Characteristics'!$C:$C,0)))</f>
        <v>Industry</v>
      </c>
      <c r="B723" s="358" t="str">
        <f>IF(ISBLANK(INDEX('Policy Characteristics'!B:B,MATCH($C723,'Policy Characteristics'!$C:$C,0))),"",INDEX('Policy Characteristics'!B:B,MATCH($C723,'Policy Characteristics'!$C:$C,0)))</f>
        <v>Industry Energy Efficiency Standards</v>
      </c>
      <c r="C723" s="362" t="str">
        <f t="shared" ref="C723:C786" si="37">C$722</f>
        <v>Percentage Improvement in Eqpt Efficiency Standards above BAU</v>
      </c>
      <c r="D723" s="53" t="s">
        <v>3219</v>
      </c>
      <c r="E723" s="53" t="s">
        <v>2464</v>
      </c>
      <c r="F723" s="195" t="s">
        <v>3244</v>
      </c>
      <c r="G723" s="53" t="s">
        <v>2472</v>
      </c>
      <c r="H723" s="54">
        <v>959</v>
      </c>
      <c r="I723" s="53" t="s">
        <v>46</v>
      </c>
      <c r="J723" s="360" t="str">
        <f>IF(ISBLANK(INDEX('Policy Characteristics'!D:D,MATCH($C723,'Policy Characteristics'!$C:$C,0))),"",INDEX('Policy Characteristics'!D:D,MATCH($C723,'Policy Characteristics'!$C:$C,0)))</f>
        <v>Industry Energy Efficiency Standards</v>
      </c>
      <c r="K723" s="358" t="str">
        <f>IF(ISBLANK(INDEX('Policy Characteristics'!E:E,MATCH($C723,'Policy Characteristics'!$C:$C,0))),"",INDEX('Policy Characteristics'!E:E,MATCH($C723,'Policy Characteristics'!$C:$C,0)))</f>
        <v>indst efficiency standards</v>
      </c>
      <c r="L723" s="380">
        <f>IF(ISBLANK(INDEX('Policy Characteristics'!F:F,MATCH($C723,'Policy Characteristics'!$C:$C,0))),"",INDEX('Policy Characteristics'!F:F,MATCH($C723,'Policy Characteristics'!$C:$C,0)))</f>
        <v>0</v>
      </c>
      <c r="M723" s="380">
        <f>IF(ISBLANK(INDEX('Policy Characteristics'!G:G,MATCH($C723,'Policy Characteristics'!$C:$C,0))),"",INDEX('Policy Characteristics'!G:G,MATCH($C723,'Policy Characteristics'!$C:$C,0)))</f>
        <v>0.25</v>
      </c>
      <c r="N723" s="380">
        <f>IF(ISBLANK(INDEX('Policy Characteristics'!H:H,MATCH($C723,'Policy Characteristics'!$C:$C,0))),"",INDEX('Policy Characteristics'!H:H,MATCH($C723,'Policy Characteristics'!$C:$C,0)))</f>
        <v>0.01</v>
      </c>
      <c r="O723" s="358" t="str">
        <f>IF(ISBLANK(INDEX('Policy Characteristics'!I:I,MATCH($C723,'Policy Characteristics'!$C:$C,0))),"",INDEX('Policy Characteristics'!I:I,MATCH($C723,'Policy Characteristics'!$C:$C,0)))</f>
        <v>% reduction in energy use</v>
      </c>
      <c r="P723" s="358" t="str">
        <f>IF(ISBLANK(INDEX('Policy Characteristics'!J:J,MATCH($C723,'Policy Characteristics'!$C:$C,0))),"",INDEX('Policy Characteristics'!J:J,MATCH($C723,'Policy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23" s="358" t="str">
        <f>IF(ISBLANK(INDEX('Policy Characteristics'!K:K,MATCH($C723,'Policy Characteristics'!$C:$C,0))),"",INDEX('Policy Characteristics'!K:K,MATCH($C723,'Policy Characteristics'!$C:$C,0)))</f>
        <v>industry-ag-main.html#eff-stds</v>
      </c>
      <c r="R723" s="358" t="str">
        <f>IF(ISBLANK(INDEX('Policy Characteristics'!L:L,MATCH($C723,'Policy Characteristics'!$C:$C,0))),"",INDEX('Policy Characteristics'!L:L,MATCH($C723,'Policy Characteristics'!$C:$C,0)))</f>
        <v>industry-energy-efficiency-standards.html</v>
      </c>
    </row>
    <row r="724" spans="1:18" s="5" customFormat="1" x14ac:dyDescent="0.35">
      <c r="A724" s="358" t="str">
        <f>IF(ISBLANK(INDEX('Policy Characteristics'!A:A,MATCH($C724,'Policy Characteristics'!$C:$C,0))),"",INDEX('Policy Characteristics'!A:A,MATCH($C724,'Policy Characteristics'!$C:$C,0)))</f>
        <v>Industry</v>
      </c>
      <c r="B724" s="358" t="str">
        <f>IF(ISBLANK(INDEX('Policy Characteristics'!B:B,MATCH($C724,'Policy Characteristics'!$C:$C,0))),"",INDEX('Policy Characteristics'!B:B,MATCH($C724,'Policy Characteristics'!$C:$C,0)))</f>
        <v>Industry Energy Efficiency Standards</v>
      </c>
      <c r="C724" s="362" t="str">
        <f t="shared" si="37"/>
        <v>Percentage Improvement in Eqpt Efficiency Standards above BAU</v>
      </c>
      <c r="D724" s="53" t="s">
        <v>3219</v>
      </c>
      <c r="E724" s="53" t="s">
        <v>2465</v>
      </c>
      <c r="F724" s="195" t="s">
        <v>3244</v>
      </c>
      <c r="G724" s="53" t="s">
        <v>2473</v>
      </c>
      <c r="H724" s="54">
        <v>960</v>
      </c>
      <c r="I724" s="53" t="s">
        <v>45</v>
      </c>
      <c r="J724" s="360" t="str">
        <f>IF(ISBLANK(INDEX('Policy Characteristics'!D:D,MATCH($C724,'Policy Characteristics'!$C:$C,0))),"",INDEX('Policy Characteristics'!D:D,MATCH($C724,'Policy Characteristics'!$C:$C,0)))</f>
        <v>Industry Energy Efficiency Standards</v>
      </c>
      <c r="K724" s="358" t="str">
        <f>IF(ISBLANK(INDEX('Policy Characteristics'!E:E,MATCH($C724,'Policy Characteristics'!$C:$C,0))),"",INDEX('Policy Characteristics'!E:E,MATCH($C724,'Policy Characteristics'!$C:$C,0)))</f>
        <v>indst efficiency standards</v>
      </c>
      <c r="L724" s="380">
        <f>IF(ISBLANK(INDEX('Policy Characteristics'!F:F,MATCH($C724,'Policy Characteristics'!$C:$C,0))),"",INDEX('Policy Characteristics'!F:F,MATCH($C724,'Policy Characteristics'!$C:$C,0)))</f>
        <v>0</v>
      </c>
      <c r="M724" s="380">
        <f>IF(ISBLANK(INDEX('Policy Characteristics'!G:G,MATCH($C724,'Policy Characteristics'!$C:$C,0))),"",INDEX('Policy Characteristics'!G:G,MATCH($C724,'Policy Characteristics'!$C:$C,0)))</f>
        <v>0.25</v>
      </c>
      <c r="N724" s="380">
        <f>IF(ISBLANK(INDEX('Policy Characteristics'!H:H,MATCH($C724,'Policy Characteristics'!$C:$C,0))),"",INDEX('Policy Characteristics'!H:H,MATCH($C724,'Policy Characteristics'!$C:$C,0)))</f>
        <v>0.01</v>
      </c>
      <c r="O724" s="358" t="str">
        <f>IF(ISBLANK(INDEX('Policy Characteristics'!I:I,MATCH($C724,'Policy Characteristics'!$C:$C,0))),"",INDEX('Policy Characteristics'!I:I,MATCH($C724,'Policy Characteristics'!$C:$C,0)))</f>
        <v>% reduction in energy use</v>
      </c>
      <c r="P724" s="358" t="str">
        <f>IF(ISBLANK(INDEX('Policy Characteristics'!J:J,MATCH($C724,'Policy Characteristics'!$C:$C,0))),"",INDEX('Policy Characteristics'!J:J,MATCH($C724,'Policy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24" s="358" t="str">
        <f>IF(ISBLANK(INDEX('Policy Characteristics'!K:K,MATCH($C724,'Policy Characteristics'!$C:$C,0))),"",INDEX('Policy Characteristics'!K:K,MATCH($C724,'Policy Characteristics'!$C:$C,0)))</f>
        <v>industry-ag-main.html#eff-stds</v>
      </c>
      <c r="R724" s="358" t="str">
        <f>IF(ISBLANK(INDEX('Policy Characteristics'!L:L,MATCH($C724,'Policy Characteristics'!$C:$C,0))),"",INDEX('Policy Characteristics'!L:L,MATCH($C724,'Policy Characteristics'!$C:$C,0)))</f>
        <v>industry-energy-efficiency-standards.html</v>
      </c>
    </row>
    <row r="725" spans="1:18" s="5" customFormat="1" x14ac:dyDescent="0.35">
      <c r="A725" s="358" t="str">
        <f>IF(ISBLANK(INDEX('Policy Characteristics'!A:A,MATCH($C725,'Policy Characteristics'!$C:$C,0))),"",INDEX('Policy Characteristics'!A:A,MATCH($C725,'Policy Characteristics'!$C:$C,0)))</f>
        <v>Industry</v>
      </c>
      <c r="B725" s="358" t="str">
        <f>IF(ISBLANK(INDEX('Policy Characteristics'!B:B,MATCH($C725,'Policy Characteristics'!$C:$C,0))),"",INDEX('Policy Characteristics'!B:B,MATCH($C725,'Policy Characteristics'!$C:$C,0)))</f>
        <v>Industry Energy Efficiency Standards</v>
      </c>
      <c r="C725" s="362" t="str">
        <f t="shared" si="37"/>
        <v>Percentage Improvement in Eqpt Efficiency Standards above BAU</v>
      </c>
      <c r="D725" s="53" t="s">
        <v>3219</v>
      </c>
      <c r="E725" s="53" t="s">
        <v>2466</v>
      </c>
      <c r="F725" s="195" t="s">
        <v>3244</v>
      </c>
      <c r="G725" s="53" t="s">
        <v>2470</v>
      </c>
      <c r="H725" s="54">
        <v>961</v>
      </c>
      <c r="I725" s="53" t="s">
        <v>46</v>
      </c>
      <c r="J725" s="360" t="str">
        <f>IF(ISBLANK(INDEX('Policy Characteristics'!D:D,MATCH($C725,'Policy Characteristics'!$C:$C,0))),"",INDEX('Policy Characteristics'!D:D,MATCH($C725,'Policy Characteristics'!$C:$C,0)))</f>
        <v>Industry Energy Efficiency Standards</v>
      </c>
      <c r="K725" s="358" t="str">
        <f>IF(ISBLANK(INDEX('Policy Characteristics'!E:E,MATCH($C725,'Policy Characteristics'!$C:$C,0))),"",INDEX('Policy Characteristics'!E:E,MATCH($C725,'Policy Characteristics'!$C:$C,0)))</f>
        <v>indst efficiency standards</v>
      </c>
      <c r="L725" s="380">
        <f>IF(ISBLANK(INDEX('Policy Characteristics'!F:F,MATCH($C725,'Policy Characteristics'!$C:$C,0))),"",INDEX('Policy Characteristics'!F:F,MATCH($C725,'Policy Characteristics'!$C:$C,0)))</f>
        <v>0</v>
      </c>
      <c r="M725" s="380">
        <f>IF(ISBLANK(INDEX('Policy Characteristics'!G:G,MATCH($C725,'Policy Characteristics'!$C:$C,0))),"",INDEX('Policy Characteristics'!G:G,MATCH($C725,'Policy Characteristics'!$C:$C,0)))</f>
        <v>0.25</v>
      </c>
      <c r="N725" s="380">
        <f>IF(ISBLANK(INDEX('Policy Characteristics'!H:H,MATCH($C725,'Policy Characteristics'!$C:$C,0))),"",INDEX('Policy Characteristics'!H:H,MATCH($C725,'Policy Characteristics'!$C:$C,0)))</f>
        <v>0.01</v>
      </c>
      <c r="O725" s="358" t="str">
        <f>IF(ISBLANK(INDEX('Policy Characteristics'!I:I,MATCH($C725,'Policy Characteristics'!$C:$C,0))),"",INDEX('Policy Characteristics'!I:I,MATCH($C725,'Policy Characteristics'!$C:$C,0)))</f>
        <v>% reduction in energy use</v>
      </c>
      <c r="P725" s="358" t="str">
        <f>IF(ISBLANK(INDEX('Policy Characteristics'!J:J,MATCH($C725,'Policy Characteristics'!$C:$C,0))),"",INDEX('Policy Characteristics'!J:J,MATCH($C725,'Policy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25" s="358" t="str">
        <f>IF(ISBLANK(INDEX('Policy Characteristics'!K:K,MATCH($C725,'Policy Characteristics'!$C:$C,0))),"",INDEX('Policy Characteristics'!K:K,MATCH($C725,'Policy Characteristics'!$C:$C,0)))</f>
        <v>industry-ag-main.html#eff-stds</v>
      </c>
      <c r="R725" s="358" t="str">
        <f>IF(ISBLANK(INDEX('Policy Characteristics'!L:L,MATCH($C725,'Policy Characteristics'!$C:$C,0))),"",INDEX('Policy Characteristics'!L:L,MATCH($C725,'Policy Characteristics'!$C:$C,0)))</f>
        <v>industry-energy-efficiency-standards.html</v>
      </c>
    </row>
    <row r="726" spans="1:18" s="5" customFormat="1" x14ac:dyDescent="0.35">
      <c r="A726" s="358" t="str">
        <f>IF(ISBLANK(INDEX('Policy Characteristics'!A:A,MATCH($C726,'Policy Characteristics'!$C:$C,0))),"",INDEX('Policy Characteristics'!A:A,MATCH($C726,'Policy Characteristics'!$C:$C,0)))</f>
        <v>Industry</v>
      </c>
      <c r="B726" s="358" t="str">
        <f>IF(ISBLANK(INDEX('Policy Characteristics'!B:B,MATCH($C726,'Policy Characteristics'!$C:$C,0))),"",INDEX('Policy Characteristics'!B:B,MATCH($C726,'Policy Characteristics'!$C:$C,0)))</f>
        <v>Industry Energy Efficiency Standards</v>
      </c>
      <c r="C726" s="362" t="str">
        <f t="shared" si="37"/>
        <v>Percentage Improvement in Eqpt Efficiency Standards above BAU</v>
      </c>
      <c r="D726" s="53" t="s">
        <v>3219</v>
      </c>
      <c r="E726" s="53" t="s">
        <v>2467</v>
      </c>
      <c r="F726" s="195" t="s">
        <v>3244</v>
      </c>
      <c r="G726" s="53" t="s">
        <v>2471</v>
      </c>
      <c r="H726" s="54">
        <v>962</v>
      </c>
      <c r="I726" s="53" t="s">
        <v>45</v>
      </c>
      <c r="J726" s="360" t="str">
        <f>IF(ISBLANK(INDEX('Policy Characteristics'!D:D,MATCH($C726,'Policy Characteristics'!$C:$C,0))),"",INDEX('Policy Characteristics'!D:D,MATCH($C726,'Policy Characteristics'!$C:$C,0)))</f>
        <v>Industry Energy Efficiency Standards</v>
      </c>
      <c r="K726" s="358" t="str">
        <f>IF(ISBLANK(INDEX('Policy Characteristics'!E:E,MATCH($C726,'Policy Characteristics'!$C:$C,0))),"",INDEX('Policy Characteristics'!E:E,MATCH($C726,'Policy Characteristics'!$C:$C,0)))</f>
        <v>indst efficiency standards</v>
      </c>
      <c r="L726" s="380">
        <f>IF(ISBLANK(INDEX('Policy Characteristics'!F:F,MATCH($C726,'Policy Characteristics'!$C:$C,0))),"",INDEX('Policy Characteristics'!F:F,MATCH($C726,'Policy Characteristics'!$C:$C,0)))</f>
        <v>0</v>
      </c>
      <c r="M726" s="380">
        <f>IF(ISBLANK(INDEX('Policy Characteristics'!G:G,MATCH($C726,'Policy Characteristics'!$C:$C,0))),"",INDEX('Policy Characteristics'!G:G,MATCH($C726,'Policy Characteristics'!$C:$C,0)))</f>
        <v>0.25</v>
      </c>
      <c r="N726" s="380">
        <f>IF(ISBLANK(INDEX('Policy Characteristics'!H:H,MATCH($C726,'Policy Characteristics'!$C:$C,0))),"",INDEX('Policy Characteristics'!H:H,MATCH($C726,'Policy Characteristics'!$C:$C,0)))</f>
        <v>0.01</v>
      </c>
      <c r="O726" s="358" t="str">
        <f>IF(ISBLANK(INDEX('Policy Characteristics'!I:I,MATCH($C726,'Policy Characteristics'!$C:$C,0))),"",INDEX('Policy Characteristics'!I:I,MATCH($C726,'Policy Characteristics'!$C:$C,0)))</f>
        <v>% reduction in energy use</v>
      </c>
      <c r="P726" s="358" t="str">
        <f>IF(ISBLANK(INDEX('Policy Characteristics'!J:J,MATCH($C726,'Policy Characteristics'!$C:$C,0))),"",INDEX('Policy Characteristics'!J:J,MATCH($C726,'Policy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26" s="358" t="str">
        <f>IF(ISBLANK(INDEX('Policy Characteristics'!K:K,MATCH($C726,'Policy Characteristics'!$C:$C,0))),"",INDEX('Policy Characteristics'!K:K,MATCH($C726,'Policy Characteristics'!$C:$C,0)))</f>
        <v>industry-ag-main.html#eff-stds</v>
      </c>
      <c r="R726" s="358" t="str">
        <f>IF(ISBLANK(INDEX('Policy Characteristics'!L:L,MATCH($C726,'Policy Characteristics'!$C:$C,0))),"",INDEX('Policy Characteristics'!L:L,MATCH($C726,'Policy Characteristics'!$C:$C,0)))</f>
        <v>industry-energy-efficiency-standards.html</v>
      </c>
    </row>
    <row r="727" spans="1:18" s="5" customFormat="1" x14ac:dyDescent="0.35">
      <c r="A727" s="358" t="str">
        <f>IF(ISBLANK(INDEX('Policy Characteristics'!A:A,MATCH($C727,'Policy Characteristics'!$C:$C,0))),"",INDEX('Policy Characteristics'!A:A,MATCH($C727,'Policy Characteristics'!$C:$C,0)))</f>
        <v>Industry</v>
      </c>
      <c r="B727" s="358" t="str">
        <f>IF(ISBLANK(INDEX('Policy Characteristics'!B:B,MATCH($C727,'Policy Characteristics'!$C:$C,0))),"",INDEX('Policy Characteristics'!B:B,MATCH($C727,'Policy Characteristics'!$C:$C,0)))</f>
        <v>Industry Energy Efficiency Standards</v>
      </c>
      <c r="C727" s="362" t="str">
        <f t="shared" si="37"/>
        <v>Percentage Improvement in Eqpt Efficiency Standards above BAU</v>
      </c>
      <c r="D727" s="53" t="s">
        <v>3219</v>
      </c>
      <c r="E727" s="53" t="s">
        <v>2468</v>
      </c>
      <c r="F727" s="195" t="s">
        <v>3244</v>
      </c>
      <c r="G727" s="53" t="s">
        <v>2474</v>
      </c>
      <c r="H727" s="54">
        <v>963</v>
      </c>
      <c r="I727" s="53" t="s">
        <v>46</v>
      </c>
      <c r="J727" s="360" t="str">
        <f>IF(ISBLANK(INDEX('Policy Characteristics'!D:D,MATCH($C727,'Policy Characteristics'!$C:$C,0))),"",INDEX('Policy Characteristics'!D:D,MATCH($C727,'Policy Characteristics'!$C:$C,0)))</f>
        <v>Industry Energy Efficiency Standards</v>
      </c>
      <c r="K727" s="358" t="str">
        <f>IF(ISBLANK(INDEX('Policy Characteristics'!E:E,MATCH($C727,'Policy Characteristics'!$C:$C,0))),"",INDEX('Policy Characteristics'!E:E,MATCH($C727,'Policy Characteristics'!$C:$C,0)))</f>
        <v>indst efficiency standards</v>
      </c>
      <c r="L727" s="380">
        <f>IF(ISBLANK(INDEX('Policy Characteristics'!F:F,MATCH($C727,'Policy Characteristics'!$C:$C,0))),"",INDEX('Policy Characteristics'!F:F,MATCH($C727,'Policy Characteristics'!$C:$C,0)))</f>
        <v>0</v>
      </c>
      <c r="M727" s="380">
        <f>IF(ISBLANK(INDEX('Policy Characteristics'!G:G,MATCH($C727,'Policy Characteristics'!$C:$C,0))),"",INDEX('Policy Characteristics'!G:G,MATCH($C727,'Policy Characteristics'!$C:$C,0)))</f>
        <v>0.25</v>
      </c>
      <c r="N727" s="380">
        <f>IF(ISBLANK(INDEX('Policy Characteristics'!H:H,MATCH($C727,'Policy Characteristics'!$C:$C,0))),"",INDEX('Policy Characteristics'!H:H,MATCH($C727,'Policy Characteristics'!$C:$C,0)))</f>
        <v>0.01</v>
      </c>
      <c r="O727" s="358" t="str">
        <f>IF(ISBLANK(INDEX('Policy Characteristics'!I:I,MATCH($C727,'Policy Characteristics'!$C:$C,0))),"",INDEX('Policy Characteristics'!I:I,MATCH($C727,'Policy Characteristics'!$C:$C,0)))</f>
        <v>% reduction in energy use</v>
      </c>
      <c r="P727" s="358" t="str">
        <f>IF(ISBLANK(INDEX('Policy Characteristics'!J:J,MATCH($C727,'Policy Characteristics'!$C:$C,0))),"",INDEX('Policy Characteristics'!J:J,MATCH($C727,'Policy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27" s="358" t="str">
        <f>IF(ISBLANK(INDEX('Policy Characteristics'!K:K,MATCH($C727,'Policy Characteristics'!$C:$C,0))),"",INDEX('Policy Characteristics'!K:K,MATCH($C727,'Policy Characteristics'!$C:$C,0)))</f>
        <v>industry-ag-main.html#eff-stds</v>
      </c>
      <c r="R727" s="358" t="str">
        <f>IF(ISBLANK(INDEX('Policy Characteristics'!L:L,MATCH($C727,'Policy Characteristics'!$C:$C,0))),"",INDEX('Policy Characteristics'!L:L,MATCH($C727,'Policy Characteristics'!$C:$C,0)))</f>
        <v>industry-energy-efficiency-standards.html</v>
      </c>
    </row>
    <row r="728" spans="1:18" x14ac:dyDescent="0.35">
      <c r="A728" s="358" t="str">
        <f>IF(ISBLANK(INDEX('Policy Characteristics'!A:A,MATCH($C728,'Policy Characteristics'!$C:$C,0))),"",INDEX('Policy Characteristics'!A:A,MATCH($C728,'Policy Characteristics'!$C:$C,0)))</f>
        <v>Industry</v>
      </c>
      <c r="B728" s="358" t="str">
        <f>IF(ISBLANK(INDEX('Policy Characteristics'!B:B,MATCH($C728,'Policy Characteristics'!$C:$C,0))),"",INDEX('Policy Characteristics'!B:B,MATCH($C728,'Policy Characteristics'!$C:$C,0)))</f>
        <v>Industry Energy Efficiency Standards</v>
      </c>
      <c r="C728" s="362" t="str">
        <f t="shared" si="37"/>
        <v>Percentage Improvement in Eqpt Efficiency Standards above BAU</v>
      </c>
      <c r="D728" s="53" t="s">
        <v>3219</v>
      </c>
      <c r="E728" s="53" t="s">
        <v>2805</v>
      </c>
      <c r="F728" s="195" t="s">
        <v>3244</v>
      </c>
      <c r="G728" s="53" t="s">
        <v>2808</v>
      </c>
      <c r="H728" s="54">
        <v>964</v>
      </c>
      <c r="I728" s="53" t="s">
        <v>46</v>
      </c>
      <c r="J728" s="360" t="str">
        <f>IF(ISBLANK(INDEX('Policy Characteristics'!D:D,MATCH($C728,'Policy Characteristics'!$C:$C,0))),"",INDEX('Policy Characteristics'!D:D,MATCH($C728,'Policy Characteristics'!$C:$C,0)))</f>
        <v>Industry Energy Efficiency Standards</v>
      </c>
      <c r="K728" s="358" t="str">
        <f>IF(ISBLANK(INDEX('Policy Characteristics'!E:E,MATCH($C728,'Policy Characteristics'!$C:$C,0))),"",INDEX('Policy Characteristics'!E:E,MATCH($C728,'Policy Characteristics'!$C:$C,0)))</f>
        <v>indst efficiency standards</v>
      </c>
      <c r="L728" s="380">
        <f>IF(ISBLANK(INDEX('Policy Characteristics'!F:F,MATCH($C728,'Policy Characteristics'!$C:$C,0))),"",INDEX('Policy Characteristics'!F:F,MATCH($C728,'Policy Characteristics'!$C:$C,0)))</f>
        <v>0</v>
      </c>
      <c r="M728" s="380">
        <f>IF(ISBLANK(INDEX('Policy Characteristics'!G:G,MATCH($C728,'Policy Characteristics'!$C:$C,0))),"",INDEX('Policy Characteristics'!G:G,MATCH($C728,'Policy Characteristics'!$C:$C,0)))</f>
        <v>0.25</v>
      </c>
      <c r="N728" s="380">
        <f>IF(ISBLANK(INDEX('Policy Characteristics'!H:H,MATCH($C728,'Policy Characteristics'!$C:$C,0))),"",INDEX('Policy Characteristics'!H:H,MATCH($C728,'Policy Characteristics'!$C:$C,0)))</f>
        <v>0.01</v>
      </c>
      <c r="O728" s="358" t="str">
        <f>IF(ISBLANK(INDEX('Policy Characteristics'!I:I,MATCH($C728,'Policy Characteristics'!$C:$C,0))),"",INDEX('Policy Characteristics'!I:I,MATCH($C728,'Policy Characteristics'!$C:$C,0)))</f>
        <v>% reduction in energy use</v>
      </c>
      <c r="P728" s="358" t="str">
        <f>IF(ISBLANK(INDEX('Policy Characteristics'!J:J,MATCH($C728,'Policy Characteristics'!$C:$C,0))),"",INDEX('Policy Characteristics'!J:J,MATCH($C728,'Policy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28" s="358" t="str">
        <f>IF(ISBLANK(INDEX('Policy Characteristics'!K:K,MATCH($C728,'Policy Characteristics'!$C:$C,0))),"",INDEX('Policy Characteristics'!K:K,MATCH($C728,'Policy Characteristics'!$C:$C,0)))</f>
        <v>industry-ag-main.html#eff-stds</v>
      </c>
      <c r="R728" s="358" t="str">
        <f>IF(ISBLANK(INDEX('Policy Characteristics'!L:L,MATCH($C728,'Policy Characteristics'!$C:$C,0))),"",INDEX('Policy Characteristics'!L:L,MATCH($C728,'Policy Characteristics'!$C:$C,0)))</f>
        <v>industry-energy-efficiency-standards.html</v>
      </c>
    </row>
    <row r="729" spans="1:18" s="5" customFormat="1" x14ac:dyDescent="0.35">
      <c r="A729" s="358" t="str">
        <f>IF(ISBLANK(INDEX('Policy Characteristics'!A:A,MATCH($C729,'Policy Characteristics'!$C:$C,0))),"",INDEX('Policy Characteristics'!A:A,MATCH($C729,'Policy Characteristics'!$C:$C,0)))</f>
        <v>Industry</v>
      </c>
      <c r="B729" s="358" t="str">
        <f>IF(ISBLANK(INDEX('Policy Characteristics'!B:B,MATCH($C729,'Policy Characteristics'!$C:$C,0))),"",INDEX('Policy Characteristics'!B:B,MATCH($C729,'Policy Characteristics'!$C:$C,0)))</f>
        <v>Industry Energy Efficiency Standards</v>
      </c>
      <c r="C729" s="362" t="str">
        <f t="shared" si="37"/>
        <v>Percentage Improvement in Eqpt Efficiency Standards above BAU</v>
      </c>
      <c r="D729" s="53" t="s">
        <v>3219</v>
      </c>
      <c r="E729" s="53" t="s">
        <v>2806</v>
      </c>
      <c r="F729" s="195" t="s">
        <v>3244</v>
      </c>
      <c r="G729" s="53" t="s">
        <v>2810</v>
      </c>
      <c r="H729" s="54">
        <v>965</v>
      </c>
      <c r="I729" s="53" t="s">
        <v>45</v>
      </c>
      <c r="J729" s="360" t="str">
        <f>IF(ISBLANK(INDEX('Policy Characteristics'!D:D,MATCH($C729,'Policy Characteristics'!$C:$C,0))),"",INDEX('Policy Characteristics'!D:D,MATCH($C729,'Policy Characteristics'!$C:$C,0)))</f>
        <v>Industry Energy Efficiency Standards</v>
      </c>
      <c r="K729" s="358" t="str">
        <f>IF(ISBLANK(INDEX('Policy Characteristics'!E:E,MATCH($C729,'Policy Characteristics'!$C:$C,0))),"",INDEX('Policy Characteristics'!E:E,MATCH($C729,'Policy Characteristics'!$C:$C,0)))</f>
        <v>indst efficiency standards</v>
      </c>
      <c r="L729" s="380">
        <f>IF(ISBLANK(INDEX('Policy Characteristics'!F:F,MATCH($C729,'Policy Characteristics'!$C:$C,0))),"",INDEX('Policy Characteristics'!F:F,MATCH($C729,'Policy Characteristics'!$C:$C,0)))</f>
        <v>0</v>
      </c>
      <c r="M729" s="380">
        <f>IF(ISBLANK(INDEX('Policy Characteristics'!G:G,MATCH($C729,'Policy Characteristics'!$C:$C,0))),"",INDEX('Policy Characteristics'!G:G,MATCH($C729,'Policy Characteristics'!$C:$C,0)))</f>
        <v>0.25</v>
      </c>
      <c r="N729" s="380">
        <f>IF(ISBLANK(INDEX('Policy Characteristics'!H:H,MATCH($C729,'Policy Characteristics'!$C:$C,0))),"",INDEX('Policy Characteristics'!H:H,MATCH($C729,'Policy Characteristics'!$C:$C,0)))</f>
        <v>0.01</v>
      </c>
      <c r="O729" s="358" t="str">
        <f>IF(ISBLANK(INDEX('Policy Characteristics'!I:I,MATCH($C729,'Policy Characteristics'!$C:$C,0))),"",INDEX('Policy Characteristics'!I:I,MATCH($C729,'Policy Characteristics'!$C:$C,0)))</f>
        <v>% reduction in energy use</v>
      </c>
      <c r="P729" s="358" t="str">
        <f>IF(ISBLANK(INDEX('Policy Characteristics'!J:J,MATCH($C729,'Policy Characteristics'!$C:$C,0))),"",INDEX('Policy Characteristics'!J:J,MATCH($C729,'Policy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29" s="358" t="str">
        <f>IF(ISBLANK(INDEX('Policy Characteristics'!K:K,MATCH($C729,'Policy Characteristics'!$C:$C,0))),"",INDEX('Policy Characteristics'!K:K,MATCH($C729,'Policy Characteristics'!$C:$C,0)))</f>
        <v>industry-ag-main.html#eff-stds</v>
      </c>
      <c r="R729" s="358" t="str">
        <f>IF(ISBLANK(INDEX('Policy Characteristics'!L:L,MATCH($C729,'Policy Characteristics'!$C:$C,0))),"",INDEX('Policy Characteristics'!L:L,MATCH($C729,'Policy Characteristics'!$C:$C,0)))</f>
        <v>industry-energy-efficiency-standards.html</v>
      </c>
    </row>
    <row r="730" spans="1:18" s="5" customFormat="1" x14ac:dyDescent="0.35">
      <c r="A730" s="358" t="str">
        <f>IF(ISBLANK(INDEX('Policy Characteristics'!A:A,MATCH($C730,'Policy Characteristics'!$C:$C,0))),"",INDEX('Policy Characteristics'!A:A,MATCH($C730,'Policy Characteristics'!$C:$C,0)))</f>
        <v>Industry</v>
      </c>
      <c r="B730" s="358" t="str">
        <f>IF(ISBLANK(INDEX('Policy Characteristics'!B:B,MATCH($C730,'Policy Characteristics'!$C:$C,0))),"",INDEX('Policy Characteristics'!B:B,MATCH($C730,'Policy Characteristics'!$C:$C,0)))</f>
        <v>Industry Energy Efficiency Standards</v>
      </c>
      <c r="C730" s="362" t="str">
        <f t="shared" si="37"/>
        <v>Percentage Improvement in Eqpt Efficiency Standards above BAU</v>
      </c>
      <c r="D730" s="53" t="s">
        <v>3219</v>
      </c>
      <c r="E730" s="53" t="s">
        <v>2807</v>
      </c>
      <c r="F730" s="195" t="s">
        <v>3244</v>
      </c>
      <c r="G730" s="53" t="s">
        <v>2811</v>
      </c>
      <c r="H730" s="54">
        <v>966</v>
      </c>
      <c r="I730" s="53" t="s">
        <v>45</v>
      </c>
      <c r="J730" s="360" t="str">
        <f>IF(ISBLANK(INDEX('Policy Characteristics'!D:D,MATCH($C730,'Policy Characteristics'!$C:$C,0))),"",INDEX('Policy Characteristics'!D:D,MATCH($C730,'Policy Characteristics'!$C:$C,0)))</f>
        <v>Industry Energy Efficiency Standards</v>
      </c>
      <c r="K730" s="358" t="str">
        <f>IF(ISBLANK(INDEX('Policy Characteristics'!E:E,MATCH($C730,'Policy Characteristics'!$C:$C,0))),"",INDEX('Policy Characteristics'!E:E,MATCH($C730,'Policy Characteristics'!$C:$C,0)))</f>
        <v>indst efficiency standards</v>
      </c>
      <c r="L730" s="380">
        <f>IF(ISBLANK(INDEX('Policy Characteristics'!F:F,MATCH($C730,'Policy Characteristics'!$C:$C,0))),"",INDEX('Policy Characteristics'!F:F,MATCH($C730,'Policy Characteristics'!$C:$C,0)))</f>
        <v>0</v>
      </c>
      <c r="M730" s="380">
        <f>IF(ISBLANK(INDEX('Policy Characteristics'!G:G,MATCH($C730,'Policy Characteristics'!$C:$C,0))),"",INDEX('Policy Characteristics'!G:G,MATCH($C730,'Policy Characteristics'!$C:$C,0)))</f>
        <v>0.25</v>
      </c>
      <c r="N730" s="380">
        <f>IF(ISBLANK(INDEX('Policy Characteristics'!H:H,MATCH($C730,'Policy Characteristics'!$C:$C,0))),"",INDEX('Policy Characteristics'!H:H,MATCH($C730,'Policy Characteristics'!$C:$C,0)))</f>
        <v>0.01</v>
      </c>
      <c r="O730" s="358" t="str">
        <f>IF(ISBLANK(INDEX('Policy Characteristics'!I:I,MATCH($C730,'Policy Characteristics'!$C:$C,0))),"",INDEX('Policy Characteristics'!I:I,MATCH($C730,'Policy Characteristics'!$C:$C,0)))</f>
        <v>% reduction in energy use</v>
      </c>
      <c r="P730" s="358" t="str">
        <f>IF(ISBLANK(INDEX('Policy Characteristics'!J:J,MATCH($C730,'Policy Characteristics'!$C:$C,0))),"",INDEX('Policy Characteristics'!J:J,MATCH($C730,'Policy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30" s="358" t="str">
        <f>IF(ISBLANK(INDEX('Policy Characteristics'!K:K,MATCH($C730,'Policy Characteristics'!$C:$C,0))),"",INDEX('Policy Characteristics'!K:K,MATCH($C730,'Policy Characteristics'!$C:$C,0)))</f>
        <v>industry-ag-main.html#eff-stds</v>
      </c>
      <c r="R730" s="358" t="str">
        <f>IF(ISBLANK(INDEX('Policy Characteristics'!L:L,MATCH($C730,'Policy Characteristics'!$C:$C,0))),"",INDEX('Policy Characteristics'!L:L,MATCH($C730,'Policy Characteristics'!$C:$C,0)))</f>
        <v>industry-energy-efficiency-standards.html</v>
      </c>
    </row>
    <row r="731" spans="1:18" s="5" customFormat="1" x14ac:dyDescent="0.35">
      <c r="A731" s="358" t="str">
        <f>IF(ISBLANK(INDEX('Policy Characteristics'!A:A,MATCH($C731,'Policy Characteristics'!$C:$C,0))),"",INDEX('Policy Characteristics'!A:A,MATCH($C731,'Policy Characteristics'!$C:$C,0)))</f>
        <v>Industry</v>
      </c>
      <c r="B731" s="358" t="str">
        <f>IF(ISBLANK(INDEX('Policy Characteristics'!B:B,MATCH($C731,'Policy Characteristics'!$C:$C,0))),"",INDEX('Policy Characteristics'!B:B,MATCH($C731,'Policy Characteristics'!$C:$C,0)))</f>
        <v>Industry Energy Efficiency Standards</v>
      </c>
      <c r="C731" s="362" t="str">
        <f t="shared" si="37"/>
        <v>Percentage Improvement in Eqpt Efficiency Standards above BAU</v>
      </c>
      <c r="D731" s="53" t="s">
        <v>3219</v>
      </c>
      <c r="E731" s="53" t="s">
        <v>2804</v>
      </c>
      <c r="F731" s="195" t="s">
        <v>3244</v>
      </c>
      <c r="G731" s="53" t="s">
        <v>2809</v>
      </c>
      <c r="H731" s="54">
        <v>967</v>
      </c>
      <c r="I731" s="53" t="s">
        <v>46</v>
      </c>
      <c r="J731" s="360" t="str">
        <f>IF(ISBLANK(INDEX('Policy Characteristics'!D:D,MATCH($C731,'Policy Characteristics'!$C:$C,0))),"",INDEX('Policy Characteristics'!D:D,MATCH($C731,'Policy Characteristics'!$C:$C,0)))</f>
        <v>Industry Energy Efficiency Standards</v>
      </c>
      <c r="K731" s="358" t="str">
        <f>IF(ISBLANK(INDEX('Policy Characteristics'!E:E,MATCH($C731,'Policy Characteristics'!$C:$C,0))),"",INDEX('Policy Characteristics'!E:E,MATCH($C731,'Policy Characteristics'!$C:$C,0)))</f>
        <v>indst efficiency standards</v>
      </c>
      <c r="L731" s="380">
        <f>IF(ISBLANK(INDEX('Policy Characteristics'!F:F,MATCH($C731,'Policy Characteristics'!$C:$C,0))),"",INDEX('Policy Characteristics'!F:F,MATCH($C731,'Policy Characteristics'!$C:$C,0)))</f>
        <v>0</v>
      </c>
      <c r="M731" s="380">
        <f>IF(ISBLANK(INDEX('Policy Characteristics'!G:G,MATCH($C731,'Policy Characteristics'!$C:$C,0))),"",INDEX('Policy Characteristics'!G:G,MATCH($C731,'Policy Characteristics'!$C:$C,0)))</f>
        <v>0.25</v>
      </c>
      <c r="N731" s="380">
        <f>IF(ISBLANK(INDEX('Policy Characteristics'!H:H,MATCH($C731,'Policy Characteristics'!$C:$C,0))),"",INDEX('Policy Characteristics'!H:H,MATCH($C731,'Policy Characteristics'!$C:$C,0)))</f>
        <v>0.01</v>
      </c>
      <c r="O731" s="358" t="str">
        <f>IF(ISBLANK(INDEX('Policy Characteristics'!I:I,MATCH($C731,'Policy Characteristics'!$C:$C,0))),"",INDEX('Policy Characteristics'!I:I,MATCH($C731,'Policy Characteristics'!$C:$C,0)))</f>
        <v>% reduction in energy use</v>
      </c>
      <c r="P731" s="358" t="str">
        <f>IF(ISBLANK(INDEX('Policy Characteristics'!J:J,MATCH($C731,'Policy Characteristics'!$C:$C,0))),"",INDEX('Policy Characteristics'!J:J,MATCH($C731,'Policy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31" s="358" t="str">
        <f>IF(ISBLANK(INDEX('Policy Characteristics'!K:K,MATCH($C731,'Policy Characteristics'!$C:$C,0))),"",INDEX('Policy Characteristics'!K:K,MATCH($C731,'Policy Characteristics'!$C:$C,0)))</f>
        <v>industry-ag-main.html#eff-stds</v>
      </c>
      <c r="R731" s="358" t="str">
        <f>IF(ISBLANK(INDEX('Policy Characteristics'!L:L,MATCH($C731,'Policy Characteristics'!$C:$C,0))),"",INDEX('Policy Characteristics'!L:L,MATCH($C731,'Policy Characteristics'!$C:$C,0)))</f>
        <v>industry-energy-efficiency-standards.html</v>
      </c>
    </row>
    <row r="732" spans="1:18" s="5" customFormat="1" x14ac:dyDescent="0.35">
      <c r="A732" s="358" t="str">
        <f>IF(ISBLANK(INDEX('Policy Characteristics'!A:A,MATCH($C732,'Policy Characteristics'!$C:$C,0))),"",INDEX('Policy Characteristics'!A:A,MATCH($C732,'Policy Characteristics'!$C:$C,0)))</f>
        <v>Industry</v>
      </c>
      <c r="B732" s="358" t="str">
        <f>IF(ISBLANK(INDEX('Policy Characteristics'!B:B,MATCH($C732,'Policy Characteristics'!$C:$C,0))),"",INDEX('Policy Characteristics'!B:B,MATCH($C732,'Policy Characteristics'!$C:$C,0)))</f>
        <v>Industry Energy Efficiency Standards</v>
      </c>
      <c r="C732" s="362" t="str">
        <f t="shared" si="37"/>
        <v>Percentage Improvement in Eqpt Efficiency Standards above BAU</v>
      </c>
      <c r="D732" s="9" t="s">
        <v>3220</v>
      </c>
      <c r="E732" s="53" t="s">
        <v>2463</v>
      </c>
      <c r="F732" s="195" t="s">
        <v>2864</v>
      </c>
      <c r="G732" s="53" t="s">
        <v>2469</v>
      </c>
      <c r="H732" s="54">
        <v>968</v>
      </c>
      <c r="I732" s="53" t="s">
        <v>45</v>
      </c>
      <c r="J732" s="360" t="str">
        <f>IF(ISBLANK(INDEX('Policy Characteristics'!D:D,MATCH($C732,'Policy Characteristics'!$C:$C,0))),"",INDEX('Policy Characteristics'!D:D,MATCH($C732,'Policy Characteristics'!$C:$C,0)))</f>
        <v>Industry Energy Efficiency Standards</v>
      </c>
      <c r="K732" s="358" t="str">
        <f>IF(ISBLANK(INDEX('Policy Characteristics'!E:E,MATCH($C732,'Policy Characteristics'!$C:$C,0))),"",INDEX('Policy Characteristics'!E:E,MATCH($C732,'Policy Characteristics'!$C:$C,0)))</f>
        <v>indst efficiency standards</v>
      </c>
      <c r="L732" s="380">
        <f>IF(ISBLANK(INDEX('Policy Characteristics'!F:F,MATCH($C732,'Policy Characteristics'!$C:$C,0))),"",INDEX('Policy Characteristics'!F:F,MATCH($C732,'Policy Characteristics'!$C:$C,0)))</f>
        <v>0</v>
      </c>
      <c r="M732" s="380">
        <f>IF(ISBLANK(INDEX('Policy Characteristics'!G:G,MATCH($C732,'Policy Characteristics'!$C:$C,0))),"",INDEX('Policy Characteristics'!G:G,MATCH($C732,'Policy Characteristics'!$C:$C,0)))</f>
        <v>0.25</v>
      </c>
      <c r="N732" s="380">
        <f>IF(ISBLANK(INDEX('Policy Characteristics'!H:H,MATCH($C732,'Policy Characteristics'!$C:$C,0))),"",INDEX('Policy Characteristics'!H:H,MATCH($C732,'Policy Characteristics'!$C:$C,0)))</f>
        <v>0.01</v>
      </c>
      <c r="O732" s="358" t="str">
        <f>IF(ISBLANK(INDEX('Policy Characteristics'!I:I,MATCH($C732,'Policy Characteristics'!$C:$C,0))),"",INDEX('Policy Characteristics'!I:I,MATCH($C732,'Policy Characteristics'!$C:$C,0)))</f>
        <v>% reduction in energy use</v>
      </c>
      <c r="P732" s="358" t="str">
        <f>IF(ISBLANK(INDEX('Policy Characteristics'!J:J,MATCH($C732,'Policy Characteristics'!$C:$C,0))),"",INDEX('Policy Characteristics'!J:J,MATCH($C732,'Policy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32" s="358" t="str">
        <f>IF(ISBLANK(INDEX('Policy Characteristics'!K:K,MATCH($C732,'Policy Characteristics'!$C:$C,0))),"",INDEX('Policy Characteristics'!K:K,MATCH($C732,'Policy Characteristics'!$C:$C,0)))</f>
        <v>industry-ag-main.html#eff-stds</v>
      </c>
      <c r="R732" s="358" t="str">
        <f>IF(ISBLANK(INDEX('Policy Characteristics'!L:L,MATCH($C732,'Policy Characteristics'!$C:$C,0))),"",INDEX('Policy Characteristics'!L:L,MATCH($C732,'Policy Characteristics'!$C:$C,0)))</f>
        <v>industry-energy-efficiency-standards.html</v>
      </c>
    </row>
    <row r="733" spans="1:18" s="5" customFormat="1" x14ac:dyDescent="0.35">
      <c r="A733" s="358" t="str">
        <f>IF(ISBLANK(INDEX('Policy Characteristics'!A:A,MATCH($C733,'Policy Characteristics'!$C:$C,0))),"",INDEX('Policy Characteristics'!A:A,MATCH($C733,'Policy Characteristics'!$C:$C,0)))</f>
        <v>Industry</v>
      </c>
      <c r="B733" s="358" t="str">
        <f>IF(ISBLANK(INDEX('Policy Characteristics'!B:B,MATCH($C733,'Policy Characteristics'!$C:$C,0))),"",INDEX('Policy Characteristics'!B:B,MATCH($C733,'Policy Characteristics'!$C:$C,0)))</f>
        <v>Industry Energy Efficiency Standards</v>
      </c>
      <c r="C733" s="362" t="str">
        <f t="shared" si="37"/>
        <v>Percentage Improvement in Eqpt Efficiency Standards above BAU</v>
      </c>
      <c r="D733" s="9" t="s">
        <v>3220</v>
      </c>
      <c r="E733" s="53" t="s">
        <v>2464</v>
      </c>
      <c r="F733" s="195" t="s">
        <v>2864</v>
      </c>
      <c r="G733" s="53" t="s">
        <v>2472</v>
      </c>
      <c r="H733" s="54">
        <v>969</v>
      </c>
      <c r="I733" s="53" t="s">
        <v>45</v>
      </c>
      <c r="J733" s="360" t="str">
        <f>IF(ISBLANK(INDEX('Policy Characteristics'!D:D,MATCH($C733,'Policy Characteristics'!$C:$C,0))),"",INDEX('Policy Characteristics'!D:D,MATCH($C733,'Policy Characteristics'!$C:$C,0)))</f>
        <v>Industry Energy Efficiency Standards</v>
      </c>
      <c r="K733" s="358" t="str">
        <f>IF(ISBLANK(INDEX('Policy Characteristics'!E:E,MATCH($C733,'Policy Characteristics'!$C:$C,0))),"",INDEX('Policy Characteristics'!E:E,MATCH($C733,'Policy Characteristics'!$C:$C,0)))</f>
        <v>indst efficiency standards</v>
      </c>
      <c r="L733" s="380">
        <f>IF(ISBLANK(INDEX('Policy Characteristics'!F:F,MATCH($C733,'Policy Characteristics'!$C:$C,0))),"",INDEX('Policy Characteristics'!F:F,MATCH($C733,'Policy Characteristics'!$C:$C,0)))</f>
        <v>0</v>
      </c>
      <c r="M733" s="380">
        <f>IF(ISBLANK(INDEX('Policy Characteristics'!G:G,MATCH($C733,'Policy Characteristics'!$C:$C,0))),"",INDEX('Policy Characteristics'!G:G,MATCH($C733,'Policy Characteristics'!$C:$C,0)))</f>
        <v>0.25</v>
      </c>
      <c r="N733" s="380">
        <f>IF(ISBLANK(INDEX('Policy Characteristics'!H:H,MATCH($C733,'Policy Characteristics'!$C:$C,0))),"",INDEX('Policy Characteristics'!H:H,MATCH($C733,'Policy Characteristics'!$C:$C,0)))</f>
        <v>0.01</v>
      </c>
      <c r="O733" s="358" t="str">
        <f>IF(ISBLANK(INDEX('Policy Characteristics'!I:I,MATCH($C733,'Policy Characteristics'!$C:$C,0))),"",INDEX('Policy Characteristics'!I:I,MATCH($C733,'Policy Characteristics'!$C:$C,0)))</f>
        <v>% reduction in energy use</v>
      </c>
      <c r="P733" s="358" t="str">
        <f>IF(ISBLANK(INDEX('Policy Characteristics'!J:J,MATCH($C733,'Policy Characteristics'!$C:$C,0))),"",INDEX('Policy Characteristics'!J:J,MATCH($C733,'Policy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33" s="358" t="str">
        <f>IF(ISBLANK(INDEX('Policy Characteristics'!K:K,MATCH($C733,'Policy Characteristics'!$C:$C,0))),"",INDEX('Policy Characteristics'!K:K,MATCH($C733,'Policy Characteristics'!$C:$C,0)))</f>
        <v>industry-ag-main.html#eff-stds</v>
      </c>
      <c r="R733" s="358" t="str">
        <f>IF(ISBLANK(INDEX('Policy Characteristics'!L:L,MATCH($C733,'Policy Characteristics'!$C:$C,0))),"",INDEX('Policy Characteristics'!L:L,MATCH($C733,'Policy Characteristics'!$C:$C,0)))</f>
        <v>industry-energy-efficiency-standards.html</v>
      </c>
    </row>
    <row r="734" spans="1:18" s="5" customFormat="1" x14ac:dyDescent="0.35">
      <c r="A734" s="358" t="str">
        <f>IF(ISBLANK(INDEX('Policy Characteristics'!A:A,MATCH($C734,'Policy Characteristics'!$C:$C,0))),"",INDEX('Policy Characteristics'!A:A,MATCH($C734,'Policy Characteristics'!$C:$C,0)))</f>
        <v>Industry</v>
      </c>
      <c r="B734" s="358" t="str">
        <f>IF(ISBLANK(INDEX('Policy Characteristics'!B:B,MATCH($C734,'Policy Characteristics'!$C:$C,0))),"",INDEX('Policy Characteristics'!B:B,MATCH($C734,'Policy Characteristics'!$C:$C,0)))</f>
        <v>Industry Energy Efficiency Standards</v>
      </c>
      <c r="C734" s="362" t="str">
        <f t="shared" si="37"/>
        <v>Percentage Improvement in Eqpt Efficiency Standards above BAU</v>
      </c>
      <c r="D734" s="9" t="s">
        <v>3220</v>
      </c>
      <c r="E734" s="53" t="s">
        <v>2465</v>
      </c>
      <c r="F734" s="195" t="s">
        <v>2864</v>
      </c>
      <c r="G734" s="53" t="s">
        <v>2473</v>
      </c>
      <c r="H734" s="54">
        <v>970</v>
      </c>
      <c r="I734" s="53" t="s">
        <v>45</v>
      </c>
      <c r="J734" s="360" t="str">
        <f>IF(ISBLANK(INDEX('Policy Characteristics'!D:D,MATCH($C734,'Policy Characteristics'!$C:$C,0))),"",INDEX('Policy Characteristics'!D:D,MATCH($C734,'Policy Characteristics'!$C:$C,0)))</f>
        <v>Industry Energy Efficiency Standards</v>
      </c>
      <c r="K734" s="358" t="str">
        <f>IF(ISBLANK(INDEX('Policy Characteristics'!E:E,MATCH($C734,'Policy Characteristics'!$C:$C,0))),"",INDEX('Policy Characteristics'!E:E,MATCH($C734,'Policy Characteristics'!$C:$C,0)))</f>
        <v>indst efficiency standards</v>
      </c>
      <c r="L734" s="380">
        <f>IF(ISBLANK(INDEX('Policy Characteristics'!F:F,MATCH($C734,'Policy Characteristics'!$C:$C,0))),"",INDEX('Policy Characteristics'!F:F,MATCH($C734,'Policy Characteristics'!$C:$C,0)))</f>
        <v>0</v>
      </c>
      <c r="M734" s="380">
        <f>IF(ISBLANK(INDEX('Policy Characteristics'!G:G,MATCH($C734,'Policy Characteristics'!$C:$C,0))),"",INDEX('Policy Characteristics'!G:G,MATCH($C734,'Policy Characteristics'!$C:$C,0)))</f>
        <v>0.25</v>
      </c>
      <c r="N734" s="380">
        <f>IF(ISBLANK(INDEX('Policy Characteristics'!H:H,MATCH($C734,'Policy Characteristics'!$C:$C,0))),"",INDEX('Policy Characteristics'!H:H,MATCH($C734,'Policy Characteristics'!$C:$C,0)))</f>
        <v>0.01</v>
      </c>
      <c r="O734" s="358" t="str">
        <f>IF(ISBLANK(INDEX('Policy Characteristics'!I:I,MATCH($C734,'Policy Characteristics'!$C:$C,0))),"",INDEX('Policy Characteristics'!I:I,MATCH($C734,'Policy Characteristics'!$C:$C,0)))</f>
        <v>% reduction in energy use</v>
      </c>
      <c r="P734" s="358" t="str">
        <f>IF(ISBLANK(INDEX('Policy Characteristics'!J:J,MATCH($C734,'Policy Characteristics'!$C:$C,0))),"",INDEX('Policy Characteristics'!J:J,MATCH($C734,'Policy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34" s="358" t="str">
        <f>IF(ISBLANK(INDEX('Policy Characteristics'!K:K,MATCH($C734,'Policy Characteristics'!$C:$C,0))),"",INDEX('Policy Characteristics'!K:K,MATCH($C734,'Policy Characteristics'!$C:$C,0)))</f>
        <v>industry-ag-main.html#eff-stds</v>
      </c>
      <c r="R734" s="358" t="str">
        <f>IF(ISBLANK(INDEX('Policy Characteristics'!L:L,MATCH($C734,'Policy Characteristics'!$C:$C,0))),"",INDEX('Policy Characteristics'!L:L,MATCH($C734,'Policy Characteristics'!$C:$C,0)))</f>
        <v>industry-energy-efficiency-standards.html</v>
      </c>
    </row>
    <row r="735" spans="1:18" s="5" customFormat="1" x14ac:dyDescent="0.35">
      <c r="A735" s="358" t="str">
        <f>IF(ISBLANK(INDEX('Policy Characteristics'!A:A,MATCH($C735,'Policy Characteristics'!$C:$C,0))),"",INDEX('Policy Characteristics'!A:A,MATCH($C735,'Policy Characteristics'!$C:$C,0)))</f>
        <v>Industry</v>
      </c>
      <c r="B735" s="358" t="str">
        <f>IF(ISBLANK(INDEX('Policy Characteristics'!B:B,MATCH($C735,'Policy Characteristics'!$C:$C,0))),"",INDEX('Policy Characteristics'!B:B,MATCH($C735,'Policy Characteristics'!$C:$C,0)))</f>
        <v>Industry Energy Efficiency Standards</v>
      </c>
      <c r="C735" s="362" t="str">
        <f t="shared" si="37"/>
        <v>Percentage Improvement in Eqpt Efficiency Standards above BAU</v>
      </c>
      <c r="D735" s="9" t="s">
        <v>3220</v>
      </c>
      <c r="E735" s="53" t="s">
        <v>2466</v>
      </c>
      <c r="F735" s="195" t="s">
        <v>2864</v>
      </c>
      <c r="G735" s="53" t="s">
        <v>2470</v>
      </c>
      <c r="H735" s="54">
        <v>971</v>
      </c>
      <c r="I735" s="53" t="s">
        <v>46</v>
      </c>
      <c r="J735" s="360" t="str">
        <f>IF(ISBLANK(INDEX('Policy Characteristics'!D:D,MATCH($C735,'Policy Characteristics'!$C:$C,0))),"",INDEX('Policy Characteristics'!D:D,MATCH($C735,'Policy Characteristics'!$C:$C,0)))</f>
        <v>Industry Energy Efficiency Standards</v>
      </c>
      <c r="K735" s="358" t="str">
        <f>IF(ISBLANK(INDEX('Policy Characteristics'!E:E,MATCH($C735,'Policy Characteristics'!$C:$C,0))),"",INDEX('Policy Characteristics'!E:E,MATCH($C735,'Policy Characteristics'!$C:$C,0)))</f>
        <v>indst efficiency standards</v>
      </c>
      <c r="L735" s="380">
        <f>IF(ISBLANK(INDEX('Policy Characteristics'!F:F,MATCH($C735,'Policy Characteristics'!$C:$C,0))),"",INDEX('Policy Characteristics'!F:F,MATCH($C735,'Policy Characteristics'!$C:$C,0)))</f>
        <v>0</v>
      </c>
      <c r="M735" s="380">
        <f>IF(ISBLANK(INDEX('Policy Characteristics'!G:G,MATCH($C735,'Policy Characteristics'!$C:$C,0))),"",INDEX('Policy Characteristics'!G:G,MATCH($C735,'Policy Characteristics'!$C:$C,0)))</f>
        <v>0.25</v>
      </c>
      <c r="N735" s="380">
        <f>IF(ISBLANK(INDEX('Policy Characteristics'!H:H,MATCH($C735,'Policy Characteristics'!$C:$C,0))),"",INDEX('Policy Characteristics'!H:H,MATCH($C735,'Policy Characteristics'!$C:$C,0)))</f>
        <v>0.01</v>
      </c>
      <c r="O735" s="358" t="str">
        <f>IF(ISBLANK(INDEX('Policy Characteristics'!I:I,MATCH($C735,'Policy Characteristics'!$C:$C,0))),"",INDEX('Policy Characteristics'!I:I,MATCH($C735,'Policy Characteristics'!$C:$C,0)))</f>
        <v>% reduction in energy use</v>
      </c>
      <c r="P735" s="358" t="str">
        <f>IF(ISBLANK(INDEX('Policy Characteristics'!J:J,MATCH($C735,'Policy Characteristics'!$C:$C,0))),"",INDEX('Policy Characteristics'!J:J,MATCH($C735,'Policy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35" s="358" t="str">
        <f>IF(ISBLANK(INDEX('Policy Characteristics'!K:K,MATCH($C735,'Policy Characteristics'!$C:$C,0))),"",INDEX('Policy Characteristics'!K:K,MATCH($C735,'Policy Characteristics'!$C:$C,0)))</f>
        <v>industry-ag-main.html#eff-stds</v>
      </c>
      <c r="R735" s="358" t="str">
        <f>IF(ISBLANK(INDEX('Policy Characteristics'!L:L,MATCH($C735,'Policy Characteristics'!$C:$C,0))),"",INDEX('Policy Characteristics'!L:L,MATCH($C735,'Policy Characteristics'!$C:$C,0)))</f>
        <v>industry-energy-efficiency-standards.html</v>
      </c>
    </row>
    <row r="736" spans="1:18" s="5" customFormat="1" x14ac:dyDescent="0.35">
      <c r="A736" s="358" t="str">
        <f>IF(ISBLANK(INDEX('Policy Characteristics'!A:A,MATCH($C736,'Policy Characteristics'!$C:$C,0))),"",INDEX('Policy Characteristics'!A:A,MATCH($C736,'Policy Characteristics'!$C:$C,0)))</f>
        <v>Industry</v>
      </c>
      <c r="B736" s="358" t="str">
        <f>IF(ISBLANK(INDEX('Policy Characteristics'!B:B,MATCH($C736,'Policy Characteristics'!$C:$C,0))),"",INDEX('Policy Characteristics'!B:B,MATCH($C736,'Policy Characteristics'!$C:$C,0)))</f>
        <v>Industry Energy Efficiency Standards</v>
      </c>
      <c r="C736" s="362" t="str">
        <f t="shared" si="37"/>
        <v>Percentage Improvement in Eqpt Efficiency Standards above BAU</v>
      </c>
      <c r="D736" s="9" t="s">
        <v>3220</v>
      </c>
      <c r="E736" s="53" t="s">
        <v>2467</v>
      </c>
      <c r="F736" s="195" t="s">
        <v>2864</v>
      </c>
      <c r="G736" s="53" t="s">
        <v>2471</v>
      </c>
      <c r="H736" s="54">
        <v>972</v>
      </c>
      <c r="I736" s="53" t="s">
        <v>45</v>
      </c>
      <c r="J736" s="360" t="str">
        <f>IF(ISBLANK(INDEX('Policy Characteristics'!D:D,MATCH($C736,'Policy Characteristics'!$C:$C,0))),"",INDEX('Policy Characteristics'!D:D,MATCH($C736,'Policy Characteristics'!$C:$C,0)))</f>
        <v>Industry Energy Efficiency Standards</v>
      </c>
      <c r="K736" s="358" t="str">
        <f>IF(ISBLANK(INDEX('Policy Characteristics'!E:E,MATCH($C736,'Policy Characteristics'!$C:$C,0))),"",INDEX('Policy Characteristics'!E:E,MATCH($C736,'Policy Characteristics'!$C:$C,0)))</f>
        <v>indst efficiency standards</v>
      </c>
      <c r="L736" s="380">
        <f>IF(ISBLANK(INDEX('Policy Characteristics'!F:F,MATCH($C736,'Policy Characteristics'!$C:$C,0))),"",INDEX('Policy Characteristics'!F:F,MATCH($C736,'Policy Characteristics'!$C:$C,0)))</f>
        <v>0</v>
      </c>
      <c r="M736" s="380">
        <f>IF(ISBLANK(INDEX('Policy Characteristics'!G:G,MATCH($C736,'Policy Characteristics'!$C:$C,0))),"",INDEX('Policy Characteristics'!G:G,MATCH($C736,'Policy Characteristics'!$C:$C,0)))</f>
        <v>0.25</v>
      </c>
      <c r="N736" s="380">
        <f>IF(ISBLANK(INDEX('Policy Characteristics'!H:H,MATCH($C736,'Policy Characteristics'!$C:$C,0))),"",INDEX('Policy Characteristics'!H:H,MATCH($C736,'Policy Characteristics'!$C:$C,0)))</f>
        <v>0.01</v>
      </c>
      <c r="O736" s="358" t="str">
        <f>IF(ISBLANK(INDEX('Policy Characteristics'!I:I,MATCH($C736,'Policy Characteristics'!$C:$C,0))),"",INDEX('Policy Characteristics'!I:I,MATCH($C736,'Policy Characteristics'!$C:$C,0)))</f>
        <v>% reduction in energy use</v>
      </c>
      <c r="P736" s="358" t="str">
        <f>IF(ISBLANK(INDEX('Policy Characteristics'!J:J,MATCH($C736,'Policy Characteristics'!$C:$C,0))),"",INDEX('Policy Characteristics'!J:J,MATCH($C736,'Policy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36" s="358" t="str">
        <f>IF(ISBLANK(INDEX('Policy Characteristics'!K:K,MATCH($C736,'Policy Characteristics'!$C:$C,0))),"",INDEX('Policy Characteristics'!K:K,MATCH($C736,'Policy Characteristics'!$C:$C,0)))</f>
        <v>industry-ag-main.html#eff-stds</v>
      </c>
      <c r="R736" s="358" t="str">
        <f>IF(ISBLANK(INDEX('Policy Characteristics'!L:L,MATCH($C736,'Policy Characteristics'!$C:$C,0))),"",INDEX('Policy Characteristics'!L:L,MATCH($C736,'Policy Characteristics'!$C:$C,0)))</f>
        <v>industry-energy-efficiency-standards.html</v>
      </c>
    </row>
    <row r="737" spans="1:18" s="5" customFormat="1" x14ac:dyDescent="0.35">
      <c r="A737" s="358" t="str">
        <f>IF(ISBLANK(INDEX('Policy Characteristics'!A:A,MATCH($C737,'Policy Characteristics'!$C:$C,0))),"",INDEX('Policy Characteristics'!A:A,MATCH($C737,'Policy Characteristics'!$C:$C,0)))</f>
        <v>Industry</v>
      </c>
      <c r="B737" s="358" t="str">
        <f>IF(ISBLANK(INDEX('Policy Characteristics'!B:B,MATCH($C737,'Policy Characteristics'!$C:$C,0))),"",INDEX('Policy Characteristics'!B:B,MATCH($C737,'Policy Characteristics'!$C:$C,0)))</f>
        <v>Industry Energy Efficiency Standards</v>
      </c>
      <c r="C737" s="362" t="str">
        <f t="shared" si="37"/>
        <v>Percentage Improvement in Eqpt Efficiency Standards above BAU</v>
      </c>
      <c r="D737" s="9" t="s">
        <v>3220</v>
      </c>
      <c r="E737" s="53" t="s">
        <v>2468</v>
      </c>
      <c r="F737" s="195" t="s">
        <v>2864</v>
      </c>
      <c r="G737" s="53" t="s">
        <v>2474</v>
      </c>
      <c r="H737" s="54">
        <v>973</v>
      </c>
      <c r="I737" s="53" t="s">
        <v>46</v>
      </c>
      <c r="J737" s="360" t="str">
        <f>IF(ISBLANK(INDEX('Policy Characteristics'!D:D,MATCH($C737,'Policy Characteristics'!$C:$C,0))),"",INDEX('Policy Characteristics'!D:D,MATCH($C737,'Policy Characteristics'!$C:$C,0)))</f>
        <v>Industry Energy Efficiency Standards</v>
      </c>
      <c r="K737" s="358" t="str">
        <f>IF(ISBLANK(INDEX('Policy Characteristics'!E:E,MATCH($C737,'Policy Characteristics'!$C:$C,0))),"",INDEX('Policy Characteristics'!E:E,MATCH($C737,'Policy Characteristics'!$C:$C,0)))</f>
        <v>indst efficiency standards</v>
      </c>
      <c r="L737" s="380">
        <f>IF(ISBLANK(INDEX('Policy Characteristics'!F:F,MATCH($C737,'Policy Characteristics'!$C:$C,0))),"",INDEX('Policy Characteristics'!F:F,MATCH($C737,'Policy Characteristics'!$C:$C,0)))</f>
        <v>0</v>
      </c>
      <c r="M737" s="380">
        <f>IF(ISBLANK(INDEX('Policy Characteristics'!G:G,MATCH($C737,'Policy Characteristics'!$C:$C,0))),"",INDEX('Policy Characteristics'!G:G,MATCH($C737,'Policy Characteristics'!$C:$C,0)))</f>
        <v>0.25</v>
      </c>
      <c r="N737" s="380">
        <f>IF(ISBLANK(INDEX('Policy Characteristics'!H:H,MATCH($C737,'Policy Characteristics'!$C:$C,0))),"",INDEX('Policy Characteristics'!H:H,MATCH($C737,'Policy Characteristics'!$C:$C,0)))</f>
        <v>0.01</v>
      </c>
      <c r="O737" s="358" t="str">
        <f>IF(ISBLANK(INDEX('Policy Characteristics'!I:I,MATCH($C737,'Policy Characteristics'!$C:$C,0))),"",INDEX('Policy Characteristics'!I:I,MATCH($C737,'Policy Characteristics'!$C:$C,0)))</f>
        <v>% reduction in energy use</v>
      </c>
      <c r="P737" s="358" t="str">
        <f>IF(ISBLANK(INDEX('Policy Characteristics'!J:J,MATCH($C737,'Policy Characteristics'!$C:$C,0))),"",INDEX('Policy Characteristics'!J:J,MATCH($C737,'Policy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37" s="358" t="str">
        <f>IF(ISBLANK(INDEX('Policy Characteristics'!K:K,MATCH($C737,'Policy Characteristics'!$C:$C,0))),"",INDEX('Policy Characteristics'!K:K,MATCH($C737,'Policy Characteristics'!$C:$C,0)))</f>
        <v>industry-ag-main.html#eff-stds</v>
      </c>
      <c r="R737" s="358" t="str">
        <f>IF(ISBLANK(INDEX('Policy Characteristics'!L:L,MATCH($C737,'Policy Characteristics'!$C:$C,0))),"",INDEX('Policy Characteristics'!L:L,MATCH($C737,'Policy Characteristics'!$C:$C,0)))</f>
        <v>industry-energy-efficiency-standards.html</v>
      </c>
    </row>
    <row r="738" spans="1:18" s="5" customFormat="1" x14ac:dyDescent="0.35">
      <c r="A738" s="358" t="str">
        <f>IF(ISBLANK(INDEX('Policy Characteristics'!A:A,MATCH($C738,'Policy Characteristics'!$C:$C,0))),"",INDEX('Policy Characteristics'!A:A,MATCH($C738,'Policy Characteristics'!$C:$C,0)))</f>
        <v>Industry</v>
      </c>
      <c r="B738" s="358" t="str">
        <f>IF(ISBLANK(INDEX('Policy Characteristics'!B:B,MATCH($C738,'Policy Characteristics'!$C:$C,0))),"",INDEX('Policy Characteristics'!B:B,MATCH($C738,'Policy Characteristics'!$C:$C,0)))</f>
        <v>Industry Energy Efficiency Standards</v>
      </c>
      <c r="C738" s="362" t="str">
        <f t="shared" si="37"/>
        <v>Percentage Improvement in Eqpt Efficiency Standards above BAU</v>
      </c>
      <c r="D738" s="9" t="s">
        <v>3220</v>
      </c>
      <c r="E738" s="53" t="s">
        <v>2805</v>
      </c>
      <c r="F738" s="195" t="s">
        <v>2864</v>
      </c>
      <c r="G738" s="53" t="s">
        <v>2808</v>
      </c>
      <c r="H738" s="54">
        <v>974</v>
      </c>
      <c r="I738" s="53" t="s">
        <v>46</v>
      </c>
      <c r="J738" s="360" t="str">
        <f>IF(ISBLANK(INDEX('Policy Characteristics'!D:D,MATCH($C738,'Policy Characteristics'!$C:$C,0))),"",INDEX('Policy Characteristics'!D:D,MATCH($C738,'Policy Characteristics'!$C:$C,0)))</f>
        <v>Industry Energy Efficiency Standards</v>
      </c>
      <c r="K738" s="358" t="str">
        <f>IF(ISBLANK(INDEX('Policy Characteristics'!E:E,MATCH($C738,'Policy Characteristics'!$C:$C,0))),"",INDEX('Policy Characteristics'!E:E,MATCH($C738,'Policy Characteristics'!$C:$C,0)))</f>
        <v>indst efficiency standards</v>
      </c>
      <c r="L738" s="380">
        <f>IF(ISBLANK(INDEX('Policy Characteristics'!F:F,MATCH($C738,'Policy Characteristics'!$C:$C,0))),"",INDEX('Policy Characteristics'!F:F,MATCH($C738,'Policy Characteristics'!$C:$C,0)))</f>
        <v>0</v>
      </c>
      <c r="M738" s="380">
        <f>IF(ISBLANK(INDEX('Policy Characteristics'!G:G,MATCH($C738,'Policy Characteristics'!$C:$C,0))),"",INDEX('Policy Characteristics'!G:G,MATCH($C738,'Policy Characteristics'!$C:$C,0)))</f>
        <v>0.25</v>
      </c>
      <c r="N738" s="380">
        <f>IF(ISBLANK(INDEX('Policy Characteristics'!H:H,MATCH($C738,'Policy Characteristics'!$C:$C,0))),"",INDEX('Policy Characteristics'!H:H,MATCH($C738,'Policy Characteristics'!$C:$C,0)))</f>
        <v>0.01</v>
      </c>
      <c r="O738" s="358" t="str">
        <f>IF(ISBLANK(INDEX('Policy Characteristics'!I:I,MATCH($C738,'Policy Characteristics'!$C:$C,0))),"",INDEX('Policy Characteristics'!I:I,MATCH($C738,'Policy Characteristics'!$C:$C,0)))</f>
        <v>% reduction in energy use</v>
      </c>
      <c r="P738" s="358" t="str">
        <f>IF(ISBLANK(INDEX('Policy Characteristics'!J:J,MATCH($C738,'Policy Characteristics'!$C:$C,0))),"",INDEX('Policy Characteristics'!J:J,MATCH($C738,'Policy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38" s="358" t="str">
        <f>IF(ISBLANK(INDEX('Policy Characteristics'!K:K,MATCH($C738,'Policy Characteristics'!$C:$C,0))),"",INDEX('Policy Characteristics'!K:K,MATCH($C738,'Policy Characteristics'!$C:$C,0)))</f>
        <v>industry-ag-main.html#eff-stds</v>
      </c>
      <c r="R738" s="358" t="str">
        <f>IF(ISBLANK(INDEX('Policy Characteristics'!L:L,MATCH($C738,'Policy Characteristics'!$C:$C,0))),"",INDEX('Policy Characteristics'!L:L,MATCH($C738,'Policy Characteristics'!$C:$C,0)))</f>
        <v>industry-energy-efficiency-standards.html</v>
      </c>
    </row>
    <row r="739" spans="1:18" s="5" customFormat="1" x14ac:dyDescent="0.35">
      <c r="A739" s="358" t="str">
        <f>IF(ISBLANK(INDEX('Policy Characteristics'!A:A,MATCH($C739,'Policy Characteristics'!$C:$C,0))),"",INDEX('Policy Characteristics'!A:A,MATCH($C739,'Policy Characteristics'!$C:$C,0)))</f>
        <v>Industry</v>
      </c>
      <c r="B739" s="358" t="str">
        <f>IF(ISBLANK(INDEX('Policy Characteristics'!B:B,MATCH($C739,'Policy Characteristics'!$C:$C,0))),"",INDEX('Policy Characteristics'!B:B,MATCH($C739,'Policy Characteristics'!$C:$C,0)))</f>
        <v>Industry Energy Efficiency Standards</v>
      </c>
      <c r="C739" s="362" t="str">
        <f t="shared" si="37"/>
        <v>Percentage Improvement in Eqpt Efficiency Standards above BAU</v>
      </c>
      <c r="D739" s="9" t="s">
        <v>3220</v>
      </c>
      <c r="E739" s="53" t="s">
        <v>2806</v>
      </c>
      <c r="F739" s="195" t="s">
        <v>2864</v>
      </c>
      <c r="G739" s="53" t="s">
        <v>2810</v>
      </c>
      <c r="H739" s="54">
        <v>975</v>
      </c>
      <c r="I739" s="53" t="s">
        <v>45</v>
      </c>
      <c r="J739" s="360" t="str">
        <f>IF(ISBLANK(INDEX('Policy Characteristics'!D:D,MATCH($C739,'Policy Characteristics'!$C:$C,0))),"",INDEX('Policy Characteristics'!D:D,MATCH($C739,'Policy Characteristics'!$C:$C,0)))</f>
        <v>Industry Energy Efficiency Standards</v>
      </c>
      <c r="K739" s="358" t="str">
        <f>IF(ISBLANK(INDEX('Policy Characteristics'!E:E,MATCH($C739,'Policy Characteristics'!$C:$C,0))),"",INDEX('Policy Characteristics'!E:E,MATCH($C739,'Policy Characteristics'!$C:$C,0)))</f>
        <v>indst efficiency standards</v>
      </c>
      <c r="L739" s="380">
        <f>IF(ISBLANK(INDEX('Policy Characteristics'!F:F,MATCH($C739,'Policy Characteristics'!$C:$C,0))),"",INDEX('Policy Characteristics'!F:F,MATCH($C739,'Policy Characteristics'!$C:$C,0)))</f>
        <v>0</v>
      </c>
      <c r="M739" s="380">
        <f>IF(ISBLANK(INDEX('Policy Characteristics'!G:G,MATCH($C739,'Policy Characteristics'!$C:$C,0))),"",INDEX('Policy Characteristics'!G:G,MATCH($C739,'Policy Characteristics'!$C:$C,0)))</f>
        <v>0.25</v>
      </c>
      <c r="N739" s="380">
        <f>IF(ISBLANK(INDEX('Policy Characteristics'!H:H,MATCH($C739,'Policy Characteristics'!$C:$C,0))),"",INDEX('Policy Characteristics'!H:H,MATCH($C739,'Policy Characteristics'!$C:$C,0)))</f>
        <v>0.01</v>
      </c>
      <c r="O739" s="358" t="str">
        <f>IF(ISBLANK(INDEX('Policy Characteristics'!I:I,MATCH($C739,'Policy Characteristics'!$C:$C,0))),"",INDEX('Policy Characteristics'!I:I,MATCH($C739,'Policy Characteristics'!$C:$C,0)))</f>
        <v>% reduction in energy use</v>
      </c>
      <c r="P739" s="358" t="str">
        <f>IF(ISBLANK(INDEX('Policy Characteristics'!J:J,MATCH($C739,'Policy Characteristics'!$C:$C,0))),"",INDEX('Policy Characteristics'!J:J,MATCH($C739,'Policy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39" s="358" t="str">
        <f>IF(ISBLANK(INDEX('Policy Characteristics'!K:K,MATCH($C739,'Policy Characteristics'!$C:$C,0))),"",INDEX('Policy Characteristics'!K:K,MATCH($C739,'Policy Characteristics'!$C:$C,0)))</f>
        <v>industry-ag-main.html#eff-stds</v>
      </c>
      <c r="R739" s="358" t="str">
        <f>IF(ISBLANK(INDEX('Policy Characteristics'!L:L,MATCH($C739,'Policy Characteristics'!$C:$C,0))),"",INDEX('Policy Characteristics'!L:L,MATCH($C739,'Policy Characteristics'!$C:$C,0)))</f>
        <v>industry-energy-efficiency-standards.html</v>
      </c>
    </row>
    <row r="740" spans="1:18" s="5" customFormat="1" x14ac:dyDescent="0.35">
      <c r="A740" s="358" t="str">
        <f>IF(ISBLANK(INDEX('Policy Characteristics'!A:A,MATCH($C740,'Policy Characteristics'!$C:$C,0))),"",INDEX('Policy Characteristics'!A:A,MATCH($C740,'Policy Characteristics'!$C:$C,0)))</f>
        <v>Industry</v>
      </c>
      <c r="B740" s="358" t="str">
        <f>IF(ISBLANK(INDEX('Policy Characteristics'!B:B,MATCH($C740,'Policy Characteristics'!$C:$C,0))),"",INDEX('Policy Characteristics'!B:B,MATCH($C740,'Policy Characteristics'!$C:$C,0)))</f>
        <v>Industry Energy Efficiency Standards</v>
      </c>
      <c r="C740" s="362" t="str">
        <f t="shared" si="37"/>
        <v>Percentage Improvement in Eqpt Efficiency Standards above BAU</v>
      </c>
      <c r="D740" s="9" t="s">
        <v>3220</v>
      </c>
      <c r="E740" s="53" t="s">
        <v>2807</v>
      </c>
      <c r="F740" s="195" t="s">
        <v>2864</v>
      </c>
      <c r="G740" s="53" t="s">
        <v>2811</v>
      </c>
      <c r="H740" s="54">
        <v>976</v>
      </c>
      <c r="I740" s="53" t="s">
        <v>46</v>
      </c>
      <c r="J740" s="360" t="str">
        <f>IF(ISBLANK(INDEX('Policy Characteristics'!D:D,MATCH($C740,'Policy Characteristics'!$C:$C,0))),"",INDEX('Policy Characteristics'!D:D,MATCH($C740,'Policy Characteristics'!$C:$C,0)))</f>
        <v>Industry Energy Efficiency Standards</v>
      </c>
      <c r="K740" s="358" t="str">
        <f>IF(ISBLANK(INDEX('Policy Characteristics'!E:E,MATCH($C740,'Policy Characteristics'!$C:$C,0))),"",INDEX('Policy Characteristics'!E:E,MATCH($C740,'Policy Characteristics'!$C:$C,0)))</f>
        <v>indst efficiency standards</v>
      </c>
      <c r="L740" s="380">
        <f>IF(ISBLANK(INDEX('Policy Characteristics'!F:F,MATCH($C740,'Policy Characteristics'!$C:$C,0))),"",INDEX('Policy Characteristics'!F:F,MATCH($C740,'Policy Characteristics'!$C:$C,0)))</f>
        <v>0</v>
      </c>
      <c r="M740" s="380">
        <f>IF(ISBLANK(INDEX('Policy Characteristics'!G:G,MATCH($C740,'Policy Characteristics'!$C:$C,0))),"",INDEX('Policy Characteristics'!G:G,MATCH($C740,'Policy Characteristics'!$C:$C,0)))</f>
        <v>0.25</v>
      </c>
      <c r="N740" s="380">
        <f>IF(ISBLANK(INDEX('Policy Characteristics'!H:H,MATCH($C740,'Policy Characteristics'!$C:$C,0))),"",INDEX('Policy Characteristics'!H:H,MATCH($C740,'Policy Characteristics'!$C:$C,0)))</f>
        <v>0.01</v>
      </c>
      <c r="O740" s="358" t="str">
        <f>IF(ISBLANK(INDEX('Policy Characteristics'!I:I,MATCH($C740,'Policy Characteristics'!$C:$C,0))),"",INDEX('Policy Characteristics'!I:I,MATCH($C740,'Policy Characteristics'!$C:$C,0)))</f>
        <v>% reduction in energy use</v>
      </c>
      <c r="P740" s="358" t="str">
        <f>IF(ISBLANK(INDEX('Policy Characteristics'!J:J,MATCH($C740,'Policy Characteristics'!$C:$C,0))),"",INDEX('Policy Characteristics'!J:J,MATCH($C740,'Policy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40" s="358" t="str">
        <f>IF(ISBLANK(INDEX('Policy Characteristics'!K:K,MATCH($C740,'Policy Characteristics'!$C:$C,0))),"",INDEX('Policy Characteristics'!K:K,MATCH($C740,'Policy Characteristics'!$C:$C,0)))</f>
        <v>industry-ag-main.html#eff-stds</v>
      </c>
      <c r="R740" s="358" t="str">
        <f>IF(ISBLANK(INDEX('Policy Characteristics'!L:L,MATCH($C740,'Policy Characteristics'!$C:$C,0))),"",INDEX('Policy Characteristics'!L:L,MATCH($C740,'Policy Characteristics'!$C:$C,0)))</f>
        <v>industry-energy-efficiency-standards.html</v>
      </c>
    </row>
    <row r="741" spans="1:18" s="5" customFormat="1" x14ac:dyDescent="0.35">
      <c r="A741" s="358" t="str">
        <f>IF(ISBLANK(INDEX('Policy Characteristics'!A:A,MATCH($C741,'Policy Characteristics'!$C:$C,0))),"",INDEX('Policy Characteristics'!A:A,MATCH($C741,'Policy Characteristics'!$C:$C,0)))</f>
        <v>Industry</v>
      </c>
      <c r="B741" s="358" t="str">
        <f>IF(ISBLANK(INDEX('Policy Characteristics'!B:B,MATCH($C741,'Policy Characteristics'!$C:$C,0))),"",INDEX('Policy Characteristics'!B:B,MATCH($C741,'Policy Characteristics'!$C:$C,0)))</f>
        <v>Industry Energy Efficiency Standards</v>
      </c>
      <c r="C741" s="362" t="str">
        <f t="shared" si="37"/>
        <v>Percentage Improvement in Eqpt Efficiency Standards above BAU</v>
      </c>
      <c r="D741" s="9" t="s">
        <v>3220</v>
      </c>
      <c r="E741" s="53" t="s">
        <v>2804</v>
      </c>
      <c r="F741" s="195" t="s">
        <v>2864</v>
      </c>
      <c r="G741" s="53" t="s">
        <v>2809</v>
      </c>
      <c r="H741" s="54">
        <v>977</v>
      </c>
      <c r="I741" s="53" t="s">
        <v>46</v>
      </c>
      <c r="J741" s="360" t="str">
        <f>IF(ISBLANK(INDEX('Policy Characteristics'!D:D,MATCH($C741,'Policy Characteristics'!$C:$C,0))),"",INDEX('Policy Characteristics'!D:D,MATCH($C741,'Policy Characteristics'!$C:$C,0)))</f>
        <v>Industry Energy Efficiency Standards</v>
      </c>
      <c r="K741" s="358" t="str">
        <f>IF(ISBLANK(INDEX('Policy Characteristics'!E:E,MATCH($C741,'Policy Characteristics'!$C:$C,0))),"",INDEX('Policy Characteristics'!E:E,MATCH($C741,'Policy Characteristics'!$C:$C,0)))</f>
        <v>indst efficiency standards</v>
      </c>
      <c r="L741" s="380">
        <f>IF(ISBLANK(INDEX('Policy Characteristics'!F:F,MATCH($C741,'Policy Characteristics'!$C:$C,0))),"",INDEX('Policy Characteristics'!F:F,MATCH($C741,'Policy Characteristics'!$C:$C,0)))</f>
        <v>0</v>
      </c>
      <c r="M741" s="380">
        <f>IF(ISBLANK(INDEX('Policy Characteristics'!G:G,MATCH($C741,'Policy Characteristics'!$C:$C,0))),"",INDEX('Policy Characteristics'!G:G,MATCH($C741,'Policy Characteristics'!$C:$C,0)))</f>
        <v>0.25</v>
      </c>
      <c r="N741" s="380">
        <f>IF(ISBLANK(INDEX('Policy Characteristics'!H:H,MATCH($C741,'Policy Characteristics'!$C:$C,0))),"",INDEX('Policy Characteristics'!H:H,MATCH($C741,'Policy Characteristics'!$C:$C,0)))</f>
        <v>0.01</v>
      </c>
      <c r="O741" s="358" t="str">
        <f>IF(ISBLANK(INDEX('Policy Characteristics'!I:I,MATCH($C741,'Policy Characteristics'!$C:$C,0))),"",INDEX('Policy Characteristics'!I:I,MATCH($C741,'Policy Characteristics'!$C:$C,0)))</f>
        <v>% reduction in energy use</v>
      </c>
      <c r="P741" s="358" t="str">
        <f>IF(ISBLANK(INDEX('Policy Characteristics'!J:J,MATCH($C741,'Policy Characteristics'!$C:$C,0))),"",INDEX('Policy Characteristics'!J:J,MATCH($C741,'Policy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41" s="358" t="str">
        <f>IF(ISBLANK(INDEX('Policy Characteristics'!K:K,MATCH($C741,'Policy Characteristics'!$C:$C,0))),"",INDEX('Policy Characteristics'!K:K,MATCH($C741,'Policy Characteristics'!$C:$C,0)))</f>
        <v>industry-ag-main.html#eff-stds</v>
      </c>
      <c r="R741" s="358" t="str">
        <f>IF(ISBLANK(INDEX('Policy Characteristics'!L:L,MATCH($C741,'Policy Characteristics'!$C:$C,0))),"",INDEX('Policy Characteristics'!L:L,MATCH($C741,'Policy Characteristics'!$C:$C,0)))</f>
        <v>industry-energy-efficiency-standards.html</v>
      </c>
    </row>
    <row r="742" spans="1:18" s="5" customFormat="1" x14ac:dyDescent="0.35">
      <c r="A742" s="358" t="str">
        <f>IF(ISBLANK(INDEX('Policy Characteristics'!A:A,MATCH($C742,'Policy Characteristics'!$C:$C,0))),"",INDEX('Policy Characteristics'!A:A,MATCH($C742,'Policy Characteristics'!$C:$C,0)))</f>
        <v>Industry</v>
      </c>
      <c r="B742" s="358" t="str">
        <f>IF(ISBLANK(INDEX('Policy Characteristics'!B:B,MATCH($C742,'Policy Characteristics'!$C:$C,0))),"",INDEX('Policy Characteristics'!B:B,MATCH($C742,'Policy Characteristics'!$C:$C,0)))</f>
        <v>Industry Energy Efficiency Standards</v>
      </c>
      <c r="C742" s="362" t="str">
        <f t="shared" si="37"/>
        <v>Percentage Improvement in Eqpt Efficiency Standards above BAU</v>
      </c>
      <c r="D742" s="9" t="s">
        <v>3221</v>
      </c>
      <c r="E742" s="53" t="s">
        <v>2463</v>
      </c>
      <c r="F742" s="195" t="s">
        <v>3185</v>
      </c>
      <c r="G742" s="53" t="s">
        <v>2469</v>
      </c>
      <c r="H742" s="54">
        <v>978</v>
      </c>
      <c r="I742" s="53" t="s">
        <v>45</v>
      </c>
      <c r="J742" s="360" t="str">
        <f>IF(ISBLANK(INDEX('Policy Characteristics'!D:D,MATCH($C742,'Policy Characteristics'!$C:$C,0))),"",INDEX('Policy Characteristics'!D:D,MATCH($C742,'Policy Characteristics'!$C:$C,0)))</f>
        <v>Industry Energy Efficiency Standards</v>
      </c>
      <c r="K742" s="358" t="str">
        <f>IF(ISBLANK(INDEX('Policy Characteristics'!E:E,MATCH($C742,'Policy Characteristics'!$C:$C,0))),"",INDEX('Policy Characteristics'!E:E,MATCH($C742,'Policy Characteristics'!$C:$C,0)))</f>
        <v>indst efficiency standards</v>
      </c>
      <c r="L742" s="380">
        <f>IF(ISBLANK(INDEX('Policy Characteristics'!F:F,MATCH($C742,'Policy Characteristics'!$C:$C,0))),"",INDEX('Policy Characteristics'!F:F,MATCH($C742,'Policy Characteristics'!$C:$C,0)))</f>
        <v>0</v>
      </c>
      <c r="M742" s="380">
        <f>IF(ISBLANK(INDEX('Policy Characteristics'!G:G,MATCH($C742,'Policy Characteristics'!$C:$C,0))),"",INDEX('Policy Characteristics'!G:G,MATCH($C742,'Policy Characteristics'!$C:$C,0)))</f>
        <v>0.25</v>
      </c>
      <c r="N742" s="380">
        <f>IF(ISBLANK(INDEX('Policy Characteristics'!H:H,MATCH($C742,'Policy Characteristics'!$C:$C,0))),"",INDEX('Policy Characteristics'!H:H,MATCH($C742,'Policy Characteristics'!$C:$C,0)))</f>
        <v>0.01</v>
      </c>
      <c r="O742" s="358" t="str">
        <f>IF(ISBLANK(INDEX('Policy Characteristics'!I:I,MATCH($C742,'Policy Characteristics'!$C:$C,0))),"",INDEX('Policy Characteristics'!I:I,MATCH($C742,'Policy Characteristics'!$C:$C,0)))</f>
        <v>% reduction in energy use</v>
      </c>
      <c r="P742" s="358" t="str">
        <f>IF(ISBLANK(INDEX('Policy Characteristics'!J:J,MATCH($C742,'Policy Characteristics'!$C:$C,0))),"",INDEX('Policy Characteristics'!J:J,MATCH($C742,'Policy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42" s="358" t="str">
        <f>IF(ISBLANK(INDEX('Policy Characteristics'!K:K,MATCH($C742,'Policy Characteristics'!$C:$C,0))),"",INDEX('Policy Characteristics'!K:K,MATCH($C742,'Policy Characteristics'!$C:$C,0)))</f>
        <v>industry-ag-main.html#eff-stds</v>
      </c>
      <c r="R742" s="358" t="str">
        <f>IF(ISBLANK(INDEX('Policy Characteristics'!L:L,MATCH($C742,'Policy Characteristics'!$C:$C,0))),"",INDEX('Policy Characteristics'!L:L,MATCH($C742,'Policy Characteristics'!$C:$C,0)))</f>
        <v>industry-energy-efficiency-standards.html</v>
      </c>
    </row>
    <row r="743" spans="1:18" s="5" customFormat="1" x14ac:dyDescent="0.35">
      <c r="A743" s="358" t="str">
        <f>IF(ISBLANK(INDEX('Policy Characteristics'!A:A,MATCH($C743,'Policy Characteristics'!$C:$C,0))),"",INDEX('Policy Characteristics'!A:A,MATCH($C743,'Policy Characteristics'!$C:$C,0)))</f>
        <v>Industry</v>
      </c>
      <c r="B743" s="358" t="str">
        <f>IF(ISBLANK(INDEX('Policy Characteristics'!B:B,MATCH($C743,'Policy Characteristics'!$C:$C,0))),"",INDEX('Policy Characteristics'!B:B,MATCH($C743,'Policy Characteristics'!$C:$C,0)))</f>
        <v>Industry Energy Efficiency Standards</v>
      </c>
      <c r="C743" s="362" t="str">
        <f t="shared" si="37"/>
        <v>Percentage Improvement in Eqpt Efficiency Standards above BAU</v>
      </c>
      <c r="D743" s="9" t="s">
        <v>3221</v>
      </c>
      <c r="E743" s="53" t="s">
        <v>2464</v>
      </c>
      <c r="F743" s="195" t="s">
        <v>3185</v>
      </c>
      <c r="G743" s="53" t="s">
        <v>2472</v>
      </c>
      <c r="H743" s="54">
        <v>979</v>
      </c>
      <c r="I743" s="53" t="s">
        <v>46</v>
      </c>
      <c r="J743" s="360" t="str">
        <f>IF(ISBLANK(INDEX('Policy Characteristics'!D:D,MATCH($C743,'Policy Characteristics'!$C:$C,0))),"",INDEX('Policy Characteristics'!D:D,MATCH($C743,'Policy Characteristics'!$C:$C,0)))</f>
        <v>Industry Energy Efficiency Standards</v>
      </c>
      <c r="K743" s="358" t="str">
        <f>IF(ISBLANK(INDEX('Policy Characteristics'!E:E,MATCH($C743,'Policy Characteristics'!$C:$C,0))),"",INDEX('Policy Characteristics'!E:E,MATCH($C743,'Policy Characteristics'!$C:$C,0)))</f>
        <v>indst efficiency standards</v>
      </c>
      <c r="L743" s="380">
        <f>IF(ISBLANK(INDEX('Policy Characteristics'!F:F,MATCH($C743,'Policy Characteristics'!$C:$C,0))),"",INDEX('Policy Characteristics'!F:F,MATCH($C743,'Policy Characteristics'!$C:$C,0)))</f>
        <v>0</v>
      </c>
      <c r="M743" s="380">
        <f>IF(ISBLANK(INDEX('Policy Characteristics'!G:G,MATCH($C743,'Policy Characteristics'!$C:$C,0))),"",INDEX('Policy Characteristics'!G:G,MATCH($C743,'Policy Characteristics'!$C:$C,0)))</f>
        <v>0.25</v>
      </c>
      <c r="N743" s="380">
        <f>IF(ISBLANK(INDEX('Policy Characteristics'!H:H,MATCH($C743,'Policy Characteristics'!$C:$C,0))),"",INDEX('Policy Characteristics'!H:H,MATCH($C743,'Policy Characteristics'!$C:$C,0)))</f>
        <v>0.01</v>
      </c>
      <c r="O743" s="358" t="str">
        <f>IF(ISBLANK(INDEX('Policy Characteristics'!I:I,MATCH($C743,'Policy Characteristics'!$C:$C,0))),"",INDEX('Policy Characteristics'!I:I,MATCH($C743,'Policy Characteristics'!$C:$C,0)))</f>
        <v>% reduction in energy use</v>
      </c>
      <c r="P743" s="358" t="str">
        <f>IF(ISBLANK(INDEX('Policy Characteristics'!J:J,MATCH($C743,'Policy Characteristics'!$C:$C,0))),"",INDEX('Policy Characteristics'!J:J,MATCH($C743,'Policy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43" s="358" t="str">
        <f>IF(ISBLANK(INDEX('Policy Characteristics'!K:K,MATCH($C743,'Policy Characteristics'!$C:$C,0))),"",INDEX('Policy Characteristics'!K:K,MATCH($C743,'Policy Characteristics'!$C:$C,0)))</f>
        <v>industry-ag-main.html#eff-stds</v>
      </c>
      <c r="R743" s="358" t="str">
        <f>IF(ISBLANK(INDEX('Policy Characteristics'!L:L,MATCH($C743,'Policy Characteristics'!$C:$C,0))),"",INDEX('Policy Characteristics'!L:L,MATCH($C743,'Policy Characteristics'!$C:$C,0)))</f>
        <v>industry-energy-efficiency-standards.html</v>
      </c>
    </row>
    <row r="744" spans="1:18" s="5" customFormat="1" x14ac:dyDescent="0.35">
      <c r="A744" s="358" t="str">
        <f>IF(ISBLANK(INDEX('Policy Characteristics'!A:A,MATCH($C744,'Policy Characteristics'!$C:$C,0))),"",INDEX('Policy Characteristics'!A:A,MATCH($C744,'Policy Characteristics'!$C:$C,0)))</f>
        <v>Industry</v>
      </c>
      <c r="B744" s="358" t="str">
        <f>IF(ISBLANK(INDEX('Policy Characteristics'!B:B,MATCH($C744,'Policy Characteristics'!$C:$C,0))),"",INDEX('Policy Characteristics'!B:B,MATCH($C744,'Policy Characteristics'!$C:$C,0)))</f>
        <v>Industry Energy Efficiency Standards</v>
      </c>
      <c r="C744" s="362" t="str">
        <f t="shared" si="37"/>
        <v>Percentage Improvement in Eqpt Efficiency Standards above BAU</v>
      </c>
      <c r="D744" s="9" t="s">
        <v>3221</v>
      </c>
      <c r="E744" s="53" t="s">
        <v>2465</v>
      </c>
      <c r="F744" s="195" t="s">
        <v>3185</v>
      </c>
      <c r="G744" s="53" t="s">
        <v>2473</v>
      </c>
      <c r="H744" s="54">
        <v>980</v>
      </c>
      <c r="I744" s="53" t="s">
        <v>45</v>
      </c>
      <c r="J744" s="360" t="str">
        <f>IF(ISBLANK(INDEX('Policy Characteristics'!D:D,MATCH($C744,'Policy Characteristics'!$C:$C,0))),"",INDEX('Policy Characteristics'!D:D,MATCH($C744,'Policy Characteristics'!$C:$C,0)))</f>
        <v>Industry Energy Efficiency Standards</v>
      </c>
      <c r="K744" s="358" t="str">
        <f>IF(ISBLANK(INDEX('Policy Characteristics'!E:E,MATCH($C744,'Policy Characteristics'!$C:$C,0))),"",INDEX('Policy Characteristics'!E:E,MATCH($C744,'Policy Characteristics'!$C:$C,0)))</f>
        <v>indst efficiency standards</v>
      </c>
      <c r="L744" s="380">
        <f>IF(ISBLANK(INDEX('Policy Characteristics'!F:F,MATCH($C744,'Policy Characteristics'!$C:$C,0))),"",INDEX('Policy Characteristics'!F:F,MATCH($C744,'Policy Characteristics'!$C:$C,0)))</f>
        <v>0</v>
      </c>
      <c r="M744" s="380">
        <f>IF(ISBLANK(INDEX('Policy Characteristics'!G:G,MATCH($C744,'Policy Characteristics'!$C:$C,0))),"",INDEX('Policy Characteristics'!G:G,MATCH($C744,'Policy Characteristics'!$C:$C,0)))</f>
        <v>0.25</v>
      </c>
      <c r="N744" s="380">
        <f>IF(ISBLANK(INDEX('Policy Characteristics'!H:H,MATCH($C744,'Policy Characteristics'!$C:$C,0))),"",INDEX('Policy Characteristics'!H:H,MATCH($C744,'Policy Characteristics'!$C:$C,0)))</f>
        <v>0.01</v>
      </c>
      <c r="O744" s="358" t="str">
        <f>IF(ISBLANK(INDEX('Policy Characteristics'!I:I,MATCH($C744,'Policy Characteristics'!$C:$C,0))),"",INDEX('Policy Characteristics'!I:I,MATCH($C744,'Policy Characteristics'!$C:$C,0)))</f>
        <v>% reduction in energy use</v>
      </c>
      <c r="P744" s="358" t="str">
        <f>IF(ISBLANK(INDEX('Policy Characteristics'!J:J,MATCH($C744,'Policy Characteristics'!$C:$C,0))),"",INDEX('Policy Characteristics'!J:J,MATCH($C744,'Policy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44" s="358" t="str">
        <f>IF(ISBLANK(INDEX('Policy Characteristics'!K:K,MATCH($C744,'Policy Characteristics'!$C:$C,0))),"",INDEX('Policy Characteristics'!K:K,MATCH($C744,'Policy Characteristics'!$C:$C,0)))</f>
        <v>industry-ag-main.html#eff-stds</v>
      </c>
      <c r="R744" s="358" t="str">
        <f>IF(ISBLANK(INDEX('Policy Characteristics'!L:L,MATCH($C744,'Policy Characteristics'!$C:$C,0))),"",INDEX('Policy Characteristics'!L:L,MATCH($C744,'Policy Characteristics'!$C:$C,0)))</f>
        <v>industry-energy-efficiency-standards.html</v>
      </c>
    </row>
    <row r="745" spans="1:18" s="5" customFormat="1" x14ac:dyDescent="0.35">
      <c r="A745" s="358" t="str">
        <f>IF(ISBLANK(INDEX('Policy Characteristics'!A:A,MATCH($C745,'Policy Characteristics'!$C:$C,0))),"",INDEX('Policy Characteristics'!A:A,MATCH($C745,'Policy Characteristics'!$C:$C,0)))</f>
        <v>Industry</v>
      </c>
      <c r="B745" s="358" t="str">
        <f>IF(ISBLANK(INDEX('Policy Characteristics'!B:B,MATCH($C745,'Policy Characteristics'!$C:$C,0))),"",INDEX('Policy Characteristics'!B:B,MATCH($C745,'Policy Characteristics'!$C:$C,0)))</f>
        <v>Industry Energy Efficiency Standards</v>
      </c>
      <c r="C745" s="362" t="str">
        <f t="shared" si="37"/>
        <v>Percentage Improvement in Eqpt Efficiency Standards above BAU</v>
      </c>
      <c r="D745" s="9" t="s">
        <v>3221</v>
      </c>
      <c r="E745" s="53" t="s">
        <v>2466</v>
      </c>
      <c r="F745" s="195" t="s">
        <v>3185</v>
      </c>
      <c r="G745" s="53" t="s">
        <v>2470</v>
      </c>
      <c r="H745" s="54">
        <v>981</v>
      </c>
      <c r="I745" s="53" t="s">
        <v>46</v>
      </c>
      <c r="J745" s="360" t="str">
        <f>IF(ISBLANK(INDEX('Policy Characteristics'!D:D,MATCH($C745,'Policy Characteristics'!$C:$C,0))),"",INDEX('Policy Characteristics'!D:D,MATCH($C745,'Policy Characteristics'!$C:$C,0)))</f>
        <v>Industry Energy Efficiency Standards</v>
      </c>
      <c r="K745" s="358" t="str">
        <f>IF(ISBLANK(INDEX('Policy Characteristics'!E:E,MATCH($C745,'Policy Characteristics'!$C:$C,0))),"",INDEX('Policy Characteristics'!E:E,MATCH($C745,'Policy Characteristics'!$C:$C,0)))</f>
        <v>indst efficiency standards</v>
      </c>
      <c r="L745" s="380">
        <f>IF(ISBLANK(INDEX('Policy Characteristics'!F:F,MATCH($C745,'Policy Characteristics'!$C:$C,0))),"",INDEX('Policy Characteristics'!F:F,MATCH($C745,'Policy Characteristics'!$C:$C,0)))</f>
        <v>0</v>
      </c>
      <c r="M745" s="380">
        <f>IF(ISBLANK(INDEX('Policy Characteristics'!G:G,MATCH($C745,'Policy Characteristics'!$C:$C,0))),"",INDEX('Policy Characteristics'!G:G,MATCH($C745,'Policy Characteristics'!$C:$C,0)))</f>
        <v>0.25</v>
      </c>
      <c r="N745" s="380">
        <f>IF(ISBLANK(INDEX('Policy Characteristics'!H:H,MATCH($C745,'Policy Characteristics'!$C:$C,0))),"",INDEX('Policy Characteristics'!H:H,MATCH($C745,'Policy Characteristics'!$C:$C,0)))</f>
        <v>0.01</v>
      </c>
      <c r="O745" s="358" t="str">
        <f>IF(ISBLANK(INDEX('Policy Characteristics'!I:I,MATCH($C745,'Policy Characteristics'!$C:$C,0))),"",INDEX('Policy Characteristics'!I:I,MATCH($C745,'Policy Characteristics'!$C:$C,0)))</f>
        <v>% reduction in energy use</v>
      </c>
      <c r="P745" s="358" t="str">
        <f>IF(ISBLANK(INDEX('Policy Characteristics'!J:J,MATCH($C745,'Policy Characteristics'!$C:$C,0))),"",INDEX('Policy Characteristics'!J:J,MATCH($C745,'Policy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45" s="358" t="str">
        <f>IF(ISBLANK(INDEX('Policy Characteristics'!K:K,MATCH($C745,'Policy Characteristics'!$C:$C,0))),"",INDEX('Policy Characteristics'!K:K,MATCH($C745,'Policy Characteristics'!$C:$C,0)))</f>
        <v>industry-ag-main.html#eff-stds</v>
      </c>
      <c r="R745" s="358" t="str">
        <f>IF(ISBLANK(INDEX('Policy Characteristics'!L:L,MATCH($C745,'Policy Characteristics'!$C:$C,0))),"",INDEX('Policy Characteristics'!L:L,MATCH($C745,'Policy Characteristics'!$C:$C,0)))</f>
        <v>industry-energy-efficiency-standards.html</v>
      </c>
    </row>
    <row r="746" spans="1:18" s="5" customFormat="1" x14ac:dyDescent="0.35">
      <c r="A746" s="358" t="str">
        <f>IF(ISBLANK(INDEX('Policy Characteristics'!A:A,MATCH($C746,'Policy Characteristics'!$C:$C,0))),"",INDEX('Policy Characteristics'!A:A,MATCH($C746,'Policy Characteristics'!$C:$C,0)))</f>
        <v>Industry</v>
      </c>
      <c r="B746" s="358" t="str">
        <f>IF(ISBLANK(INDEX('Policy Characteristics'!B:B,MATCH($C746,'Policy Characteristics'!$C:$C,0))),"",INDEX('Policy Characteristics'!B:B,MATCH($C746,'Policy Characteristics'!$C:$C,0)))</f>
        <v>Industry Energy Efficiency Standards</v>
      </c>
      <c r="C746" s="362" t="str">
        <f t="shared" si="37"/>
        <v>Percentage Improvement in Eqpt Efficiency Standards above BAU</v>
      </c>
      <c r="D746" s="9" t="s">
        <v>3221</v>
      </c>
      <c r="E746" s="53" t="s">
        <v>2467</v>
      </c>
      <c r="F746" s="195" t="s">
        <v>3185</v>
      </c>
      <c r="G746" s="53" t="s">
        <v>2471</v>
      </c>
      <c r="H746" s="54">
        <v>982</v>
      </c>
      <c r="I746" s="53" t="s">
        <v>45</v>
      </c>
      <c r="J746" s="360" t="str">
        <f>IF(ISBLANK(INDEX('Policy Characteristics'!D:D,MATCH($C746,'Policy Characteristics'!$C:$C,0))),"",INDEX('Policy Characteristics'!D:D,MATCH($C746,'Policy Characteristics'!$C:$C,0)))</f>
        <v>Industry Energy Efficiency Standards</v>
      </c>
      <c r="K746" s="358" t="str">
        <f>IF(ISBLANK(INDEX('Policy Characteristics'!E:E,MATCH($C746,'Policy Characteristics'!$C:$C,0))),"",INDEX('Policy Characteristics'!E:E,MATCH($C746,'Policy Characteristics'!$C:$C,0)))</f>
        <v>indst efficiency standards</v>
      </c>
      <c r="L746" s="380">
        <f>IF(ISBLANK(INDEX('Policy Characteristics'!F:F,MATCH($C746,'Policy Characteristics'!$C:$C,0))),"",INDEX('Policy Characteristics'!F:F,MATCH($C746,'Policy Characteristics'!$C:$C,0)))</f>
        <v>0</v>
      </c>
      <c r="M746" s="380">
        <f>IF(ISBLANK(INDEX('Policy Characteristics'!G:G,MATCH($C746,'Policy Characteristics'!$C:$C,0))),"",INDEX('Policy Characteristics'!G:G,MATCH($C746,'Policy Characteristics'!$C:$C,0)))</f>
        <v>0.25</v>
      </c>
      <c r="N746" s="380">
        <f>IF(ISBLANK(INDEX('Policy Characteristics'!H:H,MATCH($C746,'Policy Characteristics'!$C:$C,0))),"",INDEX('Policy Characteristics'!H:H,MATCH($C746,'Policy Characteristics'!$C:$C,0)))</f>
        <v>0.01</v>
      </c>
      <c r="O746" s="358" t="str">
        <f>IF(ISBLANK(INDEX('Policy Characteristics'!I:I,MATCH($C746,'Policy Characteristics'!$C:$C,0))),"",INDEX('Policy Characteristics'!I:I,MATCH($C746,'Policy Characteristics'!$C:$C,0)))</f>
        <v>% reduction in energy use</v>
      </c>
      <c r="P746" s="358" t="str">
        <f>IF(ISBLANK(INDEX('Policy Characteristics'!J:J,MATCH($C746,'Policy Characteristics'!$C:$C,0))),"",INDEX('Policy Characteristics'!J:J,MATCH($C746,'Policy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46" s="358" t="str">
        <f>IF(ISBLANK(INDEX('Policy Characteristics'!K:K,MATCH($C746,'Policy Characteristics'!$C:$C,0))),"",INDEX('Policy Characteristics'!K:K,MATCH($C746,'Policy Characteristics'!$C:$C,0)))</f>
        <v>industry-ag-main.html#eff-stds</v>
      </c>
      <c r="R746" s="358" t="str">
        <f>IF(ISBLANK(INDEX('Policy Characteristics'!L:L,MATCH($C746,'Policy Characteristics'!$C:$C,0))),"",INDEX('Policy Characteristics'!L:L,MATCH($C746,'Policy Characteristics'!$C:$C,0)))</f>
        <v>industry-energy-efficiency-standards.html</v>
      </c>
    </row>
    <row r="747" spans="1:18" s="5" customFormat="1" x14ac:dyDescent="0.35">
      <c r="A747" s="358" t="str">
        <f>IF(ISBLANK(INDEX('Policy Characteristics'!A:A,MATCH($C747,'Policy Characteristics'!$C:$C,0))),"",INDEX('Policy Characteristics'!A:A,MATCH($C747,'Policy Characteristics'!$C:$C,0)))</f>
        <v>Industry</v>
      </c>
      <c r="B747" s="358" t="str">
        <f>IF(ISBLANK(INDEX('Policy Characteristics'!B:B,MATCH($C747,'Policy Characteristics'!$C:$C,0))),"",INDEX('Policy Characteristics'!B:B,MATCH($C747,'Policy Characteristics'!$C:$C,0)))</f>
        <v>Industry Energy Efficiency Standards</v>
      </c>
      <c r="C747" s="362" t="str">
        <f t="shared" si="37"/>
        <v>Percentage Improvement in Eqpt Efficiency Standards above BAU</v>
      </c>
      <c r="D747" s="9" t="s">
        <v>3221</v>
      </c>
      <c r="E747" s="53" t="s">
        <v>2468</v>
      </c>
      <c r="F747" s="195" t="s">
        <v>3185</v>
      </c>
      <c r="G747" s="53" t="s">
        <v>2474</v>
      </c>
      <c r="H747" s="54">
        <v>983</v>
      </c>
      <c r="I747" s="53" t="s">
        <v>46</v>
      </c>
      <c r="J747" s="360" t="str">
        <f>IF(ISBLANK(INDEX('Policy Characteristics'!D:D,MATCH($C747,'Policy Characteristics'!$C:$C,0))),"",INDEX('Policy Characteristics'!D:D,MATCH($C747,'Policy Characteristics'!$C:$C,0)))</f>
        <v>Industry Energy Efficiency Standards</v>
      </c>
      <c r="K747" s="358" t="str">
        <f>IF(ISBLANK(INDEX('Policy Characteristics'!E:E,MATCH($C747,'Policy Characteristics'!$C:$C,0))),"",INDEX('Policy Characteristics'!E:E,MATCH($C747,'Policy Characteristics'!$C:$C,0)))</f>
        <v>indst efficiency standards</v>
      </c>
      <c r="L747" s="380">
        <f>IF(ISBLANK(INDEX('Policy Characteristics'!F:F,MATCH($C747,'Policy Characteristics'!$C:$C,0))),"",INDEX('Policy Characteristics'!F:F,MATCH($C747,'Policy Characteristics'!$C:$C,0)))</f>
        <v>0</v>
      </c>
      <c r="M747" s="380">
        <f>IF(ISBLANK(INDEX('Policy Characteristics'!G:G,MATCH($C747,'Policy Characteristics'!$C:$C,0))),"",INDEX('Policy Characteristics'!G:G,MATCH($C747,'Policy Characteristics'!$C:$C,0)))</f>
        <v>0.25</v>
      </c>
      <c r="N747" s="380">
        <f>IF(ISBLANK(INDEX('Policy Characteristics'!H:H,MATCH($C747,'Policy Characteristics'!$C:$C,0))),"",INDEX('Policy Characteristics'!H:H,MATCH($C747,'Policy Characteristics'!$C:$C,0)))</f>
        <v>0.01</v>
      </c>
      <c r="O747" s="358" t="str">
        <f>IF(ISBLANK(INDEX('Policy Characteristics'!I:I,MATCH($C747,'Policy Characteristics'!$C:$C,0))),"",INDEX('Policy Characteristics'!I:I,MATCH($C747,'Policy Characteristics'!$C:$C,0)))</f>
        <v>% reduction in energy use</v>
      </c>
      <c r="P747" s="358" t="str">
        <f>IF(ISBLANK(INDEX('Policy Characteristics'!J:J,MATCH($C747,'Policy Characteristics'!$C:$C,0))),"",INDEX('Policy Characteristics'!J:J,MATCH($C747,'Policy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47" s="358" t="str">
        <f>IF(ISBLANK(INDEX('Policy Characteristics'!K:K,MATCH($C747,'Policy Characteristics'!$C:$C,0))),"",INDEX('Policy Characteristics'!K:K,MATCH($C747,'Policy Characteristics'!$C:$C,0)))</f>
        <v>industry-ag-main.html#eff-stds</v>
      </c>
      <c r="R747" s="358" t="str">
        <f>IF(ISBLANK(INDEX('Policy Characteristics'!L:L,MATCH($C747,'Policy Characteristics'!$C:$C,0))),"",INDEX('Policy Characteristics'!L:L,MATCH($C747,'Policy Characteristics'!$C:$C,0)))</f>
        <v>industry-energy-efficiency-standards.html</v>
      </c>
    </row>
    <row r="748" spans="1:18" s="5" customFormat="1" x14ac:dyDescent="0.35">
      <c r="A748" s="358" t="str">
        <f>IF(ISBLANK(INDEX('Policy Characteristics'!A:A,MATCH($C748,'Policy Characteristics'!$C:$C,0))),"",INDEX('Policy Characteristics'!A:A,MATCH($C748,'Policy Characteristics'!$C:$C,0)))</f>
        <v>Industry</v>
      </c>
      <c r="B748" s="358" t="str">
        <f>IF(ISBLANK(INDEX('Policy Characteristics'!B:B,MATCH($C748,'Policy Characteristics'!$C:$C,0))),"",INDEX('Policy Characteristics'!B:B,MATCH($C748,'Policy Characteristics'!$C:$C,0)))</f>
        <v>Industry Energy Efficiency Standards</v>
      </c>
      <c r="C748" s="362" t="str">
        <f t="shared" si="37"/>
        <v>Percentage Improvement in Eqpt Efficiency Standards above BAU</v>
      </c>
      <c r="D748" s="9" t="s">
        <v>3221</v>
      </c>
      <c r="E748" s="53" t="s">
        <v>2805</v>
      </c>
      <c r="F748" s="195" t="s">
        <v>3185</v>
      </c>
      <c r="G748" s="53" t="s">
        <v>2808</v>
      </c>
      <c r="H748" s="54">
        <v>984</v>
      </c>
      <c r="I748" s="53" t="s">
        <v>46</v>
      </c>
      <c r="J748" s="360" t="str">
        <f>IF(ISBLANK(INDEX('Policy Characteristics'!D:D,MATCH($C748,'Policy Characteristics'!$C:$C,0))),"",INDEX('Policy Characteristics'!D:D,MATCH($C748,'Policy Characteristics'!$C:$C,0)))</f>
        <v>Industry Energy Efficiency Standards</v>
      </c>
      <c r="K748" s="358" t="str">
        <f>IF(ISBLANK(INDEX('Policy Characteristics'!E:E,MATCH($C748,'Policy Characteristics'!$C:$C,0))),"",INDEX('Policy Characteristics'!E:E,MATCH($C748,'Policy Characteristics'!$C:$C,0)))</f>
        <v>indst efficiency standards</v>
      </c>
      <c r="L748" s="380">
        <f>IF(ISBLANK(INDEX('Policy Characteristics'!F:F,MATCH($C748,'Policy Characteristics'!$C:$C,0))),"",INDEX('Policy Characteristics'!F:F,MATCH($C748,'Policy Characteristics'!$C:$C,0)))</f>
        <v>0</v>
      </c>
      <c r="M748" s="380">
        <f>IF(ISBLANK(INDEX('Policy Characteristics'!G:G,MATCH($C748,'Policy Characteristics'!$C:$C,0))),"",INDEX('Policy Characteristics'!G:G,MATCH($C748,'Policy Characteristics'!$C:$C,0)))</f>
        <v>0.25</v>
      </c>
      <c r="N748" s="380">
        <f>IF(ISBLANK(INDEX('Policy Characteristics'!H:H,MATCH($C748,'Policy Characteristics'!$C:$C,0))),"",INDEX('Policy Characteristics'!H:H,MATCH($C748,'Policy Characteristics'!$C:$C,0)))</f>
        <v>0.01</v>
      </c>
      <c r="O748" s="358" t="str">
        <f>IF(ISBLANK(INDEX('Policy Characteristics'!I:I,MATCH($C748,'Policy Characteristics'!$C:$C,0))),"",INDEX('Policy Characteristics'!I:I,MATCH($C748,'Policy Characteristics'!$C:$C,0)))</f>
        <v>% reduction in energy use</v>
      </c>
      <c r="P748" s="358" t="str">
        <f>IF(ISBLANK(INDEX('Policy Characteristics'!J:J,MATCH($C748,'Policy Characteristics'!$C:$C,0))),"",INDEX('Policy Characteristics'!J:J,MATCH($C748,'Policy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48" s="358" t="str">
        <f>IF(ISBLANK(INDEX('Policy Characteristics'!K:K,MATCH($C748,'Policy Characteristics'!$C:$C,0))),"",INDEX('Policy Characteristics'!K:K,MATCH($C748,'Policy Characteristics'!$C:$C,0)))</f>
        <v>industry-ag-main.html#eff-stds</v>
      </c>
      <c r="R748" s="358" t="str">
        <f>IF(ISBLANK(INDEX('Policy Characteristics'!L:L,MATCH($C748,'Policy Characteristics'!$C:$C,0))),"",INDEX('Policy Characteristics'!L:L,MATCH($C748,'Policy Characteristics'!$C:$C,0)))</f>
        <v>industry-energy-efficiency-standards.html</v>
      </c>
    </row>
    <row r="749" spans="1:18" s="5" customFormat="1" x14ac:dyDescent="0.35">
      <c r="A749" s="358" t="str">
        <f>IF(ISBLANK(INDEX('Policy Characteristics'!A:A,MATCH($C749,'Policy Characteristics'!$C:$C,0))),"",INDEX('Policy Characteristics'!A:A,MATCH($C749,'Policy Characteristics'!$C:$C,0)))</f>
        <v>Industry</v>
      </c>
      <c r="B749" s="358" t="str">
        <f>IF(ISBLANK(INDEX('Policy Characteristics'!B:B,MATCH($C749,'Policy Characteristics'!$C:$C,0))),"",INDEX('Policy Characteristics'!B:B,MATCH($C749,'Policy Characteristics'!$C:$C,0)))</f>
        <v>Industry Energy Efficiency Standards</v>
      </c>
      <c r="C749" s="362" t="str">
        <f t="shared" si="37"/>
        <v>Percentage Improvement in Eqpt Efficiency Standards above BAU</v>
      </c>
      <c r="D749" s="9" t="s">
        <v>3221</v>
      </c>
      <c r="E749" s="53" t="s">
        <v>2806</v>
      </c>
      <c r="F749" s="195" t="s">
        <v>3185</v>
      </c>
      <c r="G749" s="53" t="s">
        <v>2810</v>
      </c>
      <c r="H749" s="54">
        <v>985</v>
      </c>
      <c r="I749" s="53" t="s">
        <v>45</v>
      </c>
      <c r="J749" s="360" t="str">
        <f>IF(ISBLANK(INDEX('Policy Characteristics'!D:D,MATCH($C749,'Policy Characteristics'!$C:$C,0))),"",INDEX('Policy Characteristics'!D:D,MATCH($C749,'Policy Characteristics'!$C:$C,0)))</f>
        <v>Industry Energy Efficiency Standards</v>
      </c>
      <c r="K749" s="358" t="str">
        <f>IF(ISBLANK(INDEX('Policy Characteristics'!E:E,MATCH($C749,'Policy Characteristics'!$C:$C,0))),"",INDEX('Policy Characteristics'!E:E,MATCH($C749,'Policy Characteristics'!$C:$C,0)))</f>
        <v>indst efficiency standards</v>
      </c>
      <c r="L749" s="380">
        <f>IF(ISBLANK(INDEX('Policy Characteristics'!F:F,MATCH($C749,'Policy Characteristics'!$C:$C,0))),"",INDEX('Policy Characteristics'!F:F,MATCH($C749,'Policy Characteristics'!$C:$C,0)))</f>
        <v>0</v>
      </c>
      <c r="M749" s="380">
        <f>IF(ISBLANK(INDEX('Policy Characteristics'!G:G,MATCH($C749,'Policy Characteristics'!$C:$C,0))),"",INDEX('Policy Characteristics'!G:G,MATCH($C749,'Policy Characteristics'!$C:$C,0)))</f>
        <v>0.25</v>
      </c>
      <c r="N749" s="380">
        <f>IF(ISBLANK(INDEX('Policy Characteristics'!H:H,MATCH($C749,'Policy Characteristics'!$C:$C,0))),"",INDEX('Policy Characteristics'!H:H,MATCH($C749,'Policy Characteristics'!$C:$C,0)))</f>
        <v>0.01</v>
      </c>
      <c r="O749" s="358" t="str">
        <f>IF(ISBLANK(INDEX('Policy Characteristics'!I:I,MATCH($C749,'Policy Characteristics'!$C:$C,0))),"",INDEX('Policy Characteristics'!I:I,MATCH($C749,'Policy Characteristics'!$C:$C,0)))</f>
        <v>% reduction in energy use</v>
      </c>
      <c r="P749" s="358" t="str">
        <f>IF(ISBLANK(INDEX('Policy Characteristics'!J:J,MATCH($C749,'Policy Characteristics'!$C:$C,0))),"",INDEX('Policy Characteristics'!J:J,MATCH($C749,'Policy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49" s="358" t="str">
        <f>IF(ISBLANK(INDEX('Policy Characteristics'!K:K,MATCH($C749,'Policy Characteristics'!$C:$C,0))),"",INDEX('Policy Characteristics'!K:K,MATCH($C749,'Policy Characteristics'!$C:$C,0)))</f>
        <v>industry-ag-main.html#eff-stds</v>
      </c>
      <c r="R749" s="358" t="str">
        <f>IF(ISBLANK(INDEX('Policy Characteristics'!L:L,MATCH($C749,'Policy Characteristics'!$C:$C,0))),"",INDEX('Policy Characteristics'!L:L,MATCH($C749,'Policy Characteristics'!$C:$C,0)))</f>
        <v>industry-energy-efficiency-standards.html</v>
      </c>
    </row>
    <row r="750" spans="1:18" s="5" customFormat="1" x14ac:dyDescent="0.35">
      <c r="A750" s="358" t="str">
        <f>IF(ISBLANK(INDEX('Policy Characteristics'!A:A,MATCH($C750,'Policy Characteristics'!$C:$C,0))),"",INDEX('Policy Characteristics'!A:A,MATCH($C750,'Policy Characteristics'!$C:$C,0)))</f>
        <v>Industry</v>
      </c>
      <c r="B750" s="358" t="str">
        <f>IF(ISBLANK(INDEX('Policy Characteristics'!B:B,MATCH($C750,'Policy Characteristics'!$C:$C,0))),"",INDEX('Policy Characteristics'!B:B,MATCH($C750,'Policy Characteristics'!$C:$C,0)))</f>
        <v>Industry Energy Efficiency Standards</v>
      </c>
      <c r="C750" s="362" t="str">
        <f t="shared" si="37"/>
        <v>Percentage Improvement in Eqpt Efficiency Standards above BAU</v>
      </c>
      <c r="D750" s="9" t="s">
        <v>3221</v>
      </c>
      <c r="E750" s="53" t="s">
        <v>2807</v>
      </c>
      <c r="F750" s="195" t="s">
        <v>3185</v>
      </c>
      <c r="G750" s="53" t="s">
        <v>2811</v>
      </c>
      <c r="H750" s="54">
        <v>986</v>
      </c>
      <c r="I750" s="53" t="s">
        <v>46</v>
      </c>
      <c r="J750" s="360" t="str">
        <f>IF(ISBLANK(INDEX('Policy Characteristics'!D:D,MATCH($C750,'Policy Characteristics'!$C:$C,0))),"",INDEX('Policy Characteristics'!D:D,MATCH($C750,'Policy Characteristics'!$C:$C,0)))</f>
        <v>Industry Energy Efficiency Standards</v>
      </c>
      <c r="K750" s="358" t="str">
        <f>IF(ISBLANK(INDEX('Policy Characteristics'!E:E,MATCH($C750,'Policy Characteristics'!$C:$C,0))),"",INDEX('Policy Characteristics'!E:E,MATCH($C750,'Policy Characteristics'!$C:$C,0)))</f>
        <v>indst efficiency standards</v>
      </c>
      <c r="L750" s="380">
        <f>IF(ISBLANK(INDEX('Policy Characteristics'!F:F,MATCH($C750,'Policy Characteristics'!$C:$C,0))),"",INDEX('Policy Characteristics'!F:F,MATCH($C750,'Policy Characteristics'!$C:$C,0)))</f>
        <v>0</v>
      </c>
      <c r="M750" s="380">
        <f>IF(ISBLANK(INDEX('Policy Characteristics'!G:G,MATCH($C750,'Policy Characteristics'!$C:$C,0))),"",INDEX('Policy Characteristics'!G:G,MATCH($C750,'Policy Characteristics'!$C:$C,0)))</f>
        <v>0.25</v>
      </c>
      <c r="N750" s="380">
        <f>IF(ISBLANK(INDEX('Policy Characteristics'!H:H,MATCH($C750,'Policy Characteristics'!$C:$C,0))),"",INDEX('Policy Characteristics'!H:H,MATCH($C750,'Policy Characteristics'!$C:$C,0)))</f>
        <v>0.01</v>
      </c>
      <c r="O750" s="358" t="str">
        <f>IF(ISBLANK(INDEX('Policy Characteristics'!I:I,MATCH($C750,'Policy Characteristics'!$C:$C,0))),"",INDEX('Policy Characteristics'!I:I,MATCH($C750,'Policy Characteristics'!$C:$C,0)))</f>
        <v>% reduction in energy use</v>
      </c>
      <c r="P750" s="358" t="str">
        <f>IF(ISBLANK(INDEX('Policy Characteristics'!J:J,MATCH($C750,'Policy Characteristics'!$C:$C,0))),"",INDEX('Policy Characteristics'!J:J,MATCH($C750,'Policy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50" s="358" t="str">
        <f>IF(ISBLANK(INDEX('Policy Characteristics'!K:K,MATCH($C750,'Policy Characteristics'!$C:$C,0))),"",INDEX('Policy Characteristics'!K:K,MATCH($C750,'Policy Characteristics'!$C:$C,0)))</f>
        <v>industry-ag-main.html#eff-stds</v>
      </c>
      <c r="R750" s="358" t="str">
        <f>IF(ISBLANK(INDEX('Policy Characteristics'!L:L,MATCH($C750,'Policy Characteristics'!$C:$C,0))),"",INDEX('Policy Characteristics'!L:L,MATCH($C750,'Policy Characteristics'!$C:$C,0)))</f>
        <v>industry-energy-efficiency-standards.html</v>
      </c>
    </row>
    <row r="751" spans="1:18" s="5" customFormat="1" x14ac:dyDescent="0.35">
      <c r="A751" s="358" t="str">
        <f>IF(ISBLANK(INDEX('Policy Characteristics'!A:A,MATCH($C751,'Policy Characteristics'!$C:$C,0))),"",INDEX('Policy Characteristics'!A:A,MATCH($C751,'Policy Characteristics'!$C:$C,0)))</f>
        <v>Industry</v>
      </c>
      <c r="B751" s="358" t="str">
        <f>IF(ISBLANK(INDEX('Policy Characteristics'!B:B,MATCH($C751,'Policy Characteristics'!$C:$C,0))),"",INDEX('Policy Characteristics'!B:B,MATCH($C751,'Policy Characteristics'!$C:$C,0)))</f>
        <v>Industry Energy Efficiency Standards</v>
      </c>
      <c r="C751" s="362" t="str">
        <f t="shared" si="37"/>
        <v>Percentage Improvement in Eqpt Efficiency Standards above BAU</v>
      </c>
      <c r="D751" s="9" t="s">
        <v>3221</v>
      </c>
      <c r="E751" s="53" t="s">
        <v>2804</v>
      </c>
      <c r="F751" s="195" t="s">
        <v>3185</v>
      </c>
      <c r="G751" s="53" t="s">
        <v>2809</v>
      </c>
      <c r="H751" s="54">
        <v>987</v>
      </c>
      <c r="I751" s="53" t="s">
        <v>46</v>
      </c>
      <c r="J751" s="360" t="str">
        <f>IF(ISBLANK(INDEX('Policy Characteristics'!D:D,MATCH($C751,'Policy Characteristics'!$C:$C,0))),"",INDEX('Policy Characteristics'!D:D,MATCH($C751,'Policy Characteristics'!$C:$C,0)))</f>
        <v>Industry Energy Efficiency Standards</v>
      </c>
      <c r="K751" s="358" t="str">
        <f>IF(ISBLANK(INDEX('Policy Characteristics'!E:E,MATCH($C751,'Policy Characteristics'!$C:$C,0))),"",INDEX('Policy Characteristics'!E:E,MATCH($C751,'Policy Characteristics'!$C:$C,0)))</f>
        <v>indst efficiency standards</v>
      </c>
      <c r="L751" s="380">
        <f>IF(ISBLANK(INDEX('Policy Characteristics'!F:F,MATCH($C751,'Policy Characteristics'!$C:$C,0))),"",INDEX('Policy Characteristics'!F:F,MATCH($C751,'Policy Characteristics'!$C:$C,0)))</f>
        <v>0</v>
      </c>
      <c r="M751" s="380">
        <f>IF(ISBLANK(INDEX('Policy Characteristics'!G:G,MATCH($C751,'Policy Characteristics'!$C:$C,0))),"",INDEX('Policy Characteristics'!G:G,MATCH($C751,'Policy Characteristics'!$C:$C,0)))</f>
        <v>0.25</v>
      </c>
      <c r="N751" s="380">
        <f>IF(ISBLANK(INDEX('Policy Characteristics'!H:H,MATCH($C751,'Policy Characteristics'!$C:$C,0))),"",INDEX('Policy Characteristics'!H:H,MATCH($C751,'Policy Characteristics'!$C:$C,0)))</f>
        <v>0.01</v>
      </c>
      <c r="O751" s="358" t="str">
        <f>IF(ISBLANK(INDEX('Policy Characteristics'!I:I,MATCH($C751,'Policy Characteristics'!$C:$C,0))),"",INDEX('Policy Characteristics'!I:I,MATCH($C751,'Policy Characteristics'!$C:$C,0)))</f>
        <v>% reduction in energy use</v>
      </c>
      <c r="P751" s="358" t="str">
        <f>IF(ISBLANK(INDEX('Policy Characteristics'!J:J,MATCH($C751,'Policy Characteristics'!$C:$C,0))),"",INDEX('Policy Characteristics'!J:J,MATCH($C751,'Policy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51" s="358" t="str">
        <f>IF(ISBLANK(INDEX('Policy Characteristics'!K:K,MATCH($C751,'Policy Characteristics'!$C:$C,0))),"",INDEX('Policy Characteristics'!K:K,MATCH($C751,'Policy Characteristics'!$C:$C,0)))</f>
        <v>industry-ag-main.html#eff-stds</v>
      </c>
      <c r="R751" s="358" t="str">
        <f>IF(ISBLANK(INDEX('Policy Characteristics'!L:L,MATCH($C751,'Policy Characteristics'!$C:$C,0))),"",INDEX('Policy Characteristics'!L:L,MATCH($C751,'Policy Characteristics'!$C:$C,0)))</f>
        <v>industry-energy-efficiency-standards.html</v>
      </c>
    </row>
    <row r="752" spans="1:18" s="5" customFormat="1" x14ac:dyDescent="0.35">
      <c r="A752" s="358" t="str">
        <f>IF(ISBLANK(INDEX('Policy Characteristics'!A:A,MATCH($C752,'Policy Characteristics'!$C:$C,0))),"",INDEX('Policy Characteristics'!A:A,MATCH($C752,'Policy Characteristics'!$C:$C,0)))</f>
        <v>Industry</v>
      </c>
      <c r="B752" s="358" t="str">
        <f>IF(ISBLANK(INDEX('Policy Characteristics'!B:B,MATCH($C752,'Policy Characteristics'!$C:$C,0))),"",INDEX('Policy Characteristics'!B:B,MATCH($C752,'Policy Characteristics'!$C:$C,0)))</f>
        <v>Industry Energy Efficiency Standards</v>
      </c>
      <c r="C752" s="362" t="str">
        <f t="shared" si="37"/>
        <v>Percentage Improvement in Eqpt Efficiency Standards above BAU</v>
      </c>
      <c r="D752" s="9" t="s">
        <v>3222</v>
      </c>
      <c r="E752" s="53" t="s">
        <v>2463</v>
      </c>
      <c r="F752" s="195" t="s">
        <v>3186</v>
      </c>
      <c r="G752" s="53" t="s">
        <v>2469</v>
      </c>
      <c r="H752" s="54">
        <v>988</v>
      </c>
      <c r="I752" s="53" t="s">
        <v>45</v>
      </c>
      <c r="J752" s="360" t="str">
        <f>IF(ISBLANK(INDEX('Policy Characteristics'!D:D,MATCH($C752,'Policy Characteristics'!$C:$C,0))),"",INDEX('Policy Characteristics'!D:D,MATCH($C752,'Policy Characteristics'!$C:$C,0)))</f>
        <v>Industry Energy Efficiency Standards</v>
      </c>
      <c r="K752" s="358" t="str">
        <f>IF(ISBLANK(INDEX('Policy Characteristics'!E:E,MATCH($C752,'Policy Characteristics'!$C:$C,0))),"",INDEX('Policy Characteristics'!E:E,MATCH($C752,'Policy Characteristics'!$C:$C,0)))</f>
        <v>indst efficiency standards</v>
      </c>
      <c r="L752" s="380">
        <f>IF(ISBLANK(INDEX('Policy Characteristics'!F:F,MATCH($C752,'Policy Characteristics'!$C:$C,0))),"",INDEX('Policy Characteristics'!F:F,MATCH($C752,'Policy Characteristics'!$C:$C,0)))</f>
        <v>0</v>
      </c>
      <c r="M752" s="380">
        <f>IF(ISBLANK(INDEX('Policy Characteristics'!G:G,MATCH($C752,'Policy Characteristics'!$C:$C,0))),"",INDEX('Policy Characteristics'!G:G,MATCH($C752,'Policy Characteristics'!$C:$C,0)))</f>
        <v>0.25</v>
      </c>
      <c r="N752" s="380">
        <f>IF(ISBLANK(INDEX('Policy Characteristics'!H:H,MATCH($C752,'Policy Characteristics'!$C:$C,0))),"",INDEX('Policy Characteristics'!H:H,MATCH($C752,'Policy Characteristics'!$C:$C,0)))</f>
        <v>0.01</v>
      </c>
      <c r="O752" s="358" t="str">
        <f>IF(ISBLANK(INDEX('Policy Characteristics'!I:I,MATCH($C752,'Policy Characteristics'!$C:$C,0))),"",INDEX('Policy Characteristics'!I:I,MATCH($C752,'Policy Characteristics'!$C:$C,0)))</f>
        <v>% reduction in energy use</v>
      </c>
      <c r="P752" s="358" t="str">
        <f>IF(ISBLANK(INDEX('Policy Characteristics'!J:J,MATCH($C752,'Policy Characteristics'!$C:$C,0))),"",INDEX('Policy Characteristics'!J:J,MATCH($C752,'Policy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52" s="358" t="str">
        <f>IF(ISBLANK(INDEX('Policy Characteristics'!K:K,MATCH($C752,'Policy Characteristics'!$C:$C,0))),"",INDEX('Policy Characteristics'!K:K,MATCH($C752,'Policy Characteristics'!$C:$C,0)))</f>
        <v>industry-ag-main.html#eff-stds</v>
      </c>
      <c r="R752" s="358" t="str">
        <f>IF(ISBLANK(INDEX('Policy Characteristics'!L:L,MATCH($C752,'Policy Characteristics'!$C:$C,0))),"",INDEX('Policy Characteristics'!L:L,MATCH($C752,'Policy Characteristics'!$C:$C,0)))</f>
        <v>industry-energy-efficiency-standards.html</v>
      </c>
    </row>
    <row r="753" spans="1:18" s="5" customFormat="1" x14ac:dyDescent="0.35">
      <c r="A753" s="358" t="str">
        <f>IF(ISBLANK(INDEX('Policy Characteristics'!A:A,MATCH($C753,'Policy Characteristics'!$C:$C,0))),"",INDEX('Policy Characteristics'!A:A,MATCH($C753,'Policy Characteristics'!$C:$C,0)))</f>
        <v>Industry</v>
      </c>
      <c r="B753" s="358" t="str">
        <f>IF(ISBLANK(INDEX('Policy Characteristics'!B:B,MATCH($C753,'Policy Characteristics'!$C:$C,0))),"",INDEX('Policy Characteristics'!B:B,MATCH($C753,'Policy Characteristics'!$C:$C,0)))</f>
        <v>Industry Energy Efficiency Standards</v>
      </c>
      <c r="C753" s="362" t="str">
        <f t="shared" si="37"/>
        <v>Percentage Improvement in Eqpt Efficiency Standards above BAU</v>
      </c>
      <c r="D753" s="9" t="s">
        <v>3222</v>
      </c>
      <c r="E753" s="53" t="s">
        <v>2464</v>
      </c>
      <c r="F753" s="195" t="s">
        <v>3186</v>
      </c>
      <c r="G753" s="53" t="s">
        <v>2472</v>
      </c>
      <c r="H753" s="54">
        <v>989</v>
      </c>
      <c r="I753" s="53" t="s">
        <v>46</v>
      </c>
      <c r="J753" s="360" t="str">
        <f>IF(ISBLANK(INDEX('Policy Characteristics'!D:D,MATCH($C753,'Policy Characteristics'!$C:$C,0))),"",INDEX('Policy Characteristics'!D:D,MATCH($C753,'Policy Characteristics'!$C:$C,0)))</f>
        <v>Industry Energy Efficiency Standards</v>
      </c>
      <c r="K753" s="358" t="str">
        <f>IF(ISBLANK(INDEX('Policy Characteristics'!E:E,MATCH($C753,'Policy Characteristics'!$C:$C,0))),"",INDEX('Policy Characteristics'!E:E,MATCH($C753,'Policy Characteristics'!$C:$C,0)))</f>
        <v>indst efficiency standards</v>
      </c>
      <c r="L753" s="380">
        <f>IF(ISBLANK(INDEX('Policy Characteristics'!F:F,MATCH($C753,'Policy Characteristics'!$C:$C,0))),"",INDEX('Policy Characteristics'!F:F,MATCH($C753,'Policy Characteristics'!$C:$C,0)))</f>
        <v>0</v>
      </c>
      <c r="M753" s="380">
        <f>IF(ISBLANK(INDEX('Policy Characteristics'!G:G,MATCH($C753,'Policy Characteristics'!$C:$C,0))),"",INDEX('Policy Characteristics'!G:G,MATCH($C753,'Policy Characteristics'!$C:$C,0)))</f>
        <v>0.25</v>
      </c>
      <c r="N753" s="380">
        <f>IF(ISBLANK(INDEX('Policy Characteristics'!H:H,MATCH($C753,'Policy Characteristics'!$C:$C,0))),"",INDEX('Policy Characteristics'!H:H,MATCH($C753,'Policy Characteristics'!$C:$C,0)))</f>
        <v>0.01</v>
      </c>
      <c r="O753" s="358" t="str">
        <f>IF(ISBLANK(INDEX('Policy Characteristics'!I:I,MATCH($C753,'Policy Characteristics'!$C:$C,0))),"",INDEX('Policy Characteristics'!I:I,MATCH($C753,'Policy Characteristics'!$C:$C,0)))</f>
        <v>% reduction in energy use</v>
      </c>
      <c r="P753" s="358" t="str">
        <f>IF(ISBLANK(INDEX('Policy Characteristics'!J:J,MATCH($C753,'Policy Characteristics'!$C:$C,0))),"",INDEX('Policy Characteristics'!J:J,MATCH($C753,'Policy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53" s="358" t="str">
        <f>IF(ISBLANK(INDEX('Policy Characteristics'!K:K,MATCH($C753,'Policy Characteristics'!$C:$C,0))),"",INDEX('Policy Characteristics'!K:K,MATCH($C753,'Policy Characteristics'!$C:$C,0)))</f>
        <v>industry-ag-main.html#eff-stds</v>
      </c>
      <c r="R753" s="358" t="str">
        <f>IF(ISBLANK(INDEX('Policy Characteristics'!L:L,MATCH($C753,'Policy Characteristics'!$C:$C,0))),"",INDEX('Policy Characteristics'!L:L,MATCH($C753,'Policy Characteristics'!$C:$C,0)))</f>
        <v>industry-energy-efficiency-standards.html</v>
      </c>
    </row>
    <row r="754" spans="1:18" s="5" customFormat="1" x14ac:dyDescent="0.35">
      <c r="A754" s="358" t="str">
        <f>IF(ISBLANK(INDEX('Policy Characteristics'!A:A,MATCH($C754,'Policy Characteristics'!$C:$C,0))),"",INDEX('Policy Characteristics'!A:A,MATCH($C754,'Policy Characteristics'!$C:$C,0)))</f>
        <v>Industry</v>
      </c>
      <c r="B754" s="358" t="str">
        <f>IF(ISBLANK(INDEX('Policy Characteristics'!B:B,MATCH($C754,'Policy Characteristics'!$C:$C,0))),"",INDEX('Policy Characteristics'!B:B,MATCH($C754,'Policy Characteristics'!$C:$C,0)))</f>
        <v>Industry Energy Efficiency Standards</v>
      </c>
      <c r="C754" s="362" t="str">
        <f t="shared" si="37"/>
        <v>Percentage Improvement in Eqpt Efficiency Standards above BAU</v>
      </c>
      <c r="D754" s="9" t="s">
        <v>3222</v>
      </c>
      <c r="E754" s="53" t="s">
        <v>2465</v>
      </c>
      <c r="F754" s="195" t="s">
        <v>3186</v>
      </c>
      <c r="G754" s="53" t="s">
        <v>2473</v>
      </c>
      <c r="H754" s="54">
        <v>990</v>
      </c>
      <c r="I754" s="53" t="s">
        <v>45</v>
      </c>
      <c r="J754" s="360" t="str">
        <f>IF(ISBLANK(INDEX('Policy Characteristics'!D:D,MATCH($C754,'Policy Characteristics'!$C:$C,0))),"",INDEX('Policy Characteristics'!D:D,MATCH($C754,'Policy Characteristics'!$C:$C,0)))</f>
        <v>Industry Energy Efficiency Standards</v>
      </c>
      <c r="K754" s="358" t="str">
        <f>IF(ISBLANK(INDEX('Policy Characteristics'!E:E,MATCH($C754,'Policy Characteristics'!$C:$C,0))),"",INDEX('Policy Characteristics'!E:E,MATCH($C754,'Policy Characteristics'!$C:$C,0)))</f>
        <v>indst efficiency standards</v>
      </c>
      <c r="L754" s="380">
        <f>IF(ISBLANK(INDEX('Policy Characteristics'!F:F,MATCH($C754,'Policy Characteristics'!$C:$C,0))),"",INDEX('Policy Characteristics'!F:F,MATCH($C754,'Policy Characteristics'!$C:$C,0)))</f>
        <v>0</v>
      </c>
      <c r="M754" s="380">
        <f>IF(ISBLANK(INDEX('Policy Characteristics'!G:G,MATCH($C754,'Policy Characteristics'!$C:$C,0))),"",INDEX('Policy Characteristics'!G:G,MATCH($C754,'Policy Characteristics'!$C:$C,0)))</f>
        <v>0.25</v>
      </c>
      <c r="N754" s="380">
        <f>IF(ISBLANK(INDEX('Policy Characteristics'!H:H,MATCH($C754,'Policy Characteristics'!$C:$C,0))),"",INDEX('Policy Characteristics'!H:H,MATCH($C754,'Policy Characteristics'!$C:$C,0)))</f>
        <v>0.01</v>
      </c>
      <c r="O754" s="358" t="str">
        <f>IF(ISBLANK(INDEX('Policy Characteristics'!I:I,MATCH($C754,'Policy Characteristics'!$C:$C,0))),"",INDEX('Policy Characteristics'!I:I,MATCH($C754,'Policy Characteristics'!$C:$C,0)))</f>
        <v>% reduction in energy use</v>
      </c>
      <c r="P754" s="358" t="str">
        <f>IF(ISBLANK(INDEX('Policy Characteristics'!J:J,MATCH($C754,'Policy Characteristics'!$C:$C,0))),"",INDEX('Policy Characteristics'!J:J,MATCH($C754,'Policy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54" s="358" t="str">
        <f>IF(ISBLANK(INDEX('Policy Characteristics'!K:K,MATCH($C754,'Policy Characteristics'!$C:$C,0))),"",INDEX('Policy Characteristics'!K:K,MATCH($C754,'Policy Characteristics'!$C:$C,0)))</f>
        <v>industry-ag-main.html#eff-stds</v>
      </c>
      <c r="R754" s="358" t="str">
        <f>IF(ISBLANK(INDEX('Policy Characteristics'!L:L,MATCH($C754,'Policy Characteristics'!$C:$C,0))),"",INDEX('Policy Characteristics'!L:L,MATCH($C754,'Policy Characteristics'!$C:$C,0)))</f>
        <v>industry-energy-efficiency-standards.html</v>
      </c>
    </row>
    <row r="755" spans="1:18" s="5" customFormat="1" x14ac:dyDescent="0.35">
      <c r="A755" s="358" t="str">
        <f>IF(ISBLANK(INDEX('Policy Characteristics'!A:A,MATCH($C755,'Policy Characteristics'!$C:$C,0))),"",INDEX('Policy Characteristics'!A:A,MATCH($C755,'Policy Characteristics'!$C:$C,0)))</f>
        <v>Industry</v>
      </c>
      <c r="B755" s="358" t="str">
        <f>IF(ISBLANK(INDEX('Policy Characteristics'!B:B,MATCH($C755,'Policy Characteristics'!$C:$C,0))),"",INDEX('Policy Characteristics'!B:B,MATCH($C755,'Policy Characteristics'!$C:$C,0)))</f>
        <v>Industry Energy Efficiency Standards</v>
      </c>
      <c r="C755" s="362" t="str">
        <f t="shared" si="37"/>
        <v>Percentage Improvement in Eqpt Efficiency Standards above BAU</v>
      </c>
      <c r="D755" s="9" t="s">
        <v>3222</v>
      </c>
      <c r="E755" s="53" t="s">
        <v>2466</v>
      </c>
      <c r="F755" s="195" t="s">
        <v>3186</v>
      </c>
      <c r="G755" s="53" t="s">
        <v>2470</v>
      </c>
      <c r="H755" s="54">
        <v>991</v>
      </c>
      <c r="I755" s="53" t="s">
        <v>46</v>
      </c>
      <c r="J755" s="360" t="str">
        <f>IF(ISBLANK(INDEX('Policy Characteristics'!D:D,MATCH($C755,'Policy Characteristics'!$C:$C,0))),"",INDEX('Policy Characteristics'!D:D,MATCH($C755,'Policy Characteristics'!$C:$C,0)))</f>
        <v>Industry Energy Efficiency Standards</v>
      </c>
      <c r="K755" s="358" t="str">
        <f>IF(ISBLANK(INDEX('Policy Characteristics'!E:E,MATCH($C755,'Policy Characteristics'!$C:$C,0))),"",INDEX('Policy Characteristics'!E:E,MATCH($C755,'Policy Characteristics'!$C:$C,0)))</f>
        <v>indst efficiency standards</v>
      </c>
      <c r="L755" s="380">
        <f>IF(ISBLANK(INDEX('Policy Characteristics'!F:F,MATCH($C755,'Policy Characteristics'!$C:$C,0))),"",INDEX('Policy Characteristics'!F:F,MATCH($C755,'Policy Characteristics'!$C:$C,0)))</f>
        <v>0</v>
      </c>
      <c r="M755" s="380">
        <f>IF(ISBLANK(INDEX('Policy Characteristics'!G:G,MATCH($C755,'Policy Characteristics'!$C:$C,0))),"",INDEX('Policy Characteristics'!G:G,MATCH($C755,'Policy Characteristics'!$C:$C,0)))</f>
        <v>0.25</v>
      </c>
      <c r="N755" s="380">
        <f>IF(ISBLANK(INDEX('Policy Characteristics'!H:H,MATCH($C755,'Policy Characteristics'!$C:$C,0))),"",INDEX('Policy Characteristics'!H:H,MATCH($C755,'Policy Characteristics'!$C:$C,0)))</f>
        <v>0.01</v>
      </c>
      <c r="O755" s="358" t="str">
        <f>IF(ISBLANK(INDEX('Policy Characteristics'!I:I,MATCH($C755,'Policy Characteristics'!$C:$C,0))),"",INDEX('Policy Characteristics'!I:I,MATCH($C755,'Policy Characteristics'!$C:$C,0)))</f>
        <v>% reduction in energy use</v>
      </c>
      <c r="P755" s="358" t="str">
        <f>IF(ISBLANK(INDEX('Policy Characteristics'!J:J,MATCH($C755,'Policy Characteristics'!$C:$C,0))),"",INDEX('Policy Characteristics'!J:J,MATCH($C755,'Policy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55" s="358" t="str">
        <f>IF(ISBLANK(INDEX('Policy Characteristics'!K:K,MATCH($C755,'Policy Characteristics'!$C:$C,0))),"",INDEX('Policy Characteristics'!K:K,MATCH($C755,'Policy Characteristics'!$C:$C,0)))</f>
        <v>industry-ag-main.html#eff-stds</v>
      </c>
      <c r="R755" s="358" t="str">
        <f>IF(ISBLANK(INDEX('Policy Characteristics'!L:L,MATCH($C755,'Policy Characteristics'!$C:$C,0))),"",INDEX('Policy Characteristics'!L:L,MATCH($C755,'Policy Characteristics'!$C:$C,0)))</f>
        <v>industry-energy-efficiency-standards.html</v>
      </c>
    </row>
    <row r="756" spans="1:18" s="5" customFormat="1" x14ac:dyDescent="0.35">
      <c r="A756" s="358" t="str">
        <f>IF(ISBLANK(INDEX('Policy Characteristics'!A:A,MATCH($C756,'Policy Characteristics'!$C:$C,0))),"",INDEX('Policy Characteristics'!A:A,MATCH($C756,'Policy Characteristics'!$C:$C,0)))</f>
        <v>Industry</v>
      </c>
      <c r="B756" s="358" t="str">
        <f>IF(ISBLANK(INDEX('Policy Characteristics'!B:B,MATCH($C756,'Policy Characteristics'!$C:$C,0))),"",INDEX('Policy Characteristics'!B:B,MATCH($C756,'Policy Characteristics'!$C:$C,0)))</f>
        <v>Industry Energy Efficiency Standards</v>
      </c>
      <c r="C756" s="362" t="str">
        <f t="shared" si="37"/>
        <v>Percentage Improvement in Eqpt Efficiency Standards above BAU</v>
      </c>
      <c r="D756" s="9" t="s">
        <v>3222</v>
      </c>
      <c r="E756" s="53" t="s">
        <v>2467</v>
      </c>
      <c r="F756" s="195" t="s">
        <v>3186</v>
      </c>
      <c r="G756" s="53" t="s">
        <v>2471</v>
      </c>
      <c r="H756" s="54">
        <v>992</v>
      </c>
      <c r="I756" s="53" t="s">
        <v>45</v>
      </c>
      <c r="J756" s="360" t="str">
        <f>IF(ISBLANK(INDEX('Policy Characteristics'!D:D,MATCH($C756,'Policy Characteristics'!$C:$C,0))),"",INDEX('Policy Characteristics'!D:D,MATCH($C756,'Policy Characteristics'!$C:$C,0)))</f>
        <v>Industry Energy Efficiency Standards</v>
      </c>
      <c r="K756" s="358" t="str">
        <f>IF(ISBLANK(INDEX('Policy Characteristics'!E:E,MATCH($C756,'Policy Characteristics'!$C:$C,0))),"",INDEX('Policy Characteristics'!E:E,MATCH($C756,'Policy Characteristics'!$C:$C,0)))</f>
        <v>indst efficiency standards</v>
      </c>
      <c r="L756" s="380">
        <f>IF(ISBLANK(INDEX('Policy Characteristics'!F:F,MATCH($C756,'Policy Characteristics'!$C:$C,0))),"",INDEX('Policy Characteristics'!F:F,MATCH($C756,'Policy Characteristics'!$C:$C,0)))</f>
        <v>0</v>
      </c>
      <c r="M756" s="380">
        <f>IF(ISBLANK(INDEX('Policy Characteristics'!G:G,MATCH($C756,'Policy Characteristics'!$C:$C,0))),"",INDEX('Policy Characteristics'!G:G,MATCH($C756,'Policy Characteristics'!$C:$C,0)))</f>
        <v>0.25</v>
      </c>
      <c r="N756" s="380">
        <f>IF(ISBLANK(INDEX('Policy Characteristics'!H:H,MATCH($C756,'Policy Characteristics'!$C:$C,0))),"",INDEX('Policy Characteristics'!H:H,MATCH($C756,'Policy Characteristics'!$C:$C,0)))</f>
        <v>0.01</v>
      </c>
      <c r="O756" s="358" t="str">
        <f>IF(ISBLANK(INDEX('Policy Characteristics'!I:I,MATCH($C756,'Policy Characteristics'!$C:$C,0))),"",INDEX('Policy Characteristics'!I:I,MATCH($C756,'Policy Characteristics'!$C:$C,0)))</f>
        <v>% reduction in energy use</v>
      </c>
      <c r="P756" s="358" t="str">
        <f>IF(ISBLANK(INDEX('Policy Characteristics'!J:J,MATCH($C756,'Policy Characteristics'!$C:$C,0))),"",INDEX('Policy Characteristics'!J:J,MATCH($C756,'Policy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56" s="358" t="str">
        <f>IF(ISBLANK(INDEX('Policy Characteristics'!K:K,MATCH($C756,'Policy Characteristics'!$C:$C,0))),"",INDEX('Policy Characteristics'!K:K,MATCH($C756,'Policy Characteristics'!$C:$C,0)))</f>
        <v>industry-ag-main.html#eff-stds</v>
      </c>
      <c r="R756" s="358" t="str">
        <f>IF(ISBLANK(INDEX('Policy Characteristics'!L:L,MATCH($C756,'Policy Characteristics'!$C:$C,0))),"",INDEX('Policy Characteristics'!L:L,MATCH($C756,'Policy Characteristics'!$C:$C,0)))</f>
        <v>industry-energy-efficiency-standards.html</v>
      </c>
    </row>
    <row r="757" spans="1:18" s="5" customFormat="1" x14ac:dyDescent="0.35">
      <c r="A757" s="358" t="str">
        <f>IF(ISBLANK(INDEX('Policy Characteristics'!A:A,MATCH($C757,'Policy Characteristics'!$C:$C,0))),"",INDEX('Policy Characteristics'!A:A,MATCH($C757,'Policy Characteristics'!$C:$C,0)))</f>
        <v>Industry</v>
      </c>
      <c r="B757" s="358" t="str">
        <f>IF(ISBLANK(INDEX('Policy Characteristics'!B:B,MATCH($C757,'Policy Characteristics'!$C:$C,0))),"",INDEX('Policy Characteristics'!B:B,MATCH($C757,'Policy Characteristics'!$C:$C,0)))</f>
        <v>Industry Energy Efficiency Standards</v>
      </c>
      <c r="C757" s="362" t="str">
        <f t="shared" si="37"/>
        <v>Percentage Improvement in Eqpt Efficiency Standards above BAU</v>
      </c>
      <c r="D757" s="9" t="s">
        <v>3222</v>
      </c>
      <c r="E757" s="53" t="s">
        <v>2468</v>
      </c>
      <c r="F757" s="195" t="s">
        <v>3186</v>
      </c>
      <c r="G757" s="53" t="s">
        <v>2474</v>
      </c>
      <c r="H757" s="54">
        <v>993</v>
      </c>
      <c r="I757" s="53" t="s">
        <v>46</v>
      </c>
      <c r="J757" s="360" t="str">
        <f>IF(ISBLANK(INDEX('Policy Characteristics'!D:D,MATCH($C757,'Policy Characteristics'!$C:$C,0))),"",INDEX('Policy Characteristics'!D:D,MATCH($C757,'Policy Characteristics'!$C:$C,0)))</f>
        <v>Industry Energy Efficiency Standards</v>
      </c>
      <c r="K757" s="358" t="str">
        <f>IF(ISBLANK(INDEX('Policy Characteristics'!E:E,MATCH($C757,'Policy Characteristics'!$C:$C,0))),"",INDEX('Policy Characteristics'!E:E,MATCH($C757,'Policy Characteristics'!$C:$C,0)))</f>
        <v>indst efficiency standards</v>
      </c>
      <c r="L757" s="380">
        <f>IF(ISBLANK(INDEX('Policy Characteristics'!F:F,MATCH($C757,'Policy Characteristics'!$C:$C,0))),"",INDEX('Policy Characteristics'!F:F,MATCH($C757,'Policy Characteristics'!$C:$C,0)))</f>
        <v>0</v>
      </c>
      <c r="M757" s="380">
        <f>IF(ISBLANK(INDEX('Policy Characteristics'!G:G,MATCH($C757,'Policy Characteristics'!$C:$C,0))),"",INDEX('Policy Characteristics'!G:G,MATCH($C757,'Policy Characteristics'!$C:$C,0)))</f>
        <v>0.25</v>
      </c>
      <c r="N757" s="380">
        <f>IF(ISBLANK(INDEX('Policy Characteristics'!H:H,MATCH($C757,'Policy Characteristics'!$C:$C,0))),"",INDEX('Policy Characteristics'!H:H,MATCH($C757,'Policy Characteristics'!$C:$C,0)))</f>
        <v>0.01</v>
      </c>
      <c r="O757" s="358" t="str">
        <f>IF(ISBLANK(INDEX('Policy Characteristics'!I:I,MATCH($C757,'Policy Characteristics'!$C:$C,0))),"",INDEX('Policy Characteristics'!I:I,MATCH($C757,'Policy Characteristics'!$C:$C,0)))</f>
        <v>% reduction in energy use</v>
      </c>
      <c r="P757" s="358" t="str">
        <f>IF(ISBLANK(INDEX('Policy Characteristics'!J:J,MATCH($C757,'Policy Characteristics'!$C:$C,0))),"",INDEX('Policy Characteristics'!J:J,MATCH($C757,'Policy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57" s="358" t="str">
        <f>IF(ISBLANK(INDEX('Policy Characteristics'!K:K,MATCH($C757,'Policy Characteristics'!$C:$C,0))),"",INDEX('Policy Characteristics'!K:K,MATCH($C757,'Policy Characteristics'!$C:$C,0)))</f>
        <v>industry-ag-main.html#eff-stds</v>
      </c>
      <c r="R757" s="358" t="str">
        <f>IF(ISBLANK(INDEX('Policy Characteristics'!L:L,MATCH($C757,'Policy Characteristics'!$C:$C,0))),"",INDEX('Policy Characteristics'!L:L,MATCH($C757,'Policy Characteristics'!$C:$C,0)))</f>
        <v>industry-energy-efficiency-standards.html</v>
      </c>
    </row>
    <row r="758" spans="1:18" s="5" customFormat="1" x14ac:dyDescent="0.35">
      <c r="A758" s="358" t="str">
        <f>IF(ISBLANK(INDEX('Policy Characteristics'!A:A,MATCH($C758,'Policy Characteristics'!$C:$C,0))),"",INDEX('Policy Characteristics'!A:A,MATCH($C758,'Policy Characteristics'!$C:$C,0)))</f>
        <v>Industry</v>
      </c>
      <c r="B758" s="358" t="str">
        <f>IF(ISBLANK(INDEX('Policy Characteristics'!B:B,MATCH($C758,'Policy Characteristics'!$C:$C,0))),"",INDEX('Policy Characteristics'!B:B,MATCH($C758,'Policy Characteristics'!$C:$C,0)))</f>
        <v>Industry Energy Efficiency Standards</v>
      </c>
      <c r="C758" s="362" t="str">
        <f t="shared" si="37"/>
        <v>Percentage Improvement in Eqpt Efficiency Standards above BAU</v>
      </c>
      <c r="D758" s="9" t="s">
        <v>3222</v>
      </c>
      <c r="E758" s="53" t="s">
        <v>2805</v>
      </c>
      <c r="F758" s="195" t="s">
        <v>3186</v>
      </c>
      <c r="G758" s="53" t="s">
        <v>2808</v>
      </c>
      <c r="H758" s="54">
        <v>994</v>
      </c>
      <c r="I758" s="53" t="s">
        <v>46</v>
      </c>
      <c r="J758" s="360" t="str">
        <f>IF(ISBLANK(INDEX('Policy Characteristics'!D:D,MATCH($C758,'Policy Characteristics'!$C:$C,0))),"",INDEX('Policy Characteristics'!D:D,MATCH($C758,'Policy Characteristics'!$C:$C,0)))</f>
        <v>Industry Energy Efficiency Standards</v>
      </c>
      <c r="K758" s="358" t="str">
        <f>IF(ISBLANK(INDEX('Policy Characteristics'!E:E,MATCH($C758,'Policy Characteristics'!$C:$C,0))),"",INDEX('Policy Characteristics'!E:E,MATCH($C758,'Policy Characteristics'!$C:$C,0)))</f>
        <v>indst efficiency standards</v>
      </c>
      <c r="L758" s="380">
        <f>IF(ISBLANK(INDEX('Policy Characteristics'!F:F,MATCH($C758,'Policy Characteristics'!$C:$C,0))),"",INDEX('Policy Characteristics'!F:F,MATCH($C758,'Policy Characteristics'!$C:$C,0)))</f>
        <v>0</v>
      </c>
      <c r="M758" s="380">
        <f>IF(ISBLANK(INDEX('Policy Characteristics'!G:G,MATCH($C758,'Policy Characteristics'!$C:$C,0))),"",INDEX('Policy Characteristics'!G:G,MATCH($C758,'Policy Characteristics'!$C:$C,0)))</f>
        <v>0.25</v>
      </c>
      <c r="N758" s="380">
        <f>IF(ISBLANK(INDEX('Policy Characteristics'!H:H,MATCH($C758,'Policy Characteristics'!$C:$C,0))),"",INDEX('Policy Characteristics'!H:H,MATCH($C758,'Policy Characteristics'!$C:$C,0)))</f>
        <v>0.01</v>
      </c>
      <c r="O758" s="358" t="str">
        <f>IF(ISBLANK(INDEX('Policy Characteristics'!I:I,MATCH($C758,'Policy Characteristics'!$C:$C,0))),"",INDEX('Policy Characteristics'!I:I,MATCH($C758,'Policy Characteristics'!$C:$C,0)))</f>
        <v>% reduction in energy use</v>
      </c>
      <c r="P758" s="358" t="str">
        <f>IF(ISBLANK(INDEX('Policy Characteristics'!J:J,MATCH($C758,'Policy Characteristics'!$C:$C,0))),"",INDEX('Policy Characteristics'!J:J,MATCH($C758,'Policy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58" s="358" t="str">
        <f>IF(ISBLANK(INDEX('Policy Characteristics'!K:K,MATCH($C758,'Policy Characteristics'!$C:$C,0))),"",INDEX('Policy Characteristics'!K:K,MATCH($C758,'Policy Characteristics'!$C:$C,0)))</f>
        <v>industry-ag-main.html#eff-stds</v>
      </c>
      <c r="R758" s="358" t="str">
        <f>IF(ISBLANK(INDEX('Policy Characteristics'!L:L,MATCH($C758,'Policy Characteristics'!$C:$C,0))),"",INDEX('Policy Characteristics'!L:L,MATCH($C758,'Policy Characteristics'!$C:$C,0)))</f>
        <v>industry-energy-efficiency-standards.html</v>
      </c>
    </row>
    <row r="759" spans="1:18" s="5" customFormat="1" x14ac:dyDescent="0.35">
      <c r="A759" s="358" t="str">
        <f>IF(ISBLANK(INDEX('Policy Characteristics'!A:A,MATCH($C759,'Policy Characteristics'!$C:$C,0))),"",INDEX('Policy Characteristics'!A:A,MATCH($C759,'Policy Characteristics'!$C:$C,0)))</f>
        <v>Industry</v>
      </c>
      <c r="B759" s="358" t="str">
        <f>IF(ISBLANK(INDEX('Policy Characteristics'!B:B,MATCH($C759,'Policy Characteristics'!$C:$C,0))),"",INDEX('Policy Characteristics'!B:B,MATCH($C759,'Policy Characteristics'!$C:$C,0)))</f>
        <v>Industry Energy Efficiency Standards</v>
      </c>
      <c r="C759" s="362" t="str">
        <f t="shared" si="37"/>
        <v>Percentage Improvement in Eqpt Efficiency Standards above BAU</v>
      </c>
      <c r="D759" s="9" t="s">
        <v>3222</v>
      </c>
      <c r="E759" s="53" t="s">
        <v>2806</v>
      </c>
      <c r="F759" s="195" t="s">
        <v>3186</v>
      </c>
      <c r="G759" s="53" t="s">
        <v>2810</v>
      </c>
      <c r="H759" s="54">
        <v>995</v>
      </c>
      <c r="I759" s="53" t="s">
        <v>45</v>
      </c>
      <c r="J759" s="360" t="str">
        <f>IF(ISBLANK(INDEX('Policy Characteristics'!D:D,MATCH($C759,'Policy Characteristics'!$C:$C,0))),"",INDEX('Policy Characteristics'!D:D,MATCH($C759,'Policy Characteristics'!$C:$C,0)))</f>
        <v>Industry Energy Efficiency Standards</v>
      </c>
      <c r="K759" s="358" t="str">
        <f>IF(ISBLANK(INDEX('Policy Characteristics'!E:E,MATCH($C759,'Policy Characteristics'!$C:$C,0))),"",INDEX('Policy Characteristics'!E:E,MATCH($C759,'Policy Characteristics'!$C:$C,0)))</f>
        <v>indst efficiency standards</v>
      </c>
      <c r="L759" s="380">
        <f>IF(ISBLANK(INDEX('Policy Characteristics'!F:F,MATCH($C759,'Policy Characteristics'!$C:$C,0))),"",INDEX('Policy Characteristics'!F:F,MATCH($C759,'Policy Characteristics'!$C:$C,0)))</f>
        <v>0</v>
      </c>
      <c r="M759" s="380">
        <f>IF(ISBLANK(INDEX('Policy Characteristics'!G:G,MATCH($C759,'Policy Characteristics'!$C:$C,0))),"",INDEX('Policy Characteristics'!G:G,MATCH($C759,'Policy Characteristics'!$C:$C,0)))</f>
        <v>0.25</v>
      </c>
      <c r="N759" s="380">
        <f>IF(ISBLANK(INDEX('Policy Characteristics'!H:H,MATCH($C759,'Policy Characteristics'!$C:$C,0))),"",INDEX('Policy Characteristics'!H:H,MATCH($C759,'Policy Characteristics'!$C:$C,0)))</f>
        <v>0.01</v>
      </c>
      <c r="O759" s="358" t="str">
        <f>IF(ISBLANK(INDEX('Policy Characteristics'!I:I,MATCH($C759,'Policy Characteristics'!$C:$C,0))),"",INDEX('Policy Characteristics'!I:I,MATCH($C759,'Policy Characteristics'!$C:$C,0)))</f>
        <v>% reduction in energy use</v>
      </c>
      <c r="P759" s="358" t="str">
        <f>IF(ISBLANK(INDEX('Policy Characteristics'!J:J,MATCH($C759,'Policy Characteristics'!$C:$C,0))),"",INDEX('Policy Characteristics'!J:J,MATCH($C759,'Policy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59" s="358" t="str">
        <f>IF(ISBLANK(INDEX('Policy Characteristics'!K:K,MATCH($C759,'Policy Characteristics'!$C:$C,0))),"",INDEX('Policy Characteristics'!K:K,MATCH($C759,'Policy Characteristics'!$C:$C,0)))</f>
        <v>industry-ag-main.html#eff-stds</v>
      </c>
      <c r="R759" s="358" t="str">
        <f>IF(ISBLANK(INDEX('Policy Characteristics'!L:L,MATCH($C759,'Policy Characteristics'!$C:$C,0))),"",INDEX('Policy Characteristics'!L:L,MATCH($C759,'Policy Characteristics'!$C:$C,0)))</f>
        <v>industry-energy-efficiency-standards.html</v>
      </c>
    </row>
    <row r="760" spans="1:18" s="5" customFormat="1" x14ac:dyDescent="0.35">
      <c r="A760" s="358" t="str">
        <f>IF(ISBLANK(INDEX('Policy Characteristics'!A:A,MATCH($C760,'Policy Characteristics'!$C:$C,0))),"",INDEX('Policy Characteristics'!A:A,MATCH($C760,'Policy Characteristics'!$C:$C,0)))</f>
        <v>Industry</v>
      </c>
      <c r="B760" s="358" t="str">
        <f>IF(ISBLANK(INDEX('Policy Characteristics'!B:B,MATCH($C760,'Policy Characteristics'!$C:$C,0))),"",INDEX('Policy Characteristics'!B:B,MATCH($C760,'Policy Characteristics'!$C:$C,0)))</f>
        <v>Industry Energy Efficiency Standards</v>
      </c>
      <c r="C760" s="362" t="str">
        <f t="shared" si="37"/>
        <v>Percentage Improvement in Eqpt Efficiency Standards above BAU</v>
      </c>
      <c r="D760" s="9" t="s">
        <v>3222</v>
      </c>
      <c r="E760" s="53" t="s">
        <v>2807</v>
      </c>
      <c r="F760" s="195" t="s">
        <v>3186</v>
      </c>
      <c r="G760" s="53" t="s">
        <v>2811</v>
      </c>
      <c r="H760" s="54">
        <v>996</v>
      </c>
      <c r="I760" s="53" t="s">
        <v>46</v>
      </c>
      <c r="J760" s="360" t="str">
        <f>IF(ISBLANK(INDEX('Policy Characteristics'!D:D,MATCH($C760,'Policy Characteristics'!$C:$C,0))),"",INDEX('Policy Characteristics'!D:D,MATCH($C760,'Policy Characteristics'!$C:$C,0)))</f>
        <v>Industry Energy Efficiency Standards</v>
      </c>
      <c r="K760" s="358" t="str">
        <f>IF(ISBLANK(INDEX('Policy Characteristics'!E:E,MATCH($C760,'Policy Characteristics'!$C:$C,0))),"",INDEX('Policy Characteristics'!E:E,MATCH($C760,'Policy Characteristics'!$C:$C,0)))</f>
        <v>indst efficiency standards</v>
      </c>
      <c r="L760" s="380">
        <f>IF(ISBLANK(INDEX('Policy Characteristics'!F:F,MATCH($C760,'Policy Characteristics'!$C:$C,0))),"",INDEX('Policy Characteristics'!F:F,MATCH($C760,'Policy Characteristics'!$C:$C,0)))</f>
        <v>0</v>
      </c>
      <c r="M760" s="380">
        <f>IF(ISBLANK(INDEX('Policy Characteristics'!G:G,MATCH($C760,'Policy Characteristics'!$C:$C,0))),"",INDEX('Policy Characteristics'!G:G,MATCH($C760,'Policy Characteristics'!$C:$C,0)))</f>
        <v>0.25</v>
      </c>
      <c r="N760" s="380">
        <f>IF(ISBLANK(INDEX('Policy Characteristics'!H:H,MATCH($C760,'Policy Characteristics'!$C:$C,0))),"",INDEX('Policy Characteristics'!H:H,MATCH($C760,'Policy Characteristics'!$C:$C,0)))</f>
        <v>0.01</v>
      </c>
      <c r="O760" s="358" t="str">
        <f>IF(ISBLANK(INDEX('Policy Characteristics'!I:I,MATCH($C760,'Policy Characteristics'!$C:$C,0))),"",INDEX('Policy Characteristics'!I:I,MATCH($C760,'Policy Characteristics'!$C:$C,0)))</f>
        <v>% reduction in energy use</v>
      </c>
      <c r="P760" s="358" t="str">
        <f>IF(ISBLANK(INDEX('Policy Characteristics'!J:J,MATCH($C760,'Policy Characteristics'!$C:$C,0))),"",INDEX('Policy Characteristics'!J:J,MATCH($C760,'Policy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60" s="358" t="str">
        <f>IF(ISBLANK(INDEX('Policy Characteristics'!K:K,MATCH($C760,'Policy Characteristics'!$C:$C,0))),"",INDEX('Policy Characteristics'!K:K,MATCH($C760,'Policy Characteristics'!$C:$C,0)))</f>
        <v>industry-ag-main.html#eff-stds</v>
      </c>
      <c r="R760" s="358" t="str">
        <f>IF(ISBLANK(INDEX('Policy Characteristics'!L:L,MATCH($C760,'Policy Characteristics'!$C:$C,0))),"",INDEX('Policy Characteristics'!L:L,MATCH($C760,'Policy Characteristics'!$C:$C,0)))</f>
        <v>industry-energy-efficiency-standards.html</v>
      </c>
    </row>
    <row r="761" spans="1:18" s="5" customFormat="1" x14ac:dyDescent="0.35">
      <c r="A761" s="358" t="str">
        <f>IF(ISBLANK(INDEX('Policy Characteristics'!A:A,MATCH($C761,'Policy Characteristics'!$C:$C,0))),"",INDEX('Policy Characteristics'!A:A,MATCH($C761,'Policy Characteristics'!$C:$C,0)))</f>
        <v>Industry</v>
      </c>
      <c r="B761" s="358" t="str">
        <f>IF(ISBLANK(INDEX('Policy Characteristics'!B:B,MATCH($C761,'Policy Characteristics'!$C:$C,0))),"",INDEX('Policy Characteristics'!B:B,MATCH($C761,'Policy Characteristics'!$C:$C,0)))</f>
        <v>Industry Energy Efficiency Standards</v>
      </c>
      <c r="C761" s="362" t="str">
        <f t="shared" si="37"/>
        <v>Percentage Improvement in Eqpt Efficiency Standards above BAU</v>
      </c>
      <c r="D761" s="9" t="s">
        <v>3222</v>
      </c>
      <c r="E761" s="53" t="s">
        <v>2804</v>
      </c>
      <c r="F761" s="195" t="s">
        <v>3186</v>
      </c>
      <c r="G761" s="53" t="s">
        <v>2809</v>
      </c>
      <c r="H761" s="54">
        <v>997</v>
      </c>
      <c r="I761" s="53" t="s">
        <v>46</v>
      </c>
      <c r="J761" s="360" t="str">
        <f>IF(ISBLANK(INDEX('Policy Characteristics'!D:D,MATCH($C761,'Policy Characteristics'!$C:$C,0))),"",INDEX('Policy Characteristics'!D:D,MATCH($C761,'Policy Characteristics'!$C:$C,0)))</f>
        <v>Industry Energy Efficiency Standards</v>
      </c>
      <c r="K761" s="358" t="str">
        <f>IF(ISBLANK(INDEX('Policy Characteristics'!E:E,MATCH($C761,'Policy Characteristics'!$C:$C,0))),"",INDEX('Policy Characteristics'!E:E,MATCH($C761,'Policy Characteristics'!$C:$C,0)))</f>
        <v>indst efficiency standards</v>
      </c>
      <c r="L761" s="380">
        <f>IF(ISBLANK(INDEX('Policy Characteristics'!F:F,MATCH($C761,'Policy Characteristics'!$C:$C,0))),"",INDEX('Policy Characteristics'!F:F,MATCH($C761,'Policy Characteristics'!$C:$C,0)))</f>
        <v>0</v>
      </c>
      <c r="M761" s="380">
        <f>IF(ISBLANK(INDEX('Policy Characteristics'!G:G,MATCH($C761,'Policy Characteristics'!$C:$C,0))),"",INDEX('Policy Characteristics'!G:G,MATCH($C761,'Policy Characteristics'!$C:$C,0)))</f>
        <v>0.25</v>
      </c>
      <c r="N761" s="380">
        <f>IF(ISBLANK(INDEX('Policy Characteristics'!H:H,MATCH($C761,'Policy Characteristics'!$C:$C,0))),"",INDEX('Policy Characteristics'!H:H,MATCH($C761,'Policy Characteristics'!$C:$C,0)))</f>
        <v>0.01</v>
      </c>
      <c r="O761" s="358" t="str">
        <f>IF(ISBLANK(INDEX('Policy Characteristics'!I:I,MATCH($C761,'Policy Characteristics'!$C:$C,0))),"",INDEX('Policy Characteristics'!I:I,MATCH($C761,'Policy Characteristics'!$C:$C,0)))</f>
        <v>% reduction in energy use</v>
      </c>
      <c r="P761" s="358" t="str">
        <f>IF(ISBLANK(INDEX('Policy Characteristics'!J:J,MATCH($C761,'Policy Characteristics'!$C:$C,0))),"",INDEX('Policy Characteristics'!J:J,MATCH($C761,'Policy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61" s="358" t="str">
        <f>IF(ISBLANK(INDEX('Policy Characteristics'!K:K,MATCH($C761,'Policy Characteristics'!$C:$C,0))),"",INDEX('Policy Characteristics'!K:K,MATCH($C761,'Policy Characteristics'!$C:$C,0)))</f>
        <v>industry-ag-main.html#eff-stds</v>
      </c>
      <c r="R761" s="358" t="str">
        <f>IF(ISBLANK(INDEX('Policy Characteristics'!L:L,MATCH($C761,'Policy Characteristics'!$C:$C,0))),"",INDEX('Policy Characteristics'!L:L,MATCH($C761,'Policy Characteristics'!$C:$C,0)))</f>
        <v>industry-energy-efficiency-standards.html</v>
      </c>
    </row>
    <row r="762" spans="1:18" s="5" customFormat="1" x14ac:dyDescent="0.35">
      <c r="A762" s="358" t="str">
        <f>IF(ISBLANK(INDEX('Policy Characteristics'!A:A,MATCH($C762,'Policy Characteristics'!$C:$C,0))),"",INDEX('Policy Characteristics'!A:A,MATCH($C762,'Policy Characteristics'!$C:$C,0)))</f>
        <v>Industry</v>
      </c>
      <c r="B762" s="358" t="str">
        <f>IF(ISBLANK(INDEX('Policy Characteristics'!B:B,MATCH($C762,'Policy Characteristics'!$C:$C,0))),"",INDEX('Policy Characteristics'!B:B,MATCH($C762,'Policy Characteristics'!$C:$C,0)))</f>
        <v>Industry Energy Efficiency Standards</v>
      </c>
      <c r="C762" s="362" t="str">
        <f t="shared" si="37"/>
        <v>Percentage Improvement in Eqpt Efficiency Standards above BAU</v>
      </c>
      <c r="D762" s="9" t="s">
        <v>3223</v>
      </c>
      <c r="E762" s="53" t="s">
        <v>2463</v>
      </c>
      <c r="F762" s="195" t="s">
        <v>3187</v>
      </c>
      <c r="G762" s="53" t="s">
        <v>2469</v>
      </c>
      <c r="H762" s="54">
        <v>998</v>
      </c>
      <c r="I762" s="53" t="s">
        <v>45</v>
      </c>
      <c r="J762" s="360" t="str">
        <f>IF(ISBLANK(INDEX('Policy Characteristics'!D:D,MATCH($C762,'Policy Characteristics'!$C:$C,0))),"",INDEX('Policy Characteristics'!D:D,MATCH($C762,'Policy Characteristics'!$C:$C,0)))</f>
        <v>Industry Energy Efficiency Standards</v>
      </c>
      <c r="K762" s="358" t="str">
        <f>IF(ISBLANK(INDEX('Policy Characteristics'!E:E,MATCH($C762,'Policy Characteristics'!$C:$C,0))),"",INDEX('Policy Characteristics'!E:E,MATCH($C762,'Policy Characteristics'!$C:$C,0)))</f>
        <v>indst efficiency standards</v>
      </c>
      <c r="L762" s="380">
        <f>IF(ISBLANK(INDEX('Policy Characteristics'!F:F,MATCH($C762,'Policy Characteristics'!$C:$C,0))),"",INDEX('Policy Characteristics'!F:F,MATCH($C762,'Policy Characteristics'!$C:$C,0)))</f>
        <v>0</v>
      </c>
      <c r="M762" s="380">
        <f>IF(ISBLANK(INDEX('Policy Characteristics'!G:G,MATCH($C762,'Policy Characteristics'!$C:$C,0))),"",INDEX('Policy Characteristics'!G:G,MATCH($C762,'Policy Characteristics'!$C:$C,0)))</f>
        <v>0.25</v>
      </c>
      <c r="N762" s="380">
        <f>IF(ISBLANK(INDEX('Policy Characteristics'!H:H,MATCH($C762,'Policy Characteristics'!$C:$C,0))),"",INDEX('Policy Characteristics'!H:H,MATCH($C762,'Policy Characteristics'!$C:$C,0)))</f>
        <v>0.01</v>
      </c>
      <c r="O762" s="358" t="str">
        <f>IF(ISBLANK(INDEX('Policy Characteristics'!I:I,MATCH($C762,'Policy Characteristics'!$C:$C,0))),"",INDEX('Policy Characteristics'!I:I,MATCH($C762,'Policy Characteristics'!$C:$C,0)))</f>
        <v>% reduction in energy use</v>
      </c>
      <c r="P762" s="358" t="str">
        <f>IF(ISBLANK(INDEX('Policy Characteristics'!J:J,MATCH($C762,'Policy Characteristics'!$C:$C,0))),"",INDEX('Policy Characteristics'!J:J,MATCH($C762,'Policy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62" s="358" t="str">
        <f>IF(ISBLANK(INDEX('Policy Characteristics'!K:K,MATCH($C762,'Policy Characteristics'!$C:$C,0))),"",INDEX('Policy Characteristics'!K:K,MATCH($C762,'Policy Characteristics'!$C:$C,0)))</f>
        <v>industry-ag-main.html#eff-stds</v>
      </c>
      <c r="R762" s="358" t="str">
        <f>IF(ISBLANK(INDEX('Policy Characteristics'!L:L,MATCH($C762,'Policy Characteristics'!$C:$C,0))),"",INDEX('Policy Characteristics'!L:L,MATCH($C762,'Policy Characteristics'!$C:$C,0)))</f>
        <v>industry-energy-efficiency-standards.html</v>
      </c>
    </row>
    <row r="763" spans="1:18" s="5" customFormat="1" x14ac:dyDescent="0.35">
      <c r="A763" s="358" t="str">
        <f>IF(ISBLANK(INDEX('Policy Characteristics'!A:A,MATCH($C763,'Policy Characteristics'!$C:$C,0))),"",INDEX('Policy Characteristics'!A:A,MATCH($C763,'Policy Characteristics'!$C:$C,0)))</f>
        <v>Industry</v>
      </c>
      <c r="B763" s="358" t="str">
        <f>IF(ISBLANK(INDEX('Policy Characteristics'!B:B,MATCH($C763,'Policy Characteristics'!$C:$C,0))),"",INDEX('Policy Characteristics'!B:B,MATCH($C763,'Policy Characteristics'!$C:$C,0)))</f>
        <v>Industry Energy Efficiency Standards</v>
      </c>
      <c r="C763" s="362" t="str">
        <f t="shared" si="37"/>
        <v>Percentage Improvement in Eqpt Efficiency Standards above BAU</v>
      </c>
      <c r="D763" s="9" t="s">
        <v>3223</v>
      </c>
      <c r="E763" s="53" t="s">
        <v>2464</v>
      </c>
      <c r="F763" s="195" t="s">
        <v>3187</v>
      </c>
      <c r="G763" s="53" t="s">
        <v>2472</v>
      </c>
      <c r="H763" s="54">
        <v>999</v>
      </c>
      <c r="I763" s="53" t="s">
        <v>45</v>
      </c>
      <c r="J763" s="360" t="str">
        <f>IF(ISBLANK(INDEX('Policy Characteristics'!D:D,MATCH($C763,'Policy Characteristics'!$C:$C,0))),"",INDEX('Policy Characteristics'!D:D,MATCH($C763,'Policy Characteristics'!$C:$C,0)))</f>
        <v>Industry Energy Efficiency Standards</v>
      </c>
      <c r="K763" s="358" t="str">
        <f>IF(ISBLANK(INDEX('Policy Characteristics'!E:E,MATCH($C763,'Policy Characteristics'!$C:$C,0))),"",INDEX('Policy Characteristics'!E:E,MATCH($C763,'Policy Characteristics'!$C:$C,0)))</f>
        <v>indst efficiency standards</v>
      </c>
      <c r="L763" s="380">
        <f>IF(ISBLANK(INDEX('Policy Characteristics'!F:F,MATCH($C763,'Policy Characteristics'!$C:$C,0))),"",INDEX('Policy Characteristics'!F:F,MATCH($C763,'Policy Characteristics'!$C:$C,0)))</f>
        <v>0</v>
      </c>
      <c r="M763" s="380">
        <f>IF(ISBLANK(INDEX('Policy Characteristics'!G:G,MATCH($C763,'Policy Characteristics'!$C:$C,0))),"",INDEX('Policy Characteristics'!G:G,MATCH($C763,'Policy Characteristics'!$C:$C,0)))</f>
        <v>0.25</v>
      </c>
      <c r="N763" s="380">
        <f>IF(ISBLANK(INDEX('Policy Characteristics'!H:H,MATCH($C763,'Policy Characteristics'!$C:$C,0))),"",INDEX('Policy Characteristics'!H:H,MATCH($C763,'Policy Characteristics'!$C:$C,0)))</f>
        <v>0.01</v>
      </c>
      <c r="O763" s="358" t="str">
        <f>IF(ISBLANK(INDEX('Policy Characteristics'!I:I,MATCH($C763,'Policy Characteristics'!$C:$C,0))),"",INDEX('Policy Characteristics'!I:I,MATCH($C763,'Policy Characteristics'!$C:$C,0)))</f>
        <v>% reduction in energy use</v>
      </c>
      <c r="P763" s="358" t="str">
        <f>IF(ISBLANK(INDEX('Policy Characteristics'!J:J,MATCH($C763,'Policy Characteristics'!$C:$C,0))),"",INDEX('Policy Characteristics'!J:J,MATCH($C763,'Policy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63" s="358" t="str">
        <f>IF(ISBLANK(INDEX('Policy Characteristics'!K:K,MATCH($C763,'Policy Characteristics'!$C:$C,0))),"",INDEX('Policy Characteristics'!K:K,MATCH($C763,'Policy Characteristics'!$C:$C,0)))</f>
        <v>industry-ag-main.html#eff-stds</v>
      </c>
      <c r="R763" s="358" t="str">
        <f>IF(ISBLANK(INDEX('Policy Characteristics'!L:L,MATCH($C763,'Policy Characteristics'!$C:$C,0))),"",INDEX('Policy Characteristics'!L:L,MATCH($C763,'Policy Characteristics'!$C:$C,0)))</f>
        <v>industry-energy-efficiency-standards.html</v>
      </c>
    </row>
    <row r="764" spans="1:18" s="5" customFormat="1" x14ac:dyDescent="0.35">
      <c r="A764" s="358" t="str">
        <f>IF(ISBLANK(INDEX('Policy Characteristics'!A:A,MATCH($C764,'Policy Characteristics'!$C:$C,0))),"",INDEX('Policy Characteristics'!A:A,MATCH($C764,'Policy Characteristics'!$C:$C,0)))</f>
        <v>Industry</v>
      </c>
      <c r="B764" s="358" t="str">
        <f>IF(ISBLANK(INDEX('Policy Characteristics'!B:B,MATCH($C764,'Policy Characteristics'!$C:$C,0))),"",INDEX('Policy Characteristics'!B:B,MATCH($C764,'Policy Characteristics'!$C:$C,0)))</f>
        <v>Industry Energy Efficiency Standards</v>
      </c>
      <c r="C764" s="362" t="str">
        <f t="shared" si="37"/>
        <v>Percentage Improvement in Eqpt Efficiency Standards above BAU</v>
      </c>
      <c r="D764" s="9" t="s">
        <v>3223</v>
      </c>
      <c r="E764" s="53" t="s">
        <v>2465</v>
      </c>
      <c r="F764" s="195" t="s">
        <v>3187</v>
      </c>
      <c r="G764" s="53" t="s">
        <v>2473</v>
      </c>
      <c r="H764" s="54">
        <v>1000</v>
      </c>
      <c r="I764" s="53" t="s">
        <v>45</v>
      </c>
      <c r="J764" s="360" t="str">
        <f>IF(ISBLANK(INDEX('Policy Characteristics'!D:D,MATCH($C764,'Policy Characteristics'!$C:$C,0))),"",INDEX('Policy Characteristics'!D:D,MATCH($C764,'Policy Characteristics'!$C:$C,0)))</f>
        <v>Industry Energy Efficiency Standards</v>
      </c>
      <c r="K764" s="358" t="str">
        <f>IF(ISBLANK(INDEX('Policy Characteristics'!E:E,MATCH($C764,'Policy Characteristics'!$C:$C,0))),"",INDEX('Policy Characteristics'!E:E,MATCH($C764,'Policy Characteristics'!$C:$C,0)))</f>
        <v>indst efficiency standards</v>
      </c>
      <c r="L764" s="380">
        <f>IF(ISBLANK(INDEX('Policy Characteristics'!F:F,MATCH($C764,'Policy Characteristics'!$C:$C,0))),"",INDEX('Policy Characteristics'!F:F,MATCH($C764,'Policy Characteristics'!$C:$C,0)))</f>
        <v>0</v>
      </c>
      <c r="M764" s="380">
        <f>IF(ISBLANK(INDEX('Policy Characteristics'!G:G,MATCH($C764,'Policy Characteristics'!$C:$C,0))),"",INDEX('Policy Characteristics'!G:G,MATCH($C764,'Policy Characteristics'!$C:$C,0)))</f>
        <v>0.25</v>
      </c>
      <c r="N764" s="380">
        <f>IF(ISBLANK(INDEX('Policy Characteristics'!H:H,MATCH($C764,'Policy Characteristics'!$C:$C,0))),"",INDEX('Policy Characteristics'!H:H,MATCH($C764,'Policy Characteristics'!$C:$C,0)))</f>
        <v>0.01</v>
      </c>
      <c r="O764" s="358" t="str">
        <f>IF(ISBLANK(INDEX('Policy Characteristics'!I:I,MATCH($C764,'Policy Characteristics'!$C:$C,0))),"",INDEX('Policy Characteristics'!I:I,MATCH($C764,'Policy Characteristics'!$C:$C,0)))</f>
        <v>% reduction in energy use</v>
      </c>
      <c r="P764" s="358" t="str">
        <f>IF(ISBLANK(INDEX('Policy Characteristics'!J:J,MATCH($C764,'Policy Characteristics'!$C:$C,0))),"",INDEX('Policy Characteristics'!J:J,MATCH($C764,'Policy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64" s="358" t="str">
        <f>IF(ISBLANK(INDEX('Policy Characteristics'!K:K,MATCH($C764,'Policy Characteristics'!$C:$C,0))),"",INDEX('Policy Characteristics'!K:K,MATCH($C764,'Policy Characteristics'!$C:$C,0)))</f>
        <v>industry-ag-main.html#eff-stds</v>
      </c>
      <c r="R764" s="358" t="str">
        <f>IF(ISBLANK(INDEX('Policy Characteristics'!L:L,MATCH($C764,'Policy Characteristics'!$C:$C,0))),"",INDEX('Policy Characteristics'!L:L,MATCH($C764,'Policy Characteristics'!$C:$C,0)))</f>
        <v>industry-energy-efficiency-standards.html</v>
      </c>
    </row>
    <row r="765" spans="1:18" s="5" customFormat="1" x14ac:dyDescent="0.35">
      <c r="A765" s="358" t="str">
        <f>IF(ISBLANK(INDEX('Policy Characteristics'!A:A,MATCH($C765,'Policy Characteristics'!$C:$C,0))),"",INDEX('Policy Characteristics'!A:A,MATCH($C765,'Policy Characteristics'!$C:$C,0)))</f>
        <v>Industry</v>
      </c>
      <c r="B765" s="358" t="str">
        <f>IF(ISBLANK(INDEX('Policy Characteristics'!B:B,MATCH($C765,'Policy Characteristics'!$C:$C,0))),"",INDEX('Policy Characteristics'!B:B,MATCH($C765,'Policy Characteristics'!$C:$C,0)))</f>
        <v>Industry Energy Efficiency Standards</v>
      </c>
      <c r="C765" s="362" t="str">
        <f t="shared" si="37"/>
        <v>Percentage Improvement in Eqpt Efficiency Standards above BAU</v>
      </c>
      <c r="D765" s="9" t="s">
        <v>3223</v>
      </c>
      <c r="E765" s="53" t="s">
        <v>2466</v>
      </c>
      <c r="F765" s="195" t="s">
        <v>3187</v>
      </c>
      <c r="G765" s="53" t="s">
        <v>2470</v>
      </c>
      <c r="H765" s="54">
        <v>1001</v>
      </c>
      <c r="I765" s="53" t="s">
        <v>46</v>
      </c>
      <c r="J765" s="360" t="str">
        <f>IF(ISBLANK(INDEX('Policy Characteristics'!D:D,MATCH($C765,'Policy Characteristics'!$C:$C,0))),"",INDEX('Policy Characteristics'!D:D,MATCH($C765,'Policy Characteristics'!$C:$C,0)))</f>
        <v>Industry Energy Efficiency Standards</v>
      </c>
      <c r="K765" s="358" t="str">
        <f>IF(ISBLANK(INDEX('Policy Characteristics'!E:E,MATCH($C765,'Policy Characteristics'!$C:$C,0))),"",INDEX('Policy Characteristics'!E:E,MATCH($C765,'Policy Characteristics'!$C:$C,0)))</f>
        <v>indst efficiency standards</v>
      </c>
      <c r="L765" s="380">
        <f>IF(ISBLANK(INDEX('Policy Characteristics'!F:F,MATCH($C765,'Policy Characteristics'!$C:$C,0))),"",INDEX('Policy Characteristics'!F:F,MATCH($C765,'Policy Characteristics'!$C:$C,0)))</f>
        <v>0</v>
      </c>
      <c r="M765" s="380">
        <f>IF(ISBLANK(INDEX('Policy Characteristics'!G:G,MATCH($C765,'Policy Characteristics'!$C:$C,0))),"",INDEX('Policy Characteristics'!G:G,MATCH($C765,'Policy Characteristics'!$C:$C,0)))</f>
        <v>0.25</v>
      </c>
      <c r="N765" s="380">
        <f>IF(ISBLANK(INDEX('Policy Characteristics'!H:H,MATCH($C765,'Policy Characteristics'!$C:$C,0))),"",INDEX('Policy Characteristics'!H:H,MATCH($C765,'Policy Characteristics'!$C:$C,0)))</f>
        <v>0.01</v>
      </c>
      <c r="O765" s="358" t="str">
        <f>IF(ISBLANK(INDEX('Policy Characteristics'!I:I,MATCH($C765,'Policy Characteristics'!$C:$C,0))),"",INDEX('Policy Characteristics'!I:I,MATCH($C765,'Policy Characteristics'!$C:$C,0)))</f>
        <v>% reduction in energy use</v>
      </c>
      <c r="P765" s="358" t="str">
        <f>IF(ISBLANK(INDEX('Policy Characteristics'!J:J,MATCH($C765,'Policy Characteristics'!$C:$C,0))),"",INDEX('Policy Characteristics'!J:J,MATCH($C765,'Policy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65" s="358" t="str">
        <f>IF(ISBLANK(INDEX('Policy Characteristics'!K:K,MATCH($C765,'Policy Characteristics'!$C:$C,0))),"",INDEX('Policy Characteristics'!K:K,MATCH($C765,'Policy Characteristics'!$C:$C,0)))</f>
        <v>industry-ag-main.html#eff-stds</v>
      </c>
      <c r="R765" s="358" t="str">
        <f>IF(ISBLANK(INDEX('Policy Characteristics'!L:L,MATCH($C765,'Policy Characteristics'!$C:$C,0))),"",INDEX('Policy Characteristics'!L:L,MATCH($C765,'Policy Characteristics'!$C:$C,0)))</f>
        <v>industry-energy-efficiency-standards.html</v>
      </c>
    </row>
    <row r="766" spans="1:18" s="5" customFormat="1" x14ac:dyDescent="0.35">
      <c r="A766" s="358" t="str">
        <f>IF(ISBLANK(INDEX('Policy Characteristics'!A:A,MATCH($C766,'Policy Characteristics'!$C:$C,0))),"",INDEX('Policy Characteristics'!A:A,MATCH($C766,'Policy Characteristics'!$C:$C,0)))</f>
        <v>Industry</v>
      </c>
      <c r="B766" s="358" t="str">
        <f>IF(ISBLANK(INDEX('Policy Characteristics'!B:B,MATCH($C766,'Policy Characteristics'!$C:$C,0))),"",INDEX('Policy Characteristics'!B:B,MATCH($C766,'Policy Characteristics'!$C:$C,0)))</f>
        <v>Industry Energy Efficiency Standards</v>
      </c>
      <c r="C766" s="362" t="str">
        <f t="shared" si="37"/>
        <v>Percentage Improvement in Eqpt Efficiency Standards above BAU</v>
      </c>
      <c r="D766" s="9" t="s">
        <v>3223</v>
      </c>
      <c r="E766" s="53" t="s">
        <v>2467</v>
      </c>
      <c r="F766" s="195" t="s">
        <v>3187</v>
      </c>
      <c r="G766" s="53" t="s">
        <v>2471</v>
      </c>
      <c r="H766" s="54">
        <v>1002</v>
      </c>
      <c r="I766" s="53" t="s">
        <v>45</v>
      </c>
      <c r="J766" s="360" t="str">
        <f>IF(ISBLANK(INDEX('Policy Characteristics'!D:D,MATCH($C766,'Policy Characteristics'!$C:$C,0))),"",INDEX('Policy Characteristics'!D:D,MATCH($C766,'Policy Characteristics'!$C:$C,0)))</f>
        <v>Industry Energy Efficiency Standards</v>
      </c>
      <c r="K766" s="358" t="str">
        <f>IF(ISBLANK(INDEX('Policy Characteristics'!E:E,MATCH($C766,'Policy Characteristics'!$C:$C,0))),"",INDEX('Policy Characteristics'!E:E,MATCH($C766,'Policy Characteristics'!$C:$C,0)))</f>
        <v>indst efficiency standards</v>
      </c>
      <c r="L766" s="380">
        <f>IF(ISBLANK(INDEX('Policy Characteristics'!F:F,MATCH($C766,'Policy Characteristics'!$C:$C,0))),"",INDEX('Policy Characteristics'!F:F,MATCH($C766,'Policy Characteristics'!$C:$C,0)))</f>
        <v>0</v>
      </c>
      <c r="M766" s="380">
        <f>IF(ISBLANK(INDEX('Policy Characteristics'!G:G,MATCH($C766,'Policy Characteristics'!$C:$C,0))),"",INDEX('Policy Characteristics'!G:G,MATCH($C766,'Policy Characteristics'!$C:$C,0)))</f>
        <v>0.25</v>
      </c>
      <c r="N766" s="380">
        <f>IF(ISBLANK(INDEX('Policy Characteristics'!H:H,MATCH($C766,'Policy Characteristics'!$C:$C,0))),"",INDEX('Policy Characteristics'!H:H,MATCH($C766,'Policy Characteristics'!$C:$C,0)))</f>
        <v>0.01</v>
      </c>
      <c r="O766" s="358" t="str">
        <f>IF(ISBLANK(INDEX('Policy Characteristics'!I:I,MATCH($C766,'Policy Characteristics'!$C:$C,0))),"",INDEX('Policy Characteristics'!I:I,MATCH($C766,'Policy Characteristics'!$C:$C,0)))</f>
        <v>% reduction in energy use</v>
      </c>
      <c r="P766" s="358" t="str">
        <f>IF(ISBLANK(INDEX('Policy Characteristics'!J:J,MATCH($C766,'Policy Characteristics'!$C:$C,0))),"",INDEX('Policy Characteristics'!J:J,MATCH($C766,'Policy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66" s="358" t="str">
        <f>IF(ISBLANK(INDEX('Policy Characteristics'!K:K,MATCH($C766,'Policy Characteristics'!$C:$C,0))),"",INDEX('Policy Characteristics'!K:K,MATCH($C766,'Policy Characteristics'!$C:$C,0)))</f>
        <v>industry-ag-main.html#eff-stds</v>
      </c>
      <c r="R766" s="358" t="str">
        <f>IF(ISBLANK(INDEX('Policy Characteristics'!L:L,MATCH($C766,'Policy Characteristics'!$C:$C,0))),"",INDEX('Policy Characteristics'!L:L,MATCH($C766,'Policy Characteristics'!$C:$C,0)))</f>
        <v>industry-energy-efficiency-standards.html</v>
      </c>
    </row>
    <row r="767" spans="1:18" s="5" customFormat="1" x14ac:dyDescent="0.35">
      <c r="A767" s="358" t="str">
        <f>IF(ISBLANK(INDEX('Policy Characteristics'!A:A,MATCH($C767,'Policy Characteristics'!$C:$C,0))),"",INDEX('Policy Characteristics'!A:A,MATCH($C767,'Policy Characteristics'!$C:$C,0)))</f>
        <v>Industry</v>
      </c>
      <c r="B767" s="358" t="str">
        <f>IF(ISBLANK(INDEX('Policy Characteristics'!B:B,MATCH($C767,'Policy Characteristics'!$C:$C,0))),"",INDEX('Policy Characteristics'!B:B,MATCH($C767,'Policy Characteristics'!$C:$C,0)))</f>
        <v>Industry Energy Efficiency Standards</v>
      </c>
      <c r="C767" s="362" t="str">
        <f t="shared" si="37"/>
        <v>Percentage Improvement in Eqpt Efficiency Standards above BAU</v>
      </c>
      <c r="D767" s="9" t="s">
        <v>3223</v>
      </c>
      <c r="E767" s="53" t="s">
        <v>2468</v>
      </c>
      <c r="F767" s="195" t="s">
        <v>3187</v>
      </c>
      <c r="G767" s="53" t="s">
        <v>2474</v>
      </c>
      <c r="H767" s="54">
        <v>1003</v>
      </c>
      <c r="I767" s="53" t="s">
        <v>46</v>
      </c>
      <c r="J767" s="360" t="str">
        <f>IF(ISBLANK(INDEX('Policy Characteristics'!D:D,MATCH($C767,'Policy Characteristics'!$C:$C,0))),"",INDEX('Policy Characteristics'!D:D,MATCH($C767,'Policy Characteristics'!$C:$C,0)))</f>
        <v>Industry Energy Efficiency Standards</v>
      </c>
      <c r="K767" s="358" t="str">
        <f>IF(ISBLANK(INDEX('Policy Characteristics'!E:E,MATCH($C767,'Policy Characteristics'!$C:$C,0))),"",INDEX('Policy Characteristics'!E:E,MATCH($C767,'Policy Characteristics'!$C:$C,0)))</f>
        <v>indst efficiency standards</v>
      </c>
      <c r="L767" s="380">
        <f>IF(ISBLANK(INDEX('Policy Characteristics'!F:F,MATCH($C767,'Policy Characteristics'!$C:$C,0))),"",INDEX('Policy Characteristics'!F:F,MATCH($C767,'Policy Characteristics'!$C:$C,0)))</f>
        <v>0</v>
      </c>
      <c r="M767" s="380">
        <f>IF(ISBLANK(INDEX('Policy Characteristics'!G:G,MATCH($C767,'Policy Characteristics'!$C:$C,0))),"",INDEX('Policy Characteristics'!G:G,MATCH($C767,'Policy Characteristics'!$C:$C,0)))</f>
        <v>0.25</v>
      </c>
      <c r="N767" s="380">
        <f>IF(ISBLANK(INDEX('Policy Characteristics'!H:H,MATCH($C767,'Policy Characteristics'!$C:$C,0))),"",INDEX('Policy Characteristics'!H:H,MATCH($C767,'Policy Characteristics'!$C:$C,0)))</f>
        <v>0.01</v>
      </c>
      <c r="O767" s="358" t="str">
        <f>IF(ISBLANK(INDEX('Policy Characteristics'!I:I,MATCH($C767,'Policy Characteristics'!$C:$C,0))),"",INDEX('Policy Characteristics'!I:I,MATCH($C767,'Policy Characteristics'!$C:$C,0)))</f>
        <v>% reduction in energy use</v>
      </c>
      <c r="P767" s="358" t="str">
        <f>IF(ISBLANK(INDEX('Policy Characteristics'!J:J,MATCH($C767,'Policy Characteristics'!$C:$C,0))),"",INDEX('Policy Characteristics'!J:J,MATCH($C767,'Policy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67" s="358" t="str">
        <f>IF(ISBLANK(INDEX('Policy Characteristics'!K:K,MATCH($C767,'Policy Characteristics'!$C:$C,0))),"",INDEX('Policy Characteristics'!K:K,MATCH($C767,'Policy Characteristics'!$C:$C,0)))</f>
        <v>industry-ag-main.html#eff-stds</v>
      </c>
      <c r="R767" s="358" t="str">
        <f>IF(ISBLANK(INDEX('Policy Characteristics'!L:L,MATCH($C767,'Policy Characteristics'!$C:$C,0))),"",INDEX('Policy Characteristics'!L:L,MATCH($C767,'Policy Characteristics'!$C:$C,0)))</f>
        <v>industry-energy-efficiency-standards.html</v>
      </c>
    </row>
    <row r="768" spans="1:18" s="5" customFormat="1" x14ac:dyDescent="0.35">
      <c r="A768" s="358" t="str">
        <f>IF(ISBLANK(INDEX('Policy Characteristics'!A:A,MATCH($C768,'Policy Characteristics'!$C:$C,0))),"",INDEX('Policy Characteristics'!A:A,MATCH($C768,'Policy Characteristics'!$C:$C,0)))</f>
        <v>Industry</v>
      </c>
      <c r="B768" s="358" t="str">
        <f>IF(ISBLANK(INDEX('Policy Characteristics'!B:B,MATCH($C768,'Policy Characteristics'!$C:$C,0))),"",INDEX('Policy Characteristics'!B:B,MATCH($C768,'Policy Characteristics'!$C:$C,0)))</f>
        <v>Industry Energy Efficiency Standards</v>
      </c>
      <c r="C768" s="362" t="str">
        <f t="shared" si="37"/>
        <v>Percentage Improvement in Eqpt Efficiency Standards above BAU</v>
      </c>
      <c r="D768" s="9" t="s">
        <v>3223</v>
      </c>
      <c r="E768" s="53" t="s">
        <v>2805</v>
      </c>
      <c r="F768" s="195" t="s">
        <v>3187</v>
      </c>
      <c r="G768" s="53" t="s">
        <v>2808</v>
      </c>
      <c r="H768" s="54">
        <v>1004</v>
      </c>
      <c r="I768" s="53" t="s">
        <v>46</v>
      </c>
      <c r="J768" s="360" t="str">
        <f>IF(ISBLANK(INDEX('Policy Characteristics'!D:D,MATCH($C768,'Policy Characteristics'!$C:$C,0))),"",INDEX('Policy Characteristics'!D:D,MATCH($C768,'Policy Characteristics'!$C:$C,0)))</f>
        <v>Industry Energy Efficiency Standards</v>
      </c>
      <c r="K768" s="358" t="str">
        <f>IF(ISBLANK(INDEX('Policy Characteristics'!E:E,MATCH($C768,'Policy Characteristics'!$C:$C,0))),"",INDEX('Policy Characteristics'!E:E,MATCH($C768,'Policy Characteristics'!$C:$C,0)))</f>
        <v>indst efficiency standards</v>
      </c>
      <c r="L768" s="380">
        <f>IF(ISBLANK(INDEX('Policy Characteristics'!F:F,MATCH($C768,'Policy Characteristics'!$C:$C,0))),"",INDEX('Policy Characteristics'!F:F,MATCH($C768,'Policy Characteristics'!$C:$C,0)))</f>
        <v>0</v>
      </c>
      <c r="M768" s="380">
        <f>IF(ISBLANK(INDEX('Policy Characteristics'!G:G,MATCH($C768,'Policy Characteristics'!$C:$C,0))),"",INDEX('Policy Characteristics'!G:G,MATCH($C768,'Policy Characteristics'!$C:$C,0)))</f>
        <v>0.25</v>
      </c>
      <c r="N768" s="380">
        <f>IF(ISBLANK(INDEX('Policy Characteristics'!H:H,MATCH($C768,'Policy Characteristics'!$C:$C,0))),"",INDEX('Policy Characteristics'!H:H,MATCH($C768,'Policy Characteristics'!$C:$C,0)))</f>
        <v>0.01</v>
      </c>
      <c r="O768" s="358" t="str">
        <f>IF(ISBLANK(INDEX('Policy Characteristics'!I:I,MATCH($C768,'Policy Characteristics'!$C:$C,0))),"",INDEX('Policy Characteristics'!I:I,MATCH($C768,'Policy Characteristics'!$C:$C,0)))</f>
        <v>% reduction in energy use</v>
      </c>
      <c r="P768" s="358" t="str">
        <f>IF(ISBLANK(INDEX('Policy Characteristics'!J:J,MATCH($C768,'Policy Characteristics'!$C:$C,0))),"",INDEX('Policy Characteristics'!J:J,MATCH($C768,'Policy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68" s="358" t="str">
        <f>IF(ISBLANK(INDEX('Policy Characteristics'!K:K,MATCH($C768,'Policy Characteristics'!$C:$C,0))),"",INDEX('Policy Characteristics'!K:K,MATCH($C768,'Policy Characteristics'!$C:$C,0)))</f>
        <v>industry-ag-main.html#eff-stds</v>
      </c>
      <c r="R768" s="358" t="str">
        <f>IF(ISBLANK(INDEX('Policy Characteristics'!L:L,MATCH($C768,'Policy Characteristics'!$C:$C,0))),"",INDEX('Policy Characteristics'!L:L,MATCH($C768,'Policy Characteristics'!$C:$C,0)))</f>
        <v>industry-energy-efficiency-standards.html</v>
      </c>
    </row>
    <row r="769" spans="1:18" s="5" customFormat="1" x14ac:dyDescent="0.35">
      <c r="A769" s="358" t="str">
        <f>IF(ISBLANK(INDEX('Policy Characteristics'!A:A,MATCH($C769,'Policy Characteristics'!$C:$C,0))),"",INDEX('Policy Characteristics'!A:A,MATCH($C769,'Policy Characteristics'!$C:$C,0)))</f>
        <v>Industry</v>
      </c>
      <c r="B769" s="358" t="str">
        <f>IF(ISBLANK(INDEX('Policy Characteristics'!B:B,MATCH($C769,'Policy Characteristics'!$C:$C,0))),"",INDEX('Policy Characteristics'!B:B,MATCH($C769,'Policy Characteristics'!$C:$C,0)))</f>
        <v>Industry Energy Efficiency Standards</v>
      </c>
      <c r="C769" s="362" t="str">
        <f t="shared" si="37"/>
        <v>Percentage Improvement in Eqpt Efficiency Standards above BAU</v>
      </c>
      <c r="D769" s="9" t="s">
        <v>3223</v>
      </c>
      <c r="E769" s="53" t="s">
        <v>2806</v>
      </c>
      <c r="F769" s="195" t="s">
        <v>3187</v>
      </c>
      <c r="G769" s="53" t="s">
        <v>2810</v>
      </c>
      <c r="H769" s="54">
        <v>1005</v>
      </c>
      <c r="I769" s="53" t="s">
        <v>45</v>
      </c>
      <c r="J769" s="360" t="str">
        <f>IF(ISBLANK(INDEX('Policy Characteristics'!D:D,MATCH($C769,'Policy Characteristics'!$C:$C,0))),"",INDEX('Policy Characteristics'!D:D,MATCH($C769,'Policy Characteristics'!$C:$C,0)))</f>
        <v>Industry Energy Efficiency Standards</v>
      </c>
      <c r="K769" s="358" t="str">
        <f>IF(ISBLANK(INDEX('Policy Characteristics'!E:E,MATCH($C769,'Policy Characteristics'!$C:$C,0))),"",INDEX('Policy Characteristics'!E:E,MATCH($C769,'Policy Characteristics'!$C:$C,0)))</f>
        <v>indst efficiency standards</v>
      </c>
      <c r="L769" s="380">
        <f>IF(ISBLANK(INDEX('Policy Characteristics'!F:F,MATCH($C769,'Policy Characteristics'!$C:$C,0))),"",INDEX('Policy Characteristics'!F:F,MATCH($C769,'Policy Characteristics'!$C:$C,0)))</f>
        <v>0</v>
      </c>
      <c r="M769" s="380">
        <f>IF(ISBLANK(INDEX('Policy Characteristics'!G:G,MATCH($C769,'Policy Characteristics'!$C:$C,0))),"",INDEX('Policy Characteristics'!G:G,MATCH($C769,'Policy Characteristics'!$C:$C,0)))</f>
        <v>0.25</v>
      </c>
      <c r="N769" s="380">
        <f>IF(ISBLANK(INDEX('Policy Characteristics'!H:H,MATCH($C769,'Policy Characteristics'!$C:$C,0))),"",INDEX('Policy Characteristics'!H:H,MATCH($C769,'Policy Characteristics'!$C:$C,0)))</f>
        <v>0.01</v>
      </c>
      <c r="O769" s="358" t="str">
        <f>IF(ISBLANK(INDEX('Policy Characteristics'!I:I,MATCH($C769,'Policy Characteristics'!$C:$C,0))),"",INDEX('Policy Characteristics'!I:I,MATCH($C769,'Policy Characteristics'!$C:$C,0)))</f>
        <v>% reduction in energy use</v>
      </c>
      <c r="P769" s="358" t="str">
        <f>IF(ISBLANK(INDEX('Policy Characteristics'!J:J,MATCH($C769,'Policy Characteristics'!$C:$C,0))),"",INDEX('Policy Characteristics'!J:J,MATCH($C769,'Policy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69" s="358" t="str">
        <f>IF(ISBLANK(INDEX('Policy Characteristics'!K:K,MATCH($C769,'Policy Characteristics'!$C:$C,0))),"",INDEX('Policy Characteristics'!K:K,MATCH($C769,'Policy Characteristics'!$C:$C,0)))</f>
        <v>industry-ag-main.html#eff-stds</v>
      </c>
      <c r="R769" s="358" t="str">
        <f>IF(ISBLANK(INDEX('Policy Characteristics'!L:L,MATCH($C769,'Policy Characteristics'!$C:$C,0))),"",INDEX('Policy Characteristics'!L:L,MATCH($C769,'Policy Characteristics'!$C:$C,0)))</f>
        <v>industry-energy-efficiency-standards.html</v>
      </c>
    </row>
    <row r="770" spans="1:18" s="5" customFormat="1" x14ac:dyDescent="0.35">
      <c r="A770" s="358" t="str">
        <f>IF(ISBLANK(INDEX('Policy Characteristics'!A:A,MATCH($C770,'Policy Characteristics'!$C:$C,0))),"",INDEX('Policy Characteristics'!A:A,MATCH($C770,'Policy Characteristics'!$C:$C,0)))</f>
        <v>Industry</v>
      </c>
      <c r="B770" s="358" t="str">
        <f>IF(ISBLANK(INDEX('Policy Characteristics'!B:B,MATCH($C770,'Policy Characteristics'!$C:$C,0))),"",INDEX('Policy Characteristics'!B:B,MATCH($C770,'Policy Characteristics'!$C:$C,0)))</f>
        <v>Industry Energy Efficiency Standards</v>
      </c>
      <c r="C770" s="362" t="str">
        <f t="shared" si="37"/>
        <v>Percentage Improvement in Eqpt Efficiency Standards above BAU</v>
      </c>
      <c r="D770" s="9" t="s">
        <v>3223</v>
      </c>
      <c r="E770" s="53" t="s">
        <v>2807</v>
      </c>
      <c r="F770" s="195" t="s">
        <v>3187</v>
      </c>
      <c r="G770" s="53" t="s">
        <v>2811</v>
      </c>
      <c r="H770" s="54">
        <v>1006</v>
      </c>
      <c r="I770" s="53" t="s">
        <v>45</v>
      </c>
      <c r="J770" s="360" t="str">
        <f>IF(ISBLANK(INDEX('Policy Characteristics'!D:D,MATCH($C770,'Policy Characteristics'!$C:$C,0))),"",INDEX('Policy Characteristics'!D:D,MATCH($C770,'Policy Characteristics'!$C:$C,0)))</f>
        <v>Industry Energy Efficiency Standards</v>
      </c>
      <c r="K770" s="358" t="str">
        <f>IF(ISBLANK(INDEX('Policy Characteristics'!E:E,MATCH($C770,'Policy Characteristics'!$C:$C,0))),"",INDEX('Policy Characteristics'!E:E,MATCH($C770,'Policy Characteristics'!$C:$C,0)))</f>
        <v>indst efficiency standards</v>
      </c>
      <c r="L770" s="380">
        <f>IF(ISBLANK(INDEX('Policy Characteristics'!F:F,MATCH($C770,'Policy Characteristics'!$C:$C,0))),"",INDEX('Policy Characteristics'!F:F,MATCH($C770,'Policy Characteristics'!$C:$C,0)))</f>
        <v>0</v>
      </c>
      <c r="M770" s="380">
        <f>IF(ISBLANK(INDEX('Policy Characteristics'!G:G,MATCH($C770,'Policy Characteristics'!$C:$C,0))),"",INDEX('Policy Characteristics'!G:G,MATCH($C770,'Policy Characteristics'!$C:$C,0)))</f>
        <v>0.25</v>
      </c>
      <c r="N770" s="380">
        <f>IF(ISBLANK(INDEX('Policy Characteristics'!H:H,MATCH($C770,'Policy Characteristics'!$C:$C,0))),"",INDEX('Policy Characteristics'!H:H,MATCH($C770,'Policy Characteristics'!$C:$C,0)))</f>
        <v>0.01</v>
      </c>
      <c r="O770" s="358" t="str">
        <f>IF(ISBLANK(INDEX('Policy Characteristics'!I:I,MATCH($C770,'Policy Characteristics'!$C:$C,0))),"",INDEX('Policy Characteristics'!I:I,MATCH($C770,'Policy Characteristics'!$C:$C,0)))</f>
        <v>% reduction in energy use</v>
      </c>
      <c r="P770" s="358" t="str">
        <f>IF(ISBLANK(INDEX('Policy Characteristics'!J:J,MATCH($C770,'Policy Characteristics'!$C:$C,0))),"",INDEX('Policy Characteristics'!J:J,MATCH($C770,'Policy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70" s="358" t="str">
        <f>IF(ISBLANK(INDEX('Policy Characteristics'!K:K,MATCH($C770,'Policy Characteristics'!$C:$C,0))),"",INDEX('Policy Characteristics'!K:K,MATCH($C770,'Policy Characteristics'!$C:$C,0)))</f>
        <v>industry-ag-main.html#eff-stds</v>
      </c>
      <c r="R770" s="358" t="str">
        <f>IF(ISBLANK(INDEX('Policy Characteristics'!L:L,MATCH($C770,'Policy Characteristics'!$C:$C,0))),"",INDEX('Policy Characteristics'!L:L,MATCH($C770,'Policy Characteristics'!$C:$C,0)))</f>
        <v>industry-energy-efficiency-standards.html</v>
      </c>
    </row>
    <row r="771" spans="1:18" s="5" customFormat="1" x14ac:dyDescent="0.35">
      <c r="A771" s="358" t="str">
        <f>IF(ISBLANK(INDEX('Policy Characteristics'!A:A,MATCH($C771,'Policy Characteristics'!$C:$C,0))),"",INDEX('Policy Characteristics'!A:A,MATCH($C771,'Policy Characteristics'!$C:$C,0)))</f>
        <v>Industry</v>
      </c>
      <c r="B771" s="358" t="str">
        <f>IF(ISBLANK(INDEX('Policy Characteristics'!B:B,MATCH($C771,'Policy Characteristics'!$C:$C,0))),"",INDEX('Policy Characteristics'!B:B,MATCH($C771,'Policy Characteristics'!$C:$C,0)))</f>
        <v>Industry Energy Efficiency Standards</v>
      </c>
      <c r="C771" s="362" t="str">
        <f t="shared" si="37"/>
        <v>Percentage Improvement in Eqpt Efficiency Standards above BAU</v>
      </c>
      <c r="D771" s="9" t="s">
        <v>3223</v>
      </c>
      <c r="E771" s="53" t="s">
        <v>2804</v>
      </c>
      <c r="F771" s="195" t="s">
        <v>3187</v>
      </c>
      <c r="G771" s="53" t="s">
        <v>2809</v>
      </c>
      <c r="H771" s="54">
        <v>1007</v>
      </c>
      <c r="I771" s="53" t="s">
        <v>46</v>
      </c>
      <c r="J771" s="360" t="str">
        <f>IF(ISBLANK(INDEX('Policy Characteristics'!D:D,MATCH($C771,'Policy Characteristics'!$C:$C,0))),"",INDEX('Policy Characteristics'!D:D,MATCH($C771,'Policy Characteristics'!$C:$C,0)))</f>
        <v>Industry Energy Efficiency Standards</v>
      </c>
      <c r="K771" s="358" t="str">
        <f>IF(ISBLANK(INDEX('Policy Characteristics'!E:E,MATCH($C771,'Policy Characteristics'!$C:$C,0))),"",INDEX('Policy Characteristics'!E:E,MATCH($C771,'Policy Characteristics'!$C:$C,0)))</f>
        <v>indst efficiency standards</v>
      </c>
      <c r="L771" s="380">
        <f>IF(ISBLANK(INDEX('Policy Characteristics'!F:F,MATCH($C771,'Policy Characteristics'!$C:$C,0))),"",INDEX('Policy Characteristics'!F:F,MATCH($C771,'Policy Characteristics'!$C:$C,0)))</f>
        <v>0</v>
      </c>
      <c r="M771" s="380">
        <f>IF(ISBLANK(INDEX('Policy Characteristics'!G:G,MATCH($C771,'Policy Characteristics'!$C:$C,0))),"",INDEX('Policy Characteristics'!G:G,MATCH($C771,'Policy Characteristics'!$C:$C,0)))</f>
        <v>0.25</v>
      </c>
      <c r="N771" s="380">
        <f>IF(ISBLANK(INDEX('Policy Characteristics'!H:H,MATCH($C771,'Policy Characteristics'!$C:$C,0))),"",INDEX('Policy Characteristics'!H:H,MATCH($C771,'Policy Characteristics'!$C:$C,0)))</f>
        <v>0.01</v>
      </c>
      <c r="O771" s="358" t="str">
        <f>IF(ISBLANK(INDEX('Policy Characteristics'!I:I,MATCH($C771,'Policy Characteristics'!$C:$C,0))),"",INDEX('Policy Characteristics'!I:I,MATCH($C771,'Policy Characteristics'!$C:$C,0)))</f>
        <v>% reduction in energy use</v>
      </c>
      <c r="P771" s="358" t="str">
        <f>IF(ISBLANK(INDEX('Policy Characteristics'!J:J,MATCH($C771,'Policy Characteristics'!$C:$C,0))),"",INDEX('Policy Characteristics'!J:J,MATCH($C771,'Policy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71" s="358" t="str">
        <f>IF(ISBLANK(INDEX('Policy Characteristics'!K:K,MATCH($C771,'Policy Characteristics'!$C:$C,0))),"",INDEX('Policy Characteristics'!K:K,MATCH($C771,'Policy Characteristics'!$C:$C,0)))</f>
        <v>industry-ag-main.html#eff-stds</v>
      </c>
      <c r="R771" s="358" t="str">
        <f>IF(ISBLANK(INDEX('Policy Characteristics'!L:L,MATCH($C771,'Policy Characteristics'!$C:$C,0))),"",INDEX('Policy Characteristics'!L:L,MATCH($C771,'Policy Characteristics'!$C:$C,0)))</f>
        <v>industry-energy-efficiency-standards.html</v>
      </c>
    </row>
    <row r="772" spans="1:18" s="5" customFormat="1" x14ac:dyDescent="0.35">
      <c r="A772" s="358" t="str">
        <f>IF(ISBLANK(INDEX('Policy Characteristics'!A:A,MATCH($C772,'Policy Characteristics'!$C:$C,0))),"",INDEX('Policy Characteristics'!A:A,MATCH($C772,'Policy Characteristics'!$C:$C,0)))</f>
        <v>Industry</v>
      </c>
      <c r="B772" s="358" t="str">
        <f>IF(ISBLANK(INDEX('Policy Characteristics'!B:B,MATCH($C772,'Policy Characteristics'!$C:$C,0))),"",INDEX('Policy Characteristics'!B:B,MATCH($C772,'Policy Characteristics'!$C:$C,0)))</f>
        <v>Industry Energy Efficiency Standards</v>
      </c>
      <c r="C772" s="362" t="str">
        <f t="shared" si="37"/>
        <v>Percentage Improvement in Eqpt Efficiency Standards above BAU</v>
      </c>
      <c r="D772" s="9" t="s">
        <v>3224</v>
      </c>
      <c r="E772" s="53" t="s">
        <v>2463</v>
      </c>
      <c r="F772" s="195" t="s">
        <v>3188</v>
      </c>
      <c r="G772" s="53" t="s">
        <v>2469</v>
      </c>
      <c r="H772" s="54">
        <v>1008</v>
      </c>
      <c r="I772" s="53" t="s">
        <v>45</v>
      </c>
      <c r="J772" s="360" t="str">
        <f>IF(ISBLANK(INDEX('Policy Characteristics'!D:D,MATCH($C772,'Policy Characteristics'!$C:$C,0))),"",INDEX('Policy Characteristics'!D:D,MATCH($C772,'Policy Characteristics'!$C:$C,0)))</f>
        <v>Industry Energy Efficiency Standards</v>
      </c>
      <c r="K772" s="358" t="str">
        <f>IF(ISBLANK(INDEX('Policy Characteristics'!E:E,MATCH($C772,'Policy Characteristics'!$C:$C,0))),"",INDEX('Policy Characteristics'!E:E,MATCH($C772,'Policy Characteristics'!$C:$C,0)))</f>
        <v>indst efficiency standards</v>
      </c>
      <c r="L772" s="380">
        <f>IF(ISBLANK(INDEX('Policy Characteristics'!F:F,MATCH($C772,'Policy Characteristics'!$C:$C,0))),"",INDEX('Policy Characteristics'!F:F,MATCH($C772,'Policy Characteristics'!$C:$C,0)))</f>
        <v>0</v>
      </c>
      <c r="M772" s="380">
        <f>IF(ISBLANK(INDEX('Policy Characteristics'!G:G,MATCH($C772,'Policy Characteristics'!$C:$C,0))),"",INDEX('Policy Characteristics'!G:G,MATCH($C772,'Policy Characteristics'!$C:$C,0)))</f>
        <v>0.25</v>
      </c>
      <c r="N772" s="380">
        <f>IF(ISBLANK(INDEX('Policy Characteristics'!H:H,MATCH($C772,'Policy Characteristics'!$C:$C,0))),"",INDEX('Policy Characteristics'!H:H,MATCH($C772,'Policy Characteristics'!$C:$C,0)))</f>
        <v>0.01</v>
      </c>
      <c r="O772" s="358" t="str">
        <f>IF(ISBLANK(INDEX('Policy Characteristics'!I:I,MATCH($C772,'Policy Characteristics'!$C:$C,0))),"",INDEX('Policy Characteristics'!I:I,MATCH($C772,'Policy Characteristics'!$C:$C,0)))</f>
        <v>% reduction in energy use</v>
      </c>
      <c r="P772" s="358" t="str">
        <f>IF(ISBLANK(INDEX('Policy Characteristics'!J:J,MATCH($C772,'Policy Characteristics'!$C:$C,0))),"",INDEX('Policy Characteristics'!J:J,MATCH($C772,'Policy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72" s="358" t="str">
        <f>IF(ISBLANK(INDEX('Policy Characteristics'!K:K,MATCH($C772,'Policy Characteristics'!$C:$C,0))),"",INDEX('Policy Characteristics'!K:K,MATCH($C772,'Policy Characteristics'!$C:$C,0)))</f>
        <v>industry-ag-main.html#eff-stds</v>
      </c>
      <c r="R772" s="358" t="str">
        <f>IF(ISBLANK(INDEX('Policy Characteristics'!L:L,MATCH($C772,'Policy Characteristics'!$C:$C,0))),"",INDEX('Policy Characteristics'!L:L,MATCH($C772,'Policy Characteristics'!$C:$C,0)))</f>
        <v>industry-energy-efficiency-standards.html</v>
      </c>
    </row>
    <row r="773" spans="1:18" s="5" customFormat="1" x14ac:dyDescent="0.35">
      <c r="A773" s="358" t="str">
        <f>IF(ISBLANK(INDEX('Policy Characteristics'!A:A,MATCH($C773,'Policy Characteristics'!$C:$C,0))),"",INDEX('Policy Characteristics'!A:A,MATCH($C773,'Policy Characteristics'!$C:$C,0)))</f>
        <v>Industry</v>
      </c>
      <c r="B773" s="358" t="str">
        <f>IF(ISBLANK(INDEX('Policy Characteristics'!B:B,MATCH($C773,'Policy Characteristics'!$C:$C,0))),"",INDEX('Policy Characteristics'!B:B,MATCH($C773,'Policy Characteristics'!$C:$C,0)))</f>
        <v>Industry Energy Efficiency Standards</v>
      </c>
      <c r="C773" s="362" t="str">
        <f t="shared" si="37"/>
        <v>Percentage Improvement in Eqpt Efficiency Standards above BAU</v>
      </c>
      <c r="D773" s="9" t="s">
        <v>3224</v>
      </c>
      <c r="E773" s="53" t="s">
        <v>2464</v>
      </c>
      <c r="F773" s="195" t="s">
        <v>3188</v>
      </c>
      <c r="G773" s="53" t="s">
        <v>2472</v>
      </c>
      <c r="H773" s="54">
        <v>1009</v>
      </c>
      <c r="I773" s="53" t="s">
        <v>45</v>
      </c>
      <c r="J773" s="360" t="str">
        <f>IF(ISBLANK(INDEX('Policy Characteristics'!D:D,MATCH($C773,'Policy Characteristics'!$C:$C,0))),"",INDEX('Policy Characteristics'!D:D,MATCH($C773,'Policy Characteristics'!$C:$C,0)))</f>
        <v>Industry Energy Efficiency Standards</v>
      </c>
      <c r="K773" s="358" t="str">
        <f>IF(ISBLANK(INDEX('Policy Characteristics'!E:E,MATCH($C773,'Policy Characteristics'!$C:$C,0))),"",INDEX('Policy Characteristics'!E:E,MATCH($C773,'Policy Characteristics'!$C:$C,0)))</f>
        <v>indst efficiency standards</v>
      </c>
      <c r="L773" s="380">
        <f>IF(ISBLANK(INDEX('Policy Characteristics'!F:F,MATCH($C773,'Policy Characteristics'!$C:$C,0))),"",INDEX('Policy Characteristics'!F:F,MATCH($C773,'Policy Characteristics'!$C:$C,0)))</f>
        <v>0</v>
      </c>
      <c r="M773" s="380">
        <f>IF(ISBLANK(INDEX('Policy Characteristics'!G:G,MATCH($C773,'Policy Characteristics'!$C:$C,0))),"",INDEX('Policy Characteristics'!G:G,MATCH($C773,'Policy Characteristics'!$C:$C,0)))</f>
        <v>0.25</v>
      </c>
      <c r="N773" s="380">
        <f>IF(ISBLANK(INDEX('Policy Characteristics'!H:H,MATCH($C773,'Policy Characteristics'!$C:$C,0))),"",INDEX('Policy Characteristics'!H:H,MATCH($C773,'Policy Characteristics'!$C:$C,0)))</f>
        <v>0.01</v>
      </c>
      <c r="O773" s="358" t="str">
        <f>IF(ISBLANK(INDEX('Policy Characteristics'!I:I,MATCH($C773,'Policy Characteristics'!$C:$C,0))),"",INDEX('Policy Characteristics'!I:I,MATCH($C773,'Policy Characteristics'!$C:$C,0)))</f>
        <v>% reduction in energy use</v>
      </c>
      <c r="P773" s="358" t="str">
        <f>IF(ISBLANK(INDEX('Policy Characteristics'!J:J,MATCH($C773,'Policy Characteristics'!$C:$C,0))),"",INDEX('Policy Characteristics'!J:J,MATCH($C773,'Policy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73" s="358" t="str">
        <f>IF(ISBLANK(INDEX('Policy Characteristics'!K:K,MATCH($C773,'Policy Characteristics'!$C:$C,0))),"",INDEX('Policy Characteristics'!K:K,MATCH($C773,'Policy Characteristics'!$C:$C,0)))</f>
        <v>industry-ag-main.html#eff-stds</v>
      </c>
      <c r="R773" s="358" t="str">
        <f>IF(ISBLANK(INDEX('Policy Characteristics'!L:L,MATCH($C773,'Policy Characteristics'!$C:$C,0))),"",INDEX('Policy Characteristics'!L:L,MATCH($C773,'Policy Characteristics'!$C:$C,0)))</f>
        <v>industry-energy-efficiency-standards.html</v>
      </c>
    </row>
    <row r="774" spans="1:18" s="5" customFormat="1" x14ac:dyDescent="0.35">
      <c r="A774" s="358" t="str">
        <f>IF(ISBLANK(INDEX('Policy Characteristics'!A:A,MATCH($C774,'Policy Characteristics'!$C:$C,0))),"",INDEX('Policy Characteristics'!A:A,MATCH($C774,'Policy Characteristics'!$C:$C,0)))</f>
        <v>Industry</v>
      </c>
      <c r="B774" s="358" t="str">
        <f>IF(ISBLANK(INDEX('Policy Characteristics'!B:B,MATCH($C774,'Policy Characteristics'!$C:$C,0))),"",INDEX('Policy Characteristics'!B:B,MATCH($C774,'Policy Characteristics'!$C:$C,0)))</f>
        <v>Industry Energy Efficiency Standards</v>
      </c>
      <c r="C774" s="362" t="str">
        <f t="shared" si="37"/>
        <v>Percentage Improvement in Eqpt Efficiency Standards above BAU</v>
      </c>
      <c r="D774" s="9" t="s">
        <v>3224</v>
      </c>
      <c r="E774" s="53" t="s">
        <v>2465</v>
      </c>
      <c r="F774" s="195" t="s">
        <v>3188</v>
      </c>
      <c r="G774" s="53" t="s">
        <v>2473</v>
      </c>
      <c r="H774" s="54">
        <v>1010</v>
      </c>
      <c r="I774" s="53" t="s">
        <v>45</v>
      </c>
      <c r="J774" s="360" t="str">
        <f>IF(ISBLANK(INDEX('Policy Characteristics'!D:D,MATCH($C774,'Policy Characteristics'!$C:$C,0))),"",INDEX('Policy Characteristics'!D:D,MATCH($C774,'Policy Characteristics'!$C:$C,0)))</f>
        <v>Industry Energy Efficiency Standards</v>
      </c>
      <c r="K774" s="358" t="str">
        <f>IF(ISBLANK(INDEX('Policy Characteristics'!E:E,MATCH($C774,'Policy Characteristics'!$C:$C,0))),"",INDEX('Policy Characteristics'!E:E,MATCH($C774,'Policy Characteristics'!$C:$C,0)))</f>
        <v>indst efficiency standards</v>
      </c>
      <c r="L774" s="380">
        <f>IF(ISBLANK(INDEX('Policy Characteristics'!F:F,MATCH($C774,'Policy Characteristics'!$C:$C,0))),"",INDEX('Policy Characteristics'!F:F,MATCH($C774,'Policy Characteristics'!$C:$C,0)))</f>
        <v>0</v>
      </c>
      <c r="M774" s="380">
        <f>IF(ISBLANK(INDEX('Policy Characteristics'!G:G,MATCH($C774,'Policy Characteristics'!$C:$C,0))),"",INDEX('Policy Characteristics'!G:G,MATCH($C774,'Policy Characteristics'!$C:$C,0)))</f>
        <v>0.25</v>
      </c>
      <c r="N774" s="380">
        <f>IF(ISBLANK(INDEX('Policy Characteristics'!H:H,MATCH($C774,'Policy Characteristics'!$C:$C,0))),"",INDEX('Policy Characteristics'!H:H,MATCH($C774,'Policy Characteristics'!$C:$C,0)))</f>
        <v>0.01</v>
      </c>
      <c r="O774" s="358" t="str">
        <f>IF(ISBLANK(INDEX('Policy Characteristics'!I:I,MATCH($C774,'Policy Characteristics'!$C:$C,0))),"",INDEX('Policy Characteristics'!I:I,MATCH($C774,'Policy Characteristics'!$C:$C,0)))</f>
        <v>% reduction in energy use</v>
      </c>
      <c r="P774" s="358" t="str">
        <f>IF(ISBLANK(INDEX('Policy Characteristics'!J:J,MATCH($C774,'Policy Characteristics'!$C:$C,0))),"",INDEX('Policy Characteristics'!J:J,MATCH($C774,'Policy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74" s="358" t="str">
        <f>IF(ISBLANK(INDEX('Policy Characteristics'!K:K,MATCH($C774,'Policy Characteristics'!$C:$C,0))),"",INDEX('Policy Characteristics'!K:K,MATCH($C774,'Policy Characteristics'!$C:$C,0)))</f>
        <v>industry-ag-main.html#eff-stds</v>
      </c>
      <c r="R774" s="358" t="str">
        <f>IF(ISBLANK(INDEX('Policy Characteristics'!L:L,MATCH($C774,'Policy Characteristics'!$C:$C,0))),"",INDEX('Policy Characteristics'!L:L,MATCH($C774,'Policy Characteristics'!$C:$C,0)))</f>
        <v>industry-energy-efficiency-standards.html</v>
      </c>
    </row>
    <row r="775" spans="1:18" s="5" customFormat="1" x14ac:dyDescent="0.35">
      <c r="A775" s="358" t="str">
        <f>IF(ISBLANK(INDEX('Policy Characteristics'!A:A,MATCH($C775,'Policy Characteristics'!$C:$C,0))),"",INDEX('Policy Characteristics'!A:A,MATCH($C775,'Policy Characteristics'!$C:$C,0)))</f>
        <v>Industry</v>
      </c>
      <c r="B775" s="358" t="str">
        <f>IF(ISBLANK(INDEX('Policy Characteristics'!B:B,MATCH($C775,'Policy Characteristics'!$C:$C,0))),"",INDEX('Policy Characteristics'!B:B,MATCH($C775,'Policy Characteristics'!$C:$C,0)))</f>
        <v>Industry Energy Efficiency Standards</v>
      </c>
      <c r="C775" s="362" t="str">
        <f t="shared" si="37"/>
        <v>Percentage Improvement in Eqpt Efficiency Standards above BAU</v>
      </c>
      <c r="D775" s="9" t="s">
        <v>3224</v>
      </c>
      <c r="E775" s="53" t="s">
        <v>2466</v>
      </c>
      <c r="F775" s="195" t="s">
        <v>3188</v>
      </c>
      <c r="G775" s="53" t="s">
        <v>2470</v>
      </c>
      <c r="H775" s="54">
        <v>1011</v>
      </c>
      <c r="I775" s="53" t="s">
        <v>46</v>
      </c>
      <c r="J775" s="360" t="str">
        <f>IF(ISBLANK(INDEX('Policy Characteristics'!D:D,MATCH($C775,'Policy Characteristics'!$C:$C,0))),"",INDEX('Policy Characteristics'!D:D,MATCH($C775,'Policy Characteristics'!$C:$C,0)))</f>
        <v>Industry Energy Efficiency Standards</v>
      </c>
      <c r="K775" s="358" t="str">
        <f>IF(ISBLANK(INDEX('Policy Characteristics'!E:E,MATCH($C775,'Policy Characteristics'!$C:$C,0))),"",INDEX('Policy Characteristics'!E:E,MATCH($C775,'Policy Characteristics'!$C:$C,0)))</f>
        <v>indst efficiency standards</v>
      </c>
      <c r="L775" s="380">
        <f>IF(ISBLANK(INDEX('Policy Characteristics'!F:F,MATCH($C775,'Policy Characteristics'!$C:$C,0))),"",INDEX('Policy Characteristics'!F:F,MATCH($C775,'Policy Characteristics'!$C:$C,0)))</f>
        <v>0</v>
      </c>
      <c r="M775" s="380">
        <f>IF(ISBLANK(INDEX('Policy Characteristics'!G:G,MATCH($C775,'Policy Characteristics'!$C:$C,0))),"",INDEX('Policy Characteristics'!G:G,MATCH($C775,'Policy Characteristics'!$C:$C,0)))</f>
        <v>0.25</v>
      </c>
      <c r="N775" s="380">
        <f>IF(ISBLANK(INDEX('Policy Characteristics'!H:H,MATCH($C775,'Policy Characteristics'!$C:$C,0))),"",INDEX('Policy Characteristics'!H:H,MATCH($C775,'Policy Characteristics'!$C:$C,0)))</f>
        <v>0.01</v>
      </c>
      <c r="O775" s="358" t="str">
        <f>IF(ISBLANK(INDEX('Policy Characteristics'!I:I,MATCH($C775,'Policy Characteristics'!$C:$C,0))),"",INDEX('Policy Characteristics'!I:I,MATCH($C775,'Policy Characteristics'!$C:$C,0)))</f>
        <v>% reduction in energy use</v>
      </c>
      <c r="P775" s="358" t="str">
        <f>IF(ISBLANK(INDEX('Policy Characteristics'!J:J,MATCH($C775,'Policy Characteristics'!$C:$C,0))),"",INDEX('Policy Characteristics'!J:J,MATCH($C775,'Policy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75" s="358" t="str">
        <f>IF(ISBLANK(INDEX('Policy Characteristics'!K:K,MATCH($C775,'Policy Characteristics'!$C:$C,0))),"",INDEX('Policy Characteristics'!K:K,MATCH($C775,'Policy Characteristics'!$C:$C,0)))</f>
        <v>industry-ag-main.html#eff-stds</v>
      </c>
      <c r="R775" s="358" t="str">
        <f>IF(ISBLANK(INDEX('Policy Characteristics'!L:L,MATCH($C775,'Policy Characteristics'!$C:$C,0))),"",INDEX('Policy Characteristics'!L:L,MATCH($C775,'Policy Characteristics'!$C:$C,0)))</f>
        <v>industry-energy-efficiency-standards.html</v>
      </c>
    </row>
    <row r="776" spans="1:18" s="5" customFormat="1" x14ac:dyDescent="0.35">
      <c r="A776" s="358" t="str">
        <f>IF(ISBLANK(INDEX('Policy Characteristics'!A:A,MATCH($C776,'Policy Characteristics'!$C:$C,0))),"",INDEX('Policy Characteristics'!A:A,MATCH($C776,'Policy Characteristics'!$C:$C,0)))</f>
        <v>Industry</v>
      </c>
      <c r="B776" s="358" t="str">
        <f>IF(ISBLANK(INDEX('Policy Characteristics'!B:B,MATCH($C776,'Policy Characteristics'!$C:$C,0))),"",INDEX('Policy Characteristics'!B:B,MATCH($C776,'Policy Characteristics'!$C:$C,0)))</f>
        <v>Industry Energy Efficiency Standards</v>
      </c>
      <c r="C776" s="362" t="str">
        <f t="shared" si="37"/>
        <v>Percentage Improvement in Eqpt Efficiency Standards above BAU</v>
      </c>
      <c r="D776" s="9" t="s">
        <v>3224</v>
      </c>
      <c r="E776" s="53" t="s">
        <v>2467</v>
      </c>
      <c r="F776" s="195" t="s">
        <v>3188</v>
      </c>
      <c r="G776" s="53" t="s">
        <v>2471</v>
      </c>
      <c r="H776" s="54">
        <v>1012</v>
      </c>
      <c r="I776" s="53" t="s">
        <v>45</v>
      </c>
      <c r="J776" s="360" t="str">
        <f>IF(ISBLANK(INDEX('Policy Characteristics'!D:D,MATCH($C776,'Policy Characteristics'!$C:$C,0))),"",INDEX('Policy Characteristics'!D:D,MATCH($C776,'Policy Characteristics'!$C:$C,0)))</f>
        <v>Industry Energy Efficiency Standards</v>
      </c>
      <c r="K776" s="358" t="str">
        <f>IF(ISBLANK(INDEX('Policy Characteristics'!E:E,MATCH($C776,'Policy Characteristics'!$C:$C,0))),"",INDEX('Policy Characteristics'!E:E,MATCH($C776,'Policy Characteristics'!$C:$C,0)))</f>
        <v>indst efficiency standards</v>
      </c>
      <c r="L776" s="380">
        <f>IF(ISBLANK(INDEX('Policy Characteristics'!F:F,MATCH($C776,'Policy Characteristics'!$C:$C,0))),"",INDEX('Policy Characteristics'!F:F,MATCH($C776,'Policy Characteristics'!$C:$C,0)))</f>
        <v>0</v>
      </c>
      <c r="M776" s="380">
        <f>IF(ISBLANK(INDEX('Policy Characteristics'!G:G,MATCH($C776,'Policy Characteristics'!$C:$C,0))),"",INDEX('Policy Characteristics'!G:G,MATCH($C776,'Policy Characteristics'!$C:$C,0)))</f>
        <v>0.25</v>
      </c>
      <c r="N776" s="380">
        <f>IF(ISBLANK(INDEX('Policy Characteristics'!H:H,MATCH($C776,'Policy Characteristics'!$C:$C,0))),"",INDEX('Policy Characteristics'!H:H,MATCH($C776,'Policy Characteristics'!$C:$C,0)))</f>
        <v>0.01</v>
      </c>
      <c r="O776" s="358" t="str">
        <f>IF(ISBLANK(INDEX('Policy Characteristics'!I:I,MATCH($C776,'Policy Characteristics'!$C:$C,0))),"",INDEX('Policy Characteristics'!I:I,MATCH($C776,'Policy Characteristics'!$C:$C,0)))</f>
        <v>% reduction in energy use</v>
      </c>
      <c r="P776" s="358" t="str">
        <f>IF(ISBLANK(INDEX('Policy Characteristics'!J:J,MATCH($C776,'Policy Characteristics'!$C:$C,0))),"",INDEX('Policy Characteristics'!J:J,MATCH($C776,'Policy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76" s="358" t="str">
        <f>IF(ISBLANK(INDEX('Policy Characteristics'!K:K,MATCH($C776,'Policy Characteristics'!$C:$C,0))),"",INDEX('Policy Characteristics'!K:K,MATCH($C776,'Policy Characteristics'!$C:$C,0)))</f>
        <v>industry-ag-main.html#eff-stds</v>
      </c>
      <c r="R776" s="358" t="str">
        <f>IF(ISBLANK(INDEX('Policy Characteristics'!L:L,MATCH($C776,'Policy Characteristics'!$C:$C,0))),"",INDEX('Policy Characteristics'!L:L,MATCH($C776,'Policy Characteristics'!$C:$C,0)))</f>
        <v>industry-energy-efficiency-standards.html</v>
      </c>
    </row>
    <row r="777" spans="1:18" s="5" customFormat="1" x14ac:dyDescent="0.35">
      <c r="A777" s="358" t="str">
        <f>IF(ISBLANK(INDEX('Policy Characteristics'!A:A,MATCH($C777,'Policy Characteristics'!$C:$C,0))),"",INDEX('Policy Characteristics'!A:A,MATCH($C777,'Policy Characteristics'!$C:$C,0)))</f>
        <v>Industry</v>
      </c>
      <c r="B777" s="358" t="str">
        <f>IF(ISBLANK(INDEX('Policy Characteristics'!B:B,MATCH($C777,'Policy Characteristics'!$C:$C,0))),"",INDEX('Policy Characteristics'!B:B,MATCH($C777,'Policy Characteristics'!$C:$C,0)))</f>
        <v>Industry Energy Efficiency Standards</v>
      </c>
      <c r="C777" s="362" t="str">
        <f t="shared" si="37"/>
        <v>Percentage Improvement in Eqpt Efficiency Standards above BAU</v>
      </c>
      <c r="D777" s="9" t="s">
        <v>3224</v>
      </c>
      <c r="E777" s="53" t="s">
        <v>2468</v>
      </c>
      <c r="F777" s="195" t="s">
        <v>3188</v>
      </c>
      <c r="G777" s="53" t="s">
        <v>2474</v>
      </c>
      <c r="H777" s="54">
        <v>1013</v>
      </c>
      <c r="I777" s="53" t="s">
        <v>46</v>
      </c>
      <c r="J777" s="360" t="str">
        <f>IF(ISBLANK(INDEX('Policy Characteristics'!D:D,MATCH($C777,'Policy Characteristics'!$C:$C,0))),"",INDEX('Policy Characteristics'!D:D,MATCH($C777,'Policy Characteristics'!$C:$C,0)))</f>
        <v>Industry Energy Efficiency Standards</v>
      </c>
      <c r="K777" s="358" t="str">
        <f>IF(ISBLANK(INDEX('Policy Characteristics'!E:E,MATCH($C777,'Policy Characteristics'!$C:$C,0))),"",INDEX('Policy Characteristics'!E:E,MATCH($C777,'Policy Characteristics'!$C:$C,0)))</f>
        <v>indst efficiency standards</v>
      </c>
      <c r="L777" s="380">
        <f>IF(ISBLANK(INDEX('Policy Characteristics'!F:F,MATCH($C777,'Policy Characteristics'!$C:$C,0))),"",INDEX('Policy Characteristics'!F:F,MATCH($C777,'Policy Characteristics'!$C:$C,0)))</f>
        <v>0</v>
      </c>
      <c r="M777" s="380">
        <f>IF(ISBLANK(INDEX('Policy Characteristics'!G:G,MATCH($C777,'Policy Characteristics'!$C:$C,0))),"",INDEX('Policy Characteristics'!G:G,MATCH($C777,'Policy Characteristics'!$C:$C,0)))</f>
        <v>0.25</v>
      </c>
      <c r="N777" s="380">
        <f>IF(ISBLANK(INDEX('Policy Characteristics'!H:H,MATCH($C777,'Policy Characteristics'!$C:$C,0))),"",INDEX('Policy Characteristics'!H:H,MATCH($C777,'Policy Characteristics'!$C:$C,0)))</f>
        <v>0.01</v>
      </c>
      <c r="O777" s="358" t="str">
        <f>IF(ISBLANK(INDEX('Policy Characteristics'!I:I,MATCH($C777,'Policy Characteristics'!$C:$C,0))),"",INDEX('Policy Characteristics'!I:I,MATCH($C777,'Policy Characteristics'!$C:$C,0)))</f>
        <v>% reduction in energy use</v>
      </c>
      <c r="P777" s="358" t="str">
        <f>IF(ISBLANK(INDEX('Policy Characteristics'!J:J,MATCH($C777,'Policy Characteristics'!$C:$C,0))),"",INDEX('Policy Characteristics'!J:J,MATCH($C777,'Policy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77" s="358" t="str">
        <f>IF(ISBLANK(INDEX('Policy Characteristics'!K:K,MATCH($C777,'Policy Characteristics'!$C:$C,0))),"",INDEX('Policy Characteristics'!K:K,MATCH($C777,'Policy Characteristics'!$C:$C,0)))</f>
        <v>industry-ag-main.html#eff-stds</v>
      </c>
      <c r="R777" s="358" t="str">
        <f>IF(ISBLANK(INDEX('Policy Characteristics'!L:L,MATCH($C777,'Policy Characteristics'!$C:$C,0))),"",INDEX('Policy Characteristics'!L:L,MATCH($C777,'Policy Characteristics'!$C:$C,0)))</f>
        <v>industry-energy-efficiency-standards.html</v>
      </c>
    </row>
    <row r="778" spans="1:18" s="5" customFormat="1" x14ac:dyDescent="0.35">
      <c r="A778" s="358" t="str">
        <f>IF(ISBLANK(INDEX('Policy Characteristics'!A:A,MATCH($C778,'Policy Characteristics'!$C:$C,0))),"",INDEX('Policy Characteristics'!A:A,MATCH($C778,'Policy Characteristics'!$C:$C,0)))</f>
        <v>Industry</v>
      </c>
      <c r="B778" s="358" t="str">
        <f>IF(ISBLANK(INDEX('Policy Characteristics'!B:B,MATCH($C778,'Policy Characteristics'!$C:$C,0))),"",INDEX('Policy Characteristics'!B:B,MATCH($C778,'Policy Characteristics'!$C:$C,0)))</f>
        <v>Industry Energy Efficiency Standards</v>
      </c>
      <c r="C778" s="362" t="str">
        <f t="shared" si="37"/>
        <v>Percentage Improvement in Eqpt Efficiency Standards above BAU</v>
      </c>
      <c r="D778" s="9" t="s">
        <v>3224</v>
      </c>
      <c r="E778" s="53" t="s">
        <v>2805</v>
      </c>
      <c r="F778" s="195" t="s">
        <v>3188</v>
      </c>
      <c r="G778" s="53" t="s">
        <v>2808</v>
      </c>
      <c r="H778" s="54">
        <v>1014</v>
      </c>
      <c r="I778" s="53" t="s">
        <v>46</v>
      </c>
      <c r="J778" s="360" t="str">
        <f>IF(ISBLANK(INDEX('Policy Characteristics'!D:D,MATCH($C778,'Policy Characteristics'!$C:$C,0))),"",INDEX('Policy Characteristics'!D:D,MATCH($C778,'Policy Characteristics'!$C:$C,0)))</f>
        <v>Industry Energy Efficiency Standards</v>
      </c>
      <c r="K778" s="358" t="str">
        <f>IF(ISBLANK(INDEX('Policy Characteristics'!E:E,MATCH($C778,'Policy Characteristics'!$C:$C,0))),"",INDEX('Policy Characteristics'!E:E,MATCH($C778,'Policy Characteristics'!$C:$C,0)))</f>
        <v>indst efficiency standards</v>
      </c>
      <c r="L778" s="380">
        <f>IF(ISBLANK(INDEX('Policy Characteristics'!F:F,MATCH($C778,'Policy Characteristics'!$C:$C,0))),"",INDEX('Policy Characteristics'!F:F,MATCH($C778,'Policy Characteristics'!$C:$C,0)))</f>
        <v>0</v>
      </c>
      <c r="M778" s="380">
        <f>IF(ISBLANK(INDEX('Policy Characteristics'!G:G,MATCH($C778,'Policy Characteristics'!$C:$C,0))),"",INDEX('Policy Characteristics'!G:G,MATCH($C778,'Policy Characteristics'!$C:$C,0)))</f>
        <v>0.25</v>
      </c>
      <c r="N778" s="380">
        <f>IF(ISBLANK(INDEX('Policy Characteristics'!H:H,MATCH($C778,'Policy Characteristics'!$C:$C,0))),"",INDEX('Policy Characteristics'!H:H,MATCH($C778,'Policy Characteristics'!$C:$C,0)))</f>
        <v>0.01</v>
      </c>
      <c r="O778" s="358" t="str">
        <f>IF(ISBLANK(INDEX('Policy Characteristics'!I:I,MATCH($C778,'Policy Characteristics'!$C:$C,0))),"",INDEX('Policy Characteristics'!I:I,MATCH($C778,'Policy Characteristics'!$C:$C,0)))</f>
        <v>% reduction in energy use</v>
      </c>
      <c r="P778" s="358" t="str">
        <f>IF(ISBLANK(INDEX('Policy Characteristics'!J:J,MATCH($C778,'Policy Characteristics'!$C:$C,0))),"",INDEX('Policy Characteristics'!J:J,MATCH($C778,'Policy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78" s="358" t="str">
        <f>IF(ISBLANK(INDEX('Policy Characteristics'!K:K,MATCH($C778,'Policy Characteristics'!$C:$C,0))),"",INDEX('Policy Characteristics'!K:K,MATCH($C778,'Policy Characteristics'!$C:$C,0)))</f>
        <v>industry-ag-main.html#eff-stds</v>
      </c>
      <c r="R778" s="358" t="str">
        <f>IF(ISBLANK(INDEX('Policy Characteristics'!L:L,MATCH($C778,'Policy Characteristics'!$C:$C,0))),"",INDEX('Policy Characteristics'!L:L,MATCH($C778,'Policy Characteristics'!$C:$C,0)))</f>
        <v>industry-energy-efficiency-standards.html</v>
      </c>
    </row>
    <row r="779" spans="1:18" s="5" customFormat="1" x14ac:dyDescent="0.35">
      <c r="A779" s="358" t="str">
        <f>IF(ISBLANK(INDEX('Policy Characteristics'!A:A,MATCH($C779,'Policy Characteristics'!$C:$C,0))),"",INDEX('Policy Characteristics'!A:A,MATCH($C779,'Policy Characteristics'!$C:$C,0)))</f>
        <v>Industry</v>
      </c>
      <c r="B779" s="358" t="str">
        <f>IF(ISBLANK(INDEX('Policy Characteristics'!B:B,MATCH($C779,'Policy Characteristics'!$C:$C,0))),"",INDEX('Policy Characteristics'!B:B,MATCH($C779,'Policy Characteristics'!$C:$C,0)))</f>
        <v>Industry Energy Efficiency Standards</v>
      </c>
      <c r="C779" s="362" t="str">
        <f t="shared" si="37"/>
        <v>Percentage Improvement in Eqpt Efficiency Standards above BAU</v>
      </c>
      <c r="D779" s="9" t="s">
        <v>3224</v>
      </c>
      <c r="E779" s="53" t="s">
        <v>2806</v>
      </c>
      <c r="F779" s="195" t="s">
        <v>3188</v>
      </c>
      <c r="G779" s="53" t="s">
        <v>2810</v>
      </c>
      <c r="H779" s="54">
        <v>1015</v>
      </c>
      <c r="I779" s="53" t="s">
        <v>45</v>
      </c>
      <c r="J779" s="360" t="str">
        <f>IF(ISBLANK(INDEX('Policy Characteristics'!D:D,MATCH($C779,'Policy Characteristics'!$C:$C,0))),"",INDEX('Policy Characteristics'!D:D,MATCH($C779,'Policy Characteristics'!$C:$C,0)))</f>
        <v>Industry Energy Efficiency Standards</v>
      </c>
      <c r="K779" s="358" t="str">
        <f>IF(ISBLANK(INDEX('Policy Characteristics'!E:E,MATCH($C779,'Policy Characteristics'!$C:$C,0))),"",INDEX('Policy Characteristics'!E:E,MATCH($C779,'Policy Characteristics'!$C:$C,0)))</f>
        <v>indst efficiency standards</v>
      </c>
      <c r="L779" s="380">
        <f>IF(ISBLANK(INDEX('Policy Characteristics'!F:F,MATCH($C779,'Policy Characteristics'!$C:$C,0))),"",INDEX('Policy Characteristics'!F:F,MATCH($C779,'Policy Characteristics'!$C:$C,0)))</f>
        <v>0</v>
      </c>
      <c r="M779" s="380">
        <f>IF(ISBLANK(INDEX('Policy Characteristics'!G:G,MATCH($C779,'Policy Characteristics'!$C:$C,0))),"",INDEX('Policy Characteristics'!G:G,MATCH($C779,'Policy Characteristics'!$C:$C,0)))</f>
        <v>0.25</v>
      </c>
      <c r="N779" s="380">
        <f>IF(ISBLANK(INDEX('Policy Characteristics'!H:H,MATCH($C779,'Policy Characteristics'!$C:$C,0))),"",INDEX('Policy Characteristics'!H:H,MATCH($C779,'Policy Characteristics'!$C:$C,0)))</f>
        <v>0.01</v>
      </c>
      <c r="O779" s="358" t="str">
        <f>IF(ISBLANK(INDEX('Policy Characteristics'!I:I,MATCH($C779,'Policy Characteristics'!$C:$C,0))),"",INDEX('Policy Characteristics'!I:I,MATCH($C779,'Policy Characteristics'!$C:$C,0)))</f>
        <v>% reduction in energy use</v>
      </c>
      <c r="P779" s="358" t="str">
        <f>IF(ISBLANK(INDEX('Policy Characteristics'!J:J,MATCH($C779,'Policy Characteristics'!$C:$C,0))),"",INDEX('Policy Characteristics'!J:J,MATCH($C779,'Policy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79" s="358" t="str">
        <f>IF(ISBLANK(INDEX('Policy Characteristics'!K:K,MATCH($C779,'Policy Characteristics'!$C:$C,0))),"",INDEX('Policy Characteristics'!K:K,MATCH($C779,'Policy Characteristics'!$C:$C,0)))</f>
        <v>industry-ag-main.html#eff-stds</v>
      </c>
      <c r="R779" s="358" t="str">
        <f>IF(ISBLANK(INDEX('Policy Characteristics'!L:L,MATCH($C779,'Policy Characteristics'!$C:$C,0))),"",INDEX('Policy Characteristics'!L:L,MATCH($C779,'Policy Characteristics'!$C:$C,0)))</f>
        <v>industry-energy-efficiency-standards.html</v>
      </c>
    </row>
    <row r="780" spans="1:18" s="5" customFormat="1" x14ac:dyDescent="0.35">
      <c r="A780" s="358" t="str">
        <f>IF(ISBLANK(INDEX('Policy Characteristics'!A:A,MATCH($C780,'Policy Characteristics'!$C:$C,0))),"",INDEX('Policy Characteristics'!A:A,MATCH($C780,'Policy Characteristics'!$C:$C,0)))</f>
        <v>Industry</v>
      </c>
      <c r="B780" s="358" t="str">
        <f>IF(ISBLANK(INDEX('Policy Characteristics'!B:B,MATCH($C780,'Policy Characteristics'!$C:$C,0))),"",INDEX('Policy Characteristics'!B:B,MATCH($C780,'Policy Characteristics'!$C:$C,0)))</f>
        <v>Industry Energy Efficiency Standards</v>
      </c>
      <c r="C780" s="362" t="str">
        <f t="shared" si="37"/>
        <v>Percentage Improvement in Eqpt Efficiency Standards above BAU</v>
      </c>
      <c r="D780" s="9" t="s">
        <v>3224</v>
      </c>
      <c r="E780" s="53" t="s">
        <v>2807</v>
      </c>
      <c r="F780" s="195" t="s">
        <v>3188</v>
      </c>
      <c r="G780" s="53" t="s">
        <v>2811</v>
      </c>
      <c r="H780" s="54">
        <v>1016</v>
      </c>
      <c r="I780" s="53" t="s">
        <v>45</v>
      </c>
      <c r="J780" s="360" t="str">
        <f>IF(ISBLANK(INDEX('Policy Characteristics'!D:D,MATCH($C780,'Policy Characteristics'!$C:$C,0))),"",INDEX('Policy Characteristics'!D:D,MATCH($C780,'Policy Characteristics'!$C:$C,0)))</f>
        <v>Industry Energy Efficiency Standards</v>
      </c>
      <c r="K780" s="358" t="str">
        <f>IF(ISBLANK(INDEX('Policy Characteristics'!E:E,MATCH($C780,'Policy Characteristics'!$C:$C,0))),"",INDEX('Policy Characteristics'!E:E,MATCH($C780,'Policy Characteristics'!$C:$C,0)))</f>
        <v>indst efficiency standards</v>
      </c>
      <c r="L780" s="380">
        <f>IF(ISBLANK(INDEX('Policy Characteristics'!F:F,MATCH($C780,'Policy Characteristics'!$C:$C,0))),"",INDEX('Policy Characteristics'!F:F,MATCH($C780,'Policy Characteristics'!$C:$C,0)))</f>
        <v>0</v>
      </c>
      <c r="M780" s="380">
        <f>IF(ISBLANK(INDEX('Policy Characteristics'!G:G,MATCH($C780,'Policy Characteristics'!$C:$C,0))),"",INDEX('Policy Characteristics'!G:G,MATCH($C780,'Policy Characteristics'!$C:$C,0)))</f>
        <v>0.25</v>
      </c>
      <c r="N780" s="380">
        <f>IF(ISBLANK(INDEX('Policy Characteristics'!H:H,MATCH($C780,'Policy Characteristics'!$C:$C,0))),"",INDEX('Policy Characteristics'!H:H,MATCH($C780,'Policy Characteristics'!$C:$C,0)))</f>
        <v>0.01</v>
      </c>
      <c r="O780" s="358" t="str">
        <f>IF(ISBLANK(INDEX('Policy Characteristics'!I:I,MATCH($C780,'Policy Characteristics'!$C:$C,0))),"",INDEX('Policy Characteristics'!I:I,MATCH($C780,'Policy Characteristics'!$C:$C,0)))</f>
        <v>% reduction in energy use</v>
      </c>
      <c r="P780" s="358" t="str">
        <f>IF(ISBLANK(INDEX('Policy Characteristics'!J:J,MATCH($C780,'Policy Characteristics'!$C:$C,0))),"",INDEX('Policy Characteristics'!J:J,MATCH($C780,'Policy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80" s="358" t="str">
        <f>IF(ISBLANK(INDEX('Policy Characteristics'!K:K,MATCH($C780,'Policy Characteristics'!$C:$C,0))),"",INDEX('Policy Characteristics'!K:K,MATCH($C780,'Policy Characteristics'!$C:$C,0)))</f>
        <v>industry-ag-main.html#eff-stds</v>
      </c>
      <c r="R780" s="358" t="str">
        <f>IF(ISBLANK(INDEX('Policy Characteristics'!L:L,MATCH($C780,'Policy Characteristics'!$C:$C,0))),"",INDEX('Policy Characteristics'!L:L,MATCH($C780,'Policy Characteristics'!$C:$C,0)))</f>
        <v>industry-energy-efficiency-standards.html</v>
      </c>
    </row>
    <row r="781" spans="1:18" s="5" customFormat="1" x14ac:dyDescent="0.35">
      <c r="A781" s="358" t="str">
        <f>IF(ISBLANK(INDEX('Policy Characteristics'!A:A,MATCH($C781,'Policy Characteristics'!$C:$C,0))),"",INDEX('Policy Characteristics'!A:A,MATCH($C781,'Policy Characteristics'!$C:$C,0)))</f>
        <v>Industry</v>
      </c>
      <c r="B781" s="358" t="str">
        <f>IF(ISBLANK(INDEX('Policy Characteristics'!B:B,MATCH($C781,'Policy Characteristics'!$C:$C,0))),"",INDEX('Policy Characteristics'!B:B,MATCH($C781,'Policy Characteristics'!$C:$C,0)))</f>
        <v>Industry Energy Efficiency Standards</v>
      </c>
      <c r="C781" s="362" t="str">
        <f t="shared" si="37"/>
        <v>Percentage Improvement in Eqpt Efficiency Standards above BAU</v>
      </c>
      <c r="D781" s="9" t="s">
        <v>3224</v>
      </c>
      <c r="E781" s="53" t="s">
        <v>2804</v>
      </c>
      <c r="F781" s="195" t="s">
        <v>3188</v>
      </c>
      <c r="G781" s="53" t="s">
        <v>2809</v>
      </c>
      <c r="H781" s="54">
        <v>1017</v>
      </c>
      <c r="I781" s="53" t="s">
        <v>46</v>
      </c>
      <c r="J781" s="360" t="str">
        <f>IF(ISBLANK(INDEX('Policy Characteristics'!D:D,MATCH($C781,'Policy Characteristics'!$C:$C,0))),"",INDEX('Policy Characteristics'!D:D,MATCH($C781,'Policy Characteristics'!$C:$C,0)))</f>
        <v>Industry Energy Efficiency Standards</v>
      </c>
      <c r="K781" s="358" t="str">
        <f>IF(ISBLANK(INDEX('Policy Characteristics'!E:E,MATCH($C781,'Policy Characteristics'!$C:$C,0))),"",INDEX('Policy Characteristics'!E:E,MATCH($C781,'Policy Characteristics'!$C:$C,0)))</f>
        <v>indst efficiency standards</v>
      </c>
      <c r="L781" s="380">
        <f>IF(ISBLANK(INDEX('Policy Characteristics'!F:F,MATCH($C781,'Policy Characteristics'!$C:$C,0))),"",INDEX('Policy Characteristics'!F:F,MATCH($C781,'Policy Characteristics'!$C:$C,0)))</f>
        <v>0</v>
      </c>
      <c r="M781" s="380">
        <f>IF(ISBLANK(INDEX('Policy Characteristics'!G:G,MATCH($C781,'Policy Characteristics'!$C:$C,0))),"",INDEX('Policy Characteristics'!G:G,MATCH($C781,'Policy Characteristics'!$C:$C,0)))</f>
        <v>0.25</v>
      </c>
      <c r="N781" s="380">
        <f>IF(ISBLANK(INDEX('Policy Characteristics'!H:H,MATCH($C781,'Policy Characteristics'!$C:$C,0))),"",INDEX('Policy Characteristics'!H:H,MATCH($C781,'Policy Characteristics'!$C:$C,0)))</f>
        <v>0.01</v>
      </c>
      <c r="O781" s="358" t="str">
        <f>IF(ISBLANK(INDEX('Policy Characteristics'!I:I,MATCH($C781,'Policy Characteristics'!$C:$C,0))),"",INDEX('Policy Characteristics'!I:I,MATCH($C781,'Policy Characteristics'!$C:$C,0)))</f>
        <v>% reduction in energy use</v>
      </c>
      <c r="P781" s="358" t="str">
        <f>IF(ISBLANK(INDEX('Policy Characteristics'!J:J,MATCH($C781,'Policy Characteristics'!$C:$C,0))),"",INDEX('Policy Characteristics'!J:J,MATCH($C781,'Policy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81" s="358" t="str">
        <f>IF(ISBLANK(INDEX('Policy Characteristics'!K:K,MATCH($C781,'Policy Characteristics'!$C:$C,0))),"",INDEX('Policy Characteristics'!K:K,MATCH($C781,'Policy Characteristics'!$C:$C,0)))</f>
        <v>industry-ag-main.html#eff-stds</v>
      </c>
      <c r="R781" s="358" t="str">
        <f>IF(ISBLANK(INDEX('Policy Characteristics'!L:L,MATCH($C781,'Policy Characteristics'!$C:$C,0))),"",INDEX('Policy Characteristics'!L:L,MATCH($C781,'Policy Characteristics'!$C:$C,0)))</f>
        <v>industry-energy-efficiency-standards.html</v>
      </c>
    </row>
    <row r="782" spans="1:18" s="5" customFormat="1" x14ac:dyDescent="0.35">
      <c r="A782" s="358" t="str">
        <f>IF(ISBLANK(INDEX('Policy Characteristics'!A:A,MATCH($C782,'Policy Characteristics'!$C:$C,0))),"",INDEX('Policy Characteristics'!A:A,MATCH($C782,'Policy Characteristics'!$C:$C,0)))</f>
        <v>Industry</v>
      </c>
      <c r="B782" s="358" t="str">
        <f>IF(ISBLANK(INDEX('Policy Characteristics'!B:B,MATCH($C782,'Policy Characteristics'!$C:$C,0))),"",INDEX('Policy Characteristics'!B:B,MATCH($C782,'Policy Characteristics'!$C:$C,0)))</f>
        <v>Industry Energy Efficiency Standards</v>
      </c>
      <c r="C782" s="362" t="str">
        <f t="shared" si="37"/>
        <v>Percentage Improvement in Eqpt Efficiency Standards above BAU</v>
      </c>
      <c r="D782" s="9" t="s">
        <v>3225</v>
      </c>
      <c r="E782" s="53" t="s">
        <v>2463</v>
      </c>
      <c r="F782" s="195" t="s">
        <v>3189</v>
      </c>
      <c r="G782" s="53" t="s">
        <v>2469</v>
      </c>
      <c r="H782" s="54">
        <v>1018</v>
      </c>
      <c r="I782" s="53" t="s">
        <v>45</v>
      </c>
      <c r="J782" s="360" t="str">
        <f>IF(ISBLANK(INDEX('Policy Characteristics'!D:D,MATCH($C782,'Policy Characteristics'!$C:$C,0))),"",INDEX('Policy Characteristics'!D:D,MATCH($C782,'Policy Characteristics'!$C:$C,0)))</f>
        <v>Industry Energy Efficiency Standards</v>
      </c>
      <c r="K782" s="358" t="str">
        <f>IF(ISBLANK(INDEX('Policy Characteristics'!E:E,MATCH($C782,'Policy Characteristics'!$C:$C,0))),"",INDEX('Policy Characteristics'!E:E,MATCH($C782,'Policy Characteristics'!$C:$C,0)))</f>
        <v>indst efficiency standards</v>
      </c>
      <c r="L782" s="380">
        <f>IF(ISBLANK(INDEX('Policy Characteristics'!F:F,MATCH($C782,'Policy Characteristics'!$C:$C,0))),"",INDEX('Policy Characteristics'!F:F,MATCH($C782,'Policy Characteristics'!$C:$C,0)))</f>
        <v>0</v>
      </c>
      <c r="M782" s="380">
        <f>IF(ISBLANK(INDEX('Policy Characteristics'!G:G,MATCH($C782,'Policy Characteristics'!$C:$C,0))),"",INDEX('Policy Characteristics'!G:G,MATCH($C782,'Policy Characteristics'!$C:$C,0)))</f>
        <v>0.25</v>
      </c>
      <c r="N782" s="380">
        <f>IF(ISBLANK(INDEX('Policy Characteristics'!H:H,MATCH($C782,'Policy Characteristics'!$C:$C,0))),"",INDEX('Policy Characteristics'!H:H,MATCH($C782,'Policy Characteristics'!$C:$C,0)))</f>
        <v>0.01</v>
      </c>
      <c r="O782" s="358" t="str">
        <f>IF(ISBLANK(INDEX('Policy Characteristics'!I:I,MATCH($C782,'Policy Characteristics'!$C:$C,0))),"",INDEX('Policy Characteristics'!I:I,MATCH($C782,'Policy Characteristics'!$C:$C,0)))</f>
        <v>% reduction in energy use</v>
      </c>
      <c r="P782" s="358" t="str">
        <f>IF(ISBLANK(INDEX('Policy Characteristics'!J:J,MATCH($C782,'Policy Characteristics'!$C:$C,0))),"",INDEX('Policy Characteristics'!J:J,MATCH($C782,'Policy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82" s="358" t="str">
        <f>IF(ISBLANK(INDEX('Policy Characteristics'!K:K,MATCH($C782,'Policy Characteristics'!$C:$C,0))),"",INDEX('Policy Characteristics'!K:K,MATCH($C782,'Policy Characteristics'!$C:$C,0)))</f>
        <v>industry-ag-main.html#eff-stds</v>
      </c>
      <c r="R782" s="358" t="str">
        <f>IF(ISBLANK(INDEX('Policy Characteristics'!L:L,MATCH($C782,'Policy Characteristics'!$C:$C,0))),"",INDEX('Policy Characteristics'!L:L,MATCH($C782,'Policy Characteristics'!$C:$C,0)))</f>
        <v>industry-energy-efficiency-standards.html</v>
      </c>
    </row>
    <row r="783" spans="1:18" s="5" customFormat="1" x14ac:dyDescent="0.35">
      <c r="A783" s="358" t="str">
        <f>IF(ISBLANK(INDEX('Policy Characteristics'!A:A,MATCH($C783,'Policy Characteristics'!$C:$C,0))),"",INDEX('Policy Characteristics'!A:A,MATCH($C783,'Policy Characteristics'!$C:$C,0)))</f>
        <v>Industry</v>
      </c>
      <c r="B783" s="358" t="str">
        <f>IF(ISBLANK(INDEX('Policy Characteristics'!B:B,MATCH($C783,'Policy Characteristics'!$C:$C,0))),"",INDEX('Policy Characteristics'!B:B,MATCH($C783,'Policy Characteristics'!$C:$C,0)))</f>
        <v>Industry Energy Efficiency Standards</v>
      </c>
      <c r="C783" s="362" t="str">
        <f t="shared" si="37"/>
        <v>Percentage Improvement in Eqpt Efficiency Standards above BAU</v>
      </c>
      <c r="D783" s="9" t="s">
        <v>3225</v>
      </c>
      <c r="E783" s="53" t="s">
        <v>2464</v>
      </c>
      <c r="F783" s="195" t="s">
        <v>3189</v>
      </c>
      <c r="G783" s="53" t="s">
        <v>2472</v>
      </c>
      <c r="H783" s="54">
        <v>1019</v>
      </c>
      <c r="I783" s="53" t="s">
        <v>45</v>
      </c>
      <c r="J783" s="360" t="str">
        <f>IF(ISBLANK(INDEX('Policy Characteristics'!D:D,MATCH($C783,'Policy Characteristics'!$C:$C,0))),"",INDEX('Policy Characteristics'!D:D,MATCH($C783,'Policy Characteristics'!$C:$C,0)))</f>
        <v>Industry Energy Efficiency Standards</v>
      </c>
      <c r="K783" s="358" t="str">
        <f>IF(ISBLANK(INDEX('Policy Characteristics'!E:E,MATCH($C783,'Policy Characteristics'!$C:$C,0))),"",INDEX('Policy Characteristics'!E:E,MATCH($C783,'Policy Characteristics'!$C:$C,0)))</f>
        <v>indst efficiency standards</v>
      </c>
      <c r="L783" s="380">
        <f>IF(ISBLANK(INDEX('Policy Characteristics'!F:F,MATCH($C783,'Policy Characteristics'!$C:$C,0))),"",INDEX('Policy Characteristics'!F:F,MATCH($C783,'Policy Characteristics'!$C:$C,0)))</f>
        <v>0</v>
      </c>
      <c r="M783" s="380">
        <f>IF(ISBLANK(INDEX('Policy Characteristics'!G:G,MATCH($C783,'Policy Characteristics'!$C:$C,0))),"",INDEX('Policy Characteristics'!G:G,MATCH($C783,'Policy Characteristics'!$C:$C,0)))</f>
        <v>0.25</v>
      </c>
      <c r="N783" s="380">
        <f>IF(ISBLANK(INDEX('Policy Characteristics'!H:H,MATCH($C783,'Policy Characteristics'!$C:$C,0))),"",INDEX('Policy Characteristics'!H:H,MATCH($C783,'Policy Characteristics'!$C:$C,0)))</f>
        <v>0.01</v>
      </c>
      <c r="O783" s="358" t="str">
        <f>IF(ISBLANK(INDEX('Policy Characteristics'!I:I,MATCH($C783,'Policy Characteristics'!$C:$C,0))),"",INDEX('Policy Characteristics'!I:I,MATCH($C783,'Policy Characteristics'!$C:$C,0)))</f>
        <v>% reduction in energy use</v>
      </c>
      <c r="P783" s="358" t="str">
        <f>IF(ISBLANK(INDEX('Policy Characteristics'!J:J,MATCH($C783,'Policy Characteristics'!$C:$C,0))),"",INDEX('Policy Characteristics'!J:J,MATCH($C783,'Policy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83" s="358" t="str">
        <f>IF(ISBLANK(INDEX('Policy Characteristics'!K:K,MATCH($C783,'Policy Characteristics'!$C:$C,0))),"",INDEX('Policy Characteristics'!K:K,MATCH($C783,'Policy Characteristics'!$C:$C,0)))</f>
        <v>industry-ag-main.html#eff-stds</v>
      </c>
      <c r="R783" s="358" t="str">
        <f>IF(ISBLANK(INDEX('Policy Characteristics'!L:L,MATCH($C783,'Policy Characteristics'!$C:$C,0))),"",INDEX('Policy Characteristics'!L:L,MATCH($C783,'Policy Characteristics'!$C:$C,0)))</f>
        <v>industry-energy-efficiency-standards.html</v>
      </c>
    </row>
    <row r="784" spans="1:18" s="5" customFormat="1" x14ac:dyDescent="0.35">
      <c r="A784" s="358" t="str">
        <f>IF(ISBLANK(INDEX('Policy Characteristics'!A:A,MATCH($C784,'Policy Characteristics'!$C:$C,0))),"",INDEX('Policy Characteristics'!A:A,MATCH($C784,'Policy Characteristics'!$C:$C,0)))</f>
        <v>Industry</v>
      </c>
      <c r="B784" s="358" t="str">
        <f>IF(ISBLANK(INDEX('Policy Characteristics'!B:B,MATCH($C784,'Policy Characteristics'!$C:$C,0))),"",INDEX('Policy Characteristics'!B:B,MATCH($C784,'Policy Characteristics'!$C:$C,0)))</f>
        <v>Industry Energy Efficiency Standards</v>
      </c>
      <c r="C784" s="362" t="str">
        <f t="shared" si="37"/>
        <v>Percentage Improvement in Eqpt Efficiency Standards above BAU</v>
      </c>
      <c r="D784" s="9" t="s">
        <v>3225</v>
      </c>
      <c r="E784" s="53" t="s">
        <v>2465</v>
      </c>
      <c r="F784" s="195" t="s">
        <v>3189</v>
      </c>
      <c r="G784" s="53" t="s">
        <v>2473</v>
      </c>
      <c r="H784" s="54">
        <v>1020</v>
      </c>
      <c r="I784" s="53" t="s">
        <v>45</v>
      </c>
      <c r="J784" s="360" t="str">
        <f>IF(ISBLANK(INDEX('Policy Characteristics'!D:D,MATCH($C784,'Policy Characteristics'!$C:$C,0))),"",INDEX('Policy Characteristics'!D:D,MATCH($C784,'Policy Characteristics'!$C:$C,0)))</f>
        <v>Industry Energy Efficiency Standards</v>
      </c>
      <c r="K784" s="358" t="str">
        <f>IF(ISBLANK(INDEX('Policy Characteristics'!E:E,MATCH($C784,'Policy Characteristics'!$C:$C,0))),"",INDEX('Policy Characteristics'!E:E,MATCH($C784,'Policy Characteristics'!$C:$C,0)))</f>
        <v>indst efficiency standards</v>
      </c>
      <c r="L784" s="380">
        <f>IF(ISBLANK(INDEX('Policy Characteristics'!F:F,MATCH($C784,'Policy Characteristics'!$C:$C,0))),"",INDEX('Policy Characteristics'!F:F,MATCH($C784,'Policy Characteristics'!$C:$C,0)))</f>
        <v>0</v>
      </c>
      <c r="M784" s="380">
        <f>IF(ISBLANK(INDEX('Policy Characteristics'!G:G,MATCH($C784,'Policy Characteristics'!$C:$C,0))),"",INDEX('Policy Characteristics'!G:G,MATCH($C784,'Policy Characteristics'!$C:$C,0)))</f>
        <v>0.25</v>
      </c>
      <c r="N784" s="380">
        <f>IF(ISBLANK(INDEX('Policy Characteristics'!H:H,MATCH($C784,'Policy Characteristics'!$C:$C,0))),"",INDEX('Policy Characteristics'!H:H,MATCH($C784,'Policy Characteristics'!$C:$C,0)))</f>
        <v>0.01</v>
      </c>
      <c r="O784" s="358" t="str">
        <f>IF(ISBLANK(INDEX('Policy Characteristics'!I:I,MATCH($C784,'Policy Characteristics'!$C:$C,0))),"",INDEX('Policy Characteristics'!I:I,MATCH($C784,'Policy Characteristics'!$C:$C,0)))</f>
        <v>% reduction in energy use</v>
      </c>
      <c r="P784" s="358" t="str">
        <f>IF(ISBLANK(INDEX('Policy Characteristics'!J:J,MATCH($C784,'Policy Characteristics'!$C:$C,0))),"",INDEX('Policy Characteristics'!J:J,MATCH($C784,'Policy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84" s="358" t="str">
        <f>IF(ISBLANK(INDEX('Policy Characteristics'!K:K,MATCH($C784,'Policy Characteristics'!$C:$C,0))),"",INDEX('Policy Characteristics'!K:K,MATCH($C784,'Policy Characteristics'!$C:$C,0)))</f>
        <v>industry-ag-main.html#eff-stds</v>
      </c>
      <c r="R784" s="358" t="str">
        <f>IF(ISBLANK(INDEX('Policy Characteristics'!L:L,MATCH($C784,'Policy Characteristics'!$C:$C,0))),"",INDEX('Policy Characteristics'!L:L,MATCH($C784,'Policy Characteristics'!$C:$C,0)))</f>
        <v>industry-energy-efficiency-standards.html</v>
      </c>
    </row>
    <row r="785" spans="1:18" s="5" customFormat="1" x14ac:dyDescent="0.35">
      <c r="A785" s="358" t="str">
        <f>IF(ISBLANK(INDEX('Policy Characteristics'!A:A,MATCH($C785,'Policy Characteristics'!$C:$C,0))),"",INDEX('Policy Characteristics'!A:A,MATCH($C785,'Policy Characteristics'!$C:$C,0)))</f>
        <v>Industry</v>
      </c>
      <c r="B785" s="358" t="str">
        <f>IF(ISBLANK(INDEX('Policy Characteristics'!B:B,MATCH($C785,'Policy Characteristics'!$C:$C,0))),"",INDEX('Policy Characteristics'!B:B,MATCH($C785,'Policy Characteristics'!$C:$C,0)))</f>
        <v>Industry Energy Efficiency Standards</v>
      </c>
      <c r="C785" s="362" t="str">
        <f t="shared" si="37"/>
        <v>Percentage Improvement in Eqpt Efficiency Standards above BAU</v>
      </c>
      <c r="D785" s="9" t="s">
        <v>3225</v>
      </c>
      <c r="E785" s="53" t="s">
        <v>2466</v>
      </c>
      <c r="F785" s="195" t="s">
        <v>3189</v>
      </c>
      <c r="G785" s="53" t="s">
        <v>2470</v>
      </c>
      <c r="H785" s="54">
        <v>1021</v>
      </c>
      <c r="I785" s="53" t="s">
        <v>46</v>
      </c>
      <c r="J785" s="360" t="str">
        <f>IF(ISBLANK(INDEX('Policy Characteristics'!D:D,MATCH($C785,'Policy Characteristics'!$C:$C,0))),"",INDEX('Policy Characteristics'!D:D,MATCH($C785,'Policy Characteristics'!$C:$C,0)))</f>
        <v>Industry Energy Efficiency Standards</v>
      </c>
      <c r="K785" s="358" t="str">
        <f>IF(ISBLANK(INDEX('Policy Characteristics'!E:E,MATCH($C785,'Policy Characteristics'!$C:$C,0))),"",INDEX('Policy Characteristics'!E:E,MATCH($C785,'Policy Characteristics'!$C:$C,0)))</f>
        <v>indst efficiency standards</v>
      </c>
      <c r="L785" s="380">
        <f>IF(ISBLANK(INDEX('Policy Characteristics'!F:F,MATCH($C785,'Policy Characteristics'!$C:$C,0))),"",INDEX('Policy Characteristics'!F:F,MATCH($C785,'Policy Characteristics'!$C:$C,0)))</f>
        <v>0</v>
      </c>
      <c r="M785" s="380">
        <f>IF(ISBLANK(INDEX('Policy Characteristics'!G:G,MATCH($C785,'Policy Characteristics'!$C:$C,0))),"",INDEX('Policy Characteristics'!G:G,MATCH($C785,'Policy Characteristics'!$C:$C,0)))</f>
        <v>0.25</v>
      </c>
      <c r="N785" s="380">
        <f>IF(ISBLANK(INDEX('Policy Characteristics'!H:H,MATCH($C785,'Policy Characteristics'!$C:$C,0))),"",INDEX('Policy Characteristics'!H:H,MATCH($C785,'Policy Characteristics'!$C:$C,0)))</f>
        <v>0.01</v>
      </c>
      <c r="O785" s="358" t="str">
        <f>IF(ISBLANK(INDEX('Policy Characteristics'!I:I,MATCH($C785,'Policy Characteristics'!$C:$C,0))),"",INDEX('Policy Characteristics'!I:I,MATCH($C785,'Policy Characteristics'!$C:$C,0)))</f>
        <v>% reduction in energy use</v>
      </c>
      <c r="P785" s="358" t="str">
        <f>IF(ISBLANK(INDEX('Policy Characteristics'!J:J,MATCH($C785,'Policy Characteristics'!$C:$C,0))),"",INDEX('Policy Characteristics'!J:J,MATCH($C785,'Policy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85" s="358" t="str">
        <f>IF(ISBLANK(INDEX('Policy Characteristics'!K:K,MATCH($C785,'Policy Characteristics'!$C:$C,0))),"",INDEX('Policy Characteristics'!K:K,MATCH($C785,'Policy Characteristics'!$C:$C,0)))</f>
        <v>industry-ag-main.html#eff-stds</v>
      </c>
      <c r="R785" s="358" t="str">
        <f>IF(ISBLANK(INDEX('Policy Characteristics'!L:L,MATCH($C785,'Policy Characteristics'!$C:$C,0))),"",INDEX('Policy Characteristics'!L:L,MATCH($C785,'Policy Characteristics'!$C:$C,0)))</f>
        <v>industry-energy-efficiency-standards.html</v>
      </c>
    </row>
    <row r="786" spans="1:18" s="5" customFormat="1" x14ac:dyDescent="0.35">
      <c r="A786" s="358" t="str">
        <f>IF(ISBLANK(INDEX('Policy Characteristics'!A:A,MATCH($C786,'Policy Characteristics'!$C:$C,0))),"",INDEX('Policy Characteristics'!A:A,MATCH($C786,'Policy Characteristics'!$C:$C,0)))</f>
        <v>Industry</v>
      </c>
      <c r="B786" s="358" t="str">
        <f>IF(ISBLANK(INDEX('Policy Characteristics'!B:B,MATCH($C786,'Policy Characteristics'!$C:$C,0))),"",INDEX('Policy Characteristics'!B:B,MATCH($C786,'Policy Characteristics'!$C:$C,0)))</f>
        <v>Industry Energy Efficiency Standards</v>
      </c>
      <c r="C786" s="362" t="str">
        <f t="shared" si="37"/>
        <v>Percentage Improvement in Eqpt Efficiency Standards above BAU</v>
      </c>
      <c r="D786" s="9" t="s">
        <v>3225</v>
      </c>
      <c r="E786" s="53" t="s">
        <v>2467</v>
      </c>
      <c r="F786" s="195" t="s">
        <v>3189</v>
      </c>
      <c r="G786" s="53" t="s">
        <v>2471</v>
      </c>
      <c r="H786" s="54">
        <v>1022</v>
      </c>
      <c r="I786" s="53" t="s">
        <v>45</v>
      </c>
      <c r="J786" s="360" t="str">
        <f>IF(ISBLANK(INDEX('Policy Characteristics'!D:D,MATCH($C786,'Policy Characteristics'!$C:$C,0))),"",INDEX('Policy Characteristics'!D:D,MATCH($C786,'Policy Characteristics'!$C:$C,0)))</f>
        <v>Industry Energy Efficiency Standards</v>
      </c>
      <c r="K786" s="358" t="str">
        <f>IF(ISBLANK(INDEX('Policy Characteristics'!E:E,MATCH($C786,'Policy Characteristics'!$C:$C,0))),"",INDEX('Policy Characteristics'!E:E,MATCH($C786,'Policy Characteristics'!$C:$C,0)))</f>
        <v>indst efficiency standards</v>
      </c>
      <c r="L786" s="380">
        <f>IF(ISBLANK(INDEX('Policy Characteristics'!F:F,MATCH($C786,'Policy Characteristics'!$C:$C,0))),"",INDEX('Policy Characteristics'!F:F,MATCH($C786,'Policy Characteristics'!$C:$C,0)))</f>
        <v>0</v>
      </c>
      <c r="M786" s="380">
        <f>IF(ISBLANK(INDEX('Policy Characteristics'!G:G,MATCH($C786,'Policy Characteristics'!$C:$C,0))),"",INDEX('Policy Characteristics'!G:G,MATCH($C786,'Policy Characteristics'!$C:$C,0)))</f>
        <v>0.25</v>
      </c>
      <c r="N786" s="380">
        <f>IF(ISBLANK(INDEX('Policy Characteristics'!H:H,MATCH($C786,'Policy Characteristics'!$C:$C,0))),"",INDEX('Policy Characteristics'!H:H,MATCH($C786,'Policy Characteristics'!$C:$C,0)))</f>
        <v>0.01</v>
      </c>
      <c r="O786" s="358" t="str">
        <f>IF(ISBLANK(INDEX('Policy Characteristics'!I:I,MATCH($C786,'Policy Characteristics'!$C:$C,0))),"",INDEX('Policy Characteristics'!I:I,MATCH($C786,'Policy Characteristics'!$C:$C,0)))</f>
        <v>% reduction in energy use</v>
      </c>
      <c r="P786" s="358" t="str">
        <f>IF(ISBLANK(INDEX('Policy Characteristics'!J:J,MATCH($C786,'Policy Characteristics'!$C:$C,0))),"",INDEX('Policy Characteristics'!J:J,MATCH($C786,'Policy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86" s="358" t="str">
        <f>IF(ISBLANK(INDEX('Policy Characteristics'!K:K,MATCH($C786,'Policy Characteristics'!$C:$C,0))),"",INDEX('Policy Characteristics'!K:K,MATCH($C786,'Policy Characteristics'!$C:$C,0)))</f>
        <v>industry-ag-main.html#eff-stds</v>
      </c>
      <c r="R786" s="358" t="str">
        <f>IF(ISBLANK(INDEX('Policy Characteristics'!L:L,MATCH($C786,'Policy Characteristics'!$C:$C,0))),"",INDEX('Policy Characteristics'!L:L,MATCH($C786,'Policy Characteristics'!$C:$C,0)))</f>
        <v>industry-energy-efficiency-standards.html</v>
      </c>
    </row>
    <row r="787" spans="1:18" s="5" customFormat="1" x14ac:dyDescent="0.35">
      <c r="A787" s="358" t="str">
        <f>IF(ISBLANK(INDEX('Policy Characteristics'!A:A,MATCH($C787,'Policy Characteristics'!$C:$C,0))),"",INDEX('Policy Characteristics'!A:A,MATCH($C787,'Policy Characteristics'!$C:$C,0)))</f>
        <v>Industry</v>
      </c>
      <c r="B787" s="358" t="str">
        <f>IF(ISBLANK(INDEX('Policy Characteristics'!B:B,MATCH($C787,'Policy Characteristics'!$C:$C,0))),"",INDEX('Policy Characteristics'!B:B,MATCH($C787,'Policy Characteristics'!$C:$C,0)))</f>
        <v>Industry Energy Efficiency Standards</v>
      </c>
      <c r="C787" s="362" t="str">
        <f t="shared" ref="C787:C850" si="38">C$722</f>
        <v>Percentage Improvement in Eqpt Efficiency Standards above BAU</v>
      </c>
      <c r="D787" s="9" t="s">
        <v>3225</v>
      </c>
      <c r="E787" s="53" t="s">
        <v>2468</v>
      </c>
      <c r="F787" s="195" t="s">
        <v>3189</v>
      </c>
      <c r="G787" s="53" t="s">
        <v>2474</v>
      </c>
      <c r="H787" s="54">
        <v>1023</v>
      </c>
      <c r="I787" s="53" t="s">
        <v>46</v>
      </c>
      <c r="J787" s="360" t="str">
        <f>IF(ISBLANK(INDEX('Policy Characteristics'!D:D,MATCH($C787,'Policy Characteristics'!$C:$C,0))),"",INDEX('Policy Characteristics'!D:D,MATCH($C787,'Policy Characteristics'!$C:$C,0)))</f>
        <v>Industry Energy Efficiency Standards</v>
      </c>
      <c r="K787" s="358" t="str">
        <f>IF(ISBLANK(INDEX('Policy Characteristics'!E:E,MATCH($C787,'Policy Characteristics'!$C:$C,0))),"",INDEX('Policy Characteristics'!E:E,MATCH($C787,'Policy Characteristics'!$C:$C,0)))</f>
        <v>indst efficiency standards</v>
      </c>
      <c r="L787" s="380">
        <f>IF(ISBLANK(INDEX('Policy Characteristics'!F:F,MATCH($C787,'Policy Characteristics'!$C:$C,0))),"",INDEX('Policy Characteristics'!F:F,MATCH($C787,'Policy Characteristics'!$C:$C,0)))</f>
        <v>0</v>
      </c>
      <c r="M787" s="380">
        <f>IF(ISBLANK(INDEX('Policy Characteristics'!G:G,MATCH($C787,'Policy Characteristics'!$C:$C,0))),"",INDEX('Policy Characteristics'!G:G,MATCH($C787,'Policy Characteristics'!$C:$C,0)))</f>
        <v>0.25</v>
      </c>
      <c r="N787" s="380">
        <f>IF(ISBLANK(INDEX('Policy Characteristics'!H:H,MATCH($C787,'Policy Characteristics'!$C:$C,0))),"",INDEX('Policy Characteristics'!H:H,MATCH($C787,'Policy Characteristics'!$C:$C,0)))</f>
        <v>0.01</v>
      </c>
      <c r="O787" s="358" t="str">
        <f>IF(ISBLANK(INDEX('Policy Characteristics'!I:I,MATCH($C787,'Policy Characteristics'!$C:$C,0))),"",INDEX('Policy Characteristics'!I:I,MATCH($C787,'Policy Characteristics'!$C:$C,0)))</f>
        <v>% reduction in energy use</v>
      </c>
      <c r="P787" s="358" t="str">
        <f>IF(ISBLANK(INDEX('Policy Characteristics'!J:J,MATCH($C787,'Policy Characteristics'!$C:$C,0))),"",INDEX('Policy Characteristics'!J:J,MATCH($C787,'Policy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87" s="358" t="str">
        <f>IF(ISBLANK(INDEX('Policy Characteristics'!K:K,MATCH($C787,'Policy Characteristics'!$C:$C,0))),"",INDEX('Policy Characteristics'!K:K,MATCH($C787,'Policy Characteristics'!$C:$C,0)))</f>
        <v>industry-ag-main.html#eff-stds</v>
      </c>
      <c r="R787" s="358" t="str">
        <f>IF(ISBLANK(INDEX('Policy Characteristics'!L:L,MATCH($C787,'Policy Characteristics'!$C:$C,0))),"",INDEX('Policy Characteristics'!L:L,MATCH($C787,'Policy Characteristics'!$C:$C,0)))</f>
        <v>industry-energy-efficiency-standards.html</v>
      </c>
    </row>
    <row r="788" spans="1:18" s="5" customFormat="1" x14ac:dyDescent="0.35">
      <c r="A788" s="358" t="str">
        <f>IF(ISBLANK(INDEX('Policy Characteristics'!A:A,MATCH($C788,'Policy Characteristics'!$C:$C,0))),"",INDEX('Policy Characteristics'!A:A,MATCH($C788,'Policy Characteristics'!$C:$C,0)))</f>
        <v>Industry</v>
      </c>
      <c r="B788" s="358" t="str">
        <f>IF(ISBLANK(INDEX('Policy Characteristics'!B:B,MATCH($C788,'Policy Characteristics'!$C:$C,0))),"",INDEX('Policy Characteristics'!B:B,MATCH($C788,'Policy Characteristics'!$C:$C,0)))</f>
        <v>Industry Energy Efficiency Standards</v>
      </c>
      <c r="C788" s="362" t="str">
        <f t="shared" si="38"/>
        <v>Percentage Improvement in Eqpt Efficiency Standards above BAU</v>
      </c>
      <c r="D788" s="9" t="s">
        <v>3225</v>
      </c>
      <c r="E788" s="53" t="s">
        <v>2805</v>
      </c>
      <c r="F788" s="195" t="s">
        <v>3189</v>
      </c>
      <c r="G788" s="53" t="s">
        <v>2808</v>
      </c>
      <c r="H788" s="54">
        <v>1024</v>
      </c>
      <c r="I788" s="53" t="s">
        <v>46</v>
      </c>
      <c r="J788" s="360" t="str">
        <f>IF(ISBLANK(INDEX('Policy Characteristics'!D:D,MATCH($C788,'Policy Characteristics'!$C:$C,0))),"",INDEX('Policy Characteristics'!D:D,MATCH($C788,'Policy Characteristics'!$C:$C,0)))</f>
        <v>Industry Energy Efficiency Standards</v>
      </c>
      <c r="K788" s="358" t="str">
        <f>IF(ISBLANK(INDEX('Policy Characteristics'!E:E,MATCH($C788,'Policy Characteristics'!$C:$C,0))),"",INDEX('Policy Characteristics'!E:E,MATCH($C788,'Policy Characteristics'!$C:$C,0)))</f>
        <v>indst efficiency standards</v>
      </c>
      <c r="L788" s="380">
        <f>IF(ISBLANK(INDEX('Policy Characteristics'!F:F,MATCH($C788,'Policy Characteristics'!$C:$C,0))),"",INDEX('Policy Characteristics'!F:F,MATCH($C788,'Policy Characteristics'!$C:$C,0)))</f>
        <v>0</v>
      </c>
      <c r="M788" s="380">
        <f>IF(ISBLANK(INDEX('Policy Characteristics'!G:G,MATCH($C788,'Policy Characteristics'!$C:$C,0))),"",INDEX('Policy Characteristics'!G:G,MATCH($C788,'Policy Characteristics'!$C:$C,0)))</f>
        <v>0.25</v>
      </c>
      <c r="N788" s="380">
        <f>IF(ISBLANK(INDEX('Policy Characteristics'!H:H,MATCH($C788,'Policy Characteristics'!$C:$C,0))),"",INDEX('Policy Characteristics'!H:H,MATCH($C788,'Policy Characteristics'!$C:$C,0)))</f>
        <v>0.01</v>
      </c>
      <c r="O788" s="358" t="str">
        <f>IF(ISBLANK(INDEX('Policy Characteristics'!I:I,MATCH($C788,'Policy Characteristics'!$C:$C,0))),"",INDEX('Policy Characteristics'!I:I,MATCH($C788,'Policy Characteristics'!$C:$C,0)))</f>
        <v>% reduction in energy use</v>
      </c>
      <c r="P788" s="358" t="str">
        <f>IF(ISBLANK(INDEX('Policy Characteristics'!J:J,MATCH($C788,'Policy Characteristics'!$C:$C,0))),"",INDEX('Policy Characteristics'!J:J,MATCH($C788,'Policy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88" s="358" t="str">
        <f>IF(ISBLANK(INDEX('Policy Characteristics'!K:K,MATCH($C788,'Policy Characteristics'!$C:$C,0))),"",INDEX('Policy Characteristics'!K:K,MATCH($C788,'Policy Characteristics'!$C:$C,0)))</f>
        <v>industry-ag-main.html#eff-stds</v>
      </c>
      <c r="R788" s="358" t="str">
        <f>IF(ISBLANK(INDEX('Policy Characteristics'!L:L,MATCH($C788,'Policy Characteristics'!$C:$C,0))),"",INDEX('Policy Characteristics'!L:L,MATCH($C788,'Policy Characteristics'!$C:$C,0)))</f>
        <v>industry-energy-efficiency-standards.html</v>
      </c>
    </row>
    <row r="789" spans="1:18" s="5" customFormat="1" x14ac:dyDescent="0.35">
      <c r="A789" s="358" t="str">
        <f>IF(ISBLANK(INDEX('Policy Characteristics'!A:A,MATCH($C789,'Policy Characteristics'!$C:$C,0))),"",INDEX('Policy Characteristics'!A:A,MATCH($C789,'Policy Characteristics'!$C:$C,0)))</f>
        <v>Industry</v>
      </c>
      <c r="B789" s="358" t="str">
        <f>IF(ISBLANK(INDEX('Policy Characteristics'!B:B,MATCH($C789,'Policy Characteristics'!$C:$C,0))),"",INDEX('Policy Characteristics'!B:B,MATCH($C789,'Policy Characteristics'!$C:$C,0)))</f>
        <v>Industry Energy Efficiency Standards</v>
      </c>
      <c r="C789" s="362" t="str">
        <f t="shared" si="38"/>
        <v>Percentage Improvement in Eqpt Efficiency Standards above BAU</v>
      </c>
      <c r="D789" s="9" t="s">
        <v>3225</v>
      </c>
      <c r="E789" s="53" t="s">
        <v>2806</v>
      </c>
      <c r="F789" s="195" t="s">
        <v>3189</v>
      </c>
      <c r="G789" s="53" t="s">
        <v>2810</v>
      </c>
      <c r="H789" s="54">
        <v>1025</v>
      </c>
      <c r="I789" s="53" t="s">
        <v>45</v>
      </c>
      <c r="J789" s="360" t="str">
        <f>IF(ISBLANK(INDEX('Policy Characteristics'!D:D,MATCH($C789,'Policy Characteristics'!$C:$C,0))),"",INDEX('Policy Characteristics'!D:D,MATCH($C789,'Policy Characteristics'!$C:$C,0)))</f>
        <v>Industry Energy Efficiency Standards</v>
      </c>
      <c r="K789" s="358" t="str">
        <f>IF(ISBLANK(INDEX('Policy Characteristics'!E:E,MATCH($C789,'Policy Characteristics'!$C:$C,0))),"",INDEX('Policy Characteristics'!E:E,MATCH($C789,'Policy Characteristics'!$C:$C,0)))</f>
        <v>indst efficiency standards</v>
      </c>
      <c r="L789" s="380">
        <f>IF(ISBLANK(INDEX('Policy Characteristics'!F:F,MATCH($C789,'Policy Characteristics'!$C:$C,0))),"",INDEX('Policy Characteristics'!F:F,MATCH($C789,'Policy Characteristics'!$C:$C,0)))</f>
        <v>0</v>
      </c>
      <c r="M789" s="380">
        <f>IF(ISBLANK(INDEX('Policy Characteristics'!G:G,MATCH($C789,'Policy Characteristics'!$C:$C,0))),"",INDEX('Policy Characteristics'!G:G,MATCH($C789,'Policy Characteristics'!$C:$C,0)))</f>
        <v>0.25</v>
      </c>
      <c r="N789" s="380">
        <f>IF(ISBLANK(INDEX('Policy Characteristics'!H:H,MATCH($C789,'Policy Characteristics'!$C:$C,0))),"",INDEX('Policy Characteristics'!H:H,MATCH($C789,'Policy Characteristics'!$C:$C,0)))</f>
        <v>0.01</v>
      </c>
      <c r="O789" s="358" t="str">
        <f>IF(ISBLANK(INDEX('Policy Characteristics'!I:I,MATCH($C789,'Policy Characteristics'!$C:$C,0))),"",INDEX('Policy Characteristics'!I:I,MATCH($C789,'Policy Characteristics'!$C:$C,0)))</f>
        <v>% reduction in energy use</v>
      </c>
      <c r="P789" s="358" t="str">
        <f>IF(ISBLANK(INDEX('Policy Characteristics'!J:J,MATCH($C789,'Policy Characteristics'!$C:$C,0))),"",INDEX('Policy Characteristics'!J:J,MATCH($C789,'Policy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89" s="358" t="str">
        <f>IF(ISBLANK(INDEX('Policy Characteristics'!K:K,MATCH($C789,'Policy Characteristics'!$C:$C,0))),"",INDEX('Policy Characteristics'!K:K,MATCH($C789,'Policy Characteristics'!$C:$C,0)))</f>
        <v>industry-ag-main.html#eff-stds</v>
      </c>
      <c r="R789" s="358" t="str">
        <f>IF(ISBLANK(INDEX('Policy Characteristics'!L:L,MATCH($C789,'Policy Characteristics'!$C:$C,0))),"",INDEX('Policy Characteristics'!L:L,MATCH($C789,'Policy Characteristics'!$C:$C,0)))</f>
        <v>industry-energy-efficiency-standards.html</v>
      </c>
    </row>
    <row r="790" spans="1:18" s="5" customFormat="1" x14ac:dyDescent="0.35">
      <c r="A790" s="358" t="str">
        <f>IF(ISBLANK(INDEX('Policy Characteristics'!A:A,MATCH($C790,'Policy Characteristics'!$C:$C,0))),"",INDEX('Policy Characteristics'!A:A,MATCH($C790,'Policy Characteristics'!$C:$C,0)))</f>
        <v>Industry</v>
      </c>
      <c r="B790" s="358" t="str">
        <f>IF(ISBLANK(INDEX('Policy Characteristics'!B:B,MATCH($C790,'Policy Characteristics'!$C:$C,0))),"",INDEX('Policy Characteristics'!B:B,MATCH($C790,'Policy Characteristics'!$C:$C,0)))</f>
        <v>Industry Energy Efficiency Standards</v>
      </c>
      <c r="C790" s="362" t="str">
        <f t="shared" si="38"/>
        <v>Percentage Improvement in Eqpt Efficiency Standards above BAU</v>
      </c>
      <c r="D790" s="9" t="s">
        <v>3225</v>
      </c>
      <c r="E790" s="53" t="s">
        <v>2807</v>
      </c>
      <c r="F790" s="195" t="s">
        <v>3189</v>
      </c>
      <c r="G790" s="53" t="s">
        <v>2811</v>
      </c>
      <c r="H790" s="54">
        <v>1026</v>
      </c>
      <c r="I790" s="53" t="s">
        <v>45</v>
      </c>
      <c r="J790" s="360" t="str">
        <f>IF(ISBLANK(INDEX('Policy Characteristics'!D:D,MATCH($C790,'Policy Characteristics'!$C:$C,0))),"",INDEX('Policy Characteristics'!D:D,MATCH($C790,'Policy Characteristics'!$C:$C,0)))</f>
        <v>Industry Energy Efficiency Standards</v>
      </c>
      <c r="K790" s="358" t="str">
        <f>IF(ISBLANK(INDEX('Policy Characteristics'!E:E,MATCH($C790,'Policy Characteristics'!$C:$C,0))),"",INDEX('Policy Characteristics'!E:E,MATCH($C790,'Policy Characteristics'!$C:$C,0)))</f>
        <v>indst efficiency standards</v>
      </c>
      <c r="L790" s="380">
        <f>IF(ISBLANK(INDEX('Policy Characteristics'!F:F,MATCH($C790,'Policy Characteristics'!$C:$C,0))),"",INDEX('Policy Characteristics'!F:F,MATCH($C790,'Policy Characteristics'!$C:$C,0)))</f>
        <v>0</v>
      </c>
      <c r="M790" s="380">
        <f>IF(ISBLANK(INDEX('Policy Characteristics'!G:G,MATCH($C790,'Policy Characteristics'!$C:$C,0))),"",INDEX('Policy Characteristics'!G:G,MATCH($C790,'Policy Characteristics'!$C:$C,0)))</f>
        <v>0.25</v>
      </c>
      <c r="N790" s="380">
        <f>IF(ISBLANK(INDEX('Policy Characteristics'!H:H,MATCH($C790,'Policy Characteristics'!$C:$C,0))),"",INDEX('Policy Characteristics'!H:H,MATCH($C790,'Policy Characteristics'!$C:$C,0)))</f>
        <v>0.01</v>
      </c>
      <c r="O790" s="358" t="str">
        <f>IF(ISBLANK(INDEX('Policy Characteristics'!I:I,MATCH($C790,'Policy Characteristics'!$C:$C,0))),"",INDEX('Policy Characteristics'!I:I,MATCH($C790,'Policy Characteristics'!$C:$C,0)))</f>
        <v>% reduction in energy use</v>
      </c>
      <c r="P790" s="358" t="str">
        <f>IF(ISBLANK(INDEX('Policy Characteristics'!J:J,MATCH($C790,'Policy Characteristics'!$C:$C,0))),"",INDEX('Policy Characteristics'!J:J,MATCH($C790,'Policy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90" s="358" t="str">
        <f>IF(ISBLANK(INDEX('Policy Characteristics'!K:K,MATCH($C790,'Policy Characteristics'!$C:$C,0))),"",INDEX('Policy Characteristics'!K:K,MATCH($C790,'Policy Characteristics'!$C:$C,0)))</f>
        <v>industry-ag-main.html#eff-stds</v>
      </c>
      <c r="R790" s="358" t="str">
        <f>IF(ISBLANK(INDEX('Policy Characteristics'!L:L,MATCH($C790,'Policy Characteristics'!$C:$C,0))),"",INDEX('Policy Characteristics'!L:L,MATCH($C790,'Policy Characteristics'!$C:$C,0)))</f>
        <v>industry-energy-efficiency-standards.html</v>
      </c>
    </row>
    <row r="791" spans="1:18" s="5" customFormat="1" x14ac:dyDescent="0.35">
      <c r="A791" s="358" t="str">
        <f>IF(ISBLANK(INDEX('Policy Characteristics'!A:A,MATCH($C791,'Policy Characteristics'!$C:$C,0))),"",INDEX('Policy Characteristics'!A:A,MATCH($C791,'Policy Characteristics'!$C:$C,0)))</f>
        <v>Industry</v>
      </c>
      <c r="B791" s="358" t="str">
        <f>IF(ISBLANK(INDEX('Policy Characteristics'!B:B,MATCH($C791,'Policy Characteristics'!$C:$C,0))),"",INDEX('Policy Characteristics'!B:B,MATCH($C791,'Policy Characteristics'!$C:$C,0)))</f>
        <v>Industry Energy Efficiency Standards</v>
      </c>
      <c r="C791" s="362" t="str">
        <f t="shared" si="38"/>
        <v>Percentage Improvement in Eqpt Efficiency Standards above BAU</v>
      </c>
      <c r="D791" s="9" t="s">
        <v>3225</v>
      </c>
      <c r="E791" s="53" t="s">
        <v>2804</v>
      </c>
      <c r="F791" s="195" t="s">
        <v>3189</v>
      </c>
      <c r="G791" s="53" t="s">
        <v>2809</v>
      </c>
      <c r="H791" s="54">
        <v>1027</v>
      </c>
      <c r="I791" s="53" t="s">
        <v>46</v>
      </c>
      <c r="J791" s="360" t="str">
        <f>IF(ISBLANK(INDEX('Policy Characteristics'!D:D,MATCH($C791,'Policy Characteristics'!$C:$C,0))),"",INDEX('Policy Characteristics'!D:D,MATCH($C791,'Policy Characteristics'!$C:$C,0)))</f>
        <v>Industry Energy Efficiency Standards</v>
      </c>
      <c r="K791" s="358" t="str">
        <f>IF(ISBLANK(INDEX('Policy Characteristics'!E:E,MATCH($C791,'Policy Characteristics'!$C:$C,0))),"",INDEX('Policy Characteristics'!E:E,MATCH($C791,'Policy Characteristics'!$C:$C,0)))</f>
        <v>indst efficiency standards</v>
      </c>
      <c r="L791" s="380">
        <f>IF(ISBLANK(INDEX('Policy Characteristics'!F:F,MATCH($C791,'Policy Characteristics'!$C:$C,0))),"",INDEX('Policy Characteristics'!F:F,MATCH($C791,'Policy Characteristics'!$C:$C,0)))</f>
        <v>0</v>
      </c>
      <c r="M791" s="380">
        <f>IF(ISBLANK(INDEX('Policy Characteristics'!G:G,MATCH($C791,'Policy Characteristics'!$C:$C,0))),"",INDEX('Policy Characteristics'!G:G,MATCH($C791,'Policy Characteristics'!$C:$C,0)))</f>
        <v>0.25</v>
      </c>
      <c r="N791" s="380">
        <f>IF(ISBLANK(INDEX('Policy Characteristics'!H:H,MATCH($C791,'Policy Characteristics'!$C:$C,0))),"",INDEX('Policy Characteristics'!H:H,MATCH($C791,'Policy Characteristics'!$C:$C,0)))</f>
        <v>0.01</v>
      </c>
      <c r="O791" s="358" t="str">
        <f>IF(ISBLANK(INDEX('Policy Characteristics'!I:I,MATCH($C791,'Policy Characteristics'!$C:$C,0))),"",INDEX('Policy Characteristics'!I:I,MATCH($C791,'Policy Characteristics'!$C:$C,0)))</f>
        <v>% reduction in energy use</v>
      </c>
      <c r="P791" s="358" t="str">
        <f>IF(ISBLANK(INDEX('Policy Characteristics'!J:J,MATCH($C791,'Policy Characteristics'!$C:$C,0))),"",INDEX('Policy Characteristics'!J:J,MATCH($C791,'Policy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91" s="358" t="str">
        <f>IF(ISBLANK(INDEX('Policy Characteristics'!K:K,MATCH($C791,'Policy Characteristics'!$C:$C,0))),"",INDEX('Policy Characteristics'!K:K,MATCH($C791,'Policy Characteristics'!$C:$C,0)))</f>
        <v>industry-ag-main.html#eff-stds</v>
      </c>
      <c r="R791" s="358" t="str">
        <f>IF(ISBLANK(INDEX('Policy Characteristics'!L:L,MATCH($C791,'Policy Characteristics'!$C:$C,0))),"",INDEX('Policy Characteristics'!L:L,MATCH($C791,'Policy Characteristics'!$C:$C,0)))</f>
        <v>industry-energy-efficiency-standards.html</v>
      </c>
    </row>
    <row r="792" spans="1:18" s="5" customFormat="1" x14ac:dyDescent="0.35">
      <c r="A792" s="358" t="str">
        <f>IF(ISBLANK(INDEX('Policy Characteristics'!A:A,MATCH($C792,'Policy Characteristics'!$C:$C,0))),"",INDEX('Policy Characteristics'!A:A,MATCH($C792,'Policy Characteristics'!$C:$C,0)))</f>
        <v>Industry</v>
      </c>
      <c r="B792" s="358" t="str">
        <f>IF(ISBLANK(INDEX('Policy Characteristics'!B:B,MATCH($C792,'Policy Characteristics'!$C:$C,0))),"",INDEX('Policy Characteristics'!B:B,MATCH($C792,'Policy Characteristics'!$C:$C,0)))</f>
        <v>Industry Energy Efficiency Standards</v>
      </c>
      <c r="C792" s="362" t="str">
        <f t="shared" si="38"/>
        <v>Percentage Improvement in Eqpt Efficiency Standards above BAU</v>
      </c>
      <c r="D792" s="9" t="s">
        <v>3226</v>
      </c>
      <c r="E792" s="53" t="s">
        <v>2463</v>
      </c>
      <c r="F792" s="195" t="s">
        <v>3190</v>
      </c>
      <c r="G792" s="53" t="s">
        <v>2469</v>
      </c>
      <c r="H792" s="54">
        <v>1028</v>
      </c>
      <c r="I792" s="53" t="s">
        <v>45</v>
      </c>
      <c r="J792" s="360" t="str">
        <f>IF(ISBLANK(INDEX('Policy Characteristics'!D:D,MATCH($C792,'Policy Characteristics'!$C:$C,0))),"",INDEX('Policy Characteristics'!D:D,MATCH($C792,'Policy Characteristics'!$C:$C,0)))</f>
        <v>Industry Energy Efficiency Standards</v>
      </c>
      <c r="K792" s="358" t="str">
        <f>IF(ISBLANK(INDEX('Policy Characteristics'!E:E,MATCH($C792,'Policy Characteristics'!$C:$C,0))),"",INDEX('Policy Characteristics'!E:E,MATCH($C792,'Policy Characteristics'!$C:$C,0)))</f>
        <v>indst efficiency standards</v>
      </c>
      <c r="L792" s="380">
        <f>IF(ISBLANK(INDEX('Policy Characteristics'!F:F,MATCH($C792,'Policy Characteristics'!$C:$C,0))),"",INDEX('Policy Characteristics'!F:F,MATCH($C792,'Policy Characteristics'!$C:$C,0)))</f>
        <v>0</v>
      </c>
      <c r="M792" s="380">
        <f>IF(ISBLANK(INDEX('Policy Characteristics'!G:G,MATCH($C792,'Policy Characteristics'!$C:$C,0))),"",INDEX('Policy Characteristics'!G:G,MATCH($C792,'Policy Characteristics'!$C:$C,0)))</f>
        <v>0.25</v>
      </c>
      <c r="N792" s="380">
        <f>IF(ISBLANK(INDEX('Policy Characteristics'!H:H,MATCH($C792,'Policy Characteristics'!$C:$C,0))),"",INDEX('Policy Characteristics'!H:H,MATCH($C792,'Policy Characteristics'!$C:$C,0)))</f>
        <v>0.01</v>
      </c>
      <c r="O792" s="358" t="str">
        <f>IF(ISBLANK(INDEX('Policy Characteristics'!I:I,MATCH($C792,'Policy Characteristics'!$C:$C,0))),"",INDEX('Policy Characteristics'!I:I,MATCH($C792,'Policy Characteristics'!$C:$C,0)))</f>
        <v>% reduction in energy use</v>
      </c>
      <c r="P792" s="358" t="str">
        <f>IF(ISBLANK(INDEX('Policy Characteristics'!J:J,MATCH($C792,'Policy Characteristics'!$C:$C,0))),"",INDEX('Policy Characteristics'!J:J,MATCH($C792,'Policy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92" s="358" t="str">
        <f>IF(ISBLANK(INDEX('Policy Characteristics'!K:K,MATCH($C792,'Policy Characteristics'!$C:$C,0))),"",INDEX('Policy Characteristics'!K:K,MATCH($C792,'Policy Characteristics'!$C:$C,0)))</f>
        <v>industry-ag-main.html#eff-stds</v>
      </c>
      <c r="R792" s="358" t="str">
        <f>IF(ISBLANK(INDEX('Policy Characteristics'!L:L,MATCH($C792,'Policy Characteristics'!$C:$C,0))),"",INDEX('Policy Characteristics'!L:L,MATCH($C792,'Policy Characteristics'!$C:$C,0)))</f>
        <v>industry-energy-efficiency-standards.html</v>
      </c>
    </row>
    <row r="793" spans="1:18" s="5" customFormat="1" x14ac:dyDescent="0.35">
      <c r="A793" s="358" t="str">
        <f>IF(ISBLANK(INDEX('Policy Characteristics'!A:A,MATCH($C793,'Policy Characteristics'!$C:$C,0))),"",INDEX('Policy Characteristics'!A:A,MATCH($C793,'Policy Characteristics'!$C:$C,0)))</f>
        <v>Industry</v>
      </c>
      <c r="B793" s="358" t="str">
        <f>IF(ISBLANK(INDEX('Policy Characteristics'!B:B,MATCH($C793,'Policy Characteristics'!$C:$C,0))),"",INDEX('Policy Characteristics'!B:B,MATCH($C793,'Policy Characteristics'!$C:$C,0)))</f>
        <v>Industry Energy Efficiency Standards</v>
      </c>
      <c r="C793" s="362" t="str">
        <f t="shared" si="38"/>
        <v>Percentage Improvement in Eqpt Efficiency Standards above BAU</v>
      </c>
      <c r="D793" s="9" t="s">
        <v>3226</v>
      </c>
      <c r="E793" s="53" t="s">
        <v>2464</v>
      </c>
      <c r="F793" s="195" t="s">
        <v>3190</v>
      </c>
      <c r="G793" s="53" t="s">
        <v>2472</v>
      </c>
      <c r="H793" s="54">
        <v>1029</v>
      </c>
      <c r="I793" s="53" t="s">
        <v>45</v>
      </c>
      <c r="J793" s="360" t="str">
        <f>IF(ISBLANK(INDEX('Policy Characteristics'!D:D,MATCH($C793,'Policy Characteristics'!$C:$C,0))),"",INDEX('Policy Characteristics'!D:D,MATCH($C793,'Policy Characteristics'!$C:$C,0)))</f>
        <v>Industry Energy Efficiency Standards</v>
      </c>
      <c r="K793" s="358" t="str">
        <f>IF(ISBLANK(INDEX('Policy Characteristics'!E:E,MATCH($C793,'Policy Characteristics'!$C:$C,0))),"",INDEX('Policy Characteristics'!E:E,MATCH($C793,'Policy Characteristics'!$C:$C,0)))</f>
        <v>indst efficiency standards</v>
      </c>
      <c r="L793" s="380">
        <f>IF(ISBLANK(INDEX('Policy Characteristics'!F:F,MATCH($C793,'Policy Characteristics'!$C:$C,0))),"",INDEX('Policy Characteristics'!F:F,MATCH($C793,'Policy Characteristics'!$C:$C,0)))</f>
        <v>0</v>
      </c>
      <c r="M793" s="380">
        <f>IF(ISBLANK(INDEX('Policy Characteristics'!G:G,MATCH($C793,'Policy Characteristics'!$C:$C,0))),"",INDEX('Policy Characteristics'!G:G,MATCH($C793,'Policy Characteristics'!$C:$C,0)))</f>
        <v>0.25</v>
      </c>
      <c r="N793" s="380">
        <f>IF(ISBLANK(INDEX('Policy Characteristics'!H:H,MATCH($C793,'Policy Characteristics'!$C:$C,0))),"",INDEX('Policy Characteristics'!H:H,MATCH($C793,'Policy Characteristics'!$C:$C,0)))</f>
        <v>0.01</v>
      </c>
      <c r="O793" s="358" t="str">
        <f>IF(ISBLANK(INDEX('Policy Characteristics'!I:I,MATCH($C793,'Policy Characteristics'!$C:$C,0))),"",INDEX('Policy Characteristics'!I:I,MATCH($C793,'Policy Characteristics'!$C:$C,0)))</f>
        <v>% reduction in energy use</v>
      </c>
      <c r="P793" s="358" t="str">
        <f>IF(ISBLANK(INDEX('Policy Characteristics'!J:J,MATCH($C793,'Policy Characteristics'!$C:$C,0))),"",INDEX('Policy Characteristics'!J:J,MATCH($C793,'Policy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93" s="358" t="str">
        <f>IF(ISBLANK(INDEX('Policy Characteristics'!K:K,MATCH($C793,'Policy Characteristics'!$C:$C,0))),"",INDEX('Policy Characteristics'!K:K,MATCH($C793,'Policy Characteristics'!$C:$C,0)))</f>
        <v>industry-ag-main.html#eff-stds</v>
      </c>
      <c r="R793" s="358" t="str">
        <f>IF(ISBLANK(INDEX('Policy Characteristics'!L:L,MATCH($C793,'Policy Characteristics'!$C:$C,0))),"",INDEX('Policy Characteristics'!L:L,MATCH($C793,'Policy Characteristics'!$C:$C,0)))</f>
        <v>industry-energy-efficiency-standards.html</v>
      </c>
    </row>
    <row r="794" spans="1:18" s="5" customFormat="1" x14ac:dyDescent="0.35">
      <c r="A794" s="358" t="str">
        <f>IF(ISBLANK(INDEX('Policy Characteristics'!A:A,MATCH($C794,'Policy Characteristics'!$C:$C,0))),"",INDEX('Policy Characteristics'!A:A,MATCH($C794,'Policy Characteristics'!$C:$C,0)))</f>
        <v>Industry</v>
      </c>
      <c r="B794" s="358" t="str">
        <f>IF(ISBLANK(INDEX('Policy Characteristics'!B:B,MATCH($C794,'Policy Characteristics'!$C:$C,0))),"",INDEX('Policy Characteristics'!B:B,MATCH($C794,'Policy Characteristics'!$C:$C,0)))</f>
        <v>Industry Energy Efficiency Standards</v>
      </c>
      <c r="C794" s="362" t="str">
        <f t="shared" si="38"/>
        <v>Percentage Improvement in Eqpt Efficiency Standards above BAU</v>
      </c>
      <c r="D794" s="9" t="s">
        <v>3226</v>
      </c>
      <c r="E794" s="53" t="s">
        <v>2465</v>
      </c>
      <c r="F794" s="195" t="s">
        <v>3190</v>
      </c>
      <c r="G794" s="53" t="s">
        <v>2473</v>
      </c>
      <c r="H794" s="54">
        <v>1030</v>
      </c>
      <c r="I794" s="53" t="s">
        <v>45</v>
      </c>
      <c r="J794" s="360" t="str">
        <f>IF(ISBLANK(INDEX('Policy Characteristics'!D:D,MATCH($C794,'Policy Characteristics'!$C:$C,0))),"",INDEX('Policy Characteristics'!D:D,MATCH($C794,'Policy Characteristics'!$C:$C,0)))</f>
        <v>Industry Energy Efficiency Standards</v>
      </c>
      <c r="K794" s="358" t="str">
        <f>IF(ISBLANK(INDEX('Policy Characteristics'!E:E,MATCH($C794,'Policy Characteristics'!$C:$C,0))),"",INDEX('Policy Characteristics'!E:E,MATCH($C794,'Policy Characteristics'!$C:$C,0)))</f>
        <v>indst efficiency standards</v>
      </c>
      <c r="L794" s="380">
        <f>IF(ISBLANK(INDEX('Policy Characteristics'!F:F,MATCH($C794,'Policy Characteristics'!$C:$C,0))),"",INDEX('Policy Characteristics'!F:F,MATCH($C794,'Policy Characteristics'!$C:$C,0)))</f>
        <v>0</v>
      </c>
      <c r="M794" s="380">
        <f>IF(ISBLANK(INDEX('Policy Characteristics'!G:G,MATCH($C794,'Policy Characteristics'!$C:$C,0))),"",INDEX('Policy Characteristics'!G:G,MATCH($C794,'Policy Characteristics'!$C:$C,0)))</f>
        <v>0.25</v>
      </c>
      <c r="N794" s="380">
        <f>IF(ISBLANK(INDEX('Policy Characteristics'!H:H,MATCH($C794,'Policy Characteristics'!$C:$C,0))),"",INDEX('Policy Characteristics'!H:H,MATCH($C794,'Policy Characteristics'!$C:$C,0)))</f>
        <v>0.01</v>
      </c>
      <c r="O794" s="358" t="str">
        <f>IF(ISBLANK(INDEX('Policy Characteristics'!I:I,MATCH($C794,'Policy Characteristics'!$C:$C,0))),"",INDEX('Policy Characteristics'!I:I,MATCH($C794,'Policy Characteristics'!$C:$C,0)))</f>
        <v>% reduction in energy use</v>
      </c>
      <c r="P794" s="358" t="str">
        <f>IF(ISBLANK(INDEX('Policy Characteristics'!J:J,MATCH($C794,'Policy Characteristics'!$C:$C,0))),"",INDEX('Policy Characteristics'!J:J,MATCH($C794,'Policy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94" s="358" t="str">
        <f>IF(ISBLANK(INDEX('Policy Characteristics'!K:K,MATCH($C794,'Policy Characteristics'!$C:$C,0))),"",INDEX('Policy Characteristics'!K:K,MATCH($C794,'Policy Characteristics'!$C:$C,0)))</f>
        <v>industry-ag-main.html#eff-stds</v>
      </c>
      <c r="R794" s="358" t="str">
        <f>IF(ISBLANK(INDEX('Policy Characteristics'!L:L,MATCH($C794,'Policy Characteristics'!$C:$C,0))),"",INDEX('Policy Characteristics'!L:L,MATCH($C794,'Policy Characteristics'!$C:$C,0)))</f>
        <v>industry-energy-efficiency-standards.html</v>
      </c>
    </row>
    <row r="795" spans="1:18" s="5" customFormat="1" x14ac:dyDescent="0.35">
      <c r="A795" s="358" t="str">
        <f>IF(ISBLANK(INDEX('Policy Characteristics'!A:A,MATCH($C795,'Policy Characteristics'!$C:$C,0))),"",INDEX('Policy Characteristics'!A:A,MATCH($C795,'Policy Characteristics'!$C:$C,0)))</f>
        <v>Industry</v>
      </c>
      <c r="B795" s="358" t="str">
        <f>IF(ISBLANK(INDEX('Policy Characteristics'!B:B,MATCH($C795,'Policy Characteristics'!$C:$C,0))),"",INDEX('Policy Characteristics'!B:B,MATCH($C795,'Policy Characteristics'!$C:$C,0)))</f>
        <v>Industry Energy Efficiency Standards</v>
      </c>
      <c r="C795" s="362" t="str">
        <f t="shared" si="38"/>
        <v>Percentage Improvement in Eqpt Efficiency Standards above BAU</v>
      </c>
      <c r="D795" s="9" t="s">
        <v>3226</v>
      </c>
      <c r="E795" s="53" t="s">
        <v>2466</v>
      </c>
      <c r="F795" s="195" t="s">
        <v>3190</v>
      </c>
      <c r="G795" s="53" t="s">
        <v>2470</v>
      </c>
      <c r="H795" s="54">
        <v>1031</v>
      </c>
      <c r="I795" s="53" t="s">
        <v>46</v>
      </c>
      <c r="J795" s="360" t="str">
        <f>IF(ISBLANK(INDEX('Policy Characteristics'!D:D,MATCH($C795,'Policy Characteristics'!$C:$C,0))),"",INDEX('Policy Characteristics'!D:D,MATCH($C795,'Policy Characteristics'!$C:$C,0)))</f>
        <v>Industry Energy Efficiency Standards</v>
      </c>
      <c r="K795" s="358" t="str">
        <f>IF(ISBLANK(INDEX('Policy Characteristics'!E:E,MATCH($C795,'Policy Characteristics'!$C:$C,0))),"",INDEX('Policy Characteristics'!E:E,MATCH($C795,'Policy Characteristics'!$C:$C,0)))</f>
        <v>indst efficiency standards</v>
      </c>
      <c r="L795" s="380">
        <f>IF(ISBLANK(INDEX('Policy Characteristics'!F:F,MATCH($C795,'Policy Characteristics'!$C:$C,0))),"",INDEX('Policy Characteristics'!F:F,MATCH($C795,'Policy Characteristics'!$C:$C,0)))</f>
        <v>0</v>
      </c>
      <c r="M795" s="380">
        <f>IF(ISBLANK(INDEX('Policy Characteristics'!G:G,MATCH($C795,'Policy Characteristics'!$C:$C,0))),"",INDEX('Policy Characteristics'!G:G,MATCH($C795,'Policy Characteristics'!$C:$C,0)))</f>
        <v>0.25</v>
      </c>
      <c r="N795" s="380">
        <f>IF(ISBLANK(INDEX('Policy Characteristics'!H:H,MATCH($C795,'Policy Characteristics'!$C:$C,0))),"",INDEX('Policy Characteristics'!H:H,MATCH($C795,'Policy Characteristics'!$C:$C,0)))</f>
        <v>0.01</v>
      </c>
      <c r="O795" s="358" t="str">
        <f>IF(ISBLANK(INDEX('Policy Characteristics'!I:I,MATCH($C795,'Policy Characteristics'!$C:$C,0))),"",INDEX('Policy Characteristics'!I:I,MATCH($C795,'Policy Characteristics'!$C:$C,0)))</f>
        <v>% reduction in energy use</v>
      </c>
      <c r="P795" s="358" t="str">
        <f>IF(ISBLANK(INDEX('Policy Characteristics'!J:J,MATCH($C795,'Policy Characteristics'!$C:$C,0))),"",INDEX('Policy Characteristics'!J:J,MATCH($C795,'Policy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95" s="358" t="str">
        <f>IF(ISBLANK(INDEX('Policy Characteristics'!K:K,MATCH($C795,'Policy Characteristics'!$C:$C,0))),"",INDEX('Policy Characteristics'!K:K,MATCH($C795,'Policy Characteristics'!$C:$C,0)))</f>
        <v>industry-ag-main.html#eff-stds</v>
      </c>
      <c r="R795" s="358" t="str">
        <f>IF(ISBLANK(INDEX('Policy Characteristics'!L:L,MATCH($C795,'Policy Characteristics'!$C:$C,0))),"",INDEX('Policy Characteristics'!L:L,MATCH($C795,'Policy Characteristics'!$C:$C,0)))</f>
        <v>industry-energy-efficiency-standards.html</v>
      </c>
    </row>
    <row r="796" spans="1:18" s="5" customFormat="1" x14ac:dyDescent="0.35">
      <c r="A796" s="358" t="str">
        <f>IF(ISBLANK(INDEX('Policy Characteristics'!A:A,MATCH($C796,'Policy Characteristics'!$C:$C,0))),"",INDEX('Policy Characteristics'!A:A,MATCH($C796,'Policy Characteristics'!$C:$C,0)))</f>
        <v>Industry</v>
      </c>
      <c r="B796" s="358" t="str">
        <f>IF(ISBLANK(INDEX('Policy Characteristics'!B:B,MATCH($C796,'Policy Characteristics'!$C:$C,0))),"",INDEX('Policy Characteristics'!B:B,MATCH($C796,'Policy Characteristics'!$C:$C,0)))</f>
        <v>Industry Energy Efficiency Standards</v>
      </c>
      <c r="C796" s="362" t="str">
        <f t="shared" si="38"/>
        <v>Percentage Improvement in Eqpt Efficiency Standards above BAU</v>
      </c>
      <c r="D796" s="9" t="s">
        <v>3226</v>
      </c>
      <c r="E796" s="53" t="s">
        <v>2467</v>
      </c>
      <c r="F796" s="195" t="s">
        <v>3190</v>
      </c>
      <c r="G796" s="53" t="s">
        <v>2471</v>
      </c>
      <c r="H796" s="54">
        <v>1032</v>
      </c>
      <c r="I796" s="53" t="s">
        <v>45</v>
      </c>
      <c r="J796" s="360" t="str">
        <f>IF(ISBLANK(INDEX('Policy Characteristics'!D:D,MATCH($C796,'Policy Characteristics'!$C:$C,0))),"",INDEX('Policy Characteristics'!D:D,MATCH($C796,'Policy Characteristics'!$C:$C,0)))</f>
        <v>Industry Energy Efficiency Standards</v>
      </c>
      <c r="K796" s="358" t="str">
        <f>IF(ISBLANK(INDEX('Policy Characteristics'!E:E,MATCH($C796,'Policy Characteristics'!$C:$C,0))),"",INDEX('Policy Characteristics'!E:E,MATCH($C796,'Policy Characteristics'!$C:$C,0)))</f>
        <v>indst efficiency standards</v>
      </c>
      <c r="L796" s="380">
        <f>IF(ISBLANK(INDEX('Policy Characteristics'!F:F,MATCH($C796,'Policy Characteristics'!$C:$C,0))),"",INDEX('Policy Characteristics'!F:F,MATCH($C796,'Policy Characteristics'!$C:$C,0)))</f>
        <v>0</v>
      </c>
      <c r="M796" s="380">
        <f>IF(ISBLANK(INDEX('Policy Characteristics'!G:G,MATCH($C796,'Policy Characteristics'!$C:$C,0))),"",INDEX('Policy Characteristics'!G:G,MATCH($C796,'Policy Characteristics'!$C:$C,0)))</f>
        <v>0.25</v>
      </c>
      <c r="N796" s="380">
        <f>IF(ISBLANK(INDEX('Policy Characteristics'!H:H,MATCH($C796,'Policy Characteristics'!$C:$C,0))),"",INDEX('Policy Characteristics'!H:H,MATCH($C796,'Policy Characteristics'!$C:$C,0)))</f>
        <v>0.01</v>
      </c>
      <c r="O796" s="358" t="str">
        <f>IF(ISBLANK(INDEX('Policy Characteristics'!I:I,MATCH($C796,'Policy Characteristics'!$C:$C,0))),"",INDEX('Policy Characteristics'!I:I,MATCH($C796,'Policy Characteristics'!$C:$C,0)))</f>
        <v>% reduction in energy use</v>
      </c>
      <c r="P796" s="358" t="str">
        <f>IF(ISBLANK(INDEX('Policy Characteristics'!J:J,MATCH($C796,'Policy Characteristics'!$C:$C,0))),"",INDEX('Policy Characteristics'!J:J,MATCH($C796,'Policy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96" s="358" t="str">
        <f>IF(ISBLANK(INDEX('Policy Characteristics'!K:K,MATCH($C796,'Policy Characteristics'!$C:$C,0))),"",INDEX('Policy Characteristics'!K:K,MATCH($C796,'Policy Characteristics'!$C:$C,0)))</f>
        <v>industry-ag-main.html#eff-stds</v>
      </c>
      <c r="R796" s="358" t="str">
        <f>IF(ISBLANK(INDEX('Policy Characteristics'!L:L,MATCH($C796,'Policy Characteristics'!$C:$C,0))),"",INDEX('Policy Characteristics'!L:L,MATCH($C796,'Policy Characteristics'!$C:$C,0)))</f>
        <v>industry-energy-efficiency-standards.html</v>
      </c>
    </row>
    <row r="797" spans="1:18" s="5" customFormat="1" x14ac:dyDescent="0.35">
      <c r="A797" s="358" t="str">
        <f>IF(ISBLANK(INDEX('Policy Characteristics'!A:A,MATCH($C797,'Policy Characteristics'!$C:$C,0))),"",INDEX('Policy Characteristics'!A:A,MATCH($C797,'Policy Characteristics'!$C:$C,0)))</f>
        <v>Industry</v>
      </c>
      <c r="B797" s="358" t="str">
        <f>IF(ISBLANK(INDEX('Policy Characteristics'!B:B,MATCH($C797,'Policy Characteristics'!$C:$C,0))),"",INDEX('Policy Characteristics'!B:B,MATCH($C797,'Policy Characteristics'!$C:$C,0)))</f>
        <v>Industry Energy Efficiency Standards</v>
      </c>
      <c r="C797" s="362" t="str">
        <f t="shared" si="38"/>
        <v>Percentage Improvement in Eqpt Efficiency Standards above BAU</v>
      </c>
      <c r="D797" s="9" t="s">
        <v>3226</v>
      </c>
      <c r="E797" s="53" t="s">
        <v>2468</v>
      </c>
      <c r="F797" s="195" t="s">
        <v>3190</v>
      </c>
      <c r="G797" s="53" t="s">
        <v>2474</v>
      </c>
      <c r="H797" s="54">
        <v>1033</v>
      </c>
      <c r="I797" s="53" t="s">
        <v>46</v>
      </c>
      <c r="J797" s="360" t="str">
        <f>IF(ISBLANK(INDEX('Policy Characteristics'!D:D,MATCH($C797,'Policy Characteristics'!$C:$C,0))),"",INDEX('Policy Characteristics'!D:D,MATCH($C797,'Policy Characteristics'!$C:$C,0)))</f>
        <v>Industry Energy Efficiency Standards</v>
      </c>
      <c r="K797" s="358" t="str">
        <f>IF(ISBLANK(INDEX('Policy Characteristics'!E:E,MATCH($C797,'Policy Characteristics'!$C:$C,0))),"",INDEX('Policy Characteristics'!E:E,MATCH($C797,'Policy Characteristics'!$C:$C,0)))</f>
        <v>indst efficiency standards</v>
      </c>
      <c r="L797" s="380">
        <f>IF(ISBLANK(INDEX('Policy Characteristics'!F:F,MATCH($C797,'Policy Characteristics'!$C:$C,0))),"",INDEX('Policy Characteristics'!F:F,MATCH($C797,'Policy Characteristics'!$C:$C,0)))</f>
        <v>0</v>
      </c>
      <c r="M797" s="380">
        <f>IF(ISBLANK(INDEX('Policy Characteristics'!G:G,MATCH($C797,'Policy Characteristics'!$C:$C,0))),"",INDEX('Policy Characteristics'!G:G,MATCH($C797,'Policy Characteristics'!$C:$C,0)))</f>
        <v>0.25</v>
      </c>
      <c r="N797" s="380">
        <f>IF(ISBLANK(INDEX('Policy Characteristics'!H:H,MATCH($C797,'Policy Characteristics'!$C:$C,0))),"",INDEX('Policy Characteristics'!H:H,MATCH($C797,'Policy Characteristics'!$C:$C,0)))</f>
        <v>0.01</v>
      </c>
      <c r="O797" s="358" t="str">
        <f>IF(ISBLANK(INDEX('Policy Characteristics'!I:I,MATCH($C797,'Policy Characteristics'!$C:$C,0))),"",INDEX('Policy Characteristics'!I:I,MATCH($C797,'Policy Characteristics'!$C:$C,0)))</f>
        <v>% reduction in energy use</v>
      </c>
      <c r="P797" s="358" t="str">
        <f>IF(ISBLANK(INDEX('Policy Characteristics'!J:J,MATCH($C797,'Policy Characteristics'!$C:$C,0))),"",INDEX('Policy Characteristics'!J:J,MATCH($C797,'Policy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97" s="358" t="str">
        <f>IF(ISBLANK(INDEX('Policy Characteristics'!K:K,MATCH($C797,'Policy Characteristics'!$C:$C,0))),"",INDEX('Policy Characteristics'!K:K,MATCH($C797,'Policy Characteristics'!$C:$C,0)))</f>
        <v>industry-ag-main.html#eff-stds</v>
      </c>
      <c r="R797" s="358" t="str">
        <f>IF(ISBLANK(INDEX('Policy Characteristics'!L:L,MATCH($C797,'Policy Characteristics'!$C:$C,0))),"",INDEX('Policy Characteristics'!L:L,MATCH($C797,'Policy Characteristics'!$C:$C,0)))</f>
        <v>industry-energy-efficiency-standards.html</v>
      </c>
    </row>
    <row r="798" spans="1:18" s="5" customFormat="1" x14ac:dyDescent="0.35">
      <c r="A798" s="358" t="str">
        <f>IF(ISBLANK(INDEX('Policy Characteristics'!A:A,MATCH($C798,'Policy Characteristics'!$C:$C,0))),"",INDEX('Policy Characteristics'!A:A,MATCH($C798,'Policy Characteristics'!$C:$C,0)))</f>
        <v>Industry</v>
      </c>
      <c r="B798" s="358" t="str">
        <f>IF(ISBLANK(INDEX('Policy Characteristics'!B:B,MATCH($C798,'Policy Characteristics'!$C:$C,0))),"",INDEX('Policy Characteristics'!B:B,MATCH($C798,'Policy Characteristics'!$C:$C,0)))</f>
        <v>Industry Energy Efficiency Standards</v>
      </c>
      <c r="C798" s="362" t="str">
        <f t="shared" si="38"/>
        <v>Percentage Improvement in Eqpt Efficiency Standards above BAU</v>
      </c>
      <c r="D798" s="9" t="s">
        <v>3226</v>
      </c>
      <c r="E798" s="53" t="s">
        <v>2805</v>
      </c>
      <c r="F798" s="195" t="s">
        <v>3190</v>
      </c>
      <c r="G798" s="53" t="s">
        <v>2808</v>
      </c>
      <c r="H798" s="54">
        <v>1034</v>
      </c>
      <c r="I798" s="53" t="s">
        <v>46</v>
      </c>
      <c r="J798" s="360" t="str">
        <f>IF(ISBLANK(INDEX('Policy Characteristics'!D:D,MATCH($C798,'Policy Characteristics'!$C:$C,0))),"",INDEX('Policy Characteristics'!D:D,MATCH($C798,'Policy Characteristics'!$C:$C,0)))</f>
        <v>Industry Energy Efficiency Standards</v>
      </c>
      <c r="K798" s="358" t="str">
        <f>IF(ISBLANK(INDEX('Policy Characteristics'!E:E,MATCH($C798,'Policy Characteristics'!$C:$C,0))),"",INDEX('Policy Characteristics'!E:E,MATCH($C798,'Policy Characteristics'!$C:$C,0)))</f>
        <v>indst efficiency standards</v>
      </c>
      <c r="L798" s="380">
        <f>IF(ISBLANK(INDEX('Policy Characteristics'!F:F,MATCH($C798,'Policy Characteristics'!$C:$C,0))),"",INDEX('Policy Characteristics'!F:F,MATCH($C798,'Policy Characteristics'!$C:$C,0)))</f>
        <v>0</v>
      </c>
      <c r="M798" s="380">
        <f>IF(ISBLANK(INDEX('Policy Characteristics'!G:G,MATCH($C798,'Policy Characteristics'!$C:$C,0))),"",INDEX('Policy Characteristics'!G:G,MATCH($C798,'Policy Characteristics'!$C:$C,0)))</f>
        <v>0.25</v>
      </c>
      <c r="N798" s="380">
        <f>IF(ISBLANK(INDEX('Policy Characteristics'!H:H,MATCH($C798,'Policy Characteristics'!$C:$C,0))),"",INDEX('Policy Characteristics'!H:H,MATCH($C798,'Policy Characteristics'!$C:$C,0)))</f>
        <v>0.01</v>
      </c>
      <c r="O798" s="358" t="str">
        <f>IF(ISBLANK(INDEX('Policy Characteristics'!I:I,MATCH($C798,'Policy Characteristics'!$C:$C,0))),"",INDEX('Policy Characteristics'!I:I,MATCH($C798,'Policy Characteristics'!$C:$C,0)))</f>
        <v>% reduction in energy use</v>
      </c>
      <c r="P798" s="358" t="str">
        <f>IF(ISBLANK(INDEX('Policy Characteristics'!J:J,MATCH($C798,'Policy Characteristics'!$C:$C,0))),"",INDEX('Policy Characteristics'!J:J,MATCH($C798,'Policy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98" s="358" t="str">
        <f>IF(ISBLANK(INDEX('Policy Characteristics'!K:K,MATCH($C798,'Policy Characteristics'!$C:$C,0))),"",INDEX('Policy Characteristics'!K:K,MATCH($C798,'Policy Characteristics'!$C:$C,0)))</f>
        <v>industry-ag-main.html#eff-stds</v>
      </c>
      <c r="R798" s="358" t="str">
        <f>IF(ISBLANK(INDEX('Policy Characteristics'!L:L,MATCH($C798,'Policy Characteristics'!$C:$C,0))),"",INDEX('Policy Characteristics'!L:L,MATCH($C798,'Policy Characteristics'!$C:$C,0)))</f>
        <v>industry-energy-efficiency-standards.html</v>
      </c>
    </row>
    <row r="799" spans="1:18" s="5" customFormat="1" x14ac:dyDescent="0.35">
      <c r="A799" s="358" t="str">
        <f>IF(ISBLANK(INDEX('Policy Characteristics'!A:A,MATCH($C799,'Policy Characteristics'!$C:$C,0))),"",INDEX('Policy Characteristics'!A:A,MATCH($C799,'Policy Characteristics'!$C:$C,0)))</f>
        <v>Industry</v>
      </c>
      <c r="B799" s="358" t="str">
        <f>IF(ISBLANK(INDEX('Policy Characteristics'!B:B,MATCH($C799,'Policy Characteristics'!$C:$C,0))),"",INDEX('Policy Characteristics'!B:B,MATCH($C799,'Policy Characteristics'!$C:$C,0)))</f>
        <v>Industry Energy Efficiency Standards</v>
      </c>
      <c r="C799" s="362" t="str">
        <f t="shared" si="38"/>
        <v>Percentage Improvement in Eqpt Efficiency Standards above BAU</v>
      </c>
      <c r="D799" s="9" t="s">
        <v>3226</v>
      </c>
      <c r="E799" s="53" t="s">
        <v>2806</v>
      </c>
      <c r="F799" s="195" t="s">
        <v>3190</v>
      </c>
      <c r="G799" s="53" t="s">
        <v>2810</v>
      </c>
      <c r="H799" s="54">
        <v>1035</v>
      </c>
      <c r="I799" s="53" t="s">
        <v>45</v>
      </c>
      <c r="J799" s="360" t="str">
        <f>IF(ISBLANK(INDEX('Policy Characteristics'!D:D,MATCH($C799,'Policy Characteristics'!$C:$C,0))),"",INDEX('Policy Characteristics'!D:D,MATCH($C799,'Policy Characteristics'!$C:$C,0)))</f>
        <v>Industry Energy Efficiency Standards</v>
      </c>
      <c r="K799" s="358" t="str">
        <f>IF(ISBLANK(INDEX('Policy Characteristics'!E:E,MATCH($C799,'Policy Characteristics'!$C:$C,0))),"",INDEX('Policy Characteristics'!E:E,MATCH($C799,'Policy Characteristics'!$C:$C,0)))</f>
        <v>indst efficiency standards</v>
      </c>
      <c r="L799" s="380">
        <f>IF(ISBLANK(INDEX('Policy Characteristics'!F:F,MATCH($C799,'Policy Characteristics'!$C:$C,0))),"",INDEX('Policy Characteristics'!F:F,MATCH($C799,'Policy Characteristics'!$C:$C,0)))</f>
        <v>0</v>
      </c>
      <c r="M799" s="380">
        <f>IF(ISBLANK(INDEX('Policy Characteristics'!G:G,MATCH($C799,'Policy Characteristics'!$C:$C,0))),"",INDEX('Policy Characteristics'!G:G,MATCH($C799,'Policy Characteristics'!$C:$C,0)))</f>
        <v>0.25</v>
      </c>
      <c r="N799" s="380">
        <f>IF(ISBLANK(INDEX('Policy Characteristics'!H:H,MATCH($C799,'Policy Characteristics'!$C:$C,0))),"",INDEX('Policy Characteristics'!H:H,MATCH($C799,'Policy Characteristics'!$C:$C,0)))</f>
        <v>0.01</v>
      </c>
      <c r="O799" s="358" t="str">
        <f>IF(ISBLANK(INDEX('Policy Characteristics'!I:I,MATCH($C799,'Policy Characteristics'!$C:$C,0))),"",INDEX('Policy Characteristics'!I:I,MATCH($C799,'Policy Characteristics'!$C:$C,0)))</f>
        <v>% reduction in energy use</v>
      </c>
      <c r="P799" s="358" t="str">
        <f>IF(ISBLANK(INDEX('Policy Characteristics'!J:J,MATCH($C799,'Policy Characteristics'!$C:$C,0))),"",INDEX('Policy Characteristics'!J:J,MATCH($C799,'Policy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99" s="358" t="str">
        <f>IF(ISBLANK(INDEX('Policy Characteristics'!K:K,MATCH($C799,'Policy Characteristics'!$C:$C,0))),"",INDEX('Policy Characteristics'!K:K,MATCH($C799,'Policy Characteristics'!$C:$C,0)))</f>
        <v>industry-ag-main.html#eff-stds</v>
      </c>
      <c r="R799" s="358" t="str">
        <f>IF(ISBLANK(INDEX('Policy Characteristics'!L:L,MATCH($C799,'Policy Characteristics'!$C:$C,0))),"",INDEX('Policy Characteristics'!L:L,MATCH($C799,'Policy Characteristics'!$C:$C,0)))</f>
        <v>industry-energy-efficiency-standards.html</v>
      </c>
    </row>
    <row r="800" spans="1:18" s="5" customFormat="1" x14ac:dyDescent="0.35">
      <c r="A800" s="358" t="str">
        <f>IF(ISBLANK(INDEX('Policy Characteristics'!A:A,MATCH($C800,'Policy Characteristics'!$C:$C,0))),"",INDEX('Policy Characteristics'!A:A,MATCH($C800,'Policy Characteristics'!$C:$C,0)))</f>
        <v>Industry</v>
      </c>
      <c r="B800" s="358" t="str">
        <f>IF(ISBLANK(INDEX('Policy Characteristics'!B:B,MATCH($C800,'Policy Characteristics'!$C:$C,0))),"",INDEX('Policy Characteristics'!B:B,MATCH($C800,'Policy Characteristics'!$C:$C,0)))</f>
        <v>Industry Energy Efficiency Standards</v>
      </c>
      <c r="C800" s="362" t="str">
        <f t="shared" si="38"/>
        <v>Percentage Improvement in Eqpt Efficiency Standards above BAU</v>
      </c>
      <c r="D800" s="9" t="s">
        <v>3226</v>
      </c>
      <c r="E800" s="53" t="s">
        <v>2807</v>
      </c>
      <c r="F800" s="195" t="s">
        <v>3190</v>
      </c>
      <c r="G800" s="53" t="s">
        <v>2811</v>
      </c>
      <c r="H800" s="54">
        <v>1036</v>
      </c>
      <c r="I800" s="53" t="s">
        <v>45</v>
      </c>
      <c r="J800" s="360" t="str">
        <f>IF(ISBLANK(INDEX('Policy Characteristics'!D:D,MATCH($C800,'Policy Characteristics'!$C:$C,0))),"",INDEX('Policy Characteristics'!D:D,MATCH($C800,'Policy Characteristics'!$C:$C,0)))</f>
        <v>Industry Energy Efficiency Standards</v>
      </c>
      <c r="K800" s="358" t="str">
        <f>IF(ISBLANK(INDEX('Policy Characteristics'!E:E,MATCH($C800,'Policy Characteristics'!$C:$C,0))),"",INDEX('Policy Characteristics'!E:E,MATCH($C800,'Policy Characteristics'!$C:$C,0)))</f>
        <v>indst efficiency standards</v>
      </c>
      <c r="L800" s="380">
        <f>IF(ISBLANK(INDEX('Policy Characteristics'!F:F,MATCH($C800,'Policy Characteristics'!$C:$C,0))),"",INDEX('Policy Characteristics'!F:F,MATCH($C800,'Policy Characteristics'!$C:$C,0)))</f>
        <v>0</v>
      </c>
      <c r="M800" s="380">
        <f>IF(ISBLANK(INDEX('Policy Characteristics'!G:G,MATCH($C800,'Policy Characteristics'!$C:$C,0))),"",INDEX('Policy Characteristics'!G:G,MATCH($C800,'Policy Characteristics'!$C:$C,0)))</f>
        <v>0.25</v>
      </c>
      <c r="N800" s="380">
        <f>IF(ISBLANK(INDEX('Policy Characteristics'!H:H,MATCH($C800,'Policy Characteristics'!$C:$C,0))),"",INDEX('Policy Characteristics'!H:H,MATCH($C800,'Policy Characteristics'!$C:$C,0)))</f>
        <v>0.01</v>
      </c>
      <c r="O800" s="358" t="str">
        <f>IF(ISBLANK(INDEX('Policy Characteristics'!I:I,MATCH($C800,'Policy Characteristics'!$C:$C,0))),"",INDEX('Policy Characteristics'!I:I,MATCH($C800,'Policy Characteristics'!$C:$C,0)))</f>
        <v>% reduction in energy use</v>
      </c>
      <c r="P800" s="358" t="str">
        <f>IF(ISBLANK(INDEX('Policy Characteristics'!J:J,MATCH($C800,'Policy Characteristics'!$C:$C,0))),"",INDEX('Policy Characteristics'!J:J,MATCH($C800,'Policy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00" s="358" t="str">
        <f>IF(ISBLANK(INDEX('Policy Characteristics'!K:K,MATCH($C800,'Policy Characteristics'!$C:$C,0))),"",INDEX('Policy Characteristics'!K:K,MATCH($C800,'Policy Characteristics'!$C:$C,0)))</f>
        <v>industry-ag-main.html#eff-stds</v>
      </c>
      <c r="R800" s="358" t="str">
        <f>IF(ISBLANK(INDEX('Policy Characteristics'!L:L,MATCH($C800,'Policy Characteristics'!$C:$C,0))),"",INDEX('Policy Characteristics'!L:L,MATCH($C800,'Policy Characteristics'!$C:$C,0)))</f>
        <v>industry-energy-efficiency-standards.html</v>
      </c>
    </row>
    <row r="801" spans="1:18" s="5" customFormat="1" x14ac:dyDescent="0.35">
      <c r="A801" s="358" t="str">
        <f>IF(ISBLANK(INDEX('Policy Characteristics'!A:A,MATCH($C801,'Policy Characteristics'!$C:$C,0))),"",INDEX('Policy Characteristics'!A:A,MATCH($C801,'Policy Characteristics'!$C:$C,0)))</f>
        <v>Industry</v>
      </c>
      <c r="B801" s="358" t="str">
        <f>IF(ISBLANK(INDEX('Policy Characteristics'!B:B,MATCH($C801,'Policy Characteristics'!$C:$C,0))),"",INDEX('Policy Characteristics'!B:B,MATCH($C801,'Policy Characteristics'!$C:$C,0)))</f>
        <v>Industry Energy Efficiency Standards</v>
      </c>
      <c r="C801" s="362" t="str">
        <f t="shared" si="38"/>
        <v>Percentage Improvement in Eqpt Efficiency Standards above BAU</v>
      </c>
      <c r="D801" s="9" t="s">
        <v>3226</v>
      </c>
      <c r="E801" s="53" t="s">
        <v>2804</v>
      </c>
      <c r="F801" s="195" t="s">
        <v>3190</v>
      </c>
      <c r="G801" s="53" t="s">
        <v>2809</v>
      </c>
      <c r="H801" s="54">
        <v>1037</v>
      </c>
      <c r="I801" s="53" t="s">
        <v>46</v>
      </c>
      <c r="J801" s="360" t="str">
        <f>IF(ISBLANK(INDEX('Policy Characteristics'!D:D,MATCH($C801,'Policy Characteristics'!$C:$C,0))),"",INDEX('Policy Characteristics'!D:D,MATCH($C801,'Policy Characteristics'!$C:$C,0)))</f>
        <v>Industry Energy Efficiency Standards</v>
      </c>
      <c r="K801" s="358" t="str">
        <f>IF(ISBLANK(INDEX('Policy Characteristics'!E:E,MATCH($C801,'Policy Characteristics'!$C:$C,0))),"",INDEX('Policy Characteristics'!E:E,MATCH($C801,'Policy Characteristics'!$C:$C,0)))</f>
        <v>indst efficiency standards</v>
      </c>
      <c r="L801" s="380">
        <f>IF(ISBLANK(INDEX('Policy Characteristics'!F:F,MATCH($C801,'Policy Characteristics'!$C:$C,0))),"",INDEX('Policy Characteristics'!F:F,MATCH($C801,'Policy Characteristics'!$C:$C,0)))</f>
        <v>0</v>
      </c>
      <c r="M801" s="380">
        <f>IF(ISBLANK(INDEX('Policy Characteristics'!G:G,MATCH($C801,'Policy Characteristics'!$C:$C,0))),"",INDEX('Policy Characteristics'!G:G,MATCH($C801,'Policy Characteristics'!$C:$C,0)))</f>
        <v>0.25</v>
      </c>
      <c r="N801" s="380">
        <f>IF(ISBLANK(INDEX('Policy Characteristics'!H:H,MATCH($C801,'Policy Characteristics'!$C:$C,0))),"",INDEX('Policy Characteristics'!H:H,MATCH($C801,'Policy Characteristics'!$C:$C,0)))</f>
        <v>0.01</v>
      </c>
      <c r="O801" s="358" t="str">
        <f>IF(ISBLANK(INDEX('Policy Characteristics'!I:I,MATCH($C801,'Policy Characteristics'!$C:$C,0))),"",INDEX('Policy Characteristics'!I:I,MATCH($C801,'Policy Characteristics'!$C:$C,0)))</f>
        <v>% reduction in energy use</v>
      </c>
      <c r="P801" s="358" t="str">
        <f>IF(ISBLANK(INDEX('Policy Characteristics'!J:J,MATCH($C801,'Policy Characteristics'!$C:$C,0))),"",INDEX('Policy Characteristics'!J:J,MATCH($C801,'Policy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01" s="358" t="str">
        <f>IF(ISBLANK(INDEX('Policy Characteristics'!K:K,MATCH($C801,'Policy Characteristics'!$C:$C,0))),"",INDEX('Policy Characteristics'!K:K,MATCH($C801,'Policy Characteristics'!$C:$C,0)))</f>
        <v>industry-ag-main.html#eff-stds</v>
      </c>
      <c r="R801" s="358" t="str">
        <f>IF(ISBLANK(INDEX('Policy Characteristics'!L:L,MATCH($C801,'Policy Characteristics'!$C:$C,0))),"",INDEX('Policy Characteristics'!L:L,MATCH($C801,'Policy Characteristics'!$C:$C,0)))</f>
        <v>industry-energy-efficiency-standards.html</v>
      </c>
    </row>
    <row r="802" spans="1:18" s="5" customFormat="1" x14ac:dyDescent="0.35">
      <c r="A802" s="358" t="str">
        <f>IF(ISBLANK(INDEX('Policy Characteristics'!A:A,MATCH($C802,'Policy Characteristics'!$C:$C,0))),"",INDEX('Policy Characteristics'!A:A,MATCH($C802,'Policy Characteristics'!$C:$C,0)))</f>
        <v>Industry</v>
      </c>
      <c r="B802" s="358" t="str">
        <f>IF(ISBLANK(INDEX('Policy Characteristics'!B:B,MATCH($C802,'Policy Characteristics'!$C:$C,0))),"",INDEX('Policy Characteristics'!B:B,MATCH($C802,'Policy Characteristics'!$C:$C,0)))</f>
        <v>Industry Energy Efficiency Standards</v>
      </c>
      <c r="C802" s="362" t="str">
        <f t="shared" si="38"/>
        <v>Percentage Improvement in Eqpt Efficiency Standards above BAU</v>
      </c>
      <c r="D802" s="9" t="s">
        <v>3227</v>
      </c>
      <c r="E802" s="53" t="s">
        <v>2463</v>
      </c>
      <c r="F802" s="195" t="s">
        <v>3191</v>
      </c>
      <c r="G802" s="53" t="s">
        <v>2469</v>
      </c>
      <c r="H802" s="54">
        <v>1038</v>
      </c>
      <c r="I802" s="53" t="s">
        <v>45</v>
      </c>
      <c r="J802" s="360" t="str">
        <f>IF(ISBLANK(INDEX('Policy Characteristics'!D:D,MATCH($C802,'Policy Characteristics'!$C:$C,0))),"",INDEX('Policy Characteristics'!D:D,MATCH($C802,'Policy Characteristics'!$C:$C,0)))</f>
        <v>Industry Energy Efficiency Standards</v>
      </c>
      <c r="K802" s="358" t="str">
        <f>IF(ISBLANK(INDEX('Policy Characteristics'!E:E,MATCH($C802,'Policy Characteristics'!$C:$C,0))),"",INDEX('Policy Characteristics'!E:E,MATCH($C802,'Policy Characteristics'!$C:$C,0)))</f>
        <v>indst efficiency standards</v>
      </c>
      <c r="L802" s="380">
        <f>IF(ISBLANK(INDEX('Policy Characteristics'!F:F,MATCH($C802,'Policy Characteristics'!$C:$C,0))),"",INDEX('Policy Characteristics'!F:F,MATCH($C802,'Policy Characteristics'!$C:$C,0)))</f>
        <v>0</v>
      </c>
      <c r="M802" s="380">
        <f>IF(ISBLANK(INDEX('Policy Characteristics'!G:G,MATCH($C802,'Policy Characteristics'!$C:$C,0))),"",INDEX('Policy Characteristics'!G:G,MATCH($C802,'Policy Characteristics'!$C:$C,0)))</f>
        <v>0.25</v>
      </c>
      <c r="N802" s="380">
        <f>IF(ISBLANK(INDEX('Policy Characteristics'!H:H,MATCH($C802,'Policy Characteristics'!$C:$C,0))),"",INDEX('Policy Characteristics'!H:H,MATCH($C802,'Policy Characteristics'!$C:$C,0)))</f>
        <v>0.01</v>
      </c>
      <c r="O802" s="358" t="str">
        <f>IF(ISBLANK(INDEX('Policy Characteristics'!I:I,MATCH($C802,'Policy Characteristics'!$C:$C,0))),"",INDEX('Policy Characteristics'!I:I,MATCH($C802,'Policy Characteristics'!$C:$C,0)))</f>
        <v>% reduction in energy use</v>
      </c>
      <c r="P802" s="358" t="str">
        <f>IF(ISBLANK(INDEX('Policy Characteristics'!J:J,MATCH($C802,'Policy Characteristics'!$C:$C,0))),"",INDEX('Policy Characteristics'!J:J,MATCH($C802,'Policy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02" s="358" t="str">
        <f>IF(ISBLANK(INDEX('Policy Characteristics'!K:K,MATCH($C802,'Policy Characteristics'!$C:$C,0))),"",INDEX('Policy Characteristics'!K:K,MATCH($C802,'Policy Characteristics'!$C:$C,0)))</f>
        <v>industry-ag-main.html#eff-stds</v>
      </c>
      <c r="R802" s="358" t="str">
        <f>IF(ISBLANK(INDEX('Policy Characteristics'!L:L,MATCH($C802,'Policy Characteristics'!$C:$C,0))),"",INDEX('Policy Characteristics'!L:L,MATCH($C802,'Policy Characteristics'!$C:$C,0)))</f>
        <v>industry-energy-efficiency-standards.html</v>
      </c>
    </row>
    <row r="803" spans="1:18" s="5" customFormat="1" x14ac:dyDescent="0.35">
      <c r="A803" s="358" t="str">
        <f>IF(ISBLANK(INDEX('Policy Characteristics'!A:A,MATCH($C803,'Policy Characteristics'!$C:$C,0))),"",INDEX('Policy Characteristics'!A:A,MATCH($C803,'Policy Characteristics'!$C:$C,0)))</f>
        <v>Industry</v>
      </c>
      <c r="B803" s="358" t="str">
        <f>IF(ISBLANK(INDEX('Policy Characteristics'!B:B,MATCH($C803,'Policy Characteristics'!$C:$C,0))),"",INDEX('Policy Characteristics'!B:B,MATCH($C803,'Policy Characteristics'!$C:$C,0)))</f>
        <v>Industry Energy Efficiency Standards</v>
      </c>
      <c r="C803" s="362" t="str">
        <f t="shared" si="38"/>
        <v>Percentage Improvement in Eqpt Efficiency Standards above BAU</v>
      </c>
      <c r="D803" s="9" t="s">
        <v>3227</v>
      </c>
      <c r="E803" s="53" t="s">
        <v>2464</v>
      </c>
      <c r="F803" s="195" t="s">
        <v>3191</v>
      </c>
      <c r="G803" s="53" t="s">
        <v>2472</v>
      </c>
      <c r="H803" s="54">
        <v>1039</v>
      </c>
      <c r="I803" s="53" t="s">
        <v>45</v>
      </c>
      <c r="J803" s="360" t="str">
        <f>IF(ISBLANK(INDEX('Policy Characteristics'!D:D,MATCH($C803,'Policy Characteristics'!$C:$C,0))),"",INDEX('Policy Characteristics'!D:D,MATCH($C803,'Policy Characteristics'!$C:$C,0)))</f>
        <v>Industry Energy Efficiency Standards</v>
      </c>
      <c r="K803" s="358" t="str">
        <f>IF(ISBLANK(INDEX('Policy Characteristics'!E:E,MATCH($C803,'Policy Characteristics'!$C:$C,0))),"",INDEX('Policy Characteristics'!E:E,MATCH($C803,'Policy Characteristics'!$C:$C,0)))</f>
        <v>indst efficiency standards</v>
      </c>
      <c r="L803" s="380">
        <f>IF(ISBLANK(INDEX('Policy Characteristics'!F:F,MATCH($C803,'Policy Characteristics'!$C:$C,0))),"",INDEX('Policy Characteristics'!F:F,MATCH($C803,'Policy Characteristics'!$C:$C,0)))</f>
        <v>0</v>
      </c>
      <c r="M803" s="380">
        <f>IF(ISBLANK(INDEX('Policy Characteristics'!G:G,MATCH($C803,'Policy Characteristics'!$C:$C,0))),"",INDEX('Policy Characteristics'!G:G,MATCH($C803,'Policy Characteristics'!$C:$C,0)))</f>
        <v>0.25</v>
      </c>
      <c r="N803" s="380">
        <f>IF(ISBLANK(INDEX('Policy Characteristics'!H:H,MATCH($C803,'Policy Characteristics'!$C:$C,0))),"",INDEX('Policy Characteristics'!H:H,MATCH($C803,'Policy Characteristics'!$C:$C,0)))</f>
        <v>0.01</v>
      </c>
      <c r="O803" s="358" t="str">
        <f>IF(ISBLANK(INDEX('Policy Characteristics'!I:I,MATCH($C803,'Policy Characteristics'!$C:$C,0))),"",INDEX('Policy Characteristics'!I:I,MATCH($C803,'Policy Characteristics'!$C:$C,0)))</f>
        <v>% reduction in energy use</v>
      </c>
      <c r="P803" s="358" t="str">
        <f>IF(ISBLANK(INDEX('Policy Characteristics'!J:J,MATCH($C803,'Policy Characteristics'!$C:$C,0))),"",INDEX('Policy Characteristics'!J:J,MATCH($C803,'Policy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03" s="358" t="str">
        <f>IF(ISBLANK(INDEX('Policy Characteristics'!K:K,MATCH($C803,'Policy Characteristics'!$C:$C,0))),"",INDEX('Policy Characteristics'!K:K,MATCH($C803,'Policy Characteristics'!$C:$C,0)))</f>
        <v>industry-ag-main.html#eff-stds</v>
      </c>
      <c r="R803" s="358" t="str">
        <f>IF(ISBLANK(INDEX('Policy Characteristics'!L:L,MATCH($C803,'Policy Characteristics'!$C:$C,0))),"",INDEX('Policy Characteristics'!L:L,MATCH($C803,'Policy Characteristics'!$C:$C,0)))</f>
        <v>industry-energy-efficiency-standards.html</v>
      </c>
    </row>
    <row r="804" spans="1:18" s="5" customFormat="1" x14ac:dyDescent="0.35">
      <c r="A804" s="358" t="str">
        <f>IF(ISBLANK(INDEX('Policy Characteristics'!A:A,MATCH($C804,'Policy Characteristics'!$C:$C,0))),"",INDEX('Policy Characteristics'!A:A,MATCH($C804,'Policy Characteristics'!$C:$C,0)))</f>
        <v>Industry</v>
      </c>
      <c r="B804" s="358" t="str">
        <f>IF(ISBLANK(INDEX('Policy Characteristics'!B:B,MATCH($C804,'Policy Characteristics'!$C:$C,0))),"",INDEX('Policy Characteristics'!B:B,MATCH($C804,'Policy Characteristics'!$C:$C,0)))</f>
        <v>Industry Energy Efficiency Standards</v>
      </c>
      <c r="C804" s="362" t="str">
        <f t="shared" si="38"/>
        <v>Percentage Improvement in Eqpt Efficiency Standards above BAU</v>
      </c>
      <c r="D804" s="9" t="s">
        <v>3227</v>
      </c>
      <c r="E804" s="53" t="s">
        <v>2465</v>
      </c>
      <c r="F804" s="195" t="s">
        <v>3191</v>
      </c>
      <c r="G804" s="53" t="s">
        <v>2473</v>
      </c>
      <c r="H804" s="54">
        <v>1040</v>
      </c>
      <c r="I804" s="53" t="s">
        <v>45</v>
      </c>
      <c r="J804" s="360" t="str">
        <f>IF(ISBLANK(INDEX('Policy Characteristics'!D:D,MATCH($C804,'Policy Characteristics'!$C:$C,0))),"",INDEX('Policy Characteristics'!D:D,MATCH($C804,'Policy Characteristics'!$C:$C,0)))</f>
        <v>Industry Energy Efficiency Standards</v>
      </c>
      <c r="K804" s="358" t="str">
        <f>IF(ISBLANK(INDEX('Policy Characteristics'!E:E,MATCH($C804,'Policy Characteristics'!$C:$C,0))),"",INDEX('Policy Characteristics'!E:E,MATCH($C804,'Policy Characteristics'!$C:$C,0)))</f>
        <v>indst efficiency standards</v>
      </c>
      <c r="L804" s="380">
        <f>IF(ISBLANK(INDEX('Policy Characteristics'!F:F,MATCH($C804,'Policy Characteristics'!$C:$C,0))),"",INDEX('Policy Characteristics'!F:F,MATCH($C804,'Policy Characteristics'!$C:$C,0)))</f>
        <v>0</v>
      </c>
      <c r="M804" s="380">
        <f>IF(ISBLANK(INDEX('Policy Characteristics'!G:G,MATCH($C804,'Policy Characteristics'!$C:$C,0))),"",INDEX('Policy Characteristics'!G:G,MATCH($C804,'Policy Characteristics'!$C:$C,0)))</f>
        <v>0.25</v>
      </c>
      <c r="N804" s="380">
        <f>IF(ISBLANK(INDEX('Policy Characteristics'!H:H,MATCH($C804,'Policy Characteristics'!$C:$C,0))),"",INDEX('Policy Characteristics'!H:H,MATCH($C804,'Policy Characteristics'!$C:$C,0)))</f>
        <v>0.01</v>
      </c>
      <c r="O804" s="358" t="str">
        <f>IF(ISBLANK(INDEX('Policy Characteristics'!I:I,MATCH($C804,'Policy Characteristics'!$C:$C,0))),"",INDEX('Policy Characteristics'!I:I,MATCH($C804,'Policy Characteristics'!$C:$C,0)))</f>
        <v>% reduction in energy use</v>
      </c>
      <c r="P804" s="358" t="str">
        <f>IF(ISBLANK(INDEX('Policy Characteristics'!J:J,MATCH($C804,'Policy Characteristics'!$C:$C,0))),"",INDEX('Policy Characteristics'!J:J,MATCH($C804,'Policy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04" s="358" t="str">
        <f>IF(ISBLANK(INDEX('Policy Characteristics'!K:K,MATCH($C804,'Policy Characteristics'!$C:$C,0))),"",INDEX('Policy Characteristics'!K:K,MATCH($C804,'Policy Characteristics'!$C:$C,0)))</f>
        <v>industry-ag-main.html#eff-stds</v>
      </c>
      <c r="R804" s="358" t="str">
        <f>IF(ISBLANK(INDEX('Policy Characteristics'!L:L,MATCH($C804,'Policy Characteristics'!$C:$C,0))),"",INDEX('Policy Characteristics'!L:L,MATCH($C804,'Policy Characteristics'!$C:$C,0)))</f>
        <v>industry-energy-efficiency-standards.html</v>
      </c>
    </row>
    <row r="805" spans="1:18" s="5" customFormat="1" x14ac:dyDescent="0.35">
      <c r="A805" s="358" t="str">
        <f>IF(ISBLANK(INDEX('Policy Characteristics'!A:A,MATCH($C805,'Policy Characteristics'!$C:$C,0))),"",INDEX('Policy Characteristics'!A:A,MATCH($C805,'Policy Characteristics'!$C:$C,0)))</f>
        <v>Industry</v>
      </c>
      <c r="B805" s="358" t="str">
        <f>IF(ISBLANK(INDEX('Policy Characteristics'!B:B,MATCH($C805,'Policy Characteristics'!$C:$C,0))),"",INDEX('Policy Characteristics'!B:B,MATCH($C805,'Policy Characteristics'!$C:$C,0)))</f>
        <v>Industry Energy Efficiency Standards</v>
      </c>
      <c r="C805" s="362" t="str">
        <f t="shared" si="38"/>
        <v>Percentage Improvement in Eqpt Efficiency Standards above BAU</v>
      </c>
      <c r="D805" s="9" t="s">
        <v>3227</v>
      </c>
      <c r="E805" s="53" t="s">
        <v>2466</v>
      </c>
      <c r="F805" s="195" t="s">
        <v>3191</v>
      </c>
      <c r="G805" s="53" t="s">
        <v>2470</v>
      </c>
      <c r="H805" s="54">
        <v>1041</v>
      </c>
      <c r="I805" s="53" t="s">
        <v>45</v>
      </c>
      <c r="J805" s="360" t="str">
        <f>IF(ISBLANK(INDEX('Policy Characteristics'!D:D,MATCH($C805,'Policy Characteristics'!$C:$C,0))),"",INDEX('Policy Characteristics'!D:D,MATCH($C805,'Policy Characteristics'!$C:$C,0)))</f>
        <v>Industry Energy Efficiency Standards</v>
      </c>
      <c r="K805" s="358" t="str">
        <f>IF(ISBLANK(INDEX('Policy Characteristics'!E:E,MATCH($C805,'Policy Characteristics'!$C:$C,0))),"",INDEX('Policy Characteristics'!E:E,MATCH($C805,'Policy Characteristics'!$C:$C,0)))</f>
        <v>indst efficiency standards</v>
      </c>
      <c r="L805" s="380">
        <f>IF(ISBLANK(INDEX('Policy Characteristics'!F:F,MATCH($C805,'Policy Characteristics'!$C:$C,0))),"",INDEX('Policy Characteristics'!F:F,MATCH($C805,'Policy Characteristics'!$C:$C,0)))</f>
        <v>0</v>
      </c>
      <c r="M805" s="380">
        <f>IF(ISBLANK(INDEX('Policy Characteristics'!G:G,MATCH($C805,'Policy Characteristics'!$C:$C,0))),"",INDEX('Policy Characteristics'!G:G,MATCH($C805,'Policy Characteristics'!$C:$C,0)))</f>
        <v>0.25</v>
      </c>
      <c r="N805" s="380">
        <f>IF(ISBLANK(INDEX('Policy Characteristics'!H:H,MATCH($C805,'Policy Characteristics'!$C:$C,0))),"",INDEX('Policy Characteristics'!H:H,MATCH($C805,'Policy Characteristics'!$C:$C,0)))</f>
        <v>0.01</v>
      </c>
      <c r="O805" s="358" t="str">
        <f>IF(ISBLANK(INDEX('Policy Characteristics'!I:I,MATCH($C805,'Policy Characteristics'!$C:$C,0))),"",INDEX('Policy Characteristics'!I:I,MATCH($C805,'Policy Characteristics'!$C:$C,0)))</f>
        <v>% reduction in energy use</v>
      </c>
      <c r="P805" s="358" t="str">
        <f>IF(ISBLANK(INDEX('Policy Characteristics'!J:J,MATCH($C805,'Policy Characteristics'!$C:$C,0))),"",INDEX('Policy Characteristics'!J:J,MATCH($C805,'Policy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05" s="358" t="str">
        <f>IF(ISBLANK(INDEX('Policy Characteristics'!K:K,MATCH($C805,'Policy Characteristics'!$C:$C,0))),"",INDEX('Policy Characteristics'!K:K,MATCH($C805,'Policy Characteristics'!$C:$C,0)))</f>
        <v>industry-ag-main.html#eff-stds</v>
      </c>
      <c r="R805" s="358" t="str">
        <f>IF(ISBLANK(INDEX('Policy Characteristics'!L:L,MATCH($C805,'Policy Characteristics'!$C:$C,0))),"",INDEX('Policy Characteristics'!L:L,MATCH($C805,'Policy Characteristics'!$C:$C,0)))</f>
        <v>industry-energy-efficiency-standards.html</v>
      </c>
    </row>
    <row r="806" spans="1:18" s="5" customFormat="1" x14ac:dyDescent="0.35">
      <c r="A806" s="358" t="str">
        <f>IF(ISBLANK(INDEX('Policy Characteristics'!A:A,MATCH($C806,'Policy Characteristics'!$C:$C,0))),"",INDEX('Policy Characteristics'!A:A,MATCH($C806,'Policy Characteristics'!$C:$C,0)))</f>
        <v>Industry</v>
      </c>
      <c r="B806" s="358" t="str">
        <f>IF(ISBLANK(INDEX('Policy Characteristics'!B:B,MATCH($C806,'Policy Characteristics'!$C:$C,0))),"",INDEX('Policy Characteristics'!B:B,MATCH($C806,'Policy Characteristics'!$C:$C,0)))</f>
        <v>Industry Energy Efficiency Standards</v>
      </c>
      <c r="C806" s="362" t="str">
        <f t="shared" si="38"/>
        <v>Percentage Improvement in Eqpt Efficiency Standards above BAU</v>
      </c>
      <c r="D806" s="9" t="s">
        <v>3227</v>
      </c>
      <c r="E806" s="53" t="s">
        <v>2467</v>
      </c>
      <c r="F806" s="195" t="s">
        <v>3191</v>
      </c>
      <c r="G806" s="53" t="s">
        <v>2471</v>
      </c>
      <c r="H806" s="54">
        <v>1042</v>
      </c>
      <c r="I806" s="53" t="s">
        <v>46</v>
      </c>
      <c r="J806" s="360" t="str">
        <f>IF(ISBLANK(INDEX('Policy Characteristics'!D:D,MATCH($C806,'Policy Characteristics'!$C:$C,0))),"",INDEX('Policy Characteristics'!D:D,MATCH($C806,'Policy Characteristics'!$C:$C,0)))</f>
        <v>Industry Energy Efficiency Standards</v>
      </c>
      <c r="K806" s="358" t="str">
        <f>IF(ISBLANK(INDEX('Policy Characteristics'!E:E,MATCH($C806,'Policy Characteristics'!$C:$C,0))),"",INDEX('Policy Characteristics'!E:E,MATCH($C806,'Policy Characteristics'!$C:$C,0)))</f>
        <v>indst efficiency standards</v>
      </c>
      <c r="L806" s="380">
        <f>IF(ISBLANK(INDEX('Policy Characteristics'!F:F,MATCH($C806,'Policy Characteristics'!$C:$C,0))),"",INDEX('Policy Characteristics'!F:F,MATCH($C806,'Policy Characteristics'!$C:$C,0)))</f>
        <v>0</v>
      </c>
      <c r="M806" s="380">
        <f>IF(ISBLANK(INDEX('Policy Characteristics'!G:G,MATCH($C806,'Policy Characteristics'!$C:$C,0))),"",INDEX('Policy Characteristics'!G:G,MATCH($C806,'Policy Characteristics'!$C:$C,0)))</f>
        <v>0.25</v>
      </c>
      <c r="N806" s="380">
        <f>IF(ISBLANK(INDEX('Policy Characteristics'!H:H,MATCH($C806,'Policy Characteristics'!$C:$C,0))),"",INDEX('Policy Characteristics'!H:H,MATCH($C806,'Policy Characteristics'!$C:$C,0)))</f>
        <v>0.01</v>
      </c>
      <c r="O806" s="358" t="str">
        <f>IF(ISBLANK(INDEX('Policy Characteristics'!I:I,MATCH($C806,'Policy Characteristics'!$C:$C,0))),"",INDEX('Policy Characteristics'!I:I,MATCH($C806,'Policy Characteristics'!$C:$C,0)))</f>
        <v>% reduction in energy use</v>
      </c>
      <c r="P806" s="358" t="str">
        <f>IF(ISBLANK(INDEX('Policy Characteristics'!J:J,MATCH($C806,'Policy Characteristics'!$C:$C,0))),"",INDEX('Policy Characteristics'!J:J,MATCH($C806,'Policy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06" s="358" t="str">
        <f>IF(ISBLANK(INDEX('Policy Characteristics'!K:K,MATCH($C806,'Policy Characteristics'!$C:$C,0))),"",INDEX('Policy Characteristics'!K:K,MATCH($C806,'Policy Characteristics'!$C:$C,0)))</f>
        <v>industry-ag-main.html#eff-stds</v>
      </c>
      <c r="R806" s="358" t="str">
        <f>IF(ISBLANK(INDEX('Policy Characteristics'!L:L,MATCH($C806,'Policy Characteristics'!$C:$C,0))),"",INDEX('Policy Characteristics'!L:L,MATCH($C806,'Policy Characteristics'!$C:$C,0)))</f>
        <v>industry-energy-efficiency-standards.html</v>
      </c>
    </row>
    <row r="807" spans="1:18" s="5" customFormat="1" x14ac:dyDescent="0.35">
      <c r="A807" s="358" t="str">
        <f>IF(ISBLANK(INDEX('Policy Characteristics'!A:A,MATCH($C807,'Policy Characteristics'!$C:$C,0))),"",INDEX('Policy Characteristics'!A:A,MATCH($C807,'Policy Characteristics'!$C:$C,0)))</f>
        <v>Industry</v>
      </c>
      <c r="B807" s="358" t="str">
        <f>IF(ISBLANK(INDEX('Policy Characteristics'!B:B,MATCH($C807,'Policy Characteristics'!$C:$C,0))),"",INDEX('Policy Characteristics'!B:B,MATCH($C807,'Policy Characteristics'!$C:$C,0)))</f>
        <v>Industry Energy Efficiency Standards</v>
      </c>
      <c r="C807" s="362" t="str">
        <f t="shared" si="38"/>
        <v>Percentage Improvement in Eqpt Efficiency Standards above BAU</v>
      </c>
      <c r="D807" s="9" t="s">
        <v>3227</v>
      </c>
      <c r="E807" s="53" t="s">
        <v>2468</v>
      </c>
      <c r="F807" s="195" t="s">
        <v>3191</v>
      </c>
      <c r="G807" s="53" t="s">
        <v>2474</v>
      </c>
      <c r="H807" s="54">
        <v>1043</v>
      </c>
      <c r="I807" s="53" t="s">
        <v>46</v>
      </c>
      <c r="J807" s="360" t="str">
        <f>IF(ISBLANK(INDEX('Policy Characteristics'!D:D,MATCH($C807,'Policy Characteristics'!$C:$C,0))),"",INDEX('Policy Characteristics'!D:D,MATCH($C807,'Policy Characteristics'!$C:$C,0)))</f>
        <v>Industry Energy Efficiency Standards</v>
      </c>
      <c r="K807" s="358" t="str">
        <f>IF(ISBLANK(INDEX('Policy Characteristics'!E:E,MATCH($C807,'Policy Characteristics'!$C:$C,0))),"",INDEX('Policy Characteristics'!E:E,MATCH($C807,'Policy Characteristics'!$C:$C,0)))</f>
        <v>indst efficiency standards</v>
      </c>
      <c r="L807" s="380">
        <f>IF(ISBLANK(INDEX('Policy Characteristics'!F:F,MATCH($C807,'Policy Characteristics'!$C:$C,0))),"",INDEX('Policy Characteristics'!F:F,MATCH($C807,'Policy Characteristics'!$C:$C,0)))</f>
        <v>0</v>
      </c>
      <c r="M807" s="380">
        <f>IF(ISBLANK(INDEX('Policy Characteristics'!G:G,MATCH($C807,'Policy Characteristics'!$C:$C,0))),"",INDEX('Policy Characteristics'!G:G,MATCH($C807,'Policy Characteristics'!$C:$C,0)))</f>
        <v>0.25</v>
      </c>
      <c r="N807" s="380">
        <f>IF(ISBLANK(INDEX('Policy Characteristics'!H:H,MATCH($C807,'Policy Characteristics'!$C:$C,0))),"",INDEX('Policy Characteristics'!H:H,MATCH($C807,'Policy Characteristics'!$C:$C,0)))</f>
        <v>0.01</v>
      </c>
      <c r="O807" s="358" t="str">
        <f>IF(ISBLANK(INDEX('Policy Characteristics'!I:I,MATCH($C807,'Policy Characteristics'!$C:$C,0))),"",INDEX('Policy Characteristics'!I:I,MATCH($C807,'Policy Characteristics'!$C:$C,0)))</f>
        <v>% reduction in energy use</v>
      </c>
      <c r="P807" s="358" t="str">
        <f>IF(ISBLANK(INDEX('Policy Characteristics'!J:J,MATCH($C807,'Policy Characteristics'!$C:$C,0))),"",INDEX('Policy Characteristics'!J:J,MATCH($C807,'Policy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07" s="358" t="str">
        <f>IF(ISBLANK(INDEX('Policy Characteristics'!K:K,MATCH($C807,'Policy Characteristics'!$C:$C,0))),"",INDEX('Policy Characteristics'!K:K,MATCH($C807,'Policy Characteristics'!$C:$C,0)))</f>
        <v>industry-ag-main.html#eff-stds</v>
      </c>
      <c r="R807" s="358" t="str">
        <f>IF(ISBLANK(INDEX('Policy Characteristics'!L:L,MATCH($C807,'Policy Characteristics'!$C:$C,0))),"",INDEX('Policy Characteristics'!L:L,MATCH($C807,'Policy Characteristics'!$C:$C,0)))</f>
        <v>industry-energy-efficiency-standards.html</v>
      </c>
    </row>
    <row r="808" spans="1:18" s="5" customFormat="1" x14ac:dyDescent="0.35">
      <c r="A808" s="358" t="str">
        <f>IF(ISBLANK(INDEX('Policy Characteristics'!A:A,MATCH($C808,'Policy Characteristics'!$C:$C,0))),"",INDEX('Policy Characteristics'!A:A,MATCH($C808,'Policy Characteristics'!$C:$C,0)))</f>
        <v>Industry</v>
      </c>
      <c r="B808" s="358" t="str">
        <f>IF(ISBLANK(INDEX('Policy Characteristics'!B:B,MATCH($C808,'Policy Characteristics'!$C:$C,0))),"",INDEX('Policy Characteristics'!B:B,MATCH($C808,'Policy Characteristics'!$C:$C,0)))</f>
        <v>Industry Energy Efficiency Standards</v>
      </c>
      <c r="C808" s="362" t="str">
        <f t="shared" si="38"/>
        <v>Percentage Improvement in Eqpt Efficiency Standards above BAU</v>
      </c>
      <c r="D808" s="9" t="s">
        <v>3227</v>
      </c>
      <c r="E808" s="53" t="s">
        <v>2805</v>
      </c>
      <c r="F808" s="195" t="s">
        <v>3191</v>
      </c>
      <c r="G808" s="53" t="s">
        <v>2808</v>
      </c>
      <c r="H808" s="54">
        <v>1044</v>
      </c>
      <c r="I808" s="53" t="s">
        <v>45</v>
      </c>
      <c r="J808" s="360" t="str">
        <f>IF(ISBLANK(INDEX('Policy Characteristics'!D:D,MATCH($C808,'Policy Characteristics'!$C:$C,0))),"",INDEX('Policy Characteristics'!D:D,MATCH($C808,'Policy Characteristics'!$C:$C,0)))</f>
        <v>Industry Energy Efficiency Standards</v>
      </c>
      <c r="K808" s="358" t="str">
        <f>IF(ISBLANK(INDEX('Policy Characteristics'!E:E,MATCH($C808,'Policy Characteristics'!$C:$C,0))),"",INDEX('Policy Characteristics'!E:E,MATCH($C808,'Policy Characteristics'!$C:$C,0)))</f>
        <v>indst efficiency standards</v>
      </c>
      <c r="L808" s="380">
        <f>IF(ISBLANK(INDEX('Policy Characteristics'!F:F,MATCH($C808,'Policy Characteristics'!$C:$C,0))),"",INDEX('Policy Characteristics'!F:F,MATCH($C808,'Policy Characteristics'!$C:$C,0)))</f>
        <v>0</v>
      </c>
      <c r="M808" s="380">
        <f>IF(ISBLANK(INDEX('Policy Characteristics'!G:G,MATCH($C808,'Policy Characteristics'!$C:$C,0))),"",INDEX('Policy Characteristics'!G:G,MATCH($C808,'Policy Characteristics'!$C:$C,0)))</f>
        <v>0.25</v>
      </c>
      <c r="N808" s="380">
        <f>IF(ISBLANK(INDEX('Policy Characteristics'!H:H,MATCH($C808,'Policy Characteristics'!$C:$C,0))),"",INDEX('Policy Characteristics'!H:H,MATCH($C808,'Policy Characteristics'!$C:$C,0)))</f>
        <v>0.01</v>
      </c>
      <c r="O808" s="358" t="str">
        <f>IF(ISBLANK(INDEX('Policy Characteristics'!I:I,MATCH($C808,'Policy Characteristics'!$C:$C,0))),"",INDEX('Policy Characteristics'!I:I,MATCH($C808,'Policy Characteristics'!$C:$C,0)))</f>
        <v>% reduction in energy use</v>
      </c>
      <c r="P808" s="358" t="str">
        <f>IF(ISBLANK(INDEX('Policy Characteristics'!J:J,MATCH($C808,'Policy Characteristics'!$C:$C,0))),"",INDEX('Policy Characteristics'!J:J,MATCH($C808,'Policy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08" s="358" t="str">
        <f>IF(ISBLANK(INDEX('Policy Characteristics'!K:K,MATCH($C808,'Policy Characteristics'!$C:$C,0))),"",INDEX('Policy Characteristics'!K:K,MATCH($C808,'Policy Characteristics'!$C:$C,0)))</f>
        <v>industry-ag-main.html#eff-stds</v>
      </c>
      <c r="R808" s="358" t="str">
        <f>IF(ISBLANK(INDEX('Policy Characteristics'!L:L,MATCH($C808,'Policy Characteristics'!$C:$C,0))),"",INDEX('Policy Characteristics'!L:L,MATCH($C808,'Policy Characteristics'!$C:$C,0)))</f>
        <v>industry-energy-efficiency-standards.html</v>
      </c>
    </row>
    <row r="809" spans="1:18" s="5" customFormat="1" x14ac:dyDescent="0.35">
      <c r="A809" s="358" t="str">
        <f>IF(ISBLANK(INDEX('Policy Characteristics'!A:A,MATCH($C809,'Policy Characteristics'!$C:$C,0))),"",INDEX('Policy Characteristics'!A:A,MATCH($C809,'Policy Characteristics'!$C:$C,0)))</f>
        <v>Industry</v>
      </c>
      <c r="B809" s="358" t="str">
        <f>IF(ISBLANK(INDEX('Policy Characteristics'!B:B,MATCH($C809,'Policy Characteristics'!$C:$C,0))),"",INDEX('Policy Characteristics'!B:B,MATCH($C809,'Policy Characteristics'!$C:$C,0)))</f>
        <v>Industry Energy Efficiency Standards</v>
      </c>
      <c r="C809" s="362" t="str">
        <f t="shared" si="38"/>
        <v>Percentage Improvement in Eqpt Efficiency Standards above BAU</v>
      </c>
      <c r="D809" s="9" t="s">
        <v>3227</v>
      </c>
      <c r="E809" s="53" t="s">
        <v>2806</v>
      </c>
      <c r="F809" s="195" t="s">
        <v>3191</v>
      </c>
      <c r="G809" s="53" t="s">
        <v>2810</v>
      </c>
      <c r="H809" s="54">
        <v>1045</v>
      </c>
      <c r="I809" s="53" t="s">
        <v>46</v>
      </c>
      <c r="J809" s="360" t="str">
        <f>IF(ISBLANK(INDEX('Policy Characteristics'!D:D,MATCH($C809,'Policy Characteristics'!$C:$C,0))),"",INDEX('Policy Characteristics'!D:D,MATCH($C809,'Policy Characteristics'!$C:$C,0)))</f>
        <v>Industry Energy Efficiency Standards</v>
      </c>
      <c r="K809" s="358" t="str">
        <f>IF(ISBLANK(INDEX('Policy Characteristics'!E:E,MATCH($C809,'Policy Characteristics'!$C:$C,0))),"",INDEX('Policy Characteristics'!E:E,MATCH($C809,'Policy Characteristics'!$C:$C,0)))</f>
        <v>indst efficiency standards</v>
      </c>
      <c r="L809" s="380">
        <f>IF(ISBLANK(INDEX('Policy Characteristics'!F:F,MATCH($C809,'Policy Characteristics'!$C:$C,0))),"",INDEX('Policy Characteristics'!F:F,MATCH($C809,'Policy Characteristics'!$C:$C,0)))</f>
        <v>0</v>
      </c>
      <c r="M809" s="380">
        <f>IF(ISBLANK(INDEX('Policy Characteristics'!G:G,MATCH($C809,'Policy Characteristics'!$C:$C,0))),"",INDEX('Policy Characteristics'!G:G,MATCH($C809,'Policy Characteristics'!$C:$C,0)))</f>
        <v>0.25</v>
      </c>
      <c r="N809" s="380">
        <f>IF(ISBLANK(INDEX('Policy Characteristics'!H:H,MATCH($C809,'Policy Characteristics'!$C:$C,0))),"",INDEX('Policy Characteristics'!H:H,MATCH($C809,'Policy Characteristics'!$C:$C,0)))</f>
        <v>0.01</v>
      </c>
      <c r="O809" s="358" t="str">
        <f>IF(ISBLANK(INDEX('Policy Characteristics'!I:I,MATCH($C809,'Policy Characteristics'!$C:$C,0))),"",INDEX('Policy Characteristics'!I:I,MATCH($C809,'Policy Characteristics'!$C:$C,0)))</f>
        <v>% reduction in energy use</v>
      </c>
      <c r="P809" s="358" t="str">
        <f>IF(ISBLANK(INDEX('Policy Characteristics'!J:J,MATCH($C809,'Policy Characteristics'!$C:$C,0))),"",INDEX('Policy Characteristics'!J:J,MATCH($C809,'Policy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09" s="358" t="str">
        <f>IF(ISBLANK(INDEX('Policy Characteristics'!K:K,MATCH($C809,'Policy Characteristics'!$C:$C,0))),"",INDEX('Policy Characteristics'!K:K,MATCH($C809,'Policy Characteristics'!$C:$C,0)))</f>
        <v>industry-ag-main.html#eff-stds</v>
      </c>
      <c r="R809" s="358" t="str">
        <f>IF(ISBLANK(INDEX('Policy Characteristics'!L:L,MATCH($C809,'Policy Characteristics'!$C:$C,0))),"",INDEX('Policy Characteristics'!L:L,MATCH($C809,'Policy Characteristics'!$C:$C,0)))</f>
        <v>industry-energy-efficiency-standards.html</v>
      </c>
    </row>
    <row r="810" spans="1:18" s="5" customFormat="1" x14ac:dyDescent="0.35">
      <c r="A810" s="358" t="str">
        <f>IF(ISBLANK(INDEX('Policy Characteristics'!A:A,MATCH($C810,'Policy Characteristics'!$C:$C,0))),"",INDEX('Policy Characteristics'!A:A,MATCH($C810,'Policy Characteristics'!$C:$C,0)))</f>
        <v>Industry</v>
      </c>
      <c r="B810" s="358" t="str">
        <f>IF(ISBLANK(INDEX('Policy Characteristics'!B:B,MATCH($C810,'Policy Characteristics'!$C:$C,0))),"",INDEX('Policy Characteristics'!B:B,MATCH($C810,'Policy Characteristics'!$C:$C,0)))</f>
        <v>Industry Energy Efficiency Standards</v>
      </c>
      <c r="C810" s="362" t="str">
        <f t="shared" si="38"/>
        <v>Percentage Improvement in Eqpt Efficiency Standards above BAU</v>
      </c>
      <c r="D810" s="9" t="s">
        <v>3227</v>
      </c>
      <c r="E810" s="53" t="s">
        <v>2807</v>
      </c>
      <c r="F810" s="195" t="s">
        <v>3191</v>
      </c>
      <c r="G810" s="53" t="s">
        <v>2811</v>
      </c>
      <c r="H810" s="54">
        <v>1046</v>
      </c>
      <c r="I810" s="53" t="s">
        <v>46</v>
      </c>
      <c r="J810" s="360" t="str">
        <f>IF(ISBLANK(INDEX('Policy Characteristics'!D:D,MATCH($C810,'Policy Characteristics'!$C:$C,0))),"",INDEX('Policy Characteristics'!D:D,MATCH($C810,'Policy Characteristics'!$C:$C,0)))</f>
        <v>Industry Energy Efficiency Standards</v>
      </c>
      <c r="K810" s="358" t="str">
        <f>IF(ISBLANK(INDEX('Policy Characteristics'!E:E,MATCH($C810,'Policy Characteristics'!$C:$C,0))),"",INDEX('Policy Characteristics'!E:E,MATCH($C810,'Policy Characteristics'!$C:$C,0)))</f>
        <v>indst efficiency standards</v>
      </c>
      <c r="L810" s="380">
        <f>IF(ISBLANK(INDEX('Policy Characteristics'!F:F,MATCH($C810,'Policy Characteristics'!$C:$C,0))),"",INDEX('Policy Characteristics'!F:F,MATCH($C810,'Policy Characteristics'!$C:$C,0)))</f>
        <v>0</v>
      </c>
      <c r="M810" s="380">
        <f>IF(ISBLANK(INDEX('Policy Characteristics'!G:G,MATCH($C810,'Policy Characteristics'!$C:$C,0))),"",INDEX('Policy Characteristics'!G:G,MATCH($C810,'Policy Characteristics'!$C:$C,0)))</f>
        <v>0.25</v>
      </c>
      <c r="N810" s="380">
        <f>IF(ISBLANK(INDEX('Policy Characteristics'!H:H,MATCH($C810,'Policy Characteristics'!$C:$C,0))),"",INDEX('Policy Characteristics'!H:H,MATCH($C810,'Policy Characteristics'!$C:$C,0)))</f>
        <v>0.01</v>
      </c>
      <c r="O810" s="358" t="str">
        <f>IF(ISBLANK(INDEX('Policy Characteristics'!I:I,MATCH($C810,'Policy Characteristics'!$C:$C,0))),"",INDEX('Policy Characteristics'!I:I,MATCH($C810,'Policy Characteristics'!$C:$C,0)))</f>
        <v>% reduction in energy use</v>
      </c>
      <c r="P810" s="358" t="str">
        <f>IF(ISBLANK(INDEX('Policy Characteristics'!J:J,MATCH($C810,'Policy Characteristics'!$C:$C,0))),"",INDEX('Policy Characteristics'!J:J,MATCH($C810,'Policy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10" s="358" t="str">
        <f>IF(ISBLANK(INDEX('Policy Characteristics'!K:K,MATCH($C810,'Policy Characteristics'!$C:$C,0))),"",INDEX('Policy Characteristics'!K:K,MATCH($C810,'Policy Characteristics'!$C:$C,0)))</f>
        <v>industry-ag-main.html#eff-stds</v>
      </c>
      <c r="R810" s="358" t="str">
        <f>IF(ISBLANK(INDEX('Policy Characteristics'!L:L,MATCH($C810,'Policy Characteristics'!$C:$C,0))),"",INDEX('Policy Characteristics'!L:L,MATCH($C810,'Policy Characteristics'!$C:$C,0)))</f>
        <v>industry-energy-efficiency-standards.html</v>
      </c>
    </row>
    <row r="811" spans="1:18" s="5" customFormat="1" x14ac:dyDescent="0.35">
      <c r="A811" s="358" t="str">
        <f>IF(ISBLANK(INDEX('Policy Characteristics'!A:A,MATCH($C811,'Policy Characteristics'!$C:$C,0))),"",INDEX('Policy Characteristics'!A:A,MATCH($C811,'Policy Characteristics'!$C:$C,0)))</f>
        <v>Industry</v>
      </c>
      <c r="B811" s="358" t="str">
        <f>IF(ISBLANK(INDEX('Policy Characteristics'!B:B,MATCH($C811,'Policy Characteristics'!$C:$C,0))),"",INDEX('Policy Characteristics'!B:B,MATCH($C811,'Policy Characteristics'!$C:$C,0)))</f>
        <v>Industry Energy Efficiency Standards</v>
      </c>
      <c r="C811" s="362" t="str">
        <f t="shared" si="38"/>
        <v>Percentage Improvement in Eqpt Efficiency Standards above BAU</v>
      </c>
      <c r="D811" s="9" t="s">
        <v>3227</v>
      </c>
      <c r="E811" s="53" t="s">
        <v>2804</v>
      </c>
      <c r="F811" s="195" t="s">
        <v>3191</v>
      </c>
      <c r="G811" s="53" t="s">
        <v>2809</v>
      </c>
      <c r="H811" s="54">
        <v>1047</v>
      </c>
      <c r="I811" s="53" t="s">
        <v>46</v>
      </c>
      <c r="J811" s="360" t="str">
        <f>IF(ISBLANK(INDEX('Policy Characteristics'!D:D,MATCH($C811,'Policy Characteristics'!$C:$C,0))),"",INDEX('Policy Characteristics'!D:D,MATCH($C811,'Policy Characteristics'!$C:$C,0)))</f>
        <v>Industry Energy Efficiency Standards</v>
      </c>
      <c r="K811" s="358" t="str">
        <f>IF(ISBLANK(INDEX('Policy Characteristics'!E:E,MATCH($C811,'Policy Characteristics'!$C:$C,0))),"",INDEX('Policy Characteristics'!E:E,MATCH($C811,'Policy Characteristics'!$C:$C,0)))</f>
        <v>indst efficiency standards</v>
      </c>
      <c r="L811" s="380">
        <f>IF(ISBLANK(INDEX('Policy Characteristics'!F:F,MATCH($C811,'Policy Characteristics'!$C:$C,0))),"",INDEX('Policy Characteristics'!F:F,MATCH($C811,'Policy Characteristics'!$C:$C,0)))</f>
        <v>0</v>
      </c>
      <c r="M811" s="380">
        <f>IF(ISBLANK(INDEX('Policy Characteristics'!G:G,MATCH($C811,'Policy Characteristics'!$C:$C,0))),"",INDEX('Policy Characteristics'!G:G,MATCH($C811,'Policy Characteristics'!$C:$C,0)))</f>
        <v>0.25</v>
      </c>
      <c r="N811" s="380">
        <f>IF(ISBLANK(INDEX('Policy Characteristics'!H:H,MATCH($C811,'Policy Characteristics'!$C:$C,0))),"",INDEX('Policy Characteristics'!H:H,MATCH($C811,'Policy Characteristics'!$C:$C,0)))</f>
        <v>0.01</v>
      </c>
      <c r="O811" s="358" t="str">
        <f>IF(ISBLANK(INDEX('Policy Characteristics'!I:I,MATCH($C811,'Policy Characteristics'!$C:$C,0))),"",INDEX('Policy Characteristics'!I:I,MATCH($C811,'Policy Characteristics'!$C:$C,0)))</f>
        <v>% reduction in energy use</v>
      </c>
      <c r="P811" s="358" t="str">
        <f>IF(ISBLANK(INDEX('Policy Characteristics'!J:J,MATCH($C811,'Policy Characteristics'!$C:$C,0))),"",INDEX('Policy Characteristics'!J:J,MATCH($C811,'Policy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11" s="358" t="str">
        <f>IF(ISBLANK(INDEX('Policy Characteristics'!K:K,MATCH($C811,'Policy Characteristics'!$C:$C,0))),"",INDEX('Policy Characteristics'!K:K,MATCH($C811,'Policy Characteristics'!$C:$C,0)))</f>
        <v>industry-ag-main.html#eff-stds</v>
      </c>
      <c r="R811" s="358" t="str">
        <f>IF(ISBLANK(INDEX('Policy Characteristics'!L:L,MATCH($C811,'Policy Characteristics'!$C:$C,0))),"",INDEX('Policy Characteristics'!L:L,MATCH($C811,'Policy Characteristics'!$C:$C,0)))</f>
        <v>industry-energy-efficiency-standards.html</v>
      </c>
    </row>
    <row r="812" spans="1:18" s="5" customFormat="1" x14ac:dyDescent="0.35">
      <c r="A812" s="358" t="str">
        <f>IF(ISBLANK(INDEX('Policy Characteristics'!A:A,MATCH($C812,'Policy Characteristics'!$C:$C,0))),"",INDEX('Policy Characteristics'!A:A,MATCH($C812,'Policy Characteristics'!$C:$C,0)))</f>
        <v>Industry</v>
      </c>
      <c r="B812" s="358" t="str">
        <f>IF(ISBLANK(INDEX('Policy Characteristics'!B:B,MATCH($C812,'Policy Characteristics'!$C:$C,0))),"",INDEX('Policy Characteristics'!B:B,MATCH($C812,'Policy Characteristics'!$C:$C,0)))</f>
        <v>Industry Energy Efficiency Standards</v>
      </c>
      <c r="C812" s="362" t="str">
        <f t="shared" si="38"/>
        <v>Percentage Improvement in Eqpt Efficiency Standards above BAU</v>
      </c>
      <c r="D812" s="9" t="s">
        <v>3228</v>
      </c>
      <c r="E812" s="53" t="s">
        <v>2463</v>
      </c>
      <c r="F812" s="195" t="s">
        <v>2665</v>
      </c>
      <c r="G812" s="53" t="s">
        <v>2469</v>
      </c>
      <c r="H812" s="54">
        <v>1048</v>
      </c>
      <c r="I812" s="53" t="s">
        <v>45</v>
      </c>
      <c r="J812" s="360" t="str">
        <f>IF(ISBLANK(INDEX('Policy Characteristics'!D:D,MATCH($C812,'Policy Characteristics'!$C:$C,0))),"",INDEX('Policy Characteristics'!D:D,MATCH($C812,'Policy Characteristics'!$C:$C,0)))</f>
        <v>Industry Energy Efficiency Standards</v>
      </c>
      <c r="K812" s="358" t="str">
        <f>IF(ISBLANK(INDEX('Policy Characteristics'!E:E,MATCH($C812,'Policy Characteristics'!$C:$C,0))),"",INDEX('Policy Characteristics'!E:E,MATCH($C812,'Policy Characteristics'!$C:$C,0)))</f>
        <v>indst efficiency standards</v>
      </c>
      <c r="L812" s="380">
        <f>IF(ISBLANK(INDEX('Policy Characteristics'!F:F,MATCH($C812,'Policy Characteristics'!$C:$C,0))),"",INDEX('Policy Characteristics'!F:F,MATCH($C812,'Policy Characteristics'!$C:$C,0)))</f>
        <v>0</v>
      </c>
      <c r="M812" s="380">
        <f>IF(ISBLANK(INDEX('Policy Characteristics'!G:G,MATCH($C812,'Policy Characteristics'!$C:$C,0))),"",INDEX('Policy Characteristics'!G:G,MATCH($C812,'Policy Characteristics'!$C:$C,0)))</f>
        <v>0.25</v>
      </c>
      <c r="N812" s="380">
        <f>IF(ISBLANK(INDEX('Policy Characteristics'!H:H,MATCH($C812,'Policy Characteristics'!$C:$C,0))),"",INDEX('Policy Characteristics'!H:H,MATCH($C812,'Policy Characteristics'!$C:$C,0)))</f>
        <v>0.01</v>
      </c>
      <c r="O812" s="358" t="str">
        <f>IF(ISBLANK(INDEX('Policy Characteristics'!I:I,MATCH($C812,'Policy Characteristics'!$C:$C,0))),"",INDEX('Policy Characteristics'!I:I,MATCH($C812,'Policy Characteristics'!$C:$C,0)))</f>
        <v>% reduction in energy use</v>
      </c>
      <c r="P812" s="358" t="str">
        <f>IF(ISBLANK(INDEX('Policy Characteristics'!J:J,MATCH($C812,'Policy Characteristics'!$C:$C,0))),"",INDEX('Policy Characteristics'!J:J,MATCH($C812,'Policy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12" s="358" t="str">
        <f>IF(ISBLANK(INDEX('Policy Characteristics'!K:K,MATCH($C812,'Policy Characteristics'!$C:$C,0))),"",INDEX('Policy Characteristics'!K:K,MATCH($C812,'Policy Characteristics'!$C:$C,0)))</f>
        <v>industry-ag-main.html#eff-stds</v>
      </c>
      <c r="R812" s="358" t="str">
        <f>IF(ISBLANK(INDEX('Policy Characteristics'!L:L,MATCH($C812,'Policy Characteristics'!$C:$C,0))),"",INDEX('Policy Characteristics'!L:L,MATCH($C812,'Policy Characteristics'!$C:$C,0)))</f>
        <v>industry-energy-efficiency-standards.html</v>
      </c>
    </row>
    <row r="813" spans="1:18" s="5" customFormat="1" x14ac:dyDescent="0.35">
      <c r="A813" s="358" t="str">
        <f>IF(ISBLANK(INDEX('Policy Characteristics'!A:A,MATCH($C813,'Policy Characteristics'!$C:$C,0))),"",INDEX('Policy Characteristics'!A:A,MATCH($C813,'Policy Characteristics'!$C:$C,0)))</f>
        <v>Industry</v>
      </c>
      <c r="B813" s="358" t="str">
        <f>IF(ISBLANK(INDEX('Policy Characteristics'!B:B,MATCH($C813,'Policy Characteristics'!$C:$C,0))),"",INDEX('Policy Characteristics'!B:B,MATCH($C813,'Policy Characteristics'!$C:$C,0)))</f>
        <v>Industry Energy Efficiency Standards</v>
      </c>
      <c r="C813" s="362" t="str">
        <f t="shared" si="38"/>
        <v>Percentage Improvement in Eqpt Efficiency Standards above BAU</v>
      </c>
      <c r="D813" s="9" t="s">
        <v>3228</v>
      </c>
      <c r="E813" s="53" t="s">
        <v>2464</v>
      </c>
      <c r="F813" s="195" t="s">
        <v>2665</v>
      </c>
      <c r="G813" s="53" t="s">
        <v>2472</v>
      </c>
      <c r="H813" s="54">
        <v>1049</v>
      </c>
      <c r="I813" s="53" t="s">
        <v>45</v>
      </c>
      <c r="J813" s="360" t="str">
        <f>IF(ISBLANK(INDEX('Policy Characteristics'!D:D,MATCH($C813,'Policy Characteristics'!$C:$C,0))),"",INDEX('Policy Characteristics'!D:D,MATCH($C813,'Policy Characteristics'!$C:$C,0)))</f>
        <v>Industry Energy Efficiency Standards</v>
      </c>
      <c r="K813" s="358" t="str">
        <f>IF(ISBLANK(INDEX('Policy Characteristics'!E:E,MATCH($C813,'Policy Characteristics'!$C:$C,0))),"",INDEX('Policy Characteristics'!E:E,MATCH($C813,'Policy Characteristics'!$C:$C,0)))</f>
        <v>indst efficiency standards</v>
      </c>
      <c r="L813" s="380">
        <f>IF(ISBLANK(INDEX('Policy Characteristics'!F:F,MATCH($C813,'Policy Characteristics'!$C:$C,0))),"",INDEX('Policy Characteristics'!F:F,MATCH($C813,'Policy Characteristics'!$C:$C,0)))</f>
        <v>0</v>
      </c>
      <c r="M813" s="380">
        <f>IF(ISBLANK(INDEX('Policy Characteristics'!G:G,MATCH($C813,'Policy Characteristics'!$C:$C,0))),"",INDEX('Policy Characteristics'!G:G,MATCH($C813,'Policy Characteristics'!$C:$C,0)))</f>
        <v>0.25</v>
      </c>
      <c r="N813" s="380">
        <f>IF(ISBLANK(INDEX('Policy Characteristics'!H:H,MATCH($C813,'Policy Characteristics'!$C:$C,0))),"",INDEX('Policy Characteristics'!H:H,MATCH($C813,'Policy Characteristics'!$C:$C,0)))</f>
        <v>0.01</v>
      </c>
      <c r="O813" s="358" t="str">
        <f>IF(ISBLANK(INDEX('Policy Characteristics'!I:I,MATCH($C813,'Policy Characteristics'!$C:$C,0))),"",INDEX('Policy Characteristics'!I:I,MATCH($C813,'Policy Characteristics'!$C:$C,0)))</f>
        <v>% reduction in energy use</v>
      </c>
      <c r="P813" s="358" t="str">
        <f>IF(ISBLANK(INDEX('Policy Characteristics'!J:J,MATCH($C813,'Policy Characteristics'!$C:$C,0))),"",INDEX('Policy Characteristics'!J:J,MATCH($C813,'Policy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13" s="358" t="str">
        <f>IF(ISBLANK(INDEX('Policy Characteristics'!K:K,MATCH($C813,'Policy Characteristics'!$C:$C,0))),"",INDEX('Policy Characteristics'!K:K,MATCH($C813,'Policy Characteristics'!$C:$C,0)))</f>
        <v>industry-ag-main.html#eff-stds</v>
      </c>
      <c r="R813" s="358" t="str">
        <f>IF(ISBLANK(INDEX('Policy Characteristics'!L:L,MATCH($C813,'Policy Characteristics'!$C:$C,0))),"",INDEX('Policy Characteristics'!L:L,MATCH($C813,'Policy Characteristics'!$C:$C,0)))</f>
        <v>industry-energy-efficiency-standards.html</v>
      </c>
    </row>
    <row r="814" spans="1:18" s="5" customFormat="1" x14ac:dyDescent="0.35">
      <c r="A814" s="358" t="str">
        <f>IF(ISBLANK(INDEX('Policy Characteristics'!A:A,MATCH($C814,'Policy Characteristics'!$C:$C,0))),"",INDEX('Policy Characteristics'!A:A,MATCH($C814,'Policy Characteristics'!$C:$C,0)))</f>
        <v>Industry</v>
      </c>
      <c r="B814" s="358" t="str">
        <f>IF(ISBLANK(INDEX('Policy Characteristics'!B:B,MATCH($C814,'Policy Characteristics'!$C:$C,0))),"",INDEX('Policy Characteristics'!B:B,MATCH($C814,'Policy Characteristics'!$C:$C,0)))</f>
        <v>Industry Energy Efficiency Standards</v>
      </c>
      <c r="C814" s="362" t="str">
        <f t="shared" si="38"/>
        <v>Percentage Improvement in Eqpt Efficiency Standards above BAU</v>
      </c>
      <c r="D814" s="9" t="s">
        <v>3228</v>
      </c>
      <c r="E814" s="53" t="s">
        <v>2465</v>
      </c>
      <c r="F814" s="195" t="s">
        <v>2665</v>
      </c>
      <c r="G814" s="53" t="s">
        <v>2473</v>
      </c>
      <c r="H814" s="54">
        <v>1050</v>
      </c>
      <c r="I814" s="53" t="s">
        <v>45</v>
      </c>
      <c r="J814" s="360" t="str">
        <f>IF(ISBLANK(INDEX('Policy Characteristics'!D:D,MATCH($C814,'Policy Characteristics'!$C:$C,0))),"",INDEX('Policy Characteristics'!D:D,MATCH($C814,'Policy Characteristics'!$C:$C,0)))</f>
        <v>Industry Energy Efficiency Standards</v>
      </c>
      <c r="K814" s="358" t="str">
        <f>IF(ISBLANK(INDEX('Policy Characteristics'!E:E,MATCH($C814,'Policy Characteristics'!$C:$C,0))),"",INDEX('Policy Characteristics'!E:E,MATCH($C814,'Policy Characteristics'!$C:$C,0)))</f>
        <v>indst efficiency standards</v>
      </c>
      <c r="L814" s="380">
        <f>IF(ISBLANK(INDEX('Policy Characteristics'!F:F,MATCH($C814,'Policy Characteristics'!$C:$C,0))),"",INDEX('Policy Characteristics'!F:F,MATCH($C814,'Policy Characteristics'!$C:$C,0)))</f>
        <v>0</v>
      </c>
      <c r="M814" s="380">
        <f>IF(ISBLANK(INDEX('Policy Characteristics'!G:G,MATCH($C814,'Policy Characteristics'!$C:$C,0))),"",INDEX('Policy Characteristics'!G:G,MATCH($C814,'Policy Characteristics'!$C:$C,0)))</f>
        <v>0.25</v>
      </c>
      <c r="N814" s="380">
        <f>IF(ISBLANK(INDEX('Policy Characteristics'!H:H,MATCH($C814,'Policy Characteristics'!$C:$C,0))),"",INDEX('Policy Characteristics'!H:H,MATCH($C814,'Policy Characteristics'!$C:$C,0)))</f>
        <v>0.01</v>
      </c>
      <c r="O814" s="358" t="str">
        <f>IF(ISBLANK(INDEX('Policy Characteristics'!I:I,MATCH($C814,'Policy Characteristics'!$C:$C,0))),"",INDEX('Policy Characteristics'!I:I,MATCH($C814,'Policy Characteristics'!$C:$C,0)))</f>
        <v>% reduction in energy use</v>
      </c>
      <c r="P814" s="358" t="str">
        <f>IF(ISBLANK(INDEX('Policy Characteristics'!J:J,MATCH($C814,'Policy Characteristics'!$C:$C,0))),"",INDEX('Policy Characteristics'!J:J,MATCH($C814,'Policy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14" s="358" t="str">
        <f>IF(ISBLANK(INDEX('Policy Characteristics'!K:K,MATCH($C814,'Policy Characteristics'!$C:$C,0))),"",INDEX('Policy Characteristics'!K:K,MATCH($C814,'Policy Characteristics'!$C:$C,0)))</f>
        <v>industry-ag-main.html#eff-stds</v>
      </c>
      <c r="R814" s="358" t="str">
        <f>IF(ISBLANK(INDEX('Policy Characteristics'!L:L,MATCH($C814,'Policy Characteristics'!$C:$C,0))),"",INDEX('Policy Characteristics'!L:L,MATCH($C814,'Policy Characteristics'!$C:$C,0)))</f>
        <v>industry-energy-efficiency-standards.html</v>
      </c>
    </row>
    <row r="815" spans="1:18" s="5" customFormat="1" x14ac:dyDescent="0.35">
      <c r="A815" s="358" t="str">
        <f>IF(ISBLANK(INDEX('Policy Characteristics'!A:A,MATCH($C815,'Policy Characteristics'!$C:$C,0))),"",INDEX('Policy Characteristics'!A:A,MATCH($C815,'Policy Characteristics'!$C:$C,0)))</f>
        <v>Industry</v>
      </c>
      <c r="B815" s="358" t="str">
        <f>IF(ISBLANK(INDEX('Policy Characteristics'!B:B,MATCH($C815,'Policy Characteristics'!$C:$C,0))),"",INDEX('Policy Characteristics'!B:B,MATCH($C815,'Policy Characteristics'!$C:$C,0)))</f>
        <v>Industry Energy Efficiency Standards</v>
      </c>
      <c r="C815" s="362" t="str">
        <f t="shared" si="38"/>
        <v>Percentage Improvement in Eqpt Efficiency Standards above BAU</v>
      </c>
      <c r="D815" s="9" t="s">
        <v>3228</v>
      </c>
      <c r="E815" s="53" t="s">
        <v>2466</v>
      </c>
      <c r="F815" s="195" t="s">
        <v>2665</v>
      </c>
      <c r="G815" s="53" t="s">
        <v>2470</v>
      </c>
      <c r="H815" s="54">
        <v>1051</v>
      </c>
      <c r="I815" s="53" t="s">
        <v>46</v>
      </c>
      <c r="J815" s="360" t="str">
        <f>IF(ISBLANK(INDEX('Policy Characteristics'!D:D,MATCH($C815,'Policy Characteristics'!$C:$C,0))),"",INDEX('Policy Characteristics'!D:D,MATCH($C815,'Policy Characteristics'!$C:$C,0)))</f>
        <v>Industry Energy Efficiency Standards</v>
      </c>
      <c r="K815" s="358" t="str">
        <f>IF(ISBLANK(INDEX('Policy Characteristics'!E:E,MATCH($C815,'Policy Characteristics'!$C:$C,0))),"",INDEX('Policy Characteristics'!E:E,MATCH($C815,'Policy Characteristics'!$C:$C,0)))</f>
        <v>indst efficiency standards</v>
      </c>
      <c r="L815" s="380">
        <f>IF(ISBLANK(INDEX('Policy Characteristics'!F:F,MATCH($C815,'Policy Characteristics'!$C:$C,0))),"",INDEX('Policy Characteristics'!F:F,MATCH($C815,'Policy Characteristics'!$C:$C,0)))</f>
        <v>0</v>
      </c>
      <c r="M815" s="380">
        <f>IF(ISBLANK(INDEX('Policy Characteristics'!G:G,MATCH($C815,'Policy Characteristics'!$C:$C,0))),"",INDEX('Policy Characteristics'!G:G,MATCH($C815,'Policy Characteristics'!$C:$C,0)))</f>
        <v>0.25</v>
      </c>
      <c r="N815" s="380">
        <f>IF(ISBLANK(INDEX('Policy Characteristics'!H:H,MATCH($C815,'Policy Characteristics'!$C:$C,0))),"",INDEX('Policy Characteristics'!H:H,MATCH($C815,'Policy Characteristics'!$C:$C,0)))</f>
        <v>0.01</v>
      </c>
      <c r="O815" s="358" t="str">
        <f>IF(ISBLANK(INDEX('Policy Characteristics'!I:I,MATCH($C815,'Policy Characteristics'!$C:$C,0))),"",INDEX('Policy Characteristics'!I:I,MATCH($C815,'Policy Characteristics'!$C:$C,0)))</f>
        <v>% reduction in energy use</v>
      </c>
      <c r="P815" s="358" t="str">
        <f>IF(ISBLANK(INDEX('Policy Characteristics'!J:J,MATCH($C815,'Policy Characteristics'!$C:$C,0))),"",INDEX('Policy Characteristics'!J:J,MATCH($C815,'Policy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15" s="358" t="str">
        <f>IF(ISBLANK(INDEX('Policy Characteristics'!K:K,MATCH($C815,'Policy Characteristics'!$C:$C,0))),"",INDEX('Policy Characteristics'!K:K,MATCH($C815,'Policy Characteristics'!$C:$C,0)))</f>
        <v>industry-ag-main.html#eff-stds</v>
      </c>
      <c r="R815" s="358" t="str">
        <f>IF(ISBLANK(INDEX('Policy Characteristics'!L:L,MATCH($C815,'Policy Characteristics'!$C:$C,0))),"",INDEX('Policy Characteristics'!L:L,MATCH($C815,'Policy Characteristics'!$C:$C,0)))</f>
        <v>industry-energy-efficiency-standards.html</v>
      </c>
    </row>
    <row r="816" spans="1:18" s="5" customFormat="1" x14ac:dyDescent="0.35">
      <c r="A816" s="358" t="str">
        <f>IF(ISBLANK(INDEX('Policy Characteristics'!A:A,MATCH($C816,'Policy Characteristics'!$C:$C,0))),"",INDEX('Policy Characteristics'!A:A,MATCH($C816,'Policy Characteristics'!$C:$C,0)))</f>
        <v>Industry</v>
      </c>
      <c r="B816" s="358" t="str">
        <f>IF(ISBLANK(INDEX('Policy Characteristics'!B:B,MATCH($C816,'Policy Characteristics'!$C:$C,0))),"",INDEX('Policy Characteristics'!B:B,MATCH($C816,'Policy Characteristics'!$C:$C,0)))</f>
        <v>Industry Energy Efficiency Standards</v>
      </c>
      <c r="C816" s="362" t="str">
        <f t="shared" si="38"/>
        <v>Percentage Improvement in Eqpt Efficiency Standards above BAU</v>
      </c>
      <c r="D816" s="9" t="s">
        <v>3228</v>
      </c>
      <c r="E816" s="53" t="s">
        <v>2467</v>
      </c>
      <c r="F816" s="195" t="s">
        <v>2665</v>
      </c>
      <c r="G816" s="53" t="s">
        <v>2471</v>
      </c>
      <c r="H816" s="54">
        <v>1052</v>
      </c>
      <c r="I816" s="53" t="s">
        <v>45</v>
      </c>
      <c r="J816" s="360" t="str">
        <f>IF(ISBLANK(INDEX('Policy Characteristics'!D:D,MATCH($C816,'Policy Characteristics'!$C:$C,0))),"",INDEX('Policy Characteristics'!D:D,MATCH($C816,'Policy Characteristics'!$C:$C,0)))</f>
        <v>Industry Energy Efficiency Standards</v>
      </c>
      <c r="K816" s="358" t="str">
        <f>IF(ISBLANK(INDEX('Policy Characteristics'!E:E,MATCH($C816,'Policy Characteristics'!$C:$C,0))),"",INDEX('Policy Characteristics'!E:E,MATCH($C816,'Policy Characteristics'!$C:$C,0)))</f>
        <v>indst efficiency standards</v>
      </c>
      <c r="L816" s="380">
        <f>IF(ISBLANK(INDEX('Policy Characteristics'!F:F,MATCH($C816,'Policy Characteristics'!$C:$C,0))),"",INDEX('Policy Characteristics'!F:F,MATCH($C816,'Policy Characteristics'!$C:$C,0)))</f>
        <v>0</v>
      </c>
      <c r="M816" s="380">
        <f>IF(ISBLANK(INDEX('Policy Characteristics'!G:G,MATCH($C816,'Policy Characteristics'!$C:$C,0))),"",INDEX('Policy Characteristics'!G:G,MATCH($C816,'Policy Characteristics'!$C:$C,0)))</f>
        <v>0.25</v>
      </c>
      <c r="N816" s="380">
        <f>IF(ISBLANK(INDEX('Policy Characteristics'!H:H,MATCH($C816,'Policy Characteristics'!$C:$C,0))),"",INDEX('Policy Characteristics'!H:H,MATCH($C816,'Policy Characteristics'!$C:$C,0)))</f>
        <v>0.01</v>
      </c>
      <c r="O816" s="358" t="str">
        <f>IF(ISBLANK(INDEX('Policy Characteristics'!I:I,MATCH($C816,'Policy Characteristics'!$C:$C,0))),"",INDEX('Policy Characteristics'!I:I,MATCH($C816,'Policy Characteristics'!$C:$C,0)))</f>
        <v>% reduction in energy use</v>
      </c>
      <c r="P816" s="358" t="str">
        <f>IF(ISBLANK(INDEX('Policy Characteristics'!J:J,MATCH($C816,'Policy Characteristics'!$C:$C,0))),"",INDEX('Policy Characteristics'!J:J,MATCH($C816,'Policy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16" s="358" t="str">
        <f>IF(ISBLANK(INDEX('Policy Characteristics'!K:K,MATCH($C816,'Policy Characteristics'!$C:$C,0))),"",INDEX('Policy Characteristics'!K:K,MATCH($C816,'Policy Characteristics'!$C:$C,0)))</f>
        <v>industry-ag-main.html#eff-stds</v>
      </c>
      <c r="R816" s="358" t="str">
        <f>IF(ISBLANK(INDEX('Policy Characteristics'!L:L,MATCH($C816,'Policy Characteristics'!$C:$C,0))),"",INDEX('Policy Characteristics'!L:L,MATCH($C816,'Policy Characteristics'!$C:$C,0)))</f>
        <v>industry-energy-efficiency-standards.html</v>
      </c>
    </row>
    <row r="817" spans="1:18" s="5" customFormat="1" x14ac:dyDescent="0.35">
      <c r="A817" s="358" t="str">
        <f>IF(ISBLANK(INDEX('Policy Characteristics'!A:A,MATCH($C817,'Policy Characteristics'!$C:$C,0))),"",INDEX('Policy Characteristics'!A:A,MATCH($C817,'Policy Characteristics'!$C:$C,0)))</f>
        <v>Industry</v>
      </c>
      <c r="B817" s="358" t="str">
        <f>IF(ISBLANK(INDEX('Policy Characteristics'!B:B,MATCH($C817,'Policy Characteristics'!$C:$C,0))),"",INDEX('Policy Characteristics'!B:B,MATCH($C817,'Policy Characteristics'!$C:$C,0)))</f>
        <v>Industry Energy Efficiency Standards</v>
      </c>
      <c r="C817" s="362" t="str">
        <f t="shared" si="38"/>
        <v>Percentage Improvement in Eqpt Efficiency Standards above BAU</v>
      </c>
      <c r="D817" s="9" t="s">
        <v>3228</v>
      </c>
      <c r="E817" s="53" t="s">
        <v>2468</v>
      </c>
      <c r="F817" s="195" t="s">
        <v>2665</v>
      </c>
      <c r="G817" s="53" t="s">
        <v>2474</v>
      </c>
      <c r="H817" s="54">
        <v>1053</v>
      </c>
      <c r="I817" s="53" t="s">
        <v>46</v>
      </c>
      <c r="J817" s="360" t="str">
        <f>IF(ISBLANK(INDEX('Policy Characteristics'!D:D,MATCH($C817,'Policy Characteristics'!$C:$C,0))),"",INDEX('Policy Characteristics'!D:D,MATCH($C817,'Policy Characteristics'!$C:$C,0)))</f>
        <v>Industry Energy Efficiency Standards</v>
      </c>
      <c r="K817" s="358" t="str">
        <f>IF(ISBLANK(INDEX('Policy Characteristics'!E:E,MATCH($C817,'Policy Characteristics'!$C:$C,0))),"",INDEX('Policy Characteristics'!E:E,MATCH($C817,'Policy Characteristics'!$C:$C,0)))</f>
        <v>indst efficiency standards</v>
      </c>
      <c r="L817" s="380">
        <f>IF(ISBLANK(INDEX('Policy Characteristics'!F:F,MATCH($C817,'Policy Characteristics'!$C:$C,0))),"",INDEX('Policy Characteristics'!F:F,MATCH($C817,'Policy Characteristics'!$C:$C,0)))</f>
        <v>0</v>
      </c>
      <c r="M817" s="380">
        <f>IF(ISBLANK(INDEX('Policy Characteristics'!G:G,MATCH($C817,'Policy Characteristics'!$C:$C,0))),"",INDEX('Policy Characteristics'!G:G,MATCH($C817,'Policy Characteristics'!$C:$C,0)))</f>
        <v>0.25</v>
      </c>
      <c r="N817" s="380">
        <f>IF(ISBLANK(INDEX('Policy Characteristics'!H:H,MATCH($C817,'Policy Characteristics'!$C:$C,0))),"",INDEX('Policy Characteristics'!H:H,MATCH($C817,'Policy Characteristics'!$C:$C,0)))</f>
        <v>0.01</v>
      </c>
      <c r="O817" s="358" t="str">
        <f>IF(ISBLANK(INDEX('Policy Characteristics'!I:I,MATCH($C817,'Policy Characteristics'!$C:$C,0))),"",INDEX('Policy Characteristics'!I:I,MATCH($C817,'Policy Characteristics'!$C:$C,0)))</f>
        <v>% reduction in energy use</v>
      </c>
      <c r="P817" s="358" t="str">
        <f>IF(ISBLANK(INDEX('Policy Characteristics'!J:J,MATCH($C817,'Policy Characteristics'!$C:$C,0))),"",INDEX('Policy Characteristics'!J:J,MATCH($C817,'Policy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17" s="358" t="str">
        <f>IF(ISBLANK(INDEX('Policy Characteristics'!K:K,MATCH($C817,'Policy Characteristics'!$C:$C,0))),"",INDEX('Policy Characteristics'!K:K,MATCH($C817,'Policy Characteristics'!$C:$C,0)))</f>
        <v>industry-ag-main.html#eff-stds</v>
      </c>
      <c r="R817" s="358" t="str">
        <f>IF(ISBLANK(INDEX('Policy Characteristics'!L:L,MATCH($C817,'Policy Characteristics'!$C:$C,0))),"",INDEX('Policy Characteristics'!L:L,MATCH($C817,'Policy Characteristics'!$C:$C,0)))</f>
        <v>industry-energy-efficiency-standards.html</v>
      </c>
    </row>
    <row r="818" spans="1:18" s="5" customFormat="1" x14ac:dyDescent="0.35">
      <c r="A818" s="358" t="str">
        <f>IF(ISBLANK(INDEX('Policy Characteristics'!A:A,MATCH($C818,'Policy Characteristics'!$C:$C,0))),"",INDEX('Policy Characteristics'!A:A,MATCH($C818,'Policy Characteristics'!$C:$C,0)))</f>
        <v>Industry</v>
      </c>
      <c r="B818" s="358" t="str">
        <f>IF(ISBLANK(INDEX('Policy Characteristics'!B:B,MATCH($C818,'Policy Characteristics'!$C:$C,0))),"",INDEX('Policy Characteristics'!B:B,MATCH($C818,'Policy Characteristics'!$C:$C,0)))</f>
        <v>Industry Energy Efficiency Standards</v>
      </c>
      <c r="C818" s="362" t="str">
        <f t="shared" si="38"/>
        <v>Percentage Improvement in Eqpt Efficiency Standards above BAU</v>
      </c>
      <c r="D818" s="9" t="s">
        <v>3228</v>
      </c>
      <c r="E818" s="53" t="s">
        <v>2805</v>
      </c>
      <c r="F818" s="195" t="s">
        <v>2665</v>
      </c>
      <c r="G818" s="53" t="s">
        <v>2808</v>
      </c>
      <c r="H818" s="54">
        <v>1054</v>
      </c>
      <c r="I818" s="53" t="s">
        <v>46</v>
      </c>
      <c r="J818" s="360" t="str">
        <f>IF(ISBLANK(INDEX('Policy Characteristics'!D:D,MATCH($C818,'Policy Characteristics'!$C:$C,0))),"",INDEX('Policy Characteristics'!D:D,MATCH($C818,'Policy Characteristics'!$C:$C,0)))</f>
        <v>Industry Energy Efficiency Standards</v>
      </c>
      <c r="K818" s="358" t="str">
        <f>IF(ISBLANK(INDEX('Policy Characteristics'!E:E,MATCH($C818,'Policy Characteristics'!$C:$C,0))),"",INDEX('Policy Characteristics'!E:E,MATCH($C818,'Policy Characteristics'!$C:$C,0)))</f>
        <v>indst efficiency standards</v>
      </c>
      <c r="L818" s="380">
        <f>IF(ISBLANK(INDEX('Policy Characteristics'!F:F,MATCH($C818,'Policy Characteristics'!$C:$C,0))),"",INDEX('Policy Characteristics'!F:F,MATCH($C818,'Policy Characteristics'!$C:$C,0)))</f>
        <v>0</v>
      </c>
      <c r="M818" s="380">
        <f>IF(ISBLANK(INDEX('Policy Characteristics'!G:G,MATCH($C818,'Policy Characteristics'!$C:$C,0))),"",INDEX('Policy Characteristics'!G:G,MATCH($C818,'Policy Characteristics'!$C:$C,0)))</f>
        <v>0.25</v>
      </c>
      <c r="N818" s="380">
        <f>IF(ISBLANK(INDEX('Policy Characteristics'!H:H,MATCH($C818,'Policy Characteristics'!$C:$C,0))),"",INDEX('Policy Characteristics'!H:H,MATCH($C818,'Policy Characteristics'!$C:$C,0)))</f>
        <v>0.01</v>
      </c>
      <c r="O818" s="358" t="str">
        <f>IF(ISBLANK(INDEX('Policy Characteristics'!I:I,MATCH($C818,'Policy Characteristics'!$C:$C,0))),"",INDEX('Policy Characteristics'!I:I,MATCH($C818,'Policy Characteristics'!$C:$C,0)))</f>
        <v>% reduction in energy use</v>
      </c>
      <c r="P818" s="358" t="str">
        <f>IF(ISBLANK(INDEX('Policy Characteristics'!J:J,MATCH($C818,'Policy Characteristics'!$C:$C,0))),"",INDEX('Policy Characteristics'!J:J,MATCH($C818,'Policy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18" s="358" t="str">
        <f>IF(ISBLANK(INDEX('Policy Characteristics'!K:K,MATCH($C818,'Policy Characteristics'!$C:$C,0))),"",INDEX('Policy Characteristics'!K:K,MATCH($C818,'Policy Characteristics'!$C:$C,0)))</f>
        <v>industry-ag-main.html#eff-stds</v>
      </c>
      <c r="R818" s="358" t="str">
        <f>IF(ISBLANK(INDEX('Policy Characteristics'!L:L,MATCH($C818,'Policy Characteristics'!$C:$C,0))),"",INDEX('Policy Characteristics'!L:L,MATCH($C818,'Policy Characteristics'!$C:$C,0)))</f>
        <v>industry-energy-efficiency-standards.html</v>
      </c>
    </row>
    <row r="819" spans="1:18" s="5" customFormat="1" x14ac:dyDescent="0.35">
      <c r="A819" s="358" t="str">
        <f>IF(ISBLANK(INDEX('Policy Characteristics'!A:A,MATCH($C819,'Policy Characteristics'!$C:$C,0))),"",INDEX('Policy Characteristics'!A:A,MATCH($C819,'Policy Characteristics'!$C:$C,0)))</f>
        <v>Industry</v>
      </c>
      <c r="B819" s="358" t="str">
        <f>IF(ISBLANK(INDEX('Policy Characteristics'!B:B,MATCH($C819,'Policy Characteristics'!$C:$C,0))),"",INDEX('Policy Characteristics'!B:B,MATCH($C819,'Policy Characteristics'!$C:$C,0)))</f>
        <v>Industry Energy Efficiency Standards</v>
      </c>
      <c r="C819" s="362" t="str">
        <f t="shared" si="38"/>
        <v>Percentage Improvement in Eqpt Efficiency Standards above BAU</v>
      </c>
      <c r="D819" s="9" t="s">
        <v>3228</v>
      </c>
      <c r="E819" s="53" t="s">
        <v>2806</v>
      </c>
      <c r="F819" s="195" t="s">
        <v>2665</v>
      </c>
      <c r="G819" s="53" t="s">
        <v>2810</v>
      </c>
      <c r="H819" s="54">
        <v>1055</v>
      </c>
      <c r="I819" s="53" t="s">
        <v>45</v>
      </c>
      <c r="J819" s="360" t="str">
        <f>IF(ISBLANK(INDEX('Policy Characteristics'!D:D,MATCH($C819,'Policy Characteristics'!$C:$C,0))),"",INDEX('Policy Characteristics'!D:D,MATCH($C819,'Policy Characteristics'!$C:$C,0)))</f>
        <v>Industry Energy Efficiency Standards</v>
      </c>
      <c r="K819" s="358" t="str">
        <f>IF(ISBLANK(INDEX('Policy Characteristics'!E:E,MATCH($C819,'Policy Characteristics'!$C:$C,0))),"",INDEX('Policy Characteristics'!E:E,MATCH($C819,'Policy Characteristics'!$C:$C,0)))</f>
        <v>indst efficiency standards</v>
      </c>
      <c r="L819" s="380">
        <f>IF(ISBLANK(INDEX('Policy Characteristics'!F:F,MATCH($C819,'Policy Characteristics'!$C:$C,0))),"",INDEX('Policy Characteristics'!F:F,MATCH($C819,'Policy Characteristics'!$C:$C,0)))</f>
        <v>0</v>
      </c>
      <c r="M819" s="380">
        <f>IF(ISBLANK(INDEX('Policy Characteristics'!G:G,MATCH($C819,'Policy Characteristics'!$C:$C,0))),"",INDEX('Policy Characteristics'!G:G,MATCH($C819,'Policy Characteristics'!$C:$C,0)))</f>
        <v>0.25</v>
      </c>
      <c r="N819" s="380">
        <f>IF(ISBLANK(INDEX('Policy Characteristics'!H:H,MATCH($C819,'Policy Characteristics'!$C:$C,0))),"",INDEX('Policy Characteristics'!H:H,MATCH($C819,'Policy Characteristics'!$C:$C,0)))</f>
        <v>0.01</v>
      </c>
      <c r="O819" s="358" t="str">
        <f>IF(ISBLANK(INDEX('Policy Characteristics'!I:I,MATCH($C819,'Policy Characteristics'!$C:$C,0))),"",INDEX('Policy Characteristics'!I:I,MATCH($C819,'Policy Characteristics'!$C:$C,0)))</f>
        <v>% reduction in energy use</v>
      </c>
      <c r="P819" s="358" t="str">
        <f>IF(ISBLANK(INDEX('Policy Characteristics'!J:J,MATCH($C819,'Policy Characteristics'!$C:$C,0))),"",INDEX('Policy Characteristics'!J:J,MATCH($C819,'Policy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19" s="358" t="str">
        <f>IF(ISBLANK(INDEX('Policy Characteristics'!K:K,MATCH($C819,'Policy Characteristics'!$C:$C,0))),"",INDEX('Policy Characteristics'!K:K,MATCH($C819,'Policy Characteristics'!$C:$C,0)))</f>
        <v>industry-ag-main.html#eff-stds</v>
      </c>
      <c r="R819" s="358" t="str">
        <f>IF(ISBLANK(INDEX('Policy Characteristics'!L:L,MATCH($C819,'Policy Characteristics'!$C:$C,0))),"",INDEX('Policy Characteristics'!L:L,MATCH($C819,'Policy Characteristics'!$C:$C,0)))</f>
        <v>industry-energy-efficiency-standards.html</v>
      </c>
    </row>
    <row r="820" spans="1:18" s="5" customFormat="1" x14ac:dyDescent="0.35">
      <c r="A820" s="358" t="str">
        <f>IF(ISBLANK(INDEX('Policy Characteristics'!A:A,MATCH($C820,'Policy Characteristics'!$C:$C,0))),"",INDEX('Policy Characteristics'!A:A,MATCH($C820,'Policy Characteristics'!$C:$C,0)))</f>
        <v>Industry</v>
      </c>
      <c r="B820" s="358" t="str">
        <f>IF(ISBLANK(INDEX('Policy Characteristics'!B:B,MATCH($C820,'Policy Characteristics'!$C:$C,0))),"",INDEX('Policy Characteristics'!B:B,MATCH($C820,'Policy Characteristics'!$C:$C,0)))</f>
        <v>Industry Energy Efficiency Standards</v>
      </c>
      <c r="C820" s="362" t="str">
        <f t="shared" si="38"/>
        <v>Percentage Improvement in Eqpt Efficiency Standards above BAU</v>
      </c>
      <c r="D820" s="9" t="s">
        <v>3228</v>
      </c>
      <c r="E820" s="53" t="s">
        <v>2807</v>
      </c>
      <c r="F820" s="195" t="s">
        <v>2665</v>
      </c>
      <c r="G820" s="53" t="s">
        <v>2811</v>
      </c>
      <c r="H820" s="54">
        <v>1056</v>
      </c>
      <c r="I820" s="53" t="s">
        <v>45</v>
      </c>
      <c r="J820" s="360" t="str">
        <f>IF(ISBLANK(INDEX('Policy Characteristics'!D:D,MATCH($C820,'Policy Characteristics'!$C:$C,0))),"",INDEX('Policy Characteristics'!D:D,MATCH($C820,'Policy Characteristics'!$C:$C,0)))</f>
        <v>Industry Energy Efficiency Standards</v>
      </c>
      <c r="K820" s="358" t="str">
        <f>IF(ISBLANK(INDEX('Policy Characteristics'!E:E,MATCH($C820,'Policy Characteristics'!$C:$C,0))),"",INDEX('Policy Characteristics'!E:E,MATCH($C820,'Policy Characteristics'!$C:$C,0)))</f>
        <v>indst efficiency standards</v>
      </c>
      <c r="L820" s="380">
        <f>IF(ISBLANK(INDEX('Policy Characteristics'!F:F,MATCH($C820,'Policy Characteristics'!$C:$C,0))),"",INDEX('Policy Characteristics'!F:F,MATCH($C820,'Policy Characteristics'!$C:$C,0)))</f>
        <v>0</v>
      </c>
      <c r="M820" s="380">
        <f>IF(ISBLANK(INDEX('Policy Characteristics'!G:G,MATCH($C820,'Policy Characteristics'!$C:$C,0))),"",INDEX('Policy Characteristics'!G:G,MATCH($C820,'Policy Characteristics'!$C:$C,0)))</f>
        <v>0.25</v>
      </c>
      <c r="N820" s="380">
        <f>IF(ISBLANK(INDEX('Policy Characteristics'!H:H,MATCH($C820,'Policy Characteristics'!$C:$C,0))),"",INDEX('Policy Characteristics'!H:H,MATCH($C820,'Policy Characteristics'!$C:$C,0)))</f>
        <v>0.01</v>
      </c>
      <c r="O820" s="358" t="str">
        <f>IF(ISBLANK(INDEX('Policy Characteristics'!I:I,MATCH($C820,'Policy Characteristics'!$C:$C,0))),"",INDEX('Policy Characteristics'!I:I,MATCH($C820,'Policy Characteristics'!$C:$C,0)))</f>
        <v>% reduction in energy use</v>
      </c>
      <c r="P820" s="358" t="str">
        <f>IF(ISBLANK(INDEX('Policy Characteristics'!J:J,MATCH($C820,'Policy Characteristics'!$C:$C,0))),"",INDEX('Policy Characteristics'!J:J,MATCH($C820,'Policy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20" s="358" t="str">
        <f>IF(ISBLANK(INDEX('Policy Characteristics'!K:K,MATCH($C820,'Policy Characteristics'!$C:$C,0))),"",INDEX('Policy Characteristics'!K:K,MATCH($C820,'Policy Characteristics'!$C:$C,0)))</f>
        <v>industry-ag-main.html#eff-stds</v>
      </c>
      <c r="R820" s="358" t="str">
        <f>IF(ISBLANK(INDEX('Policy Characteristics'!L:L,MATCH($C820,'Policy Characteristics'!$C:$C,0))),"",INDEX('Policy Characteristics'!L:L,MATCH($C820,'Policy Characteristics'!$C:$C,0)))</f>
        <v>industry-energy-efficiency-standards.html</v>
      </c>
    </row>
    <row r="821" spans="1:18" s="5" customFormat="1" x14ac:dyDescent="0.35">
      <c r="A821" s="358" t="str">
        <f>IF(ISBLANK(INDEX('Policy Characteristics'!A:A,MATCH($C821,'Policy Characteristics'!$C:$C,0))),"",INDEX('Policy Characteristics'!A:A,MATCH($C821,'Policy Characteristics'!$C:$C,0)))</f>
        <v>Industry</v>
      </c>
      <c r="B821" s="358" t="str">
        <f>IF(ISBLANK(INDEX('Policy Characteristics'!B:B,MATCH($C821,'Policy Characteristics'!$C:$C,0))),"",INDEX('Policy Characteristics'!B:B,MATCH($C821,'Policy Characteristics'!$C:$C,0)))</f>
        <v>Industry Energy Efficiency Standards</v>
      </c>
      <c r="C821" s="362" t="str">
        <f t="shared" si="38"/>
        <v>Percentage Improvement in Eqpt Efficiency Standards above BAU</v>
      </c>
      <c r="D821" s="9" t="s">
        <v>3228</v>
      </c>
      <c r="E821" s="53" t="s">
        <v>2804</v>
      </c>
      <c r="F821" s="195" t="s">
        <v>2665</v>
      </c>
      <c r="G821" s="53" t="s">
        <v>2809</v>
      </c>
      <c r="H821" s="54">
        <v>1057</v>
      </c>
      <c r="I821" s="53" t="s">
        <v>46</v>
      </c>
      <c r="J821" s="360" t="str">
        <f>IF(ISBLANK(INDEX('Policy Characteristics'!D:D,MATCH($C821,'Policy Characteristics'!$C:$C,0))),"",INDEX('Policy Characteristics'!D:D,MATCH($C821,'Policy Characteristics'!$C:$C,0)))</f>
        <v>Industry Energy Efficiency Standards</v>
      </c>
      <c r="K821" s="358" t="str">
        <f>IF(ISBLANK(INDEX('Policy Characteristics'!E:E,MATCH($C821,'Policy Characteristics'!$C:$C,0))),"",INDEX('Policy Characteristics'!E:E,MATCH($C821,'Policy Characteristics'!$C:$C,0)))</f>
        <v>indst efficiency standards</v>
      </c>
      <c r="L821" s="380">
        <f>IF(ISBLANK(INDEX('Policy Characteristics'!F:F,MATCH($C821,'Policy Characteristics'!$C:$C,0))),"",INDEX('Policy Characteristics'!F:F,MATCH($C821,'Policy Characteristics'!$C:$C,0)))</f>
        <v>0</v>
      </c>
      <c r="M821" s="380">
        <f>IF(ISBLANK(INDEX('Policy Characteristics'!G:G,MATCH($C821,'Policy Characteristics'!$C:$C,0))),"",INDEX('Policy Characteristics'!G:G,MATCH($C821,'Policy Characteristics'!$C:$C,0)))</f>
        <v>0.25</v>
      </c>
      <c r="N821" s="380">
        <f>IF(ISBLANK(INDEX('Policy Characteristics'!H:H,MATCH($C821,'Policy Characteristics'!$C:$C,0))),"",INDEX('Policy Characteristics'!H:H,MATCH($C821,'Policy Characteristics'!$C:$C,0)))</f>
        <v>0.01</v>
      </c>
      <c r="O821" s="358" t="str">
        <f>IF(ISBLANK(INDEX('Policy Characteristics'!I:I,MATCH($C821,'Policy Characteristics'!$C:$C,0))),"",INDEX('Policy Characteristics'!I:I,MATCH($C821,'Policy Characteristics'!$C:$C,0)))</f>
        <v>% reduction in energy use</v>
      </c>
      <c r="P821" s="358" t="str">
        <f>IF(ISBLANK(INDEX('Policy Characteristics'!J:J,MATCH($C821,'Policy Characteristics'!$C:$C,0))),"",INDEX('Policy Characteristics'!J:J,MATCH($C821,'Policy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21" s="358" t="str">
        <f>IF(ISBLANK(INDEX('Policy Characteristics'!K:K,MATCH($C821,'Policy Characteristics'!$C:$C,0))),"",INDEX('Policy Characteristics'!K:K,MATCH($C821,'Policy Characteristics'!$C:$C,0)))</f>
        <v>industry-ag-main.html#eff-stds</v>
      </c>
      <c r="R821" s="358" t="str">
        <f>IF(ISBLANK(INDEX('Policy Characteristics'!L:L,MATCH($C821,'Policy Characteristics'!$C:$C,0))),"",INDEX('Policy Characteristics'!L:L,MATCH($C821,'Policy Characteristics'!$C:$C,0)))</f>
        <v>industry-energy-efficiency-standards.html</v>
      </c>
    </row>
    <row r="822" spans="1:18" s="5" customFormat="1" x14ac:dyDescent="0.35">
      <c r="A822" s="358" t="str">
        <f>IF(ISBLANK(INDEX('Policy Characteristics'!A:A,MATCH($C822,'Policy Characteristics'!$C:$C,0))),"",INDEX('Policy Characteristics'!A:A,MATCH($C822,'Policy Characteristics'!$C:$C,0)))</f>
        <v>Industry</v>
      </c>
      <c r="B822" s="358" t="str">
        <f>IF(ISBLANK(INDEX('Policy Characteristics'!B:B,MATCH($C822,'Policy Characteristics'!$C:$C,0))),"",INDEX('Policy Characteristics'!B:B,MATCH($C822,'Policy Characteristics'!$C:$C,0)))</f>
        <v>Industry Energy Efficiency Standards</v>
      </c>
      <c r="C822" s="362" t="str">
        <f t="shared" si="38"/>
        <v>Percentage Improvement in Eqpt Efficiency Standards above BAU</v>
      </c>
      <c r="D822" s="9" t="s">
        <v>3229</v>
      </c>
      <c r="E822" s="53" t="s">
        <v>2463</v>
      </c>
      <c r="F822" s="195" t="s">
        <v>3192</v>
      </c>
      <c r="G822" s="53" t="s">
        <v>2469</v>
      </c>
      <c r="H822" s="54">
        <v>1058</v>
      </c>
      <c r="I822" s="53" t="s">
        <v>45</v>
      </c>
      <c r="J822" s="360" t="str">
        <f>IF(ISBLANK(INDEX('Policy Characteristics'!D:D,MATCH($C822,'Policy Characteristics'!$C:$C,0))),"",INDEX('Policy Characteristics'!D:D,MATCH($C822,'Policy Characteristics'!$C:$C,0)))</f>
        <v>Industry Energy Efficiency Standards</v>
      </c>
      <c r="K822" s="358" t="str">
        <f>IF(ISBLANK(INDEX('Policy Characteristics'!E:E,MATCH($C822,'Policy Characteristics'!$C:$C,0))),"",INDEX('Policy Characteristics'!E:E,MATCH($C822,'Policy Characteristics'!$C:$C,0)))</f>
        <v>indst efficiency standards</v>
      </c>
      <c r="L822" s="380">
        <f>IF(ISBLANK(INDEX('Policy Characteristics'!F:F,MATCH($C822,'Policy Characteristics'!$C:$C,0))),"",INDEX('Policy Characteristics'!F:F,MATCH($C822,'Policy Characteristics'!$C:$C,0)))</f>
        <v>0</v>
      </c>
      <c r="M822" s="380">
        <f>IF(ISBLANK(INDEX('Policy Characteristics'!G:G,MATCH($C822,'Policy Characteristics'!$C:$C,0))),"",INDEX('Policy Characteristics'!G:G,MATCH($C822,'Policy Characteristics'!$C:$C,0)))</f>
        <v>0.25</v>
      </c>
      <c r="N822" s="380">
        <f>IF(ISBLANK(INDEX('Policy Characteristics'!H:H,MATCH($C822,'Policy Characteristics'!$C:$C,0))),"",INDEX('Policy Characteristics'!H:H,MATCH($C822,'Policy Characteristics'!$C:$C,0)))</f>
        <v>0.01</v>
      </c>
      <c r="O822" s="358" t="str">
        <f>IF(ISBLANK(INDEX('Policy Characteristics'!I:I,MATCH($C822,'Policy Characteristics'!$C:$C,0))),"",INDEX('Policy Characteristics'!I:I,MATCH($C822,'Policy Characteristics'!$C:$C,0)))</f>
        <v>% reduction in energy use</v>
      </c>
      <c r="P822" s="358" t="str">
        <f>IF(ISBLANK(INDEX('Policy Characteristics'!J:J,MATCH($C822,'Policy Characteristics'!$C:$C,0))),"",INDEX('Policy Characteristics'!J:J,MATCH($C822,'Policy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22" s="358" t="str">
        <f>IF(ISBLANK(INDEX('Policy Characteristics'!K:K,MATCH($C822,'Policy Characteristics'!$C:$C,0))),"",INDEX('Policy Characteristics'!K:K,MATCH($C822,'Policy Characteristics'!$C:$C,0)))</f>
        <v>industry-ag-main.html#eff-stds</v>
      </c>
      <c r="R822" s="358" t="str">
        <f>IF(ISBLANK(INDEX('Policy Characteristics'!L:L,MATCH($C822,'Policy Characteristics'!$C:$C,0))),"",INDEX('Policy Characteristics'!L:L,MATCH($C822,'Policy Characteristics'!$C:$C,0)))</f>
        <v>industry-energy-efficiency-standards.html</v>
      </c>
    </row>
    <row r="823" spans="1:18" s="5" customFormat="1" x14ac:dyDescent="0.35">
      <c r="A823" s="358" t="str">
        <f>IF(ISBLANK(INDEX('Policy Characteristics'!A:A,MATCH($C823,'Policy Characteristics'!$C:$C,0))),"",INDEX('Policy Characteristics'!A:A,MATCH($C823,'Policy Characteristics'!$C:$C,0)))</f>
        <v>Industry</v>
      </c>
      <c r="B823" s="358" t="str">
        <f>IF(ISBLANK(INDEX('Policy Characteristics'!B:B,MATCH($C823,'Policy Characteristics'!$C:$C,0))),"",INDEX('Policy Characteristics'!B:B,MATCH($C823,'Policy Characteristics'!$C:$C,0)))</f>
        <v>Industry Energy Efficiency Standards</v>
      </c>
      <c r="C823" s="362" t="str">
        <f t="shared" si="38"/>
        <v>Percentage Improvement in Eqpt Efficiency Standards above BAU</v>
      </c>
      <c r="D823" s="9" t="s">
        <v>3229</v>
      </c>
      <c r="E823" s="53" t="s">
        <v>2464</v>
      </c>
      <c r="F823" s="195" t="s">
        <v>3192</v>
      </c>
      <c r="G823" s="53" t="s">
        <v>2472</v>
      </c>
      <c r="H823" s="54">
        <v>1059</v>
      </c>
      <c r="I823" s="53" t="s">
        <v>45</v>
      </c>
      <c r="J823" s="360" t="str">
        <f>IF(ISBLANK(INDEX('Policy Characteristics'!D:D,MATCH($C823,'Policy Characteristics'!$C:$C,0))),"",INDEX('Policy Characteristics'!D:D,MATCH($C823,'Policy Characteristics'!$C:$C,0)))</f>
        <v>Industry Energy Efficiency Standards</v>
      </c>
      <c r="K823" s="358" t="str">
        <f>IF(ISBLANK(INDEX('Policy Characteristics'!E:E,MATCH($C823,'Policy Characteristics'!$C:$C,0))),"",INDEX('Policy Characteristics'!E:E,MATCH($C823,'Policy Characteristics'!$C:$C,0)))</f>
        <v>indst efficiency standards</v>
      </c>
      <c r="L823" s="380">
        <f>IF(ISBLANK(INDEX('Policy Characteristics'!F:F,MATCH($C823,'Policy Characteristics'!$C:$C,0))),"",INDEX('Policy Characteristics'!F:F,MATCH($C823,'Policy Characteristics'!$C:$C,0)))</f>
        <v>0</v>
      </c>
      <c r="M823" s="380">
        <f>IF(ISBLANK(INDEX('Policy Characteristics'!G:G,MATCH($C823,'Policy Characteristics'!$C:$C,0))),"",INDEX('Policy Characteristics'!G:G,MATCH($C823,'Policy Characteristics'!$C:$C,0)))</f>
        <v>0.25</v>
      </c>
      <c r="N823" s="380">
        <f>IF(ISBLANK(INDEX('Policy Characteristics'!H:H,MATCH($C823,'Policy Characteristics'!$C:$C,0))),"",INDEX('Policy Characteristics'!H:H,MATCH($C823,'Policy Characteristics'!$C:$C,0)))</f>
        <v>0.01</v>
      </c>
      <c r="O823" s="358" t="str">
        <f>IF(ISBLANK(INDEX('Policy Characteristics'!I:I,MATCH($C823,'Policy Characteristics'!$C:$C,0))),"",INDEX('Policy Characteristics'!I:I,MATCH($C823,'Policy Characteristics'!$C:$C,0)))</f>
        <v>% reduction in energy use</v>
      </c>
      <c r="P823" s="358" t="str">
        <f>IF(ISBLANK(INDEX('Policy Characteristics'!J:J,MATCH($C823,'Policy Characteristics'!$C:$C,0))),"",INDEX('Policy Characteristics'!J:J,MATCH($C823,'Policy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23" s="358" t="str">
        <f>IF(ISBLANK(INDEX('Policy Characteristics'!K:K,MATCH($C823,'Policy Characteristics'!$C:$C,0))),"",INDEX('Policy Characteristics'!K:K,MATCH($C823,'Policy Characteristics'!$C:$C,0)))</f>
        <v>industry-ag-main.html#eff-stds</v>
      </c>
      <c r="R823" s="358" t="str">
        <f>IF(ISBLANK(INDEX('Policy Characteristics'!L:L,MATCH($C823,'Policy Characteristics'!$C:$C,0))),"",INDEX('Policy Characteristics'!L:L,MATCH($C823,'Policy Characteristics'!$C:$C,0)))</f>
        <v>industry-energy-efficiency-standards.html</v>
      </c>
    </row>
    <row r="824" spans="1:18" s="5" customFormat="1" x14ac:dyDescent="0.35">
      <c r="A824" s="358" t="str">
        <f>IF(ISBLANK(INDEX('Policy Characteristics'!A:A,MATCH($C824,'Policy Characteristics'!$C:$C,0))),"",INDEX('Policy Characteristics'!A:A,MATCH($C824,'Policy Characteristics'!$C:$C,0)))</f>
        <v>Industry</v>
      </c>
      <c r="B824" s="358" t="str">
        <f>IF(ISBLANK(INDEX('Policy Characteristics'!B:B,MATCH($C824,'Policy Characteristics'!$C:$C,0))),"",INDEX('Policy Characteristics'!B:B,MATCH($C824,'Policy Characteristics'!$C:$C,0)))</f>
        <v>Industry Energy Efficiency Standards</v>
      </c>
      <c r="C824" s="362" t="str">
        <f t="shared" si="38"/>
        <v>Percentage Improvement in Eqpt Efficiency Standards above BAU</v>
      </c>
      <c r="D824" s="9" t="s">
        <v>3229</v>
      </c>
      <c r="E824" s="53" t="s">
        <v>2465</v>
      </c>
      <c r="F824" s="195" t="s">
        <v>3192</v>
      </c>
      <c r="G824" s="53" t="s">
        <v>2473</v>
      </c>
      <c r="H824" s="54">
        <v>1060</v>
      </c>
      <c r="I824" s="53" t="s">
        <v>45</v>
      </c>
      <c r="J824" s="360" t="str">
        <f>IF(ISBLANK(INDEX('Policy Characteristics'!D:D,MATCH($C824,'Policy Characteristics'!$C:$C,0))),"",INDEX('Policy Characteristics'!D:D,MATCH($C824,'Policy Characteristics'!$C:$C,0)))</f>
        <v>Industry Energy Efficiency Standards</v>
      </c>
      <c r="K824" s="358" t="str">
        <f>IF(ISBLANK(INDEX('Policy Characteristics'!E:E,MATCH($C824,'Policy Characteristics'!$C:$C,0))),"",INDEX('Policy Characteristics'!E:E,MATCH($C824,'Policy Characteristics'!$C:$C,0)))</f>
        <v>indst efficiency standards</v>
      </c>
      <c r="L824" s="380">
        <f>IF(ISBLANK(INDEX('Policy Characteristics'!F:F,MATCH($C824,'Policy Characteristics'!$C:$C,0))),"",INDEX('Policy Characteristics'!F:F,MATCH($C824,'Policy Characteristics'!$C:$C,0)))</f>
        <v>0</v>
      </c>
      <c r="M824" s="380">
        <f>IF(ISBLANK(INDEX('Policy Characteristics'!G:G,MATCH($C824,'Policy Characteristics'!$C:$C,0))),"",INDEX('Policy Characteristics'!G:G,MATCH($C824,'Policy Characteristics'!$C:$C,0)))</f>
        <v>0.25</v>
      </c>
      <c r="N824" s="380">
        <f>IF(ISBLANK(INDEX('Policy Characteristics'!H:H,MATCH($C824,'Policy Characteristics'!$C:$C,0))),"",INDEX('Policy Characteristics'!H:H,MATCH($C824,'Policy Characteristics'!$C:$C,0)))</f>
        <v>0.01</v>
      </c>
      <c r="O824" s="358" t="str">
        <f>IF(ISBLANK(INDEX('Policy Characteristics'!I:I,MATCH($C824,'Policy Characteristics'!$C:$C,0))),"",INDEX('Policy Characteristics'!I:I,MATCH($C824,'Policy Characteristics'!$C:$C,0)))</f>
        <v>% reduction in energy use</v>
      </c>
      <c r="P824" s="358" t="str">
        <f>IF(ISBLANK(INDEX('Policy Characteristics'!J:J,MATCH($C824,'Policy Characteristics'!$C:$C,0))),"",INDEX('Policy Characteristics'!J:J,MATCH($C824,'Policy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24" s="358" t="str">
        <f>IF(ISBLANK(INDEX('Policy Characteristics'!K:K,MATCH($C824,'Policy Characteristics'!$C:$C,0))),"",INDEX('Policy Characteristics'!K:K,MATCH($C824,'Policy Characteristics'!$C:$C,0)))</f>
        <v>industry-ag-main.html#eff-stds</v>
      </c>
      <c r="R824" s="358" t="str">
        <f>IF(ISBLANK(INDEX('Policy Characteristics'!L:L,MATCH($C824,'Policy Characteristics'!$C:$C,0))),"",INDEX('Policy Characteristics'!L:L,MATCH($C824,'Policy Characteristics'!$C:$C,0)))</f>
        <v>industry-energy-efficiency-standards.html</v>
      </c>
    </row>
    <row r="825" spans="1:18" s="5" customFormat="1" x14ac:dyDescent="0.35">
      <c r="A825" s="358" t="str">
        <f>IF(ISBLANK(INDEX('Policy Characteristics'!A:A,MATCH($C825,'Policy Characteristics'!$C:$C,0))),"",INDEX('Policy Characteristics'!A:A,MATCH($C825,'Policy Characteristics'!$C:$C,0)))</f>
        <v>Industry</v>
      </c>
      <c r="B825" s="358" t="str">
        <f>IF(ISBLANK(INDEX('Policy Characteristics'!B:B,MATCH($C825,'Policy Characteristics'!$C:$C,0))),"",INDEX('Policy Characteristics'!B:B,MATCH($C825,'Policy Characteristics'!$C:$C,0)))</f>
        <v>Industry Energy Efficiency Standards</v>
      </c>
      <c r="C825" s="362" t="str">
        <f t="shared" si="38"/>
        <v>Percentage Improvement in Eqpt Efficiency Standards above BAU</v>
      </c>
      <c r="D825" s="9" t="s">
        <v>3229</v>
      </c>
      <c r="E825" s="53" t="s">
        <v>2466</v>
      </c>
      <c r="F825" s="195" t="s">
        <v>3192</v>
      </c>
      <c r="G825" s="53" t="s">
        <v>2470</v>
      </c>
      <c r="H825" s="54">
        <v>1061</v>
      </c>
      <c r="I825" s="53" t="s">
        <v>46</v>
      </c>
      <c r="J825" s="360" t="str">
        <f>IF(ISBLANK(INDEX('Policy Characteristics'!D:D,MATCH($C825,'Policy Characteristics'!$C:$C,0))),"",INDEX('Policy Characteristics'!D:D,MATCH($C825,'Policy Characteristics'!$C:$C,0)))</f>
        <v>Industry Energy Efficiency Standards</v>
      </c>
      <c r="K825" s="358" t="str">
        <f>IF(ISBLANK(INDEX('Policy Characteristics'!E:E,MATCH($C825,'Policy Characteristics'!$C:$C,0))),"",INDEX('Policy Characteristics'!E:E,MATCH($C825,'Policy Characteristics'!$C:$C,0)))</f>
        <v>indst efficiency standards</v>
      </c>
      <c r="L825" s="380">
        <f>IF(ISBLANK(INDEX('Policy Characteristics'!F:F,MATCH($C825,'Policy Characteristics'!$C:$C,0))),"",INDEX('Policy Characteristics'!F:F,MATCH($C825,'Policy Characteristics'!$C:$C,0)))</f>
        <v>0</v>
      </c>
      <c r="M825" s="380">
        <f>IF(ISBLANK(INDEX('Policy Characteristics'!G:G,MATCH($C825,'Policy Characteristics'!$C:$C,0))),"",INDEX('Policy Characteristics'!G:G,MATCH($C825,'Policy Characteristics'!$C:$C,0)))</f>
        <v>0.25</v>
      </c>
      <c r="N825" s="380">
        <f>IF(ISBLANK(INDEX('Policy Characteristics'!H:H,MATCH($C825,'Policy Characteristics'!$C:$C,0))),"",INDEX('Policy Characteristics'!H:H,MATCH($C825,'Policy Characteristics'!$C:$C,0)))</f>
        <v>0.01</v>
      </c>
      <c r="O825" s="358" t="str">
        <f>IF(ISBLANK(INDEX('Policy Characteristics'!I:I,MATCH($C825,'Policy Characteristics'!$C:$C,0))),"",INDEX('Policy Characteristics'!I:I,MATCH($C825,'Policy Characteristics'!$C:$C,0)))</f>
        <v>% reduction in energy use</v>
      </c>
      <c r="P825" s="358" t="str">
        <f>IF(ISBLANK(INDEX('Policy Characteristics'!J:J,MATCH($C825,'Policy Characteristics'!$C:$C,0))),"",INDEX('Policy Characteristics'!J:J,MATCH($C825,'Policy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25" s="358" t="str">
        <f>IF(ISBLANK(INDEX('Policy Characteristics'!K:K,MATCH($C825,'Policy Characteristics'!$C:$C,0))),"",INDEX('Policy Characteristics'!K:K,MATCH($C825,'Policy Characteristics'!$C:$C,0)))</f>
        <v>industry-ag-main.html#eff-stds</v>
      </c>
      <c r="R825" s="358" t="str">
        <f>IF(ISBLANK(INDEX('Policy Characteristics'!L:L,MATCH($C825,'Policy Characteristics'!$C:$C,0))),"",INDEX('Policy Characteristics'!L:L,MATCH($C825,'Policy Characteristics'!$C:$C,0)))</f>
        <v>industry-energy-efficiency-standards.html</v>
      </c>
    </row>
    <row r="826" spans="1:18" s="5" customFormat="1" x14ac:dyDescent="0.35">
      <c r="A826" s="358" t="str">
        <f>IF(ISBLANK(INDEX('Policy Characteristics'!A:A,MATCH($C826,'Policy Characteristics'!$C:$C,0))),"",INDEX('Policy Characteristics'!A:A,MATCH($C826,'Policy Characteristics'!$C:$C,0)))</f>
        <v>Industry</v>
      </c>
      <c r="B826" s="358" t="str">
        <f>IF(ISBLANK(INDEX('Policy Characteristics'!B:B,MATCH($C826,'Policy Characteristics'!$C:$C,0))),"",INDEX('Policy Characteristics'!B:B,MATCH($C826,'Policy Characteristics'!$C:$C,0)))</f>
        <v>Industry Energy Efficiency Standards</v>
      </c>
      <c r="C826" s="362" t="str">
        <f t="shared" si="38"/>
        <v>Percentage Improvement in Eqpt Efficiency Standards above BAU</v>
      </c>
      <c r="D826" s="9" t="s">
        <v>3229</v>
      </c>
      <c r="E826" s="53" t="s">
        <v>2467</v>
      </c>
      <c r="F826" s="195" t="s">
        <v>3192</v>
      </c>
      <c r="G826" s="53" t="s">
        <v>2471</v>
      </c>
      <c r="H826" s="54">
        <v>1062</v>
      </c>
      <c r="I826" s="53" t="s">
        <v>45</v>
      </c>
      <c r="J826" s="360" t="str">
        <f>IF(ISBLANK(INDEX('Policy Characteristics'!D:D,MATCH($C826,'Policy Characteristics'!$C:$C,0))),"",INDEX('Policy Characteristics'!D:D,MATCH($C826,'Policy Characteristics'!$C:$C,0)))</f>
        <v>Industry Energy Efficiency Standards</v>
      </c>
      <c r="K826" s="358" t="str">
        <f>IF(ISBLANK(INDEX('Policy Characteristics'!E:E,MATCH($C826,'Policy Characteristics'!$C:$C,0))),"",INDEX('Policy Characteristics'!E:E,MATCH($C826,'Policy Characteristics'!$C:$C,0)))</f>
        <v>indst efficiency standards</v>
      </c>
      <c r="L826" s="380">
        <f>IF(ISBLANK(INDEX('Policy Characteristics'!F:F,MATCH($C826,'Policy Characteristics'!$C:$C,0))),"",INDEX('Policy Characteristics'!F:F,MATCH($C826,'Policy Characteristics'!$C:$C,0)))</f>
        <v>0</v>
      </c>
      <c r="M826" s="380">
        <f>IF(ISBLANK(INDEX('Policy Characteristics'!G:G,MATCH($C826,'Policy Characteristics'!$C:$C,0))),"",INDEX('Policy Characteristics'!G:G,MATCH($C826,'Policy Characteristics'!$C:$C,0)))</f>
        <v>0.25</v>
      </c>
      <c r="N826" s="380">
        <f>IF(ISBLANK(INDEX('Policy Characteristics'!H:H,MATCH($C826,'Policy Characteristics'!$C:$C,0))),"",INDEX('Policy Characteristics'!H:H,MATCH($C826,'Policy Characteristics'!$C:$C,0)))</f>
        <v>0.01</v>
      </c>
      <c r="O826" s="358" t="str">
        <f>IF(ISBLANK(INDEX('Policy Characteristics'!I:I,MATCH($C826,'Policy Characteristics'!$C:$C,0))),"",INDEX('Policy Characteristics'!I:I,MATCH($C826,'Policy Characteristics'!$C:$C,0)))</f>
        <v>% reduction in energy use</v>
      </c>
      <c r="P826" s="358" t="str">
        <f>IF(ISBLANK(INDEX('Policy Characteristics'!J:J,MATCH($C826,'Policy Characteristics'!$C:$C,0))),"",INDEX('Policy Characteristics'!J:J,MATCH($C826,'Policy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26" s="358" t="str">
        <f>IF(ISBLANK(INDEX('Policy Characteristics'!K:K,MATCH($C826,'Policy Characteristics'!$C:$C,0))),"",INDEX('Policy Characteristics'!K:K,MATCH($C826,'Policy Characteristics'!$C:$C,0)))</f>
        <v>industry-ag-main.html#eff-stds</v>
      </c>
      <c r="R826" s="358" t="str">
        <f>IF(ISBLANK(INDEX('Policy Characteristics'!L:L,MATCH($C826,'Policy Characteristics'!$C:$C,0))),"",INDEX('Policy Characteristics'!L:L,MATCH($C826,'Policy Characteristics'!$C:$C,0)))</f>
        <v>industry-energy-efficiency-standards.html</v>
      </c>
    </row>
    <row r="827" spans="1:18" s="5" customFormat="1" x14ac:dyDescent="0.35">
      <c r="A827" s="358" t="str">
        <f>IF(ISBLANK(INDEX('Policy Characteristics'!A:A,MATCH($C827,'Policy Characteristics'!$C:$C,0))),"",INDEX('Policy Characteristics'!A:A,MATCH($C827,'Policy Characteristics'!$C:$C,0)))</f>
        <v>Industry</v>
      </c>
      <c r="B827" s="358" t="str">
        <f>IF(ISBLANK(INDEX('Policy Characteristics'!B:B,MATCH($C827,'Policy Characteristics'!$C:$C,0))),"",INDEX('Policy Characteristics'!B:B,MATCH($C827,'Policy Characteristics'!$C:$C,0)))</f>
        <v>Industry Energy Efficiency Standards</v>
      </c>
      <c r="C827" s="362" t="str">
        <f t="shared" si="38"/>
        <v>Percentage Improvement in Eqpt Efficiency Standards above BAU</v>
      </c>
      <c r="D827" s="9" t="s">
        <v>3229</v>
      </c>
      <c r="E827" s="53" t="s">
        <v>2468</v>
      </c>
      <c r="F827" s="195" t="s">
        <v>3192</v>
      </c>
      <c r="G827" s="53" t="s">
        <v>2474</v>
      </c>
      <c r="H827" s="54">
        <v>1063</v>
      </c>
      <c r="I827" s="53" t="s">
        <v>46</v>
      </c>
      <c r="J827" s="360" t="str">
        <f>IF(ISBLANK(INDEX('Policy Characteristics'!D:D,MATCH($C827,'Policy Characteristics'!$C:$C,0))),"",INDEX('Policy Characteristics'!D:D,MATCH($C827,'Policy Characteristics'!$C:$C,0)))</f>
        <v>Industry Energy Efficiency Standards</v>
      </c>
      <c r="K827" s="358" t="str">
        <f>IF(ISBLANK(INDEX('Policy Characteristics'!E:E,MATCH($C827,'Policy Characteristics'!$C:$C,0))),"",INDEX('Policy Characteristics'!E:E,MATCH($C827,'Policy Characteristics'!$C:$C,0)))</f>
        <v>indst efficiency standards</v>
      </c>
      <c r="L827" s="380">
        <f>IF(ISBLANK(INDEX('Policy Characteristics'!F:F,MATCH($C827,'Policy Characteristics'!$C:$C,0))),"",INDEX('Policy Characteristics'!F:F,MATCH($C827,'Policy Characteristics'!$C:$C,0)))</f>
        <v>0</v>
      </c>
      <c r="M827" s="380">
        <f>IF(ISBLANK(INDEX('Policy Characteristics'!G:G,MATCH($C827,'Policy Characteristics'!$C:$C,0))),"",INDEX('Policy Characteristics'!G:G,MATCH($C827,'Policy Characteristics'!$C:$C,0)))</f>
        <v>0.25</v>
      </c>
      <c r="N827" s="380">
        <f>IF(ISBLANK(INDEX('Policy Characteristics'!H:H,MATCH($C827,'Policy Characteristics'!$C:$C,0))),"",INDEX('Policy Characteristics'!H:H,MATCH($C827,'Policy Characteristics'!$C:$C,0)))</f>
        <v>0.01</v>
      </c>
      <c r="O827" s="358" t="str">
        <f>IF(ISBLANK(INDEX('Policy Characteristics'!I:I,MATCH($C827,'Policy Characteristics'!$C:$C,0))),"",INDEX('Policy Characteristics'!I:I,MATCH($C827,'Policy Characteristics'!$C:$C,0)))</f>
        <v>% reduction in energy use</v>
      </c>
      <c r="P827" s="358" t="str">
        <f>IF(ISBLANK(INDEX('Policy Characteristics'!J:J,MATCH($C827,'Policy Characteristics'!$C:$C,0))),"",INDEX('Policy Characteristics'!J:J,MATCH($C827,'Policy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27" s="358" t="str">
        <f>IF(ISBLANK(INDEX('Policy Characteristics'!K:K,MATCH($C827,'Policy Characteristics'!$C:$C,0))),"",INDEX('Policy Characteristics'!K:K,MATCH($C827,'Policy Characteristics'!$C:$C,0)))</f>
        <v>industry-ag-main.html#eff-stds</v>
      </c>
      <c r="R827" s="358" t="str">
        <f>IF(ISBLANK(INDEX('Policy Characteristics'!L:L,MATCH($C827,'Policy Characteristics'!$C:$C,0))),"",INDEX('Policy Characteristics'!L:L,MATCH($C827,'Policy Characteristics'!$C:$C,0)))</f>
        <v>industry-energy-efficiency-standards.html</v>
      </c>
    </row>
    <row r="828" spans="1:18" s="5" customFormat="1" x14ac:dyDescent="0.35">
      <c r="A828" s="358" t="str">
        <f>IF(ISBLANK(INDEX('Policy Characteristics'!A:A,MATCH($C828,'Policy Characteristics'!$C:$C,0))),"",INDEX('Policy Characteristics'!A:A,MATCH($C828,'Policy Characteristics'!$C:$C,0)))</f>
        <v>Industry</v>
      </c>
      <c r="B828" s="358" t="str">
        <f>IF(ISBLANK(INDEX('Policy Characteristics'!B:B,MATCH($C828,'Policy Characteristics'!$C:$C,0))),"",INDEX('Policy Characteristics'!B:B,MATCH($C828,'Policy Characteristics'!$C:$C,0)))</f>
        <v>Industry Energy Efficiency Standards</v>
      </c>
      <c r="C828" s="362" t="str">
        <f t="shared" si="38"/>
        <v>Percentage Improvement in Eqpt Efficiency Standards above BAU</v>
      </c>
      <c r="D828" s="9" t="s">
        <v>3229</v>
      </c>
      <c r="E828" s="53" t="s">
        <v>2805</v>
      </c>
      <c r="F828" s="195" t="s">
        <v>3192</v>
      </c>
      <c r="G828" s="53" t="s">
        <v>2808</v>
      </c>
      <c r="H828" s="54">
        <v>1064</v>
      </c>
      <c r="I828" s="53" t="s">
        <v>46</v>
      </c>
      <c r="J828" s="360" t="str">
        <f>IF(ISBLANK(INDEX('Policy Characteristics'!D:D,MATCH($C828,'Policy Characteristics'!$C:$C,0))),"",INDEX('Policy Characteristics'!D:D,MATCH($C828,'Policy Characteristics'!$C:$C,0)))</f>
        <v>Industry Energy Efficiency Standards</v>
      </c>
      <c r="K828" s="358" t="str">
        <f>IF(ISBLANK(INDEX('Policy Characteristics'!E:E,MATCH($C828,'Policy Characteristics'!$C:$C,0))),"",INDEX('Policy Characteristics'!E:E,MATCH($C828,'Policy Characteristics'!$C:$C,0)))</f>
        <v>indst efficiency standards</v>
      </c>
      <c r="L828" s="380">
        <f>IF(ISBLANK(INDEX('Policy Characteristics'!F:F,MATCH($C828,'Policy Characteristics'!$C:$C,0))),"",INDEX('Policy Characteristics'!F:F,MATCH($C828,'Policy Characteristics'!$C:$C,0)))</f>
        <v>0</v>
      </c>
      <c r="M828" s="380">
        <f>IF(ISBLANK(INDEX('Policy Characteristics'!G:G,MATCH($C828,'Policy Characteristics'!$C:$C,0))),"",INDEX('Policy Characteristics'!G:G,MATCH($C828,'Policy Characteristics'!$C:$C,0)))</f>
        <v>0.25</v>
      </c>
      <c r="N828" s="380">
        <f>IF(ISBLANK(INDEX('Policy Characteristics'!H:H,MATCH($C828,'Policy Characteristics'!$C:$C,0))),"",INDEX('Policy Characteristics'!H:H,MATCH($C828,'Policy Characteristics'!$C:$C,0)))</f>
        <v>0.01</v>
      </c>
      <c r="O828" s="358" t="str">
        <f>IF(ISBLANK(INDEX('Policy Characteristics'!I:I,MATCH($C828,'Policy Characteristics'!$C:$C,0))),"",INDEX('Policy Characteristics'!I:I,MATCH($C828,'Policy Characteristics'!$C:$C,0)))</f>
        <v>% reduction in energy use</v>
      </c>
      <c r="P828" s="358" t="str">
        <f>IF(ISBLANK(INDEX('Policy Characteristics'!J:J,MATCH($C828,'Policy Characteristics'!$C:$C,0))),"",INDEX('Policy Characteristics'!J:J,MATCH($C828,'Policy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28" s="358" t="str">
        <f>IF(ISBLANK(INDEX('Policy Characteristics'!K:K,MATCH($C828,'Policy Characteristics'!$C:$C,0))),"",INDEX('Policy Characteristics'!K:K,MATCH($C828,'Policy Characteristics'!$C:$C,0)))</f>
        <v>industry-ag-main.html#eff-stds</v>
      </c>
      <c r="R828" s="358" t="str">
        <f>IF(ISBLANK(INDEX('Policy Characteristics'!L:L,MATCH($C828,'Policy Characteristics'!$C:$C,0))),"",INDEX('Policy Characteristics'!L:L,MATCH($C828,'Policy Characteristics'!$C:$C,0)))</f>
        <v>industry-energy-efficiency-standards.html</v>
      </c>
    </row>
    <row r="829" spans="1:18" s="5" customFormat="1" x14ac:dyDescent="0.35">
      <c r="A829" s="358" t="str">
        <f>IF(ISBLANK(INDEX('Policy Characteristics'!A:A,MATCH($C829,'Policy Characteristics'!$C:$C,0))),"",INDEX('Policy Characteristics'!A:A,MATCH($C829,'Policy Characteristics'!$C:$C,0)))</f>
        <v>Industry</v>
      </c>
      <c r="B829" s="358" t="str">
        <f>IF(ISBLANK(INDEX('Policy Characteristics'!B:B,MATCH($C829,'Policy Characteristics'!$C:$C,0))),"",INDEX('Policy Characteristics'!B:B,MATCH($C829,'Policy Characteristics'!$C:$C,0)))</f>
        <v>Industry Energy Efficiency Standards</v>
      </c>
      <c r="C829" s="362" t="str">
        <f t="shared" si="38"/>
        <v>Percentage Improvement in Eqpt Efficiency Standards above BAU</v>
      </c>
      <c r="D829" s="9" t="s">
        <v>3229</v>
      </c>
      <c r="E829" s="53" t="s">
        <v>2806</v>
      </c>
      <c r="F829" s="195" t="s">
        <v>3192</v>
      </c>
      <c r="G829" s="53" t="s">
        <v>2810</v>
      </c>
      <c r="H829" s="54">
        <v>1065</v>
      </c>
      <c r="I829" s="53" t="s">
        <v>46</v>
      </c>
      <c r="J829" s="360" t="str">
        <f>IF(ISBLANK(INDEX('Policy Characteristics'!D:D,MATCH($C829,'Policy Characteristics'!$C:$C,0))),"",INDEX('Policy Characteristics'!D:D,MATCH($C829,'Policy Characteristics'!$C:$C,0)))</f>
        <v>Industry Energy Efficiency Standards</v>
      </c>
      <c r="K829" s="358" t="str">
        <f>IF(ISBLANK(INDEX('Policy Characteristics'!E:E,MATCH($C829,'Policy Characteristics'!$C:$C,0))),"",INDEX('Policy Characteristics'!E:E,MATCH($C829,'Policy Characteristics'!$C:$C,0)))</f>
        <v>indst efficiency standards</v>
      </c>
      <c r="L829" s="380">
        <f>IF(ISBLANK(INDEX('Policy Characteristics'!F:F,MATCH($C829,'Policy Characteristics'!$C:$C,0))),"",INDEX('Policy Characteristics'!F:F,MATCH($C829,'Policy Characteristics'!$C:$C,0)))</f>
        <v>0</v>
      </c>
      <c r="M829" s="380">
        <f>IF(ISBLANK(INDEX('Policy Characteristics'!G:G,MATCH($C829,'Policy Characteristics'!$C:$C,0))),"",INDEX('Policy Characteristics'!G:G,MATCH($C829,'Policy Characteristics'!$C:$C,0)))</f>
        <v>0.25</v>
      </c>
      <c r="N829" s="380">
        <f>IF(ISBLANK(INDEX('Policy Characteristics'!H:H,MATCH($C829,'Policy Characteristics'!$C:$C,0))),"",INDEX('Policy Characteristics'!H:H,MATCH($C829,'Policy Characteristics'!$C:$C,0)))</f>
        <v>0.01</v>
      </c>
      <c r="O829" s="358" t="str">
        <f>IF(ISBLANK(INDEX('Policy Characteristics'!I:I,MATCH($C829,'Policy Characteristics'!$C:$C,0))),"",INDEX('Policy Characteristics'!I:I,MATCH($C829,'Policy Characteristics'!$C:$C,0)))</f>
        <v>% reduction in energy use</v>
      </c>
      <c r="P829" s="358" t="str">
        <f>IF(ISBLANK(INDEX('Policy Characteristics'!J:J,MATCH($C829,'Policy Characteristics'!$C:$C,0))),"",INDEX('Policy Characteristics'!J:J,MATCH($C829,'Policy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29" s="358" t="str">
        <f>IF(ISBLANK(INDEX('Policy Characteristics'!K:K,MATCH($C829,'Policy Characteristics'!$C:$C,0))),"",INDEX('Policy Characteristics'!K:K,MATCH($C829,'Policy Characteristics'!$C:$C,0)))</f>
        <v>industry-ag-main.html#eff-stds</v>
      </c>
      <c r="R829" s="358" t="str">
        <f>IF(ISBLANK(INDEX('Policy Characteristics'!L:L,MATCH($C829,'Policy Characteristics'!$C:$C,0))),"",INDEX('Policy Characteristics'!L:L,MATCH($C829,'Policy Characteristics'!$C:$C,0)))</f>
        <v>industry-energy-efficiency-standards.html</v>
      </c>
    </row>
    <row r="830" spans="1:18" s="5" customFormat="1" x14ac:dyDescent="0.35">
      <c r="A830" s="358" t="str">
        <f>IF(ISBLANK(INDEX('Policy Characteristics'!A:A,MATCH($C830,'Policy Characteristics'!$C:$C,0))),"",INDEX('Policy Characteristics'!A:A,MATCH($C830,'Policy Characteristics'!$C:$C,0)))</f>
        <v>Industry</v>
      </c>
      <c r="B830" s="358" t="str">
        <f>IF(ISBLANK(INDEX('Policy Characteristics'!B:B,MATCH($C830,'Policy Characteristics'!$C:$C,0))),"",INDEX('Policy Characteristics'!B:B,MATCH($C830,'Policy Characteristics'!$C:$C,0)))</f>
        <v>Industry Energy Efficiency Standards</v>
      </c>
      <c r="C830" s="362" t="str">
        <f t="shared" si="38"/>
        <v>Percentage Improvement in Eqpt Efficiency Standards above BAU</v>
      </c>
      <c r="D830" s="9" t="s">
        <v>3229</v>
      </c>
      <c r="E830" s="53" t="s">
        <v>2807</v>
      </c>
      <c r="F830" s="195" t="s">
        <v>3192</v>
      </c>
      <c r="G830" s="53" t="s">
        <v>2811</v>
      </c>
      <c r="H830" s="54">
        <v>1066</v>
      </c>
      <c r="I830" s="53" t="s">
        <v>45</v>
      </c>
      <c r="J830" s="360" t="str">
        <f>IF(ISBLANK(INDEX('Policy Characteristics'!D:D,MATCH($C830,'Policy Characteristics'!$C:$C,0))),"",INDEX('Policy Characteristics'!D:D,MATCH($C830,'Policy Characteristics'!$C:$C,0)))</f>
        <v>Industry Energy Efficiency Standards</v>
      </c>
      <c r="K830" s="358" t="str">
        <f>IF(ISBLANK(INDEX('Policy Characteristics'!E:E,MATCH($C830,'Policy Characteristics'!$C:$C,0))),"",INDEX('Policy Characteristics'!E:E,MATCH($C830,'Policy Characteristics'!$C:$C,0)))</f>
        <v>indst efficiency standards</v>
      </c>
      <c r="L830" s="380">
        <f>IF(ISBLANK(INDEX('Policy Characteristics'!F:F,MATCH($C830,'Policy Characteristics'!$C:$C,0))),"",INDEX('Policy Characteristics'!F:F,MATCH($C830,'Policy Characteristics'!$C:$C,0)))</f>
        <v>0</v>
      </c>
      <c r="M830" s="380">
        <f>IF(ISBLANK(INDEX('Policy Characteristics'!G:G,MATCH($C830,'Policy Characteristics'!$C:$C,0))),"",INDEX('Policy Characteristics'!G:G,MATCH($C830,'Policy Characteristics'!$C:$C,0)))</f>
        <v>0.25</v>
      </c>
      <c r="N830" s="380">
        <f>IF(ISBLANK(INDEX('Policy Characteristics'!H:H,MATCH($C830,'Policy Characteristics'!$C:$C,0))),"",INDEX('Policy Characteristics'!H:H,MATCH($C830,'Policy Characteristics'!$C:$C,0)))</f>
        <v>0.01</v>
      </c>
      <c r="O830" s="358" t="str">
        <f>IF(ISBLANK(INDEX('Policy Characteristics'!I:I,MATCH($C830,'Policy Characteristics'!$C:$C,0))),"",INDEX('Policy Characteristics'!I:I,MATCH($C830,'Policy Characteristics'!$C:$C,0)))</f>
        <v>% reduction in energy use</v>
      </c>
      <c r="P830" s="358" t="str">
        <f>IF(ISBLANK(INDEX('Policy Characteristics'!J:J,MATCH($C830,'Policy Characteristics'!$C:$C,0))),"",INDEX('Policy Characteristics'!J:J,MATCH($C830,'Policy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30" s="358" t="str">
        <f>IF(ISBLANK(INDEX('Policy Characteristics'!K:K,MATCH($C830,'Policy Characteristics'!$C:$C,0))),"",INDEX('Policy Characteristics'!K:K,MATCH($C830,'Policy Characteristics'!$C:$C,0)))</f>
        <v>industry-ag-main.html#eff-stds</v>
      </c>
      <c r="R830" s="358" t="str">
        <f>IF(ISBLANK(INDEX('Policy Characteristics'!L:L,MATCH($C830,'Policy Characteristics'!$C:$C,0))),"",INDEX('Policy Characteristics'!L:L,MATCH($C830,'Policy Characteristics'!$C:$C,0)))</f>
        <v>industry-energy-efficiency-standards.html</v>
      </c>
    </row>
    <row r="831" spans="1:18" s="5" customFormat="1" x14ac:dyDescent="0.35">
      <c r="A831" s="358" t="str">
        <f>IF(ISBLANK(INDEX('Policy Characteristics'!A:A,MATCH($C831,'Policy Characteristics'!$C:$C,0))),"",INDEX('Policy Characteristics'!A:A,MATCH($C831,'Policy Characteristics'!$C:$C,0)))</f>
        <v>Industry</v>
      </c>
      <c r="B831" s="358" t="str">
        <f>IF(ISBLANK(INDEX('Policy Characteristics'!B:B,MATCH($C831,'Policy Characteristics'!$C:$C,0))),"",INDEX('Policy Characteristics'!B:B,MATCH($C831,'Policy Characteristics'!$C:$C,0)))</f>
        <v>Industry Energy Efficiency Standards</v>
      </c>
      <c r="C831" s="362" t="str">
        <f t="shared" si="38"/>
        <v>Percentage Improvement in Eqpt Efficiency Standards above BAU</v>
      </c>
      <c r="D831" s="9" t="s">
        <v>3229</v>
      </c>
      <c r="E831" s="53" t="s">
        <v>2804</v>
      </c>
      <c r="F831" s="195" t="s">
        <v>3192</v>
      </c>
      <c r="G831" s="53" t="s">
        <v>2809</v>
      </c>
      <c r="H831" s="54">
        <v>1067</v>
      </c>
      <c r="I831" s="53" t="s">
        <v>46</v>
      </c>
      <c r="J831" s="360" t="str">
        <f>IF(ISBLANK(INDEX('Policy Characteristics'!D:D,MATCH($C831,'Policy Characteristics'!$C:$C,0))),"",INDEX('Policy Characteristics'!D:D,MATCH($C831,'Policy Characteristics'!$C:$C,0)))</f>
        <v>Industry Energy Efficiency Standards</v>
      </c>
      <c r="K831" s="358" t="str">
        <f>IF(ISBLANK(INDEX('Policy Characteristics'!E:E,MATCH($C831,'Policy Characteristics'!$C:$C,0))),"",INDEX('Policy Characteristics'!E:E,MATCH($C831,'Policy Characteristics'!$C:$C,0)))</f>
        <v>indst efficiency standards</v>
      </c>
      <c r="L831" s="380">
        <f>IF(ISBLANK(INDEX('Policy Characteristics'!F:F,MATCH($C831,'Policy Characteristics'!$C:$C,0))),"",INDEX('Policy Characteristics'!F:F,MATCH($C831,'Policy Characteristics'!$C:$C,0)))</f>
        <v>0</v>
      </c>
      <c r="M831" s="380">
        <f>IF(ISBLANK(INDEX('Policy Characteristics'!G:G,MATCH($C831,'Policy Characteristics'!$C:$C,0))),"",INDEX('Policy Characteristics'!G:G,MATCH($C831,'Policy Characteristics'!$C:$C,0)))</f>
        <v>0.25</v>
      </c>
      <c r="N831" s="380">
        <f>IF(ISBLANK(INDEX('Policy Characteristics'!H:H,MATCH($C831,'Policy Characteristics'!$C:$C,0))),"",INDEX('Policy Characteristics'!H:H,MATCH($C831,'Policy Characteristics'!$C:$C,0)))</f>
        <v>0.01</v>
      </c>
      <c r="O831" s="358" t="str">
        <f>IF(ISBLANK(INDEX('Policy Characteristics'!I:I,MATCH($C831,'Policy Characteristics'!$C:$C,0))),"",INDEX('Policy Characteristics'!I:I,MATCH($C831,'Policy Characteristics'!$C:$C,0)))</f>
        <v>% reduction in energy use</v>
      </c>
      <c r="P831" s="358" t="str">
        <f>IF(ISBLANK(INDEX('Policy Characteristics'!J:J,MATCH($C831,'Policy Characteristics'!$C:$C,0))),"",INDEX('Policy Characteristics'!J:J,MATCH($C831,'Policy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31" s="358" t="str">
        <f>IF(ISBLANK(INDEX('Policy Characteristics'!K:K,MATCH($C831,'Policy Characteristics'!$C:$C,0))),"",INDEX('Policy Characteristics'!K:K,MATCH($C831,'Policy Characteristics'!$C:$C,0)))</f>
        <v>industry-ag-main.html#eff-stds</v>
      </c>
      <c r="R831" s="358" t="str">
        <f>IF(ISBLANK(INDEX('Policy Characteristics'!L:L,MATCH($C831,'Policy Characteristics'!$C:$C,0))),"",INDEX('Policy Characteristics'!L:L,MATCH($C831,'Policy Characteristics'!$C:$C,0)))</f>
        <v>industry-energy-efficiency-standards.html</v>
      </c>
    </row>
    <row r="832" spans="1:18" s="5" customFormat="1" x14ac:dyDescent="0.35">
      <c r="A832" s="358" t="str">
        <f>IF(ISBLANK(INDEX('Policy Characteristics'!A:A,MATCH($C832,'Policy Characteristics'!$C:$C,0))),"",INDEX('Policy Characteristics'!A:A,MATCH($C832,'Policy Characteristics'!$C:$C,0)))</f>
        <v>Industry</v>
      </c>
      <c r="B832" s="358" t="str">
        <f>IF(ISBLANK(INDEX('Policy Characteristics'!B:B,MATCH($C832,'Policy Characteristics'!$C:$C,0))),"",INDEX('Policy Characteristics'!B:B,MATCH($C832,'Policy Characteristics'!$C:$C,0)))</f>
        <v>Industry Energy Efficiency Standards</v>
      </c>
      <c r="C832" s="362" t="str">
        <f t="shared" si="38"/>
        <v>Percentage Improvement in Eqpt Efficiency Standards above BAU</v>
      </c>
      <c r="D832" s="9" t="s">
        <v>3230</v>
      </c>
      <c r="E832" s="53" t="s">
        <v>2463</v>
      </c>
      <c r="F832" s="195" t="s">
        <v>3193</v>
      </c>
      <c r="G832" s="53" t="s">
        <v>2469</v>
      </c>
      <c r="H832" s="54">
        <v>1068</v>
      </c>
      <c r="I832" s="53" t="s">
        <v>45</v>
      </c>
      <c r="J832" s="360" t="str">
        <f>IF(ISBLANK(INDEX('Policy Characteristics'!D:D,MATCH($C832,'Policy Characteristics'!$C:$C,0))),"",INDEX('Policy Characteristics'!D:D,MATCH($C832,'Policy Characteristics'!$C:$C,0)))</f>
        <v>Industry Energy Efficiency Standards</v>
      </c>
      <c r="K832" s="358" t="str">
        <f>IF(ISBLANK(INDEX('Policy Characteristics'!E:E,MATCH($C832,'Policy Characteristics'!$C:$C,0))),"",INDEX('Policy Characteristics'!E:E,MATCH($C832,'Policy Characteristics'!$C:$C,0)))</f>
        <v>indst efficiency standards</v>
      </c>
      <c r="L832" s="380">
        <f>IF(ISBLANK(INDEX('Policy Characteristics'!F:F,MATCH($C832,'Policy Characteristics'!$C:$C,0))),"",INDEX('Policy Characteristics'!F:F,MATCH($C832,'Policy Characteristics'!$C:$C,0)))</f>
        <v>0</v>
      </c>
      <c r="M832" s="380">
        <f>IF(ISBLANK(INDEX('Policy Characteristics'!G:G,MATCH($C832,'Policy Characteristics'!$C:$C,0))),"",INDEX('Policy Characteristics'!G:G,MATCH($C832,'Policy Characteristics'!$C:$C,0)))</f>
        <v>0.25</v>
      </c>
      <c r="N832" s="380">
        <f>IF(ISBLANK(INDEX('Policy Characteristics'!H:H,MATCH($C832,'Policy Characteristics'!$C:$C,0))),"",INDEX('Policy Characteristics'!H:H,MATCH($C832,'Policy Characteristics'!$C:$C,0)))</f>
        <v>0.01</v>
      </c>
      <c r="O832" s="358" t="str">
        <f>IF(ISBLANK(INDEX('Policy Characteristics'!I:I,MATCH($C832,'Policy Characteristics'!$C:$C,0))),"",INDEX('Policy Characteristics'!I:I,MATCH($C832,'Policy Characteristics'!$C:$C,0)))</f>
        <v>% reduction in energy use</v>
      </c>
      <c r="P832" s="358" t="str">
        <f>IF(ISBLANK(INDEX('Policy Characteristics'!J:J,MATCH($C832,'Policy Characteristics'!$C:$C,0))),"",INDEX('Policy Characteristics'!J:J,MATCH($C832,'Policy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32" s="358" t="str">
        <f>IF(ISBLANK(INDEX('Policy Characteristics'!K:K,MATCH($C832,'Policy Characteristics'!$C:$C,0))),"",INDEX('Policy Characteristics'!K:K,MATCH($C832,'Policy Characteristics'!$C:$C,0)))</f>
        <v>industry-ag-main.html#eff-stds</v>
      </c>
      <c r="R832" s="358" t="str">
        <f>IF(ISBLANK(INDEX('Policy Characteristics'!L:L,MATCH($C832,'Policy Characteristics'!$C:$C,0))),"",INDEX('Policy Characteristics'!L:L,MATCH($C832,'Policy Characteristics'!$C:$C,0)))</f>
        <v>industry-energy-efficiency-standards.html</v>
      </c>
    </row>
    <row r="833" spans="1:18" s="5" customFormat="1" x14ac:dyDescent="0.35">
      <c r="A833" s="358" t="str">
        <f>IF(ISBLANK(INDEX('Policy Characteristics'!A:A,MATCH($C833,'Policy Characteristics'!$C:$C,0))),"",INDEX('Policy Characteristics'!A:A,MATCH($C833,'Policy Characteristics'!$C:$C,0)))</f>
        <v>Industry</v>
      </c>
      <c r="B833" s="358" t="str">
        <f>IF(ISBLANK(INDEX('Policy Characteristics'!B:B,MATCH($C833,'Policy Characteristics'!$C:$C,0))),"",INDEX('Policy Characteristics'!B:B,MATCH($C833,'Policy Characteristics'!$C:$C,0)))</f>
        <v>Industry Energy Efficiency Standards</v>
      </c>
      <c r="C833" s="362" t="str">
        <f t="shared" si="38"/>
        <v>Percentage Improvement in Eqpt Efficiency Standards above BAU</v>
      </c>
      <c r="D833" s="9" t="s">
        <v>3230</v>
      </c>
      <c r="E833" s="53" t="s">
        <v>2464</v>
      </c>
      <c r="F833" s="195" t="s">
        <v>3193</v>
      </c>
      <c r="G833" s="53" t="s">
        <v>2472</v>
      </c>
      <c r="H833" s="54">
        <v>1069</v>
      </c>
      <c r="I833" s="53" t="s">
        <v>46</v>
      </c>
      <c r="J833" s="360" t="str">
        <f>IF(ISBLANK(INDEX('Policy Characteristics'!D:D,MATCH($C833,'Policy Characteristics'!$C:$C,0))),"",INDEX('Policy Characteristics'!D:D,MATCH($C833,'Policy Characteristics'!$C:$C,0)))</f>
        <v>Industry Energy Efficiency Standards</v>
      </c>
      <c r="K833" s="358" t="str">
        <f>IF(ISBLANK(INDEX('Policy Characteristics'!E:E,MATCH($C833,'Policy Characteristics'!$C:$C,0))),"",INDEX('Policy Characteristics'!E:E,MATCH($C833,'Policy Characteristics'!$C:$C,0)))</f>
        <v>indst efficiency standards</v>
      </c>
      <c r="L833" s="380">
        <f>IF(ISBLANK(INDEX('Policy Characteristics'!F:F,MATCH($C833,'Policy Characteristics'!$C:$C,0))),"",INDEX('Policy Characteristics'!F:F,MATCH($C833,'Policy Characteristics'!$C:$C,0)))</f>
        <v>0</v>
      </c>
      <c r="M833" s="380">
        <f>IF(ISBLANK(INDEX('Policy Characteristics'!G:G,MATCH($C833,'Policy Characteristics'!$C:$C,0))),"",INDEX('Policy Characteristics'!G:G,MATCH($C833,'Policy Characteristics'!$C:$C,0)))</f>
        <v>0.25</v>
      </c>
      <c r="N833" s="380">
        <f>IF(ISBLANK(INDEX('Policy Characteristics'!H:H,MATCH($C833,'Policy Characteristics'!$C:$C,0))),"",INDEX('Policy Characteristics'!H:H,MATCH($C833,'Policy Characteristics'!$C:$C,0)))</f>
        <v>0.01</v>
      </c>
      <c r="O833" s="358" t="str">
        <f>IF(ISBLANK(INDEX('Policy Characteristics'!I:I,MATCH($C833,'Policy Characteristics'!$C:$C,0))),"",INDEX('Policy Characteristics'!I:I,MATCH($C833,'Policy Characteristics'!$C:$C,0)))</f>
        <v>% reduction in energy use</v>
      </c>
      <c r="P833" s="358" t="str">
        <f>IF(ISBLANK(INDEX('Policy Characteristics'!J:J,MATCH($C833,'Policy Characteristics'!$C:$C,0))),"",INDEX('Policy Characteristics'!J:J,MATCH($C833,'Policy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33" s="358" t="str">
        <f>IF(ISBLANK(INDEX('Policy Characteristics'!K:K,MATCH($C833,'Policy Characteristics'!$C:$C,0))),"",INDEX('Policy Characteristics'!K:K,MATCH($C833,'Policy Characteristics'!$C:$C,0)))</f>
        <v>industry-ag-main.html#eff-stds</v>
      </c>
      <c r="R833" s="358" t="str">
        <f>IF(ISBLANK(INDEX('Policy Characteristics'!L:L,MATCH($C833,'Policy Characteristics'!$C:$C,0))),"",INDEX('Policy Characteristics'!L:L,MATCH($C833,'Policy Characteristics'!$C:$C,0)))</f>
        <v>industry-energy-efficiency-standards.html</v>
      </c>
    </row>
    <row r="834" spans="1:18" s="5" customFormat="1" x14ac:dyDescent="0.35">
      <c r="A834" s="358" t="str">
        <f>IF(ISBLANK(INDEX('Policy Characteristics'!A:A,MATCH($C834,'Policy Characteristics'!$C:$C,0))),"",INDEX('Policy Characteristics'!A:A,MATCH($C834,'Policy Characteristics'!$C:$C,0)))</f>
        <v>Industry</v>
      </c>
      <c r="B834" s="358" t="str">
        <f>IF(ISBLANK(INDEX('Policy Characteristics'!B:B,MATCH($C834,'Policy Characteristics'!$C:$C,0))),"",INDEX('Policy Characteristics'!B:B,MATCH($C834,'Policy Characteristics'!$C:$C,0)))</f>
        <v>Industry Energy Efficiency Standards</v>
      </c>
      <c r="C834" s="362" t="str">
        <f t="shared" si="38"/>
        <v>Percentage Improvement in Eqpt Efficiency Standards above BAU</v>
      </c>
      <c r="D834" s="9" t="s">
        <v>3230</v>
      </c>
      <c r="E834" s="53" t="s">
        <v>2465</v>
      </c>
      <c r="F834" s="195" t="s">
        <v>3193</v>
      </c>
      <c r="G834" s="53" t="s">
        <v>2473</v>
      </c>
      <c r="H834" s="54">
        <v>1070</v>
      </c>
      <c r="I834" s="53" t="s">
        <v>45</v>
      </c>
      <c r="J834" s="360" t="str">
        <f>IF(ISBLANK(INDEX('Policy Characteristics'!D:D,MATCH($C834,'Policy Characteristics'!$C:$C,0))),"",INDEX('Policy Characteristics'!D:D,MATCH($C834,'Policy Characteristics'!$C:$C,0)))</f>
        <v>Industry Energy Efficiency Standards</v>
      </c>
      <c r="K834" s="358" t="str">
        <f>IF(ISBLANK(INDEX('Policy Characteristics'!E:E,MATCH($C834,'Policy Characteristics'!$C:$C,0))),"",INDEX('Policy Characteristics'!E:E,MATCH($C834,'Policy Characteristics'!$C:$C,0)))</f>
        <v>indst efficiency standards</v>
      </c>
      <c r="L834" s="380">
        <f>IF(ISBLANK(INDEX('Policy Characteristics'!F:F,MATCH($C834,'Policy Characteristics'!$C:$C,0))),"",INDEX('Policy Characteristics'!F:F,MATCH($C834,'Policy Characteristics'!$C:$C,0)))</f>
        <v>0</v>
      </c>
      <c r="M834" s="380">
        <f>IF(ISBLANK(INDEX('Policy Characteristics'!G:G,MATCH($C834,'Policy Characteristics'!$C:$C,0))),"",INDEX('Policy Characteristics'!G:G,MATCH($C834,'Policy Characteristics'!$C:$C,0)))</f>
        <v>0.25</v>
      </c>
      <c r="N834" s="380">
        <f>IF(ISBLANK(INDEX('Policy Characteristics'!H:H,MATCH($C834,'Policy Characteristics'!$C:$C,0))),"",INDEX('Policy Characteristics'!H:H,MATCH($C834,'Policy Characteristics'!$C:$C,0)))</f>
        <v>0.01</v>
      </c>
      <c r="O834" s="358" t="str">
        <f>IF(ISBLANK(INDEX('Policy Characteristics'!I:I,MATCH($C834,'Policy Characteristics'!$C:$C,0))),"",INDEX('Policy Characteristics'!I:I,MATCH($C834,'Policy Characteristics'!$C:$C,0)))</f>
        <v>% reduction in energy use</v>
      </c>
      <c r="P834" s="358" t="str">
        <f>IF(ISBLANK(INDEX('Policy Characteristics'!J:J,MATCH($C834,'Policy Characteristics'!$C:$C,0))),"",INDEX('Policy Characteristics'!J:J,MATCH($C834,'Policy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34" s="358" t="str">
        <f>IF(ISBLANK(INDEX('Policy Characteristics'!K:K,MATCH($C834,'Policy Characteristics'!$C:$C,0))),"",INDEX('Policy Characteristics'!K:K,MATCH($C834,'Policy Characteristics'!$C:$C,0)))</f>
        <v>industry-ag-main.html#eff-stds</v>
      </c>
      <c r="R834" s="358" t="str">
        <f>IF(ISBLANK(INDEX('Policy Characteristics'!L:L,MATCH($C834,'Policy Characteristics'!$C:$C,0))),"",INDEX('Policy Characteristics'!L:L,MATCH($C834,'Policy Characteristics'!$C:$C,0)))</f>
        <v>industry-energy-efficiency-standards.html</v>
      </c>
    </row>
    <row r="835" spans="1:18" s="5" customFormat="1" x14ac:dyDescent="0.35">
      <c r="A835" s="358" t="str">
        <f>IF(ISBLANK(INDEX('Policy Characteristics'!A:A,MATCH($C835,'Policy Characteristics'!$C:$C,0))),"",INDEX('Policy Characteristics'!A:A,MATCH($C835,'Policy Characteristics'!$C:$C,0)))</f>
        <v>Industry</v>
      </c>
      <c r="B835" s="358" t="str">
        <f>IF(ISBLANK(INDEX('Policy Characteristics'!B:B,MATCH($C835,'Policy Characteristics'!$C:$C,0))),"",INDEX('Policy Characteristics'!B:B,MATCH($C835,'Policy Characteristics'!$C:$C,0)))</f>
        <v>Industry Energy Efficiency Standards</v>
      </c>
      <c r="C835" s="362" t="str">
        <f t="shared" si="38"/>
        <v>Percentage Improvement in Eqpt Efficiency Standards above BAU</v>
      </c>
      <c r="D835" s="9" t="s">
        <v>3230</v>
      </c>
      <c r="E835" s="53" t="s">
        <v>2466</v>
      </c>
      <c r="F835" s="195" t="s">
        <v>3193</v>
      </c>
      <c r="G835" s="53" t="s">
        <v>2470</v>
      </c>
      <c r="H835" s="54">
        <v>1071</v>
      </c>
      <c r="I835" s="53" t="s">
        <v>46</v>
      </c>
      <c r="J835" s="360" t="str">
        <f>IF(ISBLANK(INDEX('Policy Characteristics'!D:D,MATCH($C835,'Policy Characteristics'!$C:$C,0))),"",INDEX('Policy Characteristics'!D:D,MATCH($C835,'Policy Characteristics'!$C:$C,0)))</f>
        <v>Industry Energy Efficiency Standards</v>
      </c>
      <c r="K835" s="358" t="str">
        <f>IF(ISBLANK(INDEX('Policy Characteristics'!E:E,MATCH($C835,'Policy Characteristics'!$C:$C,0))),"",INDEX('Policy Characteristics'!E:E,MATCH($C835,'Policy Characteristics'!$C:$C,0)))</f>
        <v>indst efficiency standards</v>
      </c>
      <c r="L835" s="380">
        <f>IF(ISBLANK(INDEX('Policy Characteristics'!F:F,MATCH($C835,'Policy Characteristics'!$C:$C,0))),"",INDEX('Policy Characteristics'!F:F,MATCH($C835,'Policy Characteristics'!$C:$C,0)))</f>
        <v>0</v>
      </c>
      <c r="M835" s="380">
        <f>IF(ISBLANK(INDEX('Policy Characteristics'!G:G,MATCH($C835,'Policy Characteristics'!$C:$C,0))),"",INDEX('Policy Characteristics'!G:G,MATCH($C835,'Policy Characteristics'!$C:$C,0)))</f>
        <v>0.25</v>
      </c>
      <c r="N835" s="380">
        <f>IF(ISBLANK(INDEX('Policy Characteristics'!H:H,MATCH($C835,'Policy Characteristics'!$C:$C,0))),"",INDEX('Policy Characteristics'!H:H,MATCH($C835,'Policy Characteristics'!$C:$C,0)))</f>
        <v>0.01</v>
      </c>
      <c r="O835" s="358" t="str">
        <f>IF(ISBLANK(INDEX('Policy Characteristics'!I:I,MATCH($C835,'Policy Characteristics'!$C:$C,0))),"",INDEX('Policy Characteristics'!I:I,MATCH($C835,'Policy Characteristics'!$C:$C,0)))</f>
        <v>% reduction in energy use</v>
      </c>
      <c r="P835" s="358" t="str">
        <f>IF(ISBLANK(INDEX('Policy Characteristics'!J:J,MATCH($C835,'Policy Characteristics'!$C:$C,0))),"",INDEX('Policy Characteristics'!J:J,MATCH($C835,'Policy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35" s="358" t="str">
        <f>IF(ISBLANK(INDEX('Policy Characteristics'!K:K,MATCH($C835,'Policy Characteristics'!$C:$C,0))),"",INDEX('Policy Characteristics'!K:K,MATCH($C835,'Policy Characteristics'!$C:$C,0)))</f>
        <v>industry-ag-main.html#eff-stds</v>
      </c>
      <c r="R835" s="358" t="str">
        <f>IF(ISBLANK(INDEX('Policy Characteristics'!L:L,MATCH($C835,'Policy Characteristics'!$C:$C,0))),"",INDEX('Policy Characteristics'!L:L,MATCH($C835,'Policy Characteristics'!$C:$C,0)))</f>
        <v>industry-energy-efficiency-standards.html</v>
      </c>
    </row>
    <row r="836" spans="1:18" s="5" customFormat="1" x14ac:dyDescent="0.35">
      <c r="A836" s="358" t="str">
        <f>IF(ISBLANK(INDEX('Policy Characteristics'!A:A,MATCH($C836,'Policy Characteristics'!$C:$C,0))),"",INDEX('Policy Characteristics'!A:A,MATCH($C836,'Policy Characteristics'!$C:$C,0)))</f>
        <v>Industry</v>
      </c>
      <c r="B836" s="358" t="str">
        <f>IF(ISBLANK(INDEX('Policy Characteristics'!B:B,MATCH($C836,'Policy Characteristics'!$C:$C,0))),"",INDEX('Policy Characteristics'!B:B,MATCH($C836,'Policy Characteristics'!$C:$C,0)))</f>
        <v>Industry Energy Efficiency Standards</v>
      </c>
      <c r="C836" s="362" t="str">
        <f t="shared" si="38"/>
        <v>Percentage Improvement in Eqpt Efficiency Standards above BAU</v>
      </c>
      <c r="D836" s="9" t="s">
        <v>3230</v>
      </c>
      <c r="E836" s="53" t="s">
        <v>2467</v>
      </c>
      <c r="F836" s="195" t="s">
        <v>3193</v>
      </c>
      <c r="G836" s="53" t="s">
        <v>2471</v>
      </c>
      <c r="H836" s="54">
        <v>1072</v>
      </c>
      <c r="I836" s="53" t="s">
        <v>45</v>
      </c>
      <c r="J836" s="360" t="str">
        <f>IF(ISBLANK(INDEX('Policy Characteristics'!D:D,MATCH($C836,'Policy Characteristics'!$C:$C,0))),"",INDEX('Policy Characteristics'!D:D,MATCH($C836,'Policy Characteristics'!$C:$C,0)))</f>
        <v>Industry Energy Efficiency Standards</v>
      </c>
      <c r="K836" s="358" t="str">
        <f>IF(ISBLANK(INDEX('Policy Characteristics'!E:E,MATCH($C836,'Policy Characteristics'!$C:$C,0))),"",INDEX('Policy Characteristics'!E:E,MATCH($C836,'Policy Characteristics'!$C:$C,0)))</f>
        <v>indst efficiency standards</v>
      </c>
      <c r="L836" s="380">
        <f>IF(ISBLANK(INDEX('Policy Characteristics'!F:F,MATCH($C836,'Policy Characteristics'!$C:$C,0))),"",INDEX('Policy Characteristics'!F:F,MATCH($C836,'Policy Characteristics'!$C:$C,0)))</f>
        <v>0</v>
      </c>
      <c r="M836" s="380">
        <f>IF(ISBLANK(INDEX('Policy Characteristics'!G:G,MATCH($C836,'Policy Characteristics'!$C:$C,0))),"",INDEX('Policy Characteristics'!G:G,MATCH($C836,'Policy Characteristics'!$C:$C,0)))</f>
        <v>0.25</v>
      </c>
      <c r="N836" s="380">
        <f>IF(ISBLANK(INDEX('Policy Characteristics'!H:H,MATCH($C836,'Policy Characteristics'!$C:$C,0))),"",INDEX('Policy Characteristics'!H:H,MATCH($C836,'Policy Characteristics'!$C:$C,0)))</f>
        <v>0.01</v>
      </c>
      <c r="O836" s="358" t="str">
        <f>IF(ISBLANK(INDEX('Policy Characteristics'!I:I,MATCH($C836,'Policy Characteristics'!$C:$C,0))),"",INDEX('Policy Characteristics'!I:I,MATCH($C836,'Policy Characteristics'!$C:$C,0)))</f>
        <v>% reduction in energy use</v>
      </c>
      <c r="P836" s="358" t="str">
        <f>IF(ISBLANK(INDEX('Policy Characteristics'!J:J,MATCH($C836,'Policy Characteristics'!$C:$C,0))),"",INDEX('Policy Characteristics'!J:J,MATCH($C836,'Policy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36" s="358" t="str">
        <f>IF(ISBLANK(INDEX('Policy Characteristics'!K:K,MATCH($C836,'Policy Characteristics'!$C:$C,0))),"",INDEX('Policy Characteristics'!K:K,MATCH($C836,'Policy Characteristics'!$C:$C,0)))</f>
        <v>industry-ag-main.html#eff-stds</v>
      </c>
      <c r="R836" s="358" t="str">
        <f>IF(ISBLANK(INDEX('Policy Characteristics'!L:L,MATCH($C836,'Policy Characteristics'!$C:$C,0))),"",INDEX('Policy Characteristics'!L:L,MATCH($C836,'Policy Characteristics'!$C:$C,0)))</f>
        <v>industry-energy-efficiency-standards.html</v>
      </c>
    </row>
    <row r="837" spans="1:18" s="5" customFormat="1" x14ac:dyDescent="0.35">
      <c r="A837" s="358" t="str">
        <f>IF(ISBLANK(INDEX('Policy Characteristics'!A:A,MATCH($C837,'Policy Characteristics'!$C:$C,0))),"",INDEX('Policy Characteristics'!A:A,MATCH($C837,'Policy Characteristics'!$C:$C,0)))</f>
        <v>Industry</v>
      </c>
      <c r="B837" s="358" t="str">
        <f>IF(ISBLANK(INDEX('Policy Characteristics'!B:B,MATCH($C837,'Policy Characteristics'!$C:$C,0))),"",INDEX('Policy Characteristics'!B:B,MATCH($C837,'Policy Characteristics'!$C:$C,0)))</f>
        <v>Industry Energy Efficiency Standards</v>
      </c>
      <c r="C837" s="362" t="str">
        <f t="shared" si="38"/>
        <v>Percentage Improvement in Eqpt Efficiency Standards above BAU</v>
      </c>
      <c r="D837" s="9" t="s">
        <v>3230</v>
      </c>
      <c r="E837" s="53" t="s">
        <v>2468</v>
      </c>
      <c r="F837" s="195" t="s">
        <v>3193</v>
      </c>
      <c r="G837" s="53" t="s">
        <v>2474</v>
      </c>
      <c r="H837" s="54">
        <v>1073</v>
      </c>
      <c r="I837" s="53" t="s">
        <v>46</v>
      </c>
      <c r="J837" s="360" t="str">
        <f>IF(ISBLANK(INDEX('Policy Characteristics'!D:D,MATCH($C837,'Policy Characteristics'!$C:$C,0))),"",INDEX('Policy Characteristics'!D:D,MATCH($C837,'Policy Characteristics'!$C:$C,0)))</f>
        <v>Industry Energy Efficiency Standards</v>
      </c>
      <c r="K837" s="358" t="str">
        <f>IF(ISBLANK(INDEX('Policy Characteristics'!E:E,MATCH($C837,'Policy Characteristics'!$C:$C,0))),"",INDEX('Policy Characteristics'!E:E,MATCH($C837,'Policy Characteristics'!$C:$C,0)))</f>
        <v>indst efficiency standards</v>
      </c>
      <c r="L837" s="380">
        <f>IF(ISBLANK(INDEX('Policy Characteristics'!F:F,MATCH($C837,'Policy Characteristics'!$C:$C,0))),"",INDEX('Policy Characteristics'!F:F,MATCH($C837,'Policy Characteristics'!$C:$C,0)))</f>
        <v>0</v>
      </c>
      <c r="M837" s="380">
        <f>IF(ISBLANK(INDEX('Policy Characteristics'!G:G,MATCH($C837,'Policy Characteristics'!$C:$C,0))),"",INDEX('Policy Characteristics'!G:G,MATCH($C837,'Policy Characteristics'!$C:$C,0)))</f>
        <v>0.25</v>
      </c>
      <c r="N837" s="380">
        <f>IF(ISBLANK(INDEX('Policy Characteristics'!H:H,MATCH($C837,'Policy Characteristics'!$C:$C,0))),"",INDEX('Policy Characteristics'!H:H,MATCH($C837,'Policy Characteristics'!$C:$C,0)))</f>
        <v>0.01</v>
      </c>
      <c r="O837" s="358" t="str">
        <f>IF(ISBLANK(INDEX('Policy Characteristics'!I:I,MATCH($C837,'Policy Characteristics'!$C:$C,0))),"",INDEX('Policy Characteristics'!I:I,MATCH($C837,'Policy Characteristics'!$C:$C,0)))</f>
        <v>% reduction in energy use</v>
      </c>
      <c r="P837" s="358" t="str">
        <f>IF(ISBLANK(INDEX('Policy Characteristics'!J:J,MATCH($C837,'Policy Characteristics'!$C:$C,0))),"",INDEX('Policy Characteristics'!J:J,MATCH($C837,'Policy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37" s="358" t="str">
        <f>IF(ISBLANK(INDEX('Policy Characteristics'!K:K,MATCH($C837,'Policy Characteristics'!$C:$C,0))),"",INDEX('Policy Characteristics'!K:K,MATCH($C837,'Policy Characteristics'!$C:$C,0)))</f>
        <v>industry-ag-main.html#eff-stds</v>
      </c>
      <c r="R837" s="358" t="str">
        <f>IF(ISBLANK(INDEX('Policy Characteristics'!L:L,MATCH($C837,'Policy Characteristics'!$C:$C,0))),"",INDEX('Policy Characteristics'!L:L,MATCH($C837,'Policy Characteristics'!$C:$C,0)))</f>
        <v>industry-energy-efficiency-standards.html</v>
      </c>
    </row>
    <row r="838" spans="1:18" s="5" customFormat="1" x14ac:dyDescent="0.35">
      <c r="A838" s="358" t="str">
        <f>IF(ISBLANK(INDEX('Policy Characteristics'!A:A,MATCH($C838,'Policy Characteristics'!$C:$C,0))),"",INDEX('Policy Characteristics'!A:A,MATCH($C838,'Policy Characteristics'!$C:$C,0)))</f>
        <v>Industry</v>
      </c>
      <c r="B838" s="358" t="str">
        <f>IF(ISBLANK(INDEX('Policy Characteristics'!B:B,MATCH($C838,'Policy Characteristics'!$C:$C,0))),"",INDEX('Policy Characteristics'!B:B,MATCH($C838,'Policy Characteristics'!$C:$C,0)))</f>
        <v>Industry Energy Efficiency Standards</v>
      </c>
      <c r="C838" s="362" t="str">
        <f t="shared" si="38"/>
        <v>Percentage Improvement in Eqpt Efficiency Standards above BAU</v>
      </c>
      <c r="D838" s="9" t="s">
        <v>3230</v>
      </c>
      <c r="E838" s="53" t="s">
        <v>2805</v>
      </c>
      <c r="F838" s="195" t="s">
        <v>3193</v>
      </c>
      <c r="G838" s="53" t="s">
        <v>2808</v>
      </c>
      <c r="H838" s="54">
        <v>1074</v>
      </c>
      <c r="I838" s="53" t="s">
        <v>46</v>
      </c>
      <c r="J838" s="360" t="str">
        <f>IF(ISBLANK(INDEX('Policy Characteristics'!D:D,MATCH($C838,'Policy Characteristics'!$C:$C,0))),"",INDEX('Policy Characteristics'!D:D,MATCH($C838,'Policy Characteristics'!$C:$C,0)))</f>
        <v>Industry Energy Efficiency Standards</v>
      </c>
      <c r="K838" s="358" t="str">
        <f>IF(ISBLANK(INDEX('Policy Characteristics'!E:E,MATCH($C838,'Policy Characteristics'!$C:$C,0))),"",INDEX('Policy Characteristics'!E:E,MATCH($C838,'Policy Characteristics'!$C:$C,0)))</f>
        <v>indst efficiency standards</v>
      </c>
      <c r="L838" s="380">
        <f>IF(ISBLANK(INDEX('Policy Characteristics'!F:F,MATCH($C838,'Policy Characteristics'!$C:$C,0))),"",INDEX('Policy Characteristics'!F:F,MATCH($C838,'Policy Characteristics'!$C:$C,0)))</f>
        <v>0</v>
      </c>
      <c r="M838" s="380">
        <f>IF(ISBLANK(INDEX('Policy Characteristics'!G:G,MATCH($C838,'Policy Characteristics'!$C:$C,0))),"",INDEX('Policy Characteristics'!G:G,MATCH($C838,'Policy Characteristics'!$C:$C,0)))</f>
        <v>0.25</v>
      </c>
      <c r="N838" s="380">
        <f>IF(ISBLANK(INDEX('Policy Characteristics'!H:H,MATCH($C838,'Policy Characteristics'!$C:$C,0))),"",INDEX('Policy Characteristics'!H:H,MATCH($C838,'Policy Characteristics'!$C:$C,0)))</f>
        <v>0.01</v>
      </c>
      <c r="O838" s="358" t="str">
        <f>IF(ISBLANK(INDEX('Policy Characteristics'!I:I,MATCH($C838,'Policy Characteristics'!$C:$C,0))),"",INDEX('Policy Characteristics'!I:I,MATCH($C838,'Policy Characteristics'!$C:$C,0)))</f>
        <v>% reduction in energy use</v>
      </c>
      <c r="P838" s="358" t="str">
        <f>IF(ISBLANK(INDEX('Policy Characteristics'!J:J,MATCH($C838,'Policy Characteristics'!$C:$C,0))),"",INDEX('Policy Characteristics'!J:J,MATCH($C838,'Policy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38" s="358" t="str">
        <f>IF(ISBLANK(INDEX('Policy Characteristics'!K:K,MATCH($C838,'Policy Characteristics'!$C:$C,0))),"",INDEX('Policy Characteristics'!K:K,MATCH($C838,'Policy Characteristics'!$C:$C,0)))</f>
        <v>industry-ag-main.html#eff-stds</v>
      </c>
      <c r="R838" s="358" t="str">
        <f>IF(ISBLANK(INDEX('Policy Characteristics'!L:L,MATCH($C838,'Policy Characteristics'!$C:$C,0))),"",INDEX('Policy Characteristics'!L:L,MATCH($C838,'Policy Characteristics'!$C:$C,0)))</f>
        <v>industry-energy-efficiency-standards.html</v>
      </c>
    </row>
    <row r="839" spans="1:18" s="5" customFormat="1" x14ac:dyDescent="0.35">
      <c r="A839" s="358" t="str">
        <f>IF(ISBLANK(INDEX('Policy Characteristics'!A:A,MATCH($C839,'Policy Characteristics'!$C:$C,0))),"",INDEX('Policy Characteristics'!A:A,MATCH($C839,'Policy Characteristics'!$C:$C,0)))</f>
        <v>Industry</v>
      </c>
      <c r="B839" s="358" t="str">
        <f>IF(ISBLANK(INDEX('Policy Characteristics'!B:B,MATCH($C839,'Policy Characteristics'!$C:$C,0))),"",INDEX('Policy Characteristics'!B:B,MATCH($C839,'Policy Characteristics'!$C:$C,0)))</f>
        <v>Industry Energy Efficiency Standards</v>
      </c>
      <c r="C839" s="362" t="str">
        <f t="shared" si="38"/>
        <v>Percentage Improvement in Eqpt Efficiency Standards above BAU</v>
      </c>
      <c r="D839" s="9" t="s">
        <v>3230</v>
      </c>
      <c r="E839" s="53" t="s">
        <v>2806</v>
      </c>
      <c r="F839" s="195" t="s">
        <v>3193</v>
      </c>
      <c r="G839" s="53" t="s">
        <v>2810</v>
      </c>
      <c r="H839" s="54">
        <v>1075</v>
      </c>
      <c r="I839" s="53" t="s">
        <v>46</v>
      </c>
      <c r="J839" s="360" t="str">
        <f>IF(ISBLANK(INDEX('Policy Characteristics'!D:D,MATCH($C839,'Policy Characteristics'!$C:$C,0))),"",INDEX('Policy Characteristics'!D:D,MATCH($C839,'Policy Characteristics'!$C:$C,0)))</f>
        <v>Industry Energy Efficiency Standards</v>
      </c>
      <c r="K839" s="358" t="str">
        <f>IF(ISBLANK(INDEX('Policy Characteristics'!E:E,MATCH($C839,'Policy Characteristics'!$C:$C,0))),"",INDEX('Policy Characteristics'!E:E,MATCH($C839,'Policy Characteristics'!$C:$C,0)))</f>
        <v>indst efficiency standards</v>
      </c>
      <c r="L839" s="380">
        <f>IF(ISBLANK(INDEX('Policy Characteristics'!F:F,MATCH($C839,'Policy Characteristics'!$C:$C,0))),"",INDEX('Policy Characteristics'!F:F,MATCH($C839,'Policy Characteristics'!$C:$C,0)))</f>
        <v>0</v>
      </c>
      <c r="M839" s="380">
        <f>IF(ISBLANK(INDEX('Policy Characteristics'!G:G,MATCH($C839,'Policy Characteristics'!$C:$C,0))),"",INDEX('Policy Characteristics'!G:G,MATCH($C839,'Policy Characteristics'!$C:$C,0)))</f>
        <v>0.25</v>
      </c>
      <c r="N839" s="380">
        <f>IF(ISBLANK(INDEX('Policy Characteristics'!H:H,MATCH($C839,'Policy Characteristics'!$C:$C,0))),"",INDEX('Policy Characteristics'!H:H,MATCH($C839,'Policy Characteristics'!$C:$C,0)))</f>
        <v>0.01</v>
      </c>
      <c r="O839" s="358" t="str">
        <f>IF(ISBLANK(INDEX('Policy Characteristics'!I:I,MATCH($C839,'Policy Characteristics'!$C:$C,0))),"",INDEX('Policy Characteristics'!I:I,MATCH($C839,'Policy Characteristics'!$C:$C,0)))</f>
        <v>% reduction in energy use</v>
      </c>
      <c r="P839" s="358" t="str">
        <f>IF(ISBLANK(INDEX('Policy Characteristics'!J:J,MATCH($C839,'Policy Characteristics'!$C:$C,0))),"",INDEX('Policy Characteristics'!J:J,MATCH($C839,'Policy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39" s="358" t="str">
        <f>IF(ISBLANK(INDEX('Policy Characteristics'!K:K,MATCH($C839,'Policy Characteristics'!$C:$C,0))),"",INDEX('Policy Characteristics'!K:K,MATCH($C839,'Policy Characteristics'!$C:$C,0)))</f>
        <v>industry-ag-main.html#eff-stds</v>
      </c>
      <c r="R839" s="358" t="str">
        <f>IF(ISBLANK(INDEX('Policy Characteristics'!L:L,MATCH($C839,'Policy Characteristics'!$C:$C,0))),"",INDEX('Policy Characteristics'!L:L,MATCH($C839,'Policy Characteristics'!$C:$C,0)))</f>
        <v>industry-energy-efficiency-standards.html</v>
      </c>
    </row>
    <row r="840" spans="1:18" s="5" customFormat="1" x14ac:dyDescent="0.35">
      <c r="A840" s="358" t="str">
        <f>IF(ISBLANK(INDEX('Policy Characteristics'!A:A,MATCH($C840,'Policy Characteristics'!$C:$C,0))),"",INDEX('Policy Characteristics'!A:A,MATCH($C840,'Policy Characteristics'!$C:$C,0)))</f>
        <v>Industry</v>
      </c>
      <c r="B840" s="358" t="str">
        <f>IF(ISBLANK(INDEX('Policy Characteristics'!B:B,MATCH($C840,'Policy Characteristics'!$C:$C,0))),"",INDEX('Policy Characteristics'!B:B,MATCH($C840,'Policy Characteristics'!$C:$C,0)))</f>
        <v>Industry Energy Efficiency Standards</v>
      </c>
      <c r="C840" s="362" t="str">
        <f t="shared" si="38"/>
        <v>Percentage Improvement in Eqpt Efficiency Standards above BAU</v>
      </c>
      <c r="D840" s="9" t="s">
        <v>3230</v>
      </c>
      <c r="E840" s="53" t="s">
        <v>2807</v>
      </c>
      <c r="F840" s="195" t="s">
        <v>3193</v>
      </c>
      <c r="G840" s="53" t="s">
        <v>2811</v>
      </c>
      <c r="H840" s="54">
        <v>1076</v>
      </c>
      <c r="I840" s="53" t="s">
        <v>45</v>
      </c>
      <c r="J840" s="360" t="str">
        <f>IF(ISBLANK(INDEX('Policy Characteristics'!D:D,MATCH($C840,'Policy Characteristics'!$C:$C,0))),"",INDEX('Policy Characteristics'!D:D,MATCH($C840,'Policy Characteristics'!$C:$C,0)))</f>
        <v>Industry Energy Efficiency Standards</v>
      </c>
      <c r="K840" s="358" t="str">
        <f>IF(ISBLANK(INDEX('Policy Characteristics'!E:E,MATCH($C840,'Policy Characteristics'!$C:$C,0))),"",INDEX('Policy Characteristics'!E:E,MATCH($C840,'Policy Characteristics'!$C:$C,0)))</f>
        <v>indst efficiency standards</v>
      </c>
      <c r="L840" s="380">
        <f>IF(ISBLANK(INDEX('Policy Characteristics'!F:F,MATCH($C840,'Policy Characteristics'!$C:$C,0))),"",INDEX('Policy Characteristics'!F:F,MATCH($C840,'Policy Characteristics'!$C:$C,0)))</f>
        <v>0</v>
      </c>
      <c r="M840" s="380">
        <f>IF(ISBLANK(INDEX('Policy Characteristics'!G:G,MATCH($C840,'Policy Characteristics'!$C:$C,0))),"",INDEX('Policy Characteristics'!G:G,MATCH($C840,'Policy Characteristics'!$C:$C,0)))</f>
        <v>0.25</v>
      </c>
      <c r="N840" s="380">
        <f>IF(ISBLANK(INDEX('Policy Characteristics'!H:H,MATCH($C840,'Policy Characteristics'!$C:$C,0))),"",INDEX('Policy Characteristics'!H:H,MATCH($C840,'Policy Characteristics'!$C:$C,0)))</f>
        <v>0.01</v>
      </c>
      <c r="O840" s="358" t="str">
        <f>IF(ISBLANK(INDEX('Policy Characteristics'!I:I,MATCH($C840,'Policy Characteristics'!$C:$C,0))),"",INDEX('Policy Characteristics'!I:I,MATCH($C840,'Policy Characteristics'!$C:$C,0)))</f>
        <v>% reduction in energy use</v>
      </c>
      <c r="P840" s="358" t="str">
        <f>IF(ISBLANK(INDEX('Policy Characteristics'!J:J,MATCH($C840,'Policy Characteristics'!$C:$C,0))),"",INDEX('Policy Characteristics'!J:J,MATCH($C840,'Policy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40" s="358" t="str">
        <f>IF(ISBLANK(INDEX('Policy Characteristics'!K:K,MATCH($C840,'Policy Characteristics'!$C:$C,0))),"",INDEX('Policy Characteristics'!K:K,MATCH($C840,'Policy Characteristics'!$C:$C,0)))</f>
        <v>industry-ag-main.html#eff-stds</v>
      </c>
      <c r="R840" s="358" t="str">
        <f>IF(ISBLANK(INDEX('Policy Characteristics'!L:L,MATCH($C840,'Policy Characteristics'!$C:$C,0))),"",INDEX('Policy Characteristics'!L:L,MATCH($C840,'Policy Characteristics'!$C:$C,0)))</f>
        <v>industry-energy-efficiency-standards.html</v>
      </c>
    </row>
    <row r="841" spans="1:18" s="5" customFormat="1" x14ac:dyDescent="0.35">
      <c r="A841" s="358" t="str">
        <f>IF(ISBLANK(INDEX('Policy Characteristics'!A:A,MATCH($C841,'Policy Characteristics'!$C:$C,0))),"",INDEX('Policy Characteristics'!A:A,MATCH($C841,'Policy Characteristics'!$C:$C,0)))</f>
        <v>Industry</v>
      </c>
      <c r="B841" s="358" t="str">
        <f>IF(ISBLANK(INDEX('Policy Characteristics'!B:B,MATCH($C841,'Policy Characteristics'!$C:$C,0))),"",INDEX('Policy Characteristics'!B:B,MATCH($C841,'Policy Characteristics'!$C:$C,0)))</f>
        <v>Industry Energy Efficiency Standards</v>
      </c>
      <c r="C841" s="362" t="str">
        <f t="shared" si="38"/>
        <v>Percentage Improvement in Eqpt Efficiency Standards above BAU</v>
      </c>
      <c r="D841" s="9" t="s">
        <v>3230</v>
      </c>
      <c r="E841" s="53" t="s">
        <v>2804</v>
      </c>
      <c r="F841" s="195" t="s">
        <v>3193</v>
      </c>
      <c r="G841" s="53" t="s">
        <v>2809</v>
      </c>
      <c r="H841" s="54">
        <v>1077</v>
      </c>
      <c r="I841" s="53" t="s">
        <v>46</v>
      </c>
      <c r="J841" s="360" t="str">
        <f>IF(ISBLANK(INDEX('Policy Characteristics'!D:D,MATCH($C841,'Policy Characteristics'!$C:$C,0))),"",INDEX('Policy Characteristics'!D:D,MATCH($C841,'Policy Characteristics'!$C:$C,0)))</f>
        <v>Industry Energy Efficiency Standards</v>
      </c>
      <c r="K841" s="358" t="str">
        <f>IF(ISBLANK(INDEX('Policy Characteristics'!E:E,MATCH($C841,'Policy Characteristics'!$C:$C,0))),"",INDEX('Policy Characteristics'!E:E,MATCH($C841,'Policy Characteristics'!$C:$C,0)))</f>
        <v>indst efficiency standards</v>
      </c>
      <c r="L841" s="380">
        <f>IF(ISBLANK(INDEX('Policy Characteristics'!F:F,MATCH($C841,'Policy Characteristics'!$C:$C,0))),"",INDEX('Policy Characteristics'!F:F,MATCH($C841,'Policy Characteristics'!$C:$C,0)))</f>
        <v>0</v>
      </c>
      <c r="M841" s="380">
        <f>IF(ISBLANK(INDEX('Policy Characteristics'!G:G,MATCH($C841,'Policy Characteristics'!$C:$C,0))),"",INDEX('Policy Characteristics'!G:G,MATCH($C841,'Policy Characteristics'!$C:$C,0)))</f>
        <v>0.25</v>
      </c>
      <c r="N841" s="380">
        <f>IF(ISBLANK(INDEX('Policy Characteristics'!H:H,MATCH($C841,'Policy Characteristics'!$C:$C,0))),"",INDEX('Policy Characteristics'!H:H,MATCH($C841,'Policy Characteristics'!$C:$C,0)))</f>
        <v>0.01</v>
      </c>
      <c r="O841" s="358" t="str">
        <f>IF(ISBLANK(INDEX('Policy Characteristics'!I:I,MATCH($C841,'Policy Characteristics'!$C:$C,0))),"",INDEX('Policy Characteristics'!I:I,MATCH($C841,'Policy Characteristics'!$C:$C,0)))</f>
        <v>% reduction in energy use</v>
      </c>
      <c r="P841" s="358" t="str">
        <f>IF(ISBLANK(INDEX('Policy Characteristics'!J:J,MATCH($C841,'Policy Characteristics'!$C:$C,0))),"",INDEX('Policy Characteristics'!J:J,MATCH($C841,'Policy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41" s="358" t="str">
        <f>IF(ISBLANK(INDEX('Policy Characteristics'!K:K,MATCH($C841,'Policy Characteristics'!$C:$C,0))),"",INDEX('Policy Characteristics'!K:K,MATCH($C841,'Policy Characteristics'!$C:$C,0)))</f>
        <v>industry-ag-main.html#eff-stds</v>
      </c>
      <c r="R841" s="358" t="str">
        <f>IF(ISBLANK(INDEX('Policy Characteristics'!L:L,MATCH($C841,'Policy Characteristics'!$C:$C,0))),"",INDEX('Policy Characteristics'!L:L,MATCH($C841,'Policy Characteristics'!$C:$C,0)))</f>
        <v>industry-energy-efficiency-standards.html</v>
      </c>
    </row>
    <row r="842" spans="1:18" s="5" customFormat="1" x14ac:dyDescent="0.35">
      <c r="A842" s="358" t="str">
        <f>IF(ISBLANK(INDEX('Policy Characteristics'!A:A,MATCH($C842,'Policy Characteristics'!$C:$C,0))),"",INDEX('Policy Characteristics'!A:A,MATCH($C842,'Policy Characteristics'!$C:$C,0)))</f>
        <v>Industry</v>
      </c>
      <c r="B842" s="358" t="str">
        <f>IF(ISBLANK(INDEX('Policy Characteristics'!B:B,MATCH($C842,'Policy Characteristics'!$C:$C,0))),"",INDEX('Policy Characteristics'!B:B,MATCH($C842,'Policy Characteristics'!$C:$C,0)))</f>
        <v>Industry Energy Efficiency Standards</v>
      </c>
      <c r="C842" s="362" t="str">
        <f t="shared" si="38"/>
        <v>Percentage Improvement in Eqpt Efficiency Standards above BAU</v>
      </c>
      <c r="D842" s="9" t="s">
        <v>3231</v>
      </c>
      <c r="E842" s="53" t="s">
        <v>2463</v>
      </c>
      <c r="F842" s="195" t="s">
        <v>3194</v>
      </c>
      <c r="G842" s="53" t="s">
        <v>2469</v>
      </c>
      <c r="H842" s="54">
        <v>1078</v>
      </c>
      <c r="I842" s="53" t="s">
        <v>45</v>
      </c>
      <c r="J842" s="360" t="str">
        <f>IF(ISBLANK(INDEX('Policy Characteristics'!D:D,MATCH($C842,'Policy Characteristics'!$C:$C,0))),"",INDEX('Policy Characteristics'!D:D,MATCH($C842,'Policy Characteristics'!$C:$C,0)))</f>
        <v>Industry Energy Efficiency Standards</v>
      </c>
      <c r="K842" s="358" t="str">
        <f>IF(ISBLANK(INDEX('Policy Characteristics'!E:E,MATCH($C842,'Policy Characteristics'!$C:$C,0))),"",INDEX('Policy Characteristics'!E:E,MATCH($C842,'Policy Characteristics'!$C:$C,0)))</f>
        <v>indst efficiency standards</v>
      </c>
      <c r="L842" s="380">
        <f>IF(ISBLANK(INDEX('Policy Characteristics'!F:F,MATCH($C842,'Policy Characteristics'!$C:$C,0))),"",INDEX('Policy Characteristics'!F:F,MATCH($C842,'Policy Characteristics'!$C:$C,0)))</f>
        <v>0</v>
      </c>
      <c r="M842" s="380">
        <f>IF(ISBLANK(INDEX('Policy Characteristics'!G:G,MATCH($C842,'Policy Characteristics'!$C:$C,0))),"",INDEX('Policy Characteristics'!G:G,MATCH($C842,'Policy Characteristics'!$C:$C,0)))</f>
        <v>0.25</v>
      </c>
      <c r="N842" s="380">
        <f>IF(ISBLANK(INDEX('Policy Characteristics'!H:H,MATCH($C842,'Policy Characteristics'!$C:$C,0))),"",INDEX('Policy Characteristics'!H:H,MATCH($C842,'Policy Characteristics'!$C:$C,0)))</f>
        <v>0.01</v>
      </c>
      <c r="O842" s="358" t="str">
        <f>IF(ISBLANK(INDEX('Policy Characteristics'!I:I,MATCH($C842,'Policy Characteristics'!$C:$C,0))),"",INDEX('Policy Characteristics'!I:I,MATCH($C842,'Policy Characteristics'!$C:$C,0)))</f>
        <v>% reduction in energy use</v>
      </c>
      <c r="P842" s="358" t="str">
        <f>IF(ISBLANK(INDEX('Policy Characteristics'!J:J,MATCH($C842,'Policy Characteristics'!$C:$C,0))),"",INDEX('Policy Characteristics'!J:J,MATCH($C842,'Policy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42" s="358" t="str">
        <f>IF(ISBLANK(INDEX('Policy Characteristics'!K:K,MATCH($C842,'Policy Characteristics'!$C:$C,0))),"",INDEX('Policy Characteristics'!K:K,MATCH($C842,'Policy Characteristics'!$C:$C,0)))</f>
        <v>industry-ag-main.html#eff-stds</v>
      </c>
      <c r="R842" s="358" t="str">
        <f>IF(ISBLANK(INDEX('Policy Characteristics'!L:L,MATCH($C842,'Policy Characteristics'!$C:$C,0))),"",INDEX('Policy Characteristics'!L:L,MATCH($C842,'Policy Characteristics'!$C:$C,0)))</f>
        <v>industry-energy-efficiency-standards.html</v>
      </c>
    </row>
    <row r="843" spans="1:18" s="5" customFormat="1" x14ac:dyDescent="0.35">
      <c r="A843" s="358" t="str">
        <f>IF(ISBLANK(INDEX('Policy Characteristics'!A:A,MATCH($C843,'Policy Characteristics'!$C:$C,0))),"",INDEX('Policy Characteristics'!A:A,MATCH($C843,'Policy Characteristics'!$C:$C,0)))</f>
        <v>Industry</v>
      </c>
      <c r="B843" s="358" t="str">
        <f>IF(ISBLANK(INDEX('Policy Characteristics'!B:B,MATCH($C843,'Policy Characteristics'!$C:$C,0))),"",INDEX('Policy Characteristics'!B:B,MATCH($C843,'Policy Characteristics'!$C:$C,0)))</f>
        <v>Industry Energy Efficiency Standards</v>
      </c>
      <c r="C843" s="362" t="str">
        <f t="shared" si="38"/>
        <v>Percentage Improvement in Eqpt Efficiency Standards above BAU</v>
      </c>
      <c r="D843" s="9" t="s">
        <v>3231</v>
      </c>
      <c r="E843" s="53" t="s">
        <v>2464</v>
      </c>
      <c r="F843" s="195" t="s">
        <v>3194</v>
      </c>
      <c r="G843" s="53" t="s">
        <v>2472</v>
      </c>
      <c r="H843" s="54">
        <v>1079</v>
      </c>
      <c r="I843" s="53" t="s">
        <v>45</v>
      </c>
      <c r="J843" s="360" t="str">
        <f>IF(ISBLANK(INDEX('Policy Characteristics'!D:D,MATCH($C843,'Policy Characteristics'!$C:$C,0))),"",INDEX('Policy Characteristics'!D:D,MATCH($C843,'Policy Characteristics'!$C:$C,0)))</f>
        <v>Industry Energy Efficiency Standards</v>
      </c>
      <c r="K843" s="358" t="str">
        <f>IF(ISBLANK(INDEX('Policy Characteristics'!E:E,MATCH($C843,'Policy Characteristics'!$C:$C,0))),"",INDEX('Policy Characteristics'!E:E,MATCH($C843,'Policy Characteristics'!$C:$C,0)))</f>
        <v>indst efficiency standards</v>
      </c>
      <c r="L843" s="380">
        <f>IF(ISBLANK(INDEX('Policy Characteristics'!F:F,MATCH($C843,'Policy Characteristics'!$C:$C,0))),"",INDEX('Policy Characteristics'!F:F,MATCH($C843,'Policy Characteristics'!$C:$C,0)))</f>
        <v>0</v>
      </c>
      <c r="M843" s="380">
        <f>IF(ISBLANK(INDEX('Policy Characteristics'!G:G,MATCH($C843,'Policy Characteristics'!$C:$C,0))),"",INDEX('Policy Characteristics'!G:G,MATCH($C843,'Policy Characteristics'!$C:$C,0)))</f>
        <v>0.25</v>
      </c>
      <c r="N843" s="380">
        <f>IF(ISBLANK(INDEX('Policy Characteristics'!H:H,MATCH($C843,'Policy Characteristics'!$C:$C,0))),"",INDEX('Policy Characteristics'!H:H,MATCH($C843,'Policy Characteristics'!$C:$C,0)))</f>
        <v>0.01</v>
      </c>
      <c r="O843" s="358" t="str">
        <f>IF(ISBLANK(INDEX('Policy Characteristics'!I:I,MATCH($C843,'Policy Characteristics'!$C:$C,0))),"",INDEX('Policy Characteristics'!I:I,MATCH($C843,'Policy Characteristics'!$C:$C,0)))</f>
        <v>% reduction in energy use</v>
      </c>
      <c r="P843" s="358" t="str">
        <f>IF(ISBLANK(INDEX('Policy Characteristics'!J:J,MATCH($C843,'Policy Characteristics'!$C:$C,0))),"",INDEX('Policy Characteristics'!J:J,MATCH($C843,'Policy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43" s="358" t="str">
        <f>IF(ISBLANK(INDEX('Policy Characteristics'!K:K,MATCH($C843,'Policy Characteristics'!$C:$C,0))),"",INDEX('Policy Characteristics'!K:K,MATCH($C843,'Policy Characteristics'!$C:$C,0)))</f>
        <v>industry-ag-main.html#eff-stds</v>
      </c>
      <c r="R843" s="358" t="str">
        <f>IF(ISBLANK(INDEX('Policy Characteristics'!L:L,MATCH($C843,'Policy Characteristics'!$C:$C,0))),"",INDEX('Policy Characteristics'!L:L,MATCH($C843,'Policy Characteristics'!$C:$C,0)))</f>
        <v>industry-energy-efficiency-standards.html</v>
      </c>
    </row>
    <row r="844" spans="1:18" s="5" customFormat="1" x14ac:dyDescent="0.35">
      <c r="A844" s="358" t="str">
        <f>IF(ISBLANK(INDEX('Policy Characteristics'!A:A,MATCH($C844,'Policy Characteristics'!$C:$C,0))),"",INDEX('Policy Characteristics'!A:A,MATCH($C844,'Policy Characteristics'!$C:$C,0)))</f>
        <v>Industry</v>
      </c>
      <c r="B844" s="358" t="str">
        <f>IF(ISBLANK(INDEX('Policy Characteristics'!B:B,MATCH($C844,'Policy Characteristics'!$C:$C,0))),"",INDEX('Policy Characteristics'!B:B,MATCH($C844,'Policy Characteristics'!$C:$C,0)))</f>
        <v>Industry Energy Efficiency Standards</v>
      </c>
      <c r="C844" s="362" t="str">
        <f t="shared" si="38"/>
        <v>Percentage Improvement in Eqpt Efficiency Standards above BAU</v>
      </c>
      <c r="D844" s="9" t="s">
        <v>3231</v>
      </c>
      <c r="E844" s="53" t="s">
        <v>2465</v>
      </c>
      <c r="F844" s="195" t="s">
        <v>3194</v>
      </c>
      <c r="G844" s="53" t="s">
        <v>2473</v>
      </c>
      <c r="H844" s="54">
        <v>1080</v>
      </c>
      <c r="I844" s="53" t="s">
        <v>45</v>
      </c>
      <c r="J844" s="360" t="str">
        <f>IF(ISBLANK(INDEX('Policy Characteristics'!D:D,MATCH($C844,'Policy Characteristics'!$C:$C,0))),"",INDEX('Policy Characteristics'!D:D,MATCH($C844,'Policy Characteristics'!$C:$C,0)))</f>
        <v>Industry Energy Efficiency Standards</v>
      </c>
      <c r="K844" s="358" t="str">
        <f>IF(ISBLANK(INDEX('Policy Characteristics'!E:E,MATCH($C844,'Policy Characteristics'!$C:$C,0))),"",INDEX('Policy Characteristics'!E:E,MATCH($C844,'Policy Characteristics'!$C:$C,0)))</f>
        <v>indst efficiency standards</v>
      </c>
      <c r="L844" s="380">
        <f>IF(ISBLANK(INDEX('Policy Characteristics'!F:F,MATCH($C844,'Policy Characteristics'!$C:$C,0))),"",INDEX('Policy Characteristics'!F:F,MATCH($C844,'Policy Characteristics'!$C:$C,0)))</f>
        <v>0</v>
      </c>
      <c r="M844" s="380">
        <f>IF(ISBLANK(INDEX('Policy Characteristics'!G:G,MATCH($C844,'Policy Characteristics'!$C:$C,0))),"",INDEX('Policy Characteristics'!G:G,MATCH($C844,'Policy Characteristics'!$C:$C,0)))</f>
        <v>0.25</v>
      </c>
      <c r="N844" s="380">
        <f>IF(ISBLANK(INDEX('Policy Characteristics'!H:H,MATCH($C844,'Policy Characteristics'!$C:$C,0))),"",INDEX('Policy Characteristics'!H:H,MATCH($C844,'Policy Characteristics'!$C:$C,0)))</f>
        <v>0.01</v>
      </c>
      <c r="O844" s="358" t="str">
        <f>IF(ISBLANK(INDEX('Policy Characteristics'!I:I,MATCH($C844,'Policy Characteristics'!$C:$C,0))),"",INDEX('Policy Characteristics'!I:I,MATCH($C844,'Policy Characteristics'!$C:$C,0)))</f>
        <v>% reduction in energy use</v>
      </c>
      <c r="P844" s="358" t="str">
        <f>IF(ISBLANK(INDEX('Policy Characteristics'!J:J,MATCH($C844,'Policy Characteristics'!$C:$C,0))),"",INDEX('Policy Characteristics'!J:J,MATCH($C844,'Policy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44" s="358" t="str">
        <f>IF(ISBLANK(INDEX('Policy Characteristics'!K:K,MATCH($C844,'Policy Characteristics'!$C:$C,0))),"",INDEX('Policy Characteristics'!K:K,MATCH($C844,'Policy Characteristics'!$C:$C,0)))</f>
        <v>industry-ag-main.html#eff-stds</v>
      </c>
      <c r="R844" s="358" t="str">
        <f>IF(ISBLANK(INDEX('Policy Characteristics'!L:L,MATCH($C844,'Policy Characteristics'!$C:$C,0))),"",INDEX('Policy Characteristics'!L:L,MATCH($C844,'Policy Characteristics'!$C:$C,0)))</f>
        <v>industry-energy-efficiency-standards.html</v>
      </c>
    </row>
    <row r="845" spans="1:18" s="5" customFormat="1" x14ac:dyDescent="0.35">
      <c r="A845" s="358" t="str">
        <f>IF(ISBLANK(INDEX('Policy Characteristics'!A:A,MATCH($C845,'Policy Characteristics'!$C:$C,0))),"",INDEX('Policy Characteristics'!A:A,MATCH($C845,'Policy Characteristics'!$C:$C,0)))</f>
        <v>Industry</v>
      </c>
      <c r="B845" s="358" t="str">
        <f>IF(ISBLANK(INDEX('Policy Characteristics'!B:B,MATCH($C845,'Policy Characteristics'!$C:$C,0))),"",INDEX('Policy Characteristics'!B:B,MATCH($C845,'Policy Characteristics'!$C:$C,0)))</f>
        <v>Industry Energy Efficiency Standards</v>
      </c>
      <c r="C845" s="362" t="str">
        <f t="shared" si="38"/>
        <v>Percentage Improvement in Eqpt Efficiency Standards above BAU</v>
      </c>
      <c r="D845" s="9" t="s">
        <v>3231</v>
      </c>
      <c r="E845" s="53" t="s">
        <v>2466</v>
      </c>
      <c r="F845" s="195" t="s">
        <v>3194</v>
      </c>
      <c r="G845" s="53" t="s">
        <v>2470</v>
      </c>
      <c r="H845" s="54">
        <v>1081</v>
      </c>
      <c r="I845" s="53" t="s">
        <v>46</v>
      </c>
      <c r="J845" s="360" t="str">
        <f>IF(ISBLANK(INDEX('Policy Characteristics'!D:D,MATCH($C845,'Policy Characteristics'!$C:$C,0))),"",INDEX('Policy Characteristics'!D:D,MATCH($C845,'Policy Characteristics'!$C:$C,0)))</f>
        <v>Industry Energy Efficiency Standards</v>
      </c>
      <c r="K845" s="358" t="str">
        <f>IF(ISBLANK(INDEX('Policy Characteristics'!E:E,MATCH($C845,'Policy Characteristics'!$C:$C,0))),"",INDEX('Policy Characteristics'!E:E,MATCH($C845,'Policy Characteristics'!$C:$C,0)))</f>
        <v>indst efficiency standards</v>
      </c>
      <c r="L845" s="380">
        <f>IF(ISBLANK(INDEX('Policy Characteristics'!F:F,MATCH($C845,'Policy Characteristics'!$C:$C,0))),"",INDEX('Policy Characteristics'!F:F,MATCH($C845,'Policy Characteristics'!$C:$C,0)))</f>
        <v>0</v>
      </c>
      <c r="M845" s="380">
        <f>IF(ISBLANK(INDEX('Policy Characteristics'!G:G,MATCH($C845,'Policy Characteristics'!$C:$C,0))),"",INDEX('Policy Characteristics'!G:G,MATCH($C845,'Policy Characteristics'!$C:$C,0)))</f>
        <v>0.25</v>
      </c>
      <c r="N845" s="380">
        <f>IF(ISBLANK(INDEX('Policy Characteristics'!H:H,MATCH($C845,'Policy Characteristics'!$C:$C,0))),"",INDEX('Policy Characteristics'!H:H,MATCH($C845,'Policy Characteristics'!$C:$C,0)))</f>
        <v>0.01</v>
      </c>
      <c r="O845" s="358" t="str">
        <f>IF(ISBLANK(INDEX('Policy Characteristics'!I:I,MATCH($C845,'Policy Characteristics'!$C:$C,0))),"",INDEX('Policy Characteristics'!I:I,MATCH($C845,'Policy Characteristics'!$C:$C,0)))</f>
        <v>% reduction in energy use</v>
      </c>
      <c r="P845" s="358" t="str">
        <f>IF(ISBLANK(INDEX('Policy Characteristics'!J:J,MATCH($C845,'Policy Characteristics'!$C:$C,0))),"",INDEX('Policy Characteristics'!J:J,MATCH($C845,'Policy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45" s="358" t="str">
        <f>IF(ISBLANK(INDEX('Policy Characteristics'!K:K,MATCH($C845,'Policy Characteristics'!$C:$C,0))),"",INDEX('Policy Characteristics'!K:K,MATCH($C845,'Policy Characteristics'!$C:$C,0)))</f>
        <v>industry-ag-main.html#eff-stds</v>
      </c>
      <c r="R845" s="358" t="str">
        <f>IF(ISBLANK(INDEX('Policy Characteristics'!L:L,MATCH($C845,'Policy Characteristics'!$C:$C,0))),"",INDEX('Policy Characteristics'!L:L,MATCH($C845,'Policy Characteristics'!$C:$C,0)))</f>
        <v>industry-energy-efficiency-standards.html</v>
      </c>
    </row>
    <row r="846" spans="1:18" s="5" customFormat="1" x14ac:dyDescent="0.35">
      <c r="A846" s="358" t="str">
        <f>IF(ISBLANK(INDEX('Policy Characteristics'!A:A,MATCH($C846,'Policy Characteristics'!$C:$C,0))),"",INDEX('Policy Characteristics'!A:A,MATCH($C846,'Policy Characteristics'!$C:$C,0)))</f>
        <v>Industry</v>
      </c>
      <c r="B846" s="358" t="str">
        <f>IF(ISBLANK(INDEX('Policy Characteristics'!B:B,MATCH($C846,'Policy Characteristics'!$C:$C,0))),"",INDEX('Policy Characteristics'!B:B,MATCH($C846,'Policy Characteristics'!$C:$C,0)))</f>
        <v>Industry Energy Efficiency Standards</v>
      </c>
      <c r="C846" s="362" t="str">
        <f t="shared" si="38"/>
        <v>Percentage Improvement in Eqpt Efficiency Standards above BAU</v>
      </c>
      <c r="D846" s="9" t="s">
        <v>3231</v>
      </c>
      <c r="E846" s="53" t="s">
        <v>2467</v>
      </c>
      <c r="F846" s="195" t="s">
        <v>3194</v>
      </c>
      <c r="G846" s="53" t="s">
        <v>2471</v>
      </c>
      <c r="H846" s="54">
        <v>1082</v>
      </c>
      <c r="I846" s="53" t="s">
        <v>45</v>
      </c>
      <c r="J846" s="360" t="str">
        <f>IF(ISBLANK(INDEX('Policy Characteristics'!D:D,MATCH($C846,'Policy Characteristics'!$C:$C,0))),"",INDEX('Policy Characteristics'!D:D,MATCH($C846,'Policy Characteristics'!$C:$C,0)))</f>
        <v>Industry Energy Efficiency Standards</v>
      </c>
      <c r="K846" s="358" t="str">
        <f>IF(ISBLANK(INDEX('Policy Characteristics'!E:E,MATCH($C846,'Policy Characteristics'!$C:$C,0))),"",INDEX('Policy Characteristics'!E:E,MATCH($C846,'Policy Characteristics'!$C:$C,0)))</f>
        <v>indst efficiency standards</v>
      </c>
      <c r="L846" s="380">
        <f>IF(ISBLANK(INDEX('Policy Characteristics'!F:F,MATCH($C846,'Policy Characteristics'!$C:$C,0))),"",INDEX('Policy Characteristics'!F:F,MATCH($C846,'Policy Characteristics'!$C:$C,0)))</f>
        <v>0</v>
      </c>
      <c r="M846" s="380">
        <f>IF(ISBLANK(INDEX('Policy Characteristics'!G:G,MATCH($C846,'Policy Characteristics'!$C:$C,0))),"",INDEX('Policy Characteristics'!G:G,MATCH($C846,'Policy Characteristics'!$C:$C,0)))</f>
        <v>0.25</v>
      </c>
      <c r="N846" s="380">
        <f>IF(ISBLANK(INDEX('Policy Characteristics'!H:H,MATCH($C846,'Policy Characteristics'!$C:$C,0))),"",INDEX('Policy Characteristics'!H:H,MATCH($C846,'Policy Characteristics'!$C:$C,0)))</f>
        <v>0.01</v>
      </c>
      <c r="O846" s="358" t="str">
        <f>IF(ISBLANK(INDEX('Policy Characteristics'!I:I,MATCH($C846,'Policy Characteristics'!$C:$C,0))),"",INDEX('Policy Characteristics'!I:I,MATCH($C846,'Policy Characteristics'!$C:$C,0)))</f>
        <v>% reduction in energy use</v>
      </c>
      <c r="P846" s="358" t="str">
        <f>IF(ISBLANK(INDEX('Policy Characteristics'!J:J,MATCH($C846,'Policy Characteristics'!$C:$C,0))),"",INDEX('Policy Characteristics'!J:J,MATCH($C846,'Policy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46" s="358" t="str">
        <f>IF(ISBLANK(INDEX('Policy Characteristics'!K:K,MATCH($C846,'Policy Characteristics'!$C:$C,0))),"",INDEX('Policy Characteristics'!K:K,MATCH($C846,'Policy Characteristics'!$C:$C,0)))</f>
        <v>industry-ag-main.html#eff-stds</v>
      </c>
      <c r="R846" s="358" t="str">
        <f>IF(ISBLANK(INDEX('Policy Characteristics'!L:L,MATCH($C846,'Policy Characteristics'!$C:$C,0))),"",INDEX('Policy Characteristics'!L:L,MATCH($C846,'Policy Characteristics'!$C:$C,0)))</f>
        <v>industry-energy-efficiency-standards.html</v>
      </c>
    </row>
    <row r="847" spans="1:18" s="5" customFormat="1" x14ac:dyDescent="0.35">
      <c r="A847" s="358" t="str">
        <f>IF(ISBLANK(INDEX('Policy Characteristics'!A:A,MATCH($C847,'Policy Characteristics'!$C:$C,0))),"",INDEX('Policy Characteristics'!A:A,MATCH($C847,'Policy Characteristics'!$C:$C,0)))</f>
        <v>Industry</v>
      </c>
      <c r="B847" s="358" t="str">
        <f>IF(ISBLANK(INDEX('Policy Characteristics'!B:B,MATCH($C847,'Policy Characteristics'!$C:$C,0))),"",INDEX('Policy Characteristics'!B:B,MATCH($C847,'Policy Characteristics'!$C:$C,0)))</f>
        <v>Industry Energy Efficiency Standards</v>
      </c>
      <c r="C847" s="362" t="str">
        <f t="shared" si="38"/>
        <v>Percentage Improvement in Eqpt Efficiency Standards above BAU</v>
      </c>
      <c r="D847" s="9" t="s">
        <v>3231</v>
      </c>
      <c r="E847" s="53" t="s">
        <v>2468</v>
      </c>
      <c r="F847" s="195" t="s">
        <v>3194</v>
      </c>
      <c r="G847" s="53" t="s">
        <v>2474</v>
      </c>
      <c r="H847" s="54">
        <v>1083</v>
      </c>
      <c r="I847" s="53" t="s">
        <v>46</v>
      </c>
      <c r="J847" s="360" t="str">
        <f>IF(ISBLANK(INDEX('Policy Characteristics'!D:D,MATCH($C847,'Policy Characteristics'!$C:$C,0))),"",INDEX('Policy Characteristics'!D:D,MATCH($C847,'Policy Characteristics'!$C:$C,0)))</f>
        <v>Industry Energy Efficiency Standards</v>
      </c>
      <c r="K847" s="358" t="str">
        <f>IF(ISBLANK(INDEX('Policy Characteristics'!E:E,MATCH($C847,'Policy Characteristics'!$C:$C,0))),"",INDEX('Policy Characteristics'!E:E,MATCH($C847,'Policy Characteristics'!$C:$C,0)))</f>
        <v>indst efficiency standards</v>
      </c>
      <c r="L847" s="380">
        <f>IF(ISBLANK(INDEX('Policy Characteristics'!F:F,MATCH($C847,'Policy Characteristics'!$C:$C,0))),"",INDEX('Policy Characteristics'!F:F,MATCH($C847,'Policy Characteristics'!$C:$C,0)))</f>
        <v>0</v>
      </c>
      <c r="M847" s="380">
        <f>IF(ISBLANK(INDEX('Policy Characteristics'!G:G,MATCH($C847,'Policy Characteristics'!$C:$C,0))),"",INDEX('Policy Characteristics'!G:G,MATCH($C847,'Policy Characteristics'!$C:$C,0)))</f>
        <v>0.25</v>
      </c>
      <c r="N847" s="380">
        <f>IF(ISBLANK(INDEX('Policy Characteristics'!H:H,MATCH($C847,'Policy Characteristics'!$C:$C,0))),"",INDEX('Policy Characteristics'!H:H,MATCH($C847,'Policy Characteristics'!$C:$C,0)))</f>
        <v>0.01</v>
      </c>
      <c r="O847" s="358" t="str">
        <f>IF(ISBLANK(INDEX('Policy Characteristics'!I:I,MATCH($C847,'Policy Characteristics'!$C:$C,0))),"",INDEX('Policy Characteristics'!I:I,MATCH($C847,'Policy Characteristics'!$C:$C,0)))</f>
        <v>% reduction in energy use</v>
      </c>
      <c r="P847" s="358" t="str">
        <f>IF(ISBLANK(INDEX('Policy Characteristics'!J:J,MATCH($C847,'Policy Characteristics'!$C:$C,0))),"",INDEX('Policy Characteristics'!J:J,MATCH($C847,'Policy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47" s="358" t="str">
        <f>IF(ISBLANK(INDEX('Policy Characteristics'!K:K,MATCH($C847,'Policy Characteristics'!$C:$C,0))),"",INDEX('Policy Characteristics'!K:K,MATCH($C847,'Policy Characteristics'!$C:$C,0)))</f>
        <v>industry-ag-main.html#eff-stds</v>
      </c>
      <c r="R847" s="358" t="str">
        <f>IF(ISBLANK(INDEX('Policy Characteristics'!L:L,MATCH($C847,'Policy Characteristics'!$C:$C,0))),"",INDEX('Policy Characteristics'!L:L,MATCH($C847,'Policy Characteristics'!$C:$C,0)))</f>
        <v>industry-energy-efficiency-standards.html</v>
      </c>
    </row>
    <row r="848" spans="1:18" s="5" customFormat="1" x14ac:dyDescent="0.35">
      <c r="A848" s="358" t="str">
        <f>IF(ISBLANK(INDEX('Policy Characteristics'!A:A,MATCH($C848,'Policy Characteristics'!$C:$C,0))),"",INDEX('Policy Characteristics'!A:A,MATCH($C848,'Policy Characteristics'!$C:$C,0)))</f>
        <v>Industry</v>
      </c>
      <c r="B848" s="358" t="str">
        <f>IF(ISBLANK(INDEX('Policy Characteristics'!B:B,MATCH($C848,'Policy Characteristics'!$C:$C,0))),"",INDEX('Policy Characteristics'!B:B,MATCH($C848,'Policy Characteristics'!$C:$C,0)))</f>
        <v>Industry Energy Efficiency Standards</v>
      </c>
      <c r="C848" s="362" t="str">
        <f t="shared" si="38"/>
        <v>Percentage Improvement in Eqpt Efficiency Standards above BAU</v>
      </c>
      <c r="D848" s="9" t="s">
        <v>3231</v>
      </c>
      <c r="E848" s="53" t="s">
        <v>2805</v>
      </c>
      <c r="F848" s="195" t="s">
        <v>3194</v>
      </c>
      <c r="G848" s="53" t="s">
        <v>2808</v>
      </c>
      <c r="H848" s="54">
        <v>1084</v>
      </c>
      <c r="I848" s="53" t="s">
        <v>46</v>
      </c>
      <c r="J848" s="360" t="str">
        <f>IF(ISBLANK(INDEX('Policy Characteristics'!D:D,MATCH($C848,'Policy Characteristics'!$C:$C,0))),"",INDEX('Policy Characteristics'!D:D,MATCH($C848,'Policy Characteristics'!$C:$C,0)))</f>
        <v>Industry Energy Efficiency Standards</v>
      </c>
      <c r="K848" s="358" t="str">
        <f>IF(ISBLANK(INDEX('Policy Characteristics'!E:E,MATCH($C848,'Policy Characteristics'!$C:$C,0))),"",INDEX('Policy Characteristics'!E:E,MATCH($C848,'Policy Characteristics'!$C:$C,0)))</f>
        <v>indst efficiency standards</v>
      </c>
      <c r="L848" s="380">
        <f>IF(ISBLANK(INDEX('Policy Characteristics'!F:F,MATCH($C848,'Policy Characteristics'!$C:$C,0))),"",INDEX('Policy Characteristics'!F:F,MATCH($C848,'Policy Characteristics'!$C:$C,0)))</f>
        <v>0</v>
      </c>
      <c r="M848" s="380">
        <f>IF(ISBLANK(INDEX('Policy Characteristics'!G:G,MATCH($C848,'Policy Characteristics'!$C:$C,0))),"",INDEX('Policy Characteristics'!G:G,MATCH($C848,'Policy Characteristics'!$C:$C,0)))</f>
        <v>0.25</v>
      </c>
      <c r="N848" s="380">
        <f>IF(ISBLANK(INDEX('Policy Characteristics'!H:H,MATCH($C848,'Policy Characteristics'!$C:$C,0))),"",INDEX('Policy Characteristics'!H:H,MATCH($C848,'Policy Characteristics'!$C:$C,0)))</f>
        <v>0.01</v>
      </c>
      <c r="O848" s="358" t="str">
        <f>IF(ISBLANK(INDEX('Policy Characteristics'!I:I,MATCH($C848,'Policy Characteristics'!$C:$C,0))),"",INDEX('Policy Characteristics'!I:I,MATCH($C848,'Policy Characteristics'!$C:$C,0)))</f>
        <v>% reduction in energy use</v>
      </c>
      <c r="P848" s="358" t="str">
        <f>IF(ISBLANK(INDEX('Policy Characteristics'!J:J,MATCH($C848,'Policy Characteristics'!$C:$C,0))),"",INDEX('Policy Characteristics'!J:J,MATCH($C848,'Policy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48" s="358" t="str">
        <f>IF(ISBLANK(INDEX('Policy Characteristics'!K:K,MATCH($C848,'Policy Characteristics'!$C:$C,0))),"",INDEX('Policy Characteristics'!K:K,MATCH($C848,'Policy Characteristics'!$C:$C,0)))</f>
        <v>industry-ag-main.html#eff-stds</v>
      </c>
      <c r="R848" s="358" t="str">
        <f>IF(ISBLANK(INDEX('Policy Characteristics'!L:L,MATCH($C848,'Policy Characteristics'!$C:$C,0))),"",INDEX('Policy Characteristics'!L:L,MATCH($C848,'Policy Characteristics'!$C:$C,0)))</f>
        <v>industry-energy-efficiency-standards.html</v>
      </c>
    </row>
    <row r="849" spans="1:18" s="5" customFormat="1" x14ac:dyDescent="0.35">
      <c r="A849" s="358" t="str">
        <f>IF(ISBLANK(INDEX('Policy Characteristics'!A:A,MATCH($C849,'Policy Characteristics'!$C:$C,0))),"",INDEX('Policy Characteristics'!A:A,MATCH($C849,'Policy Characteristics'!$C:$C,0)))</f>
        <v>Industry</v>
      </c>
      <c r="B849" s="358" t="str">
        <f>IF(ISBLANK(INDEX('Policy Characteristics'!B:B,MATCH($C849,'Policy Characteristics'!$C:$C,0))),"",INDEX('Policy Characteristics'!B:B,MATCH($C849,'Policy Characteristics'!$C:$C,0)))</f>
        <v>Industry Energy Efficiency Standards</v>
      </c>
      <c r="C849" s="362" t="str">
        <f t="shared" si="38"/>
        <v>Percentage Improvement in Eqpt Efficiency Standards above BAU</v>
      </c>
      <c r="D849" s="9" t="s">
        <v>3231</v>
      </c>
      <c r="E849" s="53" t="s">
        <v>2806</v>
      </c>
      <c r="F849" s="195" t="s">
        <v>3194</v>
      </c>
      <c r="G849" s="53" t="s">
        <v>2810</v>
      </c>
      <c r="H849" s="54">
        <v>1085</v>
      </c>
      <c r="I849" s="53" t="s">
        <v>45</v>
      </c>
      <c r="J849" s="360" t="str">
        <f>IF(ISBLANK(INDEX('Policy Characteristics'!D:D,MATCH($C849,'Policy Characteristics'!$C:$C,0))),"",INDEX('Policy Characteristics'!D:D,MATCH($C849,'Policy Characteristics'!$C:$C,0)))</f>
        <v>Industry Energy Efficiency Standards</v>
      </c>
      <c r="K849" s="358" t="str">
        <f>IF(ISBLANK(INDEX('Policy Characteristics'!E:E,MATCH($C849,'Policy Characteristics'!$C:$C,0))),"",INDEX('Policy Characteristics'!E:E,MATCH($C849,'Policy Characteristics'!$C:$C,0)))</f>
        <v>indst efficiency standards</v>
      </c>
      <c r="L849" s="380">
        <f>IF(ISBLANK(INDEX('Policy Characteristics'!F:F,MATCH($C849,'Policy Characteristics'!$C:$C,0))),"",INDEX('Policy Characteristics'!F:F,MATCH($C849,'Policy Characteristics'!$C:$C,0)))</f>
        <v>0</v>
      </c>
      <c r="M849" s="380">
        <f>IF(ISBLANK(INDEX('Policy Characteristics'!G:G,MATCH($C849,'Policy Characteristics'!$C:$C,0))),"",INDEX('Policy Characteristics'!G:G,MATCH($C849,'Policy Characteristics'!$C:$C,0)))</f>
        <v>0.25</v>
      </c>
      <c r="N849" s="380">
        <f>IF(ISBLANK(INDEX('Policy Characteristics'!H:H,MATCH($C849,'Policy Characteristics'!$C:$C,0))),"",INDEX('Policy Characteristics'!H:H,MATCH($C849,'Policy Characteristics'!$C:$C,0)))</f>
        <v>0.01</v>
      </c>
      <c r="O849" s="358" t="str">
        <f>IF(ISBLANK(INDEX('Policy Characteristics'!I:I,MATCH($C849,'Policy Characteristics'!$C:$C,0))),"",INDEX('Policy Characteristics'!I:I,MATCH($C849,'Policy Characteristics'!$C:$C,0)))</f>
        <v>% reduction in energy use</v>
      </c>
      <c r="P849" s="358" t="str">
        <f>IF(ISBLANK(INDEX('Policy Characteristics'!J:J,MATCH($C849,'Policy Characteristics'!$C:$C,0))),"",INDEX('Policy Characteristics'!J:J,MATCH($C849,'Policy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49" s="358" t="str">
        <f>IF(ISBLANK(INDEX('Policy Characteristics'!K:K,MATCH($C849,'Policy Characteristics'!$C:$C,0))),"",INDEX('Policy Characteristics'!K:K,MATCH($C849,'Policy Characteristics'!$C:$C,0)))</f>
        <v>industry-ag-main.html#eff-stds</v>
      </c>
      <c r="R849" s="358" t="str">
        <f>IF(ISBLANK(INDEX('Policy Characteristics'!L:L,MATCH($C849,'Policy Characteristics'!$C:$C,0))),"",INDEX('Policy Characteristics'!L:L,MATCH($C849,'Policy Characteristics'!$C:$C,0)))</f>
        <v>industry-energy-efficiency-standards.html</v>
      </c>
    </row>
    <row r="850" spans="1:18" s="5" customFormat="1" x14ac:dyDescent="0.35">
      <c r="A850" s="358" t="str">
        <f>IF(ISBLANK(INDEX('Policy Characteristics'!A:A,MATCH($C850,'Policy Characteristics'!$C:$C,0))),"",INDEX('Policy Characteristics'!A:A,MATCH($C850,'Policy Characteristics'!$C:$C,0)))</f>
        <v>Industry</v>
      </c>
      <c r="B850" s="358" t="str">
        <f>IF(ISBLANK(INDEX('Policy Characteristics'!B:B,MATCH($C850,'Policy Characteristics'!$C:$C,0))),"",INDEX('Policy Characteristics'!B:B,MATCH($C850,'Policy Characteristics'!$C:$C,0)))</f>
        <v>Industry Energy Efficiency Standards</v>
      </c>
      <c r="C850" s="362" t="str">
        <f t="shared" si="38"/>
        <v>Percentage Improvement in Eqpt Efficiency Standards above BAU</v>
      </c>
      <c r="D850" s="9" t="s">
        <v>3231</v>
      </c>
      <c r="E850" s="53" t="s">
        <v>2807</v>
      </c>
      <c r="F850" s="195" t="s">
        <v>3194</v>
      </c>
      <c r="G850" s="53" t="s">
        <v>2811</v>
      </c>
      <c r="H850" s="54">
        <v>1086</v>
      </c>
      <c r="I850" s="53" t="s">
        <v>45</v>
      </c>
      <c r="J850" s="360" t="str">
        <f>IF(ISBLANK(INDEX('Policy Characteristics'!D:D,MATCH($C850,'Policy Characteristics'!$C:$C,0))),"",INDEX('Policy Characteristics'!D:D,MATCH($C850,'Policy Characteristics'!$C:$C,0)))</f>
        <v>Industry Energy Efficiency Standards</v>
      </c>
      <c r="K850" s="358" t="str">
        <f>IF(ISBLANK(INDEX('Policy Characteristics'!E:E,MATCH($C850,'Policy Characteristics'!$C:$C,0))),"",INDEX('Policy Characteristics'!E:E,MATCH($C850,'Policy Characteristics'!$C:$C,0)))</f>
        <v>indst efficiency standards</v>
      </c>
      <c r="L850" s="380">
        <f>IF(ISBLANK(INDEX('Policy Characteristics'!F:F,MATCH($C850,'Policy Characteristics'!$C:$C,0))),"",INDEX('Policy Characteristics'!F:F,MATCH($C850,'Policy Characteristics'!$C:$C,0)))</f>
        <v>0</v>
      </c>
      <c r="M850" s="380">
        <f>IF(ISBLANK(INDEX('Policy Characteristics'!G:G,MATCH($C850,'Policy Characteristics'!$C:$C,0))),"",INDEX('Policy Characteristics'!G:G,MATCH($C850,'Policy Characteristics'!$C:$C,0)))</f>
        <v>0.25</v>
      </c>
      <c r="N850" s="380">
        <f>IF(ISBLANK(INDEX('Policy Characteristics'!H:H,MATCH($C850,'Policy Characteristics'!$C:$C,0))),"",INDEX('Policy Characteristics'!H:H,MATCH($C850,'Policy Characteristics'!$C:$C,0)))</f>
        <v>0.01</v>
      </c>
      <c r="O850" s="358" t="str">
        <f>IF(ISBLANK(INDEX('Policy Characteristics'!I:I,MATCH($C850,'Policy Characteristics'!$C:$C,0))),"",INDEX('Policy Characteristics'!I:I,MATCH($C850,'Policy Characteristics'!$C:$C,0)))</f>
        <v>% reduction in energy use</v>
      </c>
      <c r="P850" s="358" t="str">
        <f>IF(ISBLANK(INDEX('Policy Characteristics'!J:J,MATCH($C850,'Policy Characteristics'!$C:$C,0))),"",INDEX('Policy Characteristics'!J:J,MATCH($C850,'Policy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50" s="358" t="str">
        <f>IF(ISBLANK(INDEX('Policy Characteristics'!K:K,MATCH($C850,'Policy Characteristics'!$C:$C,0))),"",INDEX('Policy Characteristics'!K:K,MATCH($C850,'Policy Characteristics'!$C:$C,0)))</f>
        <v>industry-ag-main.html#eff-stds</v>
      </c>
      <c r="R850" s="358" t="str">
        <f>IF(ISBLANK(INDEX('Policy Characteristics'!L:L,MATCH($C850,'Policy Characteristics'!$C:$C,0))),"",INDEX('Policy Characteristics'!L:L,MATCH($C850,'Policy Characteristics'!$C:$C,0)))</f>
        <v>industry-energy-efficiency-standards.html</v>
      </c>
    </row>
    <row r="851" spans="1:18" s="5" customFormat="1" x14ac:dyDescent="0.35">
      <c r="A851" s="358" t="str">
        <f>IF(ISBLANK(INDEX('Policy Characteristics'!A:A,MATCH($C851,'Policy Characteristics'!$C:$C,0))),"",INDEX('Policy Characteristics'!A:A,MATCH($C851,'Policy Characteristics'!$C:$C,0)))</f>
        <v>Industry</v>
      </c>
      <c r="B851" s="358" t="str">
        <f>IF(ISBLANK(INDEX('Policy Characteristics'!B:B,MATCH($C851,'Policy Characteristics'!$C:$C,0))),"",INDEX('Policy Characteristics'!B:B,MATCH($C851,'Policy Characteristics'!$C:$C,0)))</f>
        <v>Industry Energy Efficiency Standards</v>
      </c>
      <c r="C851" s="362" t="str">
        <f t="shared" ref="C851:C914" si="39">C$722</f>
        <v>Percentage Improvement in Eqpt Efficiency Standards above BAU</v>
      </c>
      <c r="D851" s="9" t="s">
        <v>3231</v>
      </c>
      <c r="E851" s="53" t="s">
        <v>2804</v>
      </c>
      <c r="F851" s="195" t="s">
        <v>3194</v>
      </c>
      <c r="G851" s="53" t="s">
        <v>2809</v>
      </c>
      <c r="H851" s="54">
        <v>1087</v>
      </c>
      <c r="I851" s="53" t="s">
        <v>46</v>
      </c>
      <c r="J851" s="360" t="str">
        <f>IF(ISBLANK(INDEX('Policy Characteristics'!D:D,MATCH($C851,'Policy Characteristics'!$C:$C,0))),"",INDEX('Policy Characteristics'!D:D,MATCH($C851,'Policy Characteristics'!$C:$C,0)))</f>
        <v>Industry Energy Efficiency Standards</v>
      </c>
      <c r="K851" s="358" t="str">
        <f>IF(ISBLANK(INDEX('Policy Characteristics'!E:E,MATCH($C851,'Policy Characteristics'!$C:$C,0))),"",INDEX('Policy Characteristics'!E:E,MATCH($C851,'Policy Characteristics'!$C:$C,0)))</f>
        <v>indst efficiency standards</v>
      </c>
      <c r="L851" s="380">
        <f>IF(ISBLANK(INDEX('Policy Characteristics'!F:F,MATCH($C851,'Policy Characteristics'!$C:$C,0))),"",INDEX('Policy Characteristics'!F:F,MATCH($C851,'Policy Characteristics'!$C:$C,0)))</f>
        <v>0</v>
      </c>
      <c r="M851" s="380">
        <f>IF(ISBLANK(INDEX('Policy Characteristics'!G:G,MATCH($C851,'Policy Characteristics'!$C:$C,0))),"",INDEX('Policy Characteristics'!G:G,MATCH($C851,'Policy Characteristics'!$C:$C,0)))</f>
        <v>0.25</v>
      </c>
      <c r="N851" s="380">
        <f>IF(ISBLANK(INDEX('Policy Characteristics'!H:H,MATCH($C851,'Policy Characteristics'!$C:$C,0))),"",INDEX('Policy Characteristics'!H:H,MATCH($C851,'Policy Characteristics'!$C:$C,0)))</f>
        <v>0.01</v>
      </c>
      <c r="O851" s="358" t="str">
        <f>IF(ISBLANK(INDEX('Policy Characteristics'!I:I,MATCH($C851,'Policy Characteristics'!$C:$C,0))),"",INDEX('Policy Characteristics'!I:I,MATCH($C851,'Policy Characteristics'!$C:$C,0)))</f>
        <v>% reduction in energy use</v>
      </c>
      <c r="P851" s="358" t="str">
        <f>IF(ISBLANK(INDEX('Policy Characteristics'!J:J,MATCH($C851,'Policy Characteristics'!$C:$C,0))),"",INDEX('Policy Characteristics'!J:J,MATCH($C851,'Policy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51" s="358" t="str">
        <f>IF(ISBLANK(INDEX('Policy Characteristics'!K:K,MATCH($C851,'Policy Characteristics'!$C:$C,0))),"",INDEX('Policy Characteristics'!K:K,MATCH($C851,'Policy Characteristics'!$C:$C,0)))</f>
        <v>industry-ag-main.html#eff-stds</v>
      </c>
      <c r="R851" s="358" t="str">
        <f>IF(ISBLANK(INDEX('Policy Characteristics'!L:L,MATCH($C851,'Policy Characteristics'!$C:$C,0))),"",INDEX('Policy Characteristics'!L:L,MATCH($C851,'Policy Characteristics'!$C:$C,0)))</f>
        <v>industry-energy-efficiency-standards.html</v>
      </c>
    </row>
    <row r="852" spans="1:18" s="5" customFormat="1" x14ac:dyDescent="0.35">
      <c r="A852" s="358" t="str">
        <f>IF(ISBLANK(INDEX('Policy Characteristics'!A:A,MATCH($C852,'Policy Characteristics'!$C:$C,0))),"",INDEX('Policy Characteristics'!A:A,MATCH($C852,'Policy Characteristics'!$C:$C,0)))</f>
        <v>Industry</v>
      </c>
      <c r="B852" s="358" t="str">
        <f>IF(ISBLANK(INDEX('Policy Characteristics'!B:B,MATCH($C852,'Policy Characteristics'!$C:$C,0))),"",INDEX('Policy Characteristics'!B:B,MATCH($C852,'Policy Characteristics'!$C:$C,0)))</f>
        <v>Industry Energy Efficiency Standards</v>
      </c>
      <c r="C852" s="362" t="str">
        <f t="shared" si="39"/>
        <v>Percentage Improvement in Eqpt Efficiency Standards above BAU</v>
      </c>
      <c r="D852" s="9" t="s">
        <v>3232</v>
      </c>
      <c r="E852" s="53" t="s">
        <v>2463</v>
      </c>
      <c r="F852" s="195" t="s">
        <v>2666</v>
      </c>
      <c r="G852" s="53" t="s">
        <v>2469</v>
      </c>
      <c r="H852" s="54">
        <v>1088</v>
      </c>
      <c r="I852" s="53" t="s">
        <v>45</v>
      </c>
      <c r="J852" s="360" t="str">
        <f>IF(ISBLANK(INDEX('Policy Characteristics'!D:D,MATCH($C852,'Policy Characteristics'!$C:$C,0))),"",INDEX('Policy Characteristics'!D:D,MATCH($C852,'Policy Characteristics'!$C:$C,0)))</f>
        <v>Industry Energy Efficiency Standards</v>
      </c>
      <c r="K852" s="358" t="str">
        <f>IF(ISBLANK(INDEX('Policy Characteristics'!E:E,MATCH($C852,'Policy Characteristics'!$C:$C,0))),"",INDEX('Policy Characteristics'!E:E,MATCH($C852,'Policy Characteristics'!$C:$C,0)))</f>
        <v>indst efficiency standards</v>
      </c>
      <c r="L852" s="380">
        <f>IF(ISBLANK(INDEX('Policy Characteristics'!F:F,MATCH($C852,'Policy Characteristics'!$C:$C,0))),"",INDEX('Policy Characteristics'!F:F,MATCH($C852,'Policy Characteristics'!$C:$C,0)))</f>
        <v>0</v>
      </c>
      <c r="M852" s="380">
        <f>IF(ISBLANK(INDEX('Policy Characteristics'!G:G,MATCH($C852,'Policy Characteristics'!$C:$C,0))),"",INDEX('Policy Characteristics'!G:G,MATCH($C852,'Policy Characteristics'!$C:$C,0)))</f>
        <v>0.25</v>
      </c>
      <c r="N852" s="380">
        <f>IF(ISBLANK(INDEX('Policy Characteristics'!H:H,MATCH($C852,'Policy Characteristics'!$C:$C,0))),"",INDEX('Policy Characteristics'!H:H,MATCH($C852,'Policy Characteristics'!$C:$C,0)))</f>
        <v>0.01</v>
      </c>
      <c r="O852" s="358" t="str">
        <f>IF(ISBLANK(INDEX('Policy Characteristics'!I:I,MATCH($C852,'Policy Characteristics'!$C:$C,0))),"",INDEX('Policy Characteristics'!I:I,MATCH($C852,'Policy Characteristics'!$C:$C,0)))</f>
        <v>% reduction in energy use</v>
      </c>
      <c r="P852" s="358" t="str">
        <f>IF(ISBLANK(INDEX('Policy Characteristics'!J:J,MATCH($C852,'Policy Characteristics'!$C:$C,0))),"",INDEX('Policy Characteristics'!J:J,MATCH($C852,'Policy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52" s="358" t="str">
        <f>IF(ISBLANK(INDEX('Policy Characteristics'!K:K,MATCH($C852,'Policy Characteristics'!$C:$C,0))),"",INDEX('Policy Characteristics'!K:K,MATCH($C852,'Policy Characteristics'!$C:$C,0)))</f>
        <v>industry-ag-main.html#eff-stds</v>
      </c>
      <c r="R852" s="358" t="str">
        <f>IF(ISBLANK(INDEX('Policy Characteristics'!L:L,MATCH($C852,'Policy Characteristics'!$C:$C,0))),"",INDEX('Policy Characteristics'!L:L,MATCH($C852,'Policy Characteristics'!$C:$C,0)))</f>
        <v>industry-energy-efficiency-standards.html</v>
      </c>
    </row>
    <row r="853" spans="1:18" s="5" customFormat="1" x14ac:dyDescent="0.35">
      <c r="A853" s="358" t="str">
        <f>IF(ISBLANK(INDEX('Policy Characteristics'!A:A,MATCH($C853,'Policy Characteristics'!$C:$C,0))),"",INDEX('Policy Characteristics'!A:A,MATCH($C853,'Policy Characteristics'!$C:$C,0)))</f>
        <v>Industry</v>
      </c>
      <c r="B853" s="358" t="str">
        <f>IF(ISBLANK(INDEX('Policy Characteristics'!B:B,MATCH($C853,'Policy Characteristics'!$C:$C,0))),"",INDEX('Policy Characteristics'!B:B,MATCH($C853,'Policy Characteristics'!$C:$C,0)))</f>
        <v>Industry Energy Efficiency Standards</v>
      </c>
      <c r="C853" s="362" t="str">
        <f t="shared" si="39"/>
        <v>Percentage Improvement in Eqpt Efficiency Standards above BAU</v>
      </c>
      <c r="D853" s="9" t="s">
        <v>3232</v>
      </c>
      <c r="E853" s="53" t="s">
        <v>2464</v>
      </c>
      <c r="F853" s="195" t="s">
        <v>2666</v>
      </c>
      <c r="G853" s="53" t="s">
        <v>2472</v>
      </c>
      <c r="H853" s="54">
        <v>1089</v>
      </c>
      <c r="I853" s="53" t="s">
        <v>45</v>
      </c>
      <c r="J853" s="360" t="str">
        <f>IF(ISBLANK(INDEX('Policy Characteristics'!D:D,MATCH($C853,'Policy Characteristics'!$C:$C,0))),"",INDEX('Policy Characteristics'!D:D,MATCH($C853,'Policy Characteristics'!$C:$C,0)))</f>
        <v>Industry Energy Efficiency Standards</v>
      </c>
      <c r="K853" s="358" t="str">
        <f>IF(ISBLANK(INDEX('Policy Characteristics'!E:E,MATCH($C853,'Policy Characteristics'!$C:$C,0))),"",INDEX('Policy Characteristics'!E:E,MATCH($C853,'Policy Characteristics'!$C:$C,0)))</f>
        <v>indst efficiency standards</v>
      </c>
      <c r="L853" s="380">
        <f>IF(ISBLANK(INDEX('Policy Characteristics'!F:F,MATCH($C853,'Policy Characteristics'!$C:$C,0))),"",INDEX('Policy Characteristics'!F:F,MATCH($C853,'Policy Characteristics'!$C:$C,0)))</f>
        <v>0</v>
      </c>
      <c r="M853" s="380">
        <f>IF(ISBLANK(INDEX('Policy Characteristics'!G:G,MATCH($C853,'Policy Characteristics'!$C:$C,0))),"",INDEX('Policy Characteristics'!G:G,MATCH($C853,'Policy Characteristics'!$C:$C,0)))</f>
        <v>0.25</v>
      </c>
      <c r="N853" s="380">
        <f>IF(ISBLANK(INDEX('Policy Characteristics'!H:H,MATCH($C853,'Policy Characteristics'!$C:$C,0))),"",INDEX('Policy Characteristics'!H:H,MATCH($C853,'Policy Characteristics'!$C:$C,0)))</f>
        <v>0.01</v>
      </c>
      <c r="O853" s="358" t="str">
        <f>IF(ISBLANK(INDEX('Policy Characteristics'!I:I,MATCH($C853,'Policy Characteristics'!$C:$C,0))),"",INDEX('Policy Characteristics'!I:I,MATCH($C853,'Policy Characteristics'!$C:$C,0)))</f>
        <v>% reduction in energy use</v>
      </c>
      <c r="P853" s="358" t="str">
        <f>IF(ISBLANK(INDEX('Policy Characteristics'!J:J,MATCH($C853,'Policy Characteristics'!$C:$C,0))),"",INDEX('Policy Characteristics'!J:J,MATCH($C853,'Policy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53" s="358" t="str">
        <f>IF(ISBLANK(INDEX('Policy Characteristics'!K:K,MATCH($C853,'Policy Characteristics'!$C:$C,0))),"",INDEX('Policy Characteristics'!K:K,MATCH($C853,'Policy Characteristics'!$C:$C,0)))</f>
        <v>industry-ag-main.html#eff-stds</v>
      </c>
      <c r="R853" s="358" t="str">
        <f>IF(ISBLANK(INDEX('Policy Characteristics'!L:L,MATCH($C853,'Policy Characteristics'!$C:$C,0))),"",INDEX('Policy Characteristics'!L:L,MATCH($C853,'Policy Characteristics'!$C:$C,0)))</f>
        <v>industry-energy-efficiency-standards.html</v>
      </c>
    </row>
    <row r="854" spans="1:18" s="5" customFormat="1" x14ac:dyDescent="0.35">
      <c r="A854" s="358" t="str">
        <f>IF(ISBLANK(INDEX('Policy Characteristics'!A:A,MATCH($C854,'Policy Characteristics'!$C:$C,0))),"",INDEX('Policy Characteristics'!A:A,MATCH($C854,'Policy Characteristics'!$C:$C,0)))</f>
        <v>Industry</v>
      </c>
      <c r="B854" s="358" t="str">
        <f>IF(ISBLANK(INDEX('Policy Characteristics'!B:B,MATCH($C854,'Policy Characteristics'!$C:$C,0))),"",INDEX('Policy Characteristics'!B:B,MATCH($C854,'Policy Characteristics'!$C:$C,0)))</f>
        <v>Industry Energy Efficiency Standards</v>
      </c>
      <c r="C854" s="362" t="str">
        <f t="shared" si="39"/>
        <v>Percentage Improvement in Eqpt Efficiency Standards above BAU</v>
      </c>
      <c r="D854" s="9" t="s">
        <v>3232</v>
      </c>
      <c r="E854" s="53" t="s">
        <v>2465</v>
      </c>
      <c r="F854" s="195" t="s">
        <v>2666</v>
      </c>
      <c r="G854" s="53" t="s">
        <v>2473</v>
      </c>
      <c r="H854" s="54">
        <v>1090</v>
      </c>
      <c r="I854" s="53" t="s">
        <v>45</v>
      </c>
      <c r="J854" s="360" t="str">
        <f>IF(ISBLANK(INDEX('Policy Characteristics'!D:D,MATCH($C854,'Policy Characteristics'!$C:$C,0))),"",INDEX('Policy Characteristics'!D:D,MATCH($C854,'Policy Characteristics'!$C:$C,0)))</f>
        <v>Industry Energy Efficiency Standards</v>
      </c>
      <c r="K854" s="358" t="str">
        <f>IF(ISBLANK(INDEX('Policy Characteristics'!E:E,MATCH($C854,'Policy Characteristics'!$C:$C,0))),"",INDEX('Policy Characteristics'!E:E,MATCH($C854,'Policy Characteristics'!$C:$C,0)))</f>
        <v>indst efficiency standards</v>
      </c>
      <c r="L854" s="380">
        <f>IF(ISBLANK(INDEX('Policy Characteristics'!F:F,MATCH($C854,'Policy Characteristics'!$C:$C,0))),"",INDEX('Policy Characteristics'!F:F,MATCH($C854,'Policy Characteristics'!$C:$C,0)))</f>
        <v>0</v>
      </c>
      <c r="M854" s="380">
        <f>IF(ISBLANK(INDEX('Policy Characteristics'!G:G,MATCH($C854,'Policy Characteristics'!$C:$C,0))),"",INDEX('Policy Characteristics'!G:G,MATCH($C854,'Policy Characteristics'!$C:$C,0)))</f>
        <v>0.25</v>
      </c>
      <c r="N854" s="380">
        <f>IF(ISBLANK(INDEX('Policy Characteristics'!H:H,MATCH($C854,'Policy Characteristics'!$C:$C,0))),"",INDEX('Policy Characteristics'!H:H,MATCH($C854,'Policy Characteristics'!$C:$C,0)))</f>
        <v>0.01</v>
      </c>
      <c r="O854" s="358" t="str">
        <f>IF(ISBLANK(INDEX('Policy Characteristics'!I:I,MATCH($C854,'Policy Characteristics'!$C:$C,0))),"",INDEX('Policy Characteristics'!I:I,MATCH($C854,'Policy Characteristics'!$C:$C,0)))</f>
        <v>% reduction in energy use</v>
      </c>
      <c r="P854" s="358" t="str">
        <f>IF(ISBLANK(INDEX('Policy Characteristics'!J:J,MATCH($C854,'Policy Characteristics'!$C:$C,0))),"",INDEX('Policy Characteristics'!J:J,MATCH($C854,'Policy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54" s="358" t="str">
        <f>IF(ISBLANK(INDEX('Policy Characteristics'!K:K,MATCH($C854,'Policy Characteristics'!$C:$C,0))),"",INDEX('Policy Characteristics'!K:K,MATCH($C854,'Policy Characteristics'!$C:$C,0)))</f>
        <v>industry-ag-main.html#eff-stds</v>
      </c>
      <c r="R854" s="358" t="str">
        <f>IF(ISBLANK(INDEX('Policy Characteristics'!L:L,MATCH($C854,'Policy Characteristics'!$C:$C,0))),"",INDEX('Policy Characteristics'!L:L,MATCH($C854,'Policy Characteristics'!$C:$C,0)))</f>
        <v>industry-energy-efficiency-standards.html</v>
      </c>
    </row>
    <row r="855" spans="1:18" s="5" customFormat="1" x14ac:dyDescent="0.35">
      <c r="A855" s="358" t="str">
        <f>IF(ISBLANK(INDEX('Policy Characteristics'!A:A,MATCH($C855,'Policy Characteristics'!$C:$C,0))),"",INDEX('Policy Characteristics'!A:A,MATCH($C855,'Policy Characteristics'!$C:$C,0)))</f>
        <v>Industry</v>
      </c>
      <c r="B855" s="358" t="str">
        <f>IF(ISBLANK(INDEX('Policy Characteristics'!B:B,MATCH($C855,'Policy Characteristics'!$C:$C,0))),"",INDEX('Policy Characteristics'!B:B,MATCH($C855,'Policy Characteristics'!$C:$C,0)))</f>
        <v>Industry Energy Efficiency Standards</v>
      </c>
      <c r="C855" s="362" t="str">
        <f t="shared" si="39"/>
        <v>Percentage Improvement in Eqpt Efficiency Standards above BAU</v>
      </c>
      <c r="D855" s="9" t="s">
        <v>3232</v>
      </c>
      <c r="E855" s="53" t="s">
        <v>2466</v>
      </c>
      <c r="F855" s="195" t="s">
        <v>2666</v>
      </c>
      <c r="G855" s="53" t="s">
        <v>2470</v>
      </c>
      <c r="H855" s="54">
        <v>1091</v>
      </c>
      <c r="I855" s="53" t="s">
        <v>46</v>
      </c>
      <c r="J855" s="360" t="str">
        <f>IF(ISBLANK(INDEX('Policy Characteristics'!D:D,MATCH($C855,'Policy Characteristics'!$C:$C,0))),"",INDEX('Policy Characteristics'!D:D,MATCH($C855,'Policy Characteristics'!$C:$C,0)))</f>
        <v>Industry Energy Efficiency Standards</v>
      </c>
      <c r="K855" s="358" t="str">
        <f>IF(ISBLANK(INDEX('Policy Characteristics'!E:E,MATCH($C855,'Policy Characteristics'!$C:$C,0))),"",INDEX('Policy Characteristics'!E:E,MATCH($C855,'Policy Characteristics'!$C:$C,0)))</f>
        <v>indst efficiency standards</v>
      </c>
      <c r="L855" s="380">
        <f>IF(ISBLANK(INDEX('Policy Characteristics'!F:F,MATCH($C855,'Policy Characteristics'!$C:$C,0))),"",INDEX('Policy Characteristics'!F:F,MATCH($C855,'Policy Characteristics'!$C:$C,0)))</f>
        <v>0</v>
      </c>
      <c r="M855" s="380">
        <f>IF(ISBLANK(INDEX('Policy Characteristics'!G:G,MATCH($C855,'Policy Characteristics'!$C:$C,0))),"",INDEX('Policy Characteristics'!G:G,MATCH($C855,'Policy Characteristics'!$C:$C,0)))</f>
        <v>0.25</v>
      </c>
      <c r="N855" s="380">
        <f>IF(ISBLANK(INDEX('Policy Characteristics'!H:H,MATCH($C855,'Policy Characteristics'!$C:$C,0))),"",INDEX('Policy Characteristics'!H:H,MATCH($C855,'Policy Characteristics'!$C:$C,0)))</f>
        <v>0.01</v>
      </c>
      <c r="O855" s="358" t="str">
        <f>IF(ISBLANK(INDEX('Policy Characteristics'!I:I,MATCH($C855,'Policy Characteristics'!$C:$C,0))),"",INDEX('Policy Characteristics'!I:I,MATCH($C855,'Policy Characteristics'!$C:$C,0)))</f>
        <v>% reduction in energy use</v>
      </c>
      <c r="P855" s="358" t="str">
        <f>IF(ISBLANK(INDEX('Policy Characteristics'!J:J,MATCH($C855,'Policy Characteristics'!$C:$C,0))),"",INDEX('Policy Characteristics'!J:J,MATCH($C855,'Policy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55" s="358" t="str">
        <f>IF(ISBLANK(INDEX('Policy Characteristics'!K:K,MATCH($C855,'Policy Characteristics'!$C:$C,0))),"",INDEX('Policy Characteristics'!K:K,MATCH($C855,'Policy Characteristics'!$C:$C,0)))</f>
        <v>industry-ag-main.html#eff-stds</v>
      </c>
      <c r="R855" s="358" t="str">
        <f>IF(ISBLANK(INDEX('Policy Characteristics'!L:L,MATCH($C855,'Policy Characteristics'!$C:$C,0))),"",INDEX('Policy Characteristics'!L:L,MATCH($C855,'Policy Characteristics'!$C:$C,0)))</f>
        <v>industry-energy-efficiency-standards.html</v>
      </c>
    </row>
    <row r="856" spans="1:18" s="5" customFormat="1" x14ac:dyDescent="0.35">
      <c r="A856" s="358" t="str">
        <f>IF(ISBLANK(INDEX('Policy Characteristics'!A:A,MATCH($C856,'Policy Characteristics'!$C:$C,0))),"",INDEX('Policy Characteristics'!A:A,MATCH($C856,'Policy Characteristics'!$C:$C,0)))</f>
        <v>Industry</v>
      </c>
      <c r="B856" s="358" t="str">
        <f>IF(ISBLANK(INDEX('Policy Characteristics'!B:B,MATCH($C856,'Policy Characteristics'!$C:$C,0))),"",INDEX('Policy Characteristics'!B:B,MATCH($C856,'Policy Characteristics'!$C:$C,0)))</f>
        <v>Industry Energy Efficiency Standards</v>
      </c>
      <c r="C856" s="362" t="str">
        <f t="shared" si="39"/>
        <v>Percentage Improvement in Eqpt Efficiency Standards above BAU</v>
      </c>
      <c r="D856" s="9" t="s">
        <v>3232</v>
      </c>
      <c r="E856" s="53" t="s">
        <v>2467</v>
      </c>
      <c r="F856" s="195" t="s">
        <v>2666</v>
      </c>
      <c r="G856" s="53" t="s">
        <v>2471</v>
      </c>
      <c r="H856" s="54">
        <v>1092</v>
      </c>
      <c r="I856" s="53" t="s">
        <v>45</v>
      </c>
      <c r="J856" s="360" t="str">
        <f>IF(ISBLANK(INDEX('Policy Characteristics'!D:D,MATCH($C856,'Policy Characteristics'!$C:$C,0))),"",INDEX('Policy Characteristics'!D:D,MATCH($C856,'Policy Characteristics'!$C:$C,0)))</f>
        <v>Industry Energy Efficiency Standards</v>
      </c>
      <c r="K856" s="358" t="str">
        <f>IF(ISBLANK(INDEX('Policy Characteristics'!E:E,MATCH($C856,'Policy Characteristics'!$C:$C,0))),"",INDEX('Policy Characteristics'!E:E,MATCH($C856,'Policy Characteristics'!$C:$C,0)))</f>
        <v>indst efficiency standards</v>
      </c>
      <c r="L856" s="380">
        <f>IF(ISBLANK(INDEX('Policy Characteristics'!F:F,MATCH($C856,'Policy Characteristics'!$C:$C,0))),"",INDEX('Policy Characteristics'!F:F,MATCH($C856,'Policy Characteristics'!$C:$C,0)))</f>
        <v>0</v>
      </c>
      <c r="M856" s="380">
        <f>IF(ISBLANK(INDEX('Policy Characteristics'!G:G,MATCH($C856,'Policy Characteristics'!$C:$C,0))),"",INDEX('Policy Characteristics'!G:G,MATCH($C856,'Policy Characteristics'!$C:$C,0)))</f>
        <v>0.25</v>
      </c>
      <c r="N856" s="380">
        <f>IF(ISBLANK(INDEX('Policy Characteristics'!H:H,MATCH($C856,'Policy Characteristics'!$C:$C,0))),"",INDEX('Policy Characteristics'!H:H,MATCH($C856,'Policy Characteristics'!$C:$C,0)))</f>
        <v>0.01</v>
      </c>
      <c r="O856" s="358" t="str">
        <f>IF(ISBLANK(INDEX('Policy Characteristics'!I:I,MATCH($C856,'Policy Characteristics'!$C:$C,0))),"",INDEX('Policy Characteristics'!I:I,MATCH($C856,'Policy Characteristics'!$C:$C,0)))</f>
        <v>% reduction in energy use</v>
      </c>
      <c r="P856" s="358" t="str">
        <f>IF(ISBLANK(INDEX('Policy Characteristics'!J:J,MATCH($C856,'Policy Characteristics'!$C:$C,0))),"",INDEX('Policy Characteristics'!J:J,MATCH($C856,'Policy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56" s="358" t="str">
        <f>IF(ISBLANK(INDEX('Policy Characteristics'!K:K,MATCH($C856,'Policy Characteristics'!$C:$C,0))),"",INDEX('Policy Characteristics'!K:K,MATCH($C856,'Policy Characteristics'!$C:$C,0)))</f>
        <v>industry-ag-main.html#eff-stds</v>
      </c>
      <c r="R856" s="358" t="str">
        <f>IF(ISBLANK(INDEX('Policy Characteristics'!L:L,MATCH($C856,'Policy Characteristics'!$C:$C,0))),"",INDEX('Policy Characteristics'!L:L,MATCH($C856,'Policy Characteristics'!$C:$C,0)))</f>
        <v>industry-energy-efficiency-standards.html</v>
      </c>
    </row>
    <row r="857" spans="1:18" s="5" customFormat="1" x14ac:dyDescent="0.35">
      <c r="A857" s="358" t="str">
        <f>IF(ISBLANK(INDEX('Policy Characteristics'!A:A,MATCH($C857,'Policy Characteristics'!$C:$C,0))),"",INDEX('Policy Characteristics'!A:A,MATCH($C857,'Policy Characteristics'!$C:$C,0)))</f>
        <v>Industry</v>
      </c>
      <c r="B857" s="358" t="str">
        <f>IF(ISBLANK(INDEX('Policy Characteristics'!B:B,MATCH($C857,'Policy Characteristics'!$C:$C,0))),"",INDEX('Policy Characteristics'!B:B,MATCH($C857,'Policy Characteristics'!$C:$C,0)))</f>
        <v>Industry Energy Efficiency Standards</v>
      </c>
      <c r="C857" s="362" t="str">
        <f t="shared" si="39"/>
        <v>Percentage Improvement in Eqpt Efficiency Standards above BAU</v>
      </c>
      <c r="D857" s="9" t="s">
        <v>3232</v>
      </c>
      <c r="E857" s="53" t="s">
        <v>2468</v>
      </c>
      <c r="F857" s="195" t="s">
        <v>2666</v>
      </c>
      <c r="G857" s="53" t="s">
        <v>2474</v>
      </c>
      <c r="H857" s="54">
        <v>1093</v>
      </c>
      <c r="I857" s="53" t="s">
        <v>46</v>
      </c>
      <c r="J857" s="360" t="str">
        <f>IF(ISBLANK(INDEX('Policy Characteristics'!D:D,MATCH($C857,'Policy Characteristics'!$C:$C,0))),"",INDEX('Policy Characteristics'!D:D,MATCH($C857,'Policy Characteristics'!$C:$C,0)))</f>
        <v>Industry Energy Efficiency Standards</v>
      </c>
      <c r="K857" s="358" t="str">
        <f>IF(ISBLANK(INDEX('Policy Characteristics'!E:E,MATCH($C857,'Policy Characteristics'!$C:$C,0))),"",INDEX('Policy Characteristics'!E:E,MATCH($C857,'Policy Characteristics'!$C:$C,0)))</f>
        <v>indst efficiency standards</v>
      </c>
      <c r="L857" s="380">
        <f>IF(ISBLANK(INDEX('Policy Characteristics'!F:F,MATCH($C857,'Policy Characteristics'!$C:$C,0))),"",INDEX('Policy Characteristics'!F:F,MATCH($C857,'Policy Characteristics'!$C:$C,0)))</f>
        <v>0</v>
      </c>
      <c r="M857" s="380">
        <f>IF(ISBLANK(INDEX('Policy Characteristics'!G:G,MATCH($C857,'Policy Characteristics'!$C:$C,0))),"",INDEX('Policy Characteristics'!G:G,MATCH($C857,'Policy Characteristics'!$C:$C,0)))</f>
        <v>0.25</v>
      </c>
      <c r="N857" s="380">
        <f>IF(ISBLANK(INDEX('Policy Characteristics'!H:H,MATCH($C857,'Policy Characteristics'!$C:$C,0))),"",INDEX('Policy Characteristics'!H:H,MATCH($C857,'Policy Characteristics'!$C:$C,0)))</f>
        <v>0.01</v>
      </c>
      <c r="O857" s="358" t="str">
        <f>IF(ISBLANK(INDEX('Policy Characteristics'!I:I,MATCH($C857,'Policy Characteristics'!$C:$C,0))),"",INDEX('Policy Characteristics'!I:I,MATCH($C857,'Policy Characteristics'!$C:$C,0)))</f>
        <v>% reduction in energy use</v>
      </c>
      <c r="P857" s="358" t="str">
        <f>IF(ISBLANK(INDEX('Policy Characteristics'!J:J,MATCH($C857,'Policy Characteristics'!$C:$C,0))),"",INDEX('Policy Characteristics'!J:J,MATCH($C857,'Policy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57" s="358" t="str">
        <f>IF(ISBLANK(INDEX('Policy Characteristics'!K:K,MATCH($C857,'Policy Characteristics'!$C:$C,0))),"",INDEX('Policy Characteristics'!K:K,MATCH($C857,'Policy Characteristics'!$C:$C,0)))</f>
        <v>industry-ag-main.html#eff-stds</v>
      </c>
      <c r="R857" s="358" t="str">
        <f>IF(ISBLANK(INDEX('Policy Characteristics'!L:L,MATCH($C857,'Policy Characteristics'!$C:$C,0))),"",INDEX('Policy Characteristics'!L:L,MATCH($C857,'Policy Characteristics'!$C:$C,0)))</f>
        <v>industry-energy-efficiency-standards.html</v>
      </c>
    </row>
    <row r="858" spans="1:18" s="5" customFormat="1" x14ac:dyDescent="0.35">
      <c r="A858" s="358" t="str">
        <f>IF(ISBLANK(INDEX('Policy Characteristics'!A:A,MATCH($C858,'Policy Characteristics'!$C:$C,0))),"",INDEX('Policy Characteristics'!A:A,MATCH($C858,'Policy Characteristics'!$C:$C,0)))</f>
        <v>Industry</v>
      </c>
      <c r="B858" s="358" t="str">
        <f>IF(ISBLANK(INDEX('Policy Characteristics'!B:B,MATCH($C858,'Policy Characteristics'!$C:$C,0))),"",INDEX('Policy Characteristics'!B:B,MATCH($C858,'Policy Characteristics'!$C:$C,0)))</f>
        <v>Industry Energy Efficiency Standards</v>
      </c>
      <c r="C858" s="362" t="str">
        <f t="shared" si="39"/>
        <v>Percentage Improvement in Eqpt Efficiency Standards above BAU</v>
      </c>
      <c r="D858" s="9" t="s">
        <v>3232</v>
      </c>
      <c r="E858" s="53" t="s">
        <v>2805</v>
      </c>
      <c r="F858" s="195" t="s">
        <v>2666</v>
      </c>
      <c r="G858" s="53" t="s">
        <v>2808</v>
      </c>
      <c r="H858" s="54">
        <v>1094</v>
      </c>
      <c r="I858" s="53" t="s">
        <v>46</v>
      </c>
      <c r="J858" s="360" t="str">
        <f>IF(ISBLANK(INDEX('Policy Characteristics'!D:D,MATCH($C858,'Policy Characteristics'!$C:$C,0))),"",INDEX('Policy Characteristics'!D:D,MATCH($C858,'Policy Characteristics'!$C:$C,0)))</f>
        <v>Industry Energy Efficiency Standards</v>
      </c>
      <c r="K858" s="358" t="str">
        <f>IF(ISBLANK(INDEX('Policy Characteristics'!E:E,MATCH($C858,'Policy Characteristics'!$C:$C,0))),"",INDEX('Policy Characteristics'!E:E,MATCH($C858,'Policy Characteristics'!$C:$C,0)))</f>
        <v>indst efficiency standards</v>
      </c>
      <c r="L858" s="380">
        <f>IF(ISBLANK(INDEX('Policy Characteristics'!F:F,MATCH($C858,'Policy Characteristics'!$C:$C,0))),"",INDEX('Policy Characteristics'!F:F,MATCH($C858,'Policy Characteristics'!$C:$C,0)))</f>
        <v>0</v>
      </c>
      <c r="M858" s="380">
        <f>IF(ISBLANK(INDEX('Policy Characteristics'!G:G,MATCH($C858,'Policy Characteristics'!$C:$C,0))),"",INDEX('Policy Characteristics'!G:G,MATCH($C858,'Policy Characteristics'!$C:$C,0)))</f>
        <v>0.25</v>
      </c>
      <c r="N858" s="380">
        <f>IF(ISBLANK(INDEX('Policy Characteristics'!H:H,MATCH($C858,'Policy Characteristics'!$C:$C,0))),"",INDEX('Policy Characteristics'!H:H,MATCH($C858,'Policy Characteristics'!$C:$C,0)))</f>
        <v>0.01</v>
      </c>
      <c r="O858" s="358" t="str">
        <f>IF(ISBLANK(INDEX('Policy Characteristics'!I:I,MATCH($C858,'Policy Characteristics'!$C:$C,0))),"",INDEX('Policy Characteristics'!I:I,MATCH($C858,'Policy Characteristics'!$C:$C,0)))</f>
        <v>% reduction in energy use</v>
      </c>
      <c r="P858" s="358" t="str">
        <f>IF(ISBLANK(INDEX('Policy Characteristics'!J:J,MATCH($C858,'Policy Characteristics'!$C:$C,0))),"",INDEX('Policy Characteristics'!J:J,MATCH($C858,'Policy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58" s="358" t="str">
        <f>IF(ISBLANK(INDEX('Policy Characteristics'!K:K,MATCH($C858,'Policy Characteristics'!$C:$C,0))),"",INDEX('Policy Characteristics'!K:K,MATCH($C858,'Policy Characteristics'!$C:$C,0)))</f>
        <v>industry-ag-main.html#eff-stds</v>
      </c>
      <c r="R858" s="358" t="str">
        <f>IF(ISBLANK(INDEX('Policy Characteristics'!L:L,MATCH($C858,'Policy Characteristics'!$C:$C,0))),"",INDEX('Policy Characteristics'!L:L,MATCH($C858,'Policy Characteristics'!$C:$C,0)))</f>
        <v>industry-energy-efficiency-standards.html</v>
      </c>
    </row>
    <row r="859" spans="1:18" s="5" customFormat="1" x14ac:dyDescent="0.35">
      <c r="A859" s="358" t="str">
        <f>IF(ISBLANK(INDEX('Policy Characteristics'!A:A,MATCH($C859,'Policy Characteristics'!$C:$C,0))),"",INDEX('Policy Characteristics'!A:A,MATCH($C859,'Policy Characteristics'!$C:$C,0)))</f>
        <v>Industry</v>
      </c>
      <c r="B859" s="358" t="str">
        <f>IF(ISBLANK(INDEX('Policy Characteristics'!B:B,MATCH($C859,'Policy Characteristics'!$C:$C,0))),"",INDEX('Policy Characteristics'!B:B,MATCH($C859,'Policy Characteristics'!$C:$C,0)))</f>
        <v>Industry Energy Efficiency Standards</v>
      </c>
      <c r="C859" s="362" t="str">
        <f t="shared" si="39"/>
        <v>Percentage Improvement in Eqpt Efficiency Standards above BAU</v>
      </c>
      <c r="D859" s="9" t="s">
        <v>3232</v>
      </c>
      <c r="E859" s="53" t="s">
        <v>2806</v>
      </c>
      <c r="F859" s="195" t="s">
        <v>2666</v>
      </c>
      <c r="G859" s="53" t="s">
        <v>2810</v>
      </c>
      <c r="H859" s="54">
        <v>1095</v>
      </c>
      <c r="I859" s="53" t="s">
        <v>45</v>
      </c>
      <c r="J859" s="360" t="str">
        <f>IF(ISBLANK(INDEX('Policy Characteristics'!D:D,MATCH($C859,'Policy Characteristics'!$C:$C,0))),"",INDEX('Policy Characteristics'!D:D,MATCH($C859,'Policy Characteristics'!$C:$C,0)))</f>
        <v>Industry Energy Efficiency Standards</v>
      </c>
      <c r="K859" s="358" t="str">
        <f>IF(ISBLANK(INDEX('Policy Characteristics'!E:E,MATCH($C859,'Policy Characteristics'!$C:$C,0))),"",INDEX('Policy Characteristics'!E:E,MATCH($C859,'Policy Characteristics'!$C:$C,0)))</f>
        <v>indst efficiency standards</v>
      </c>
      <c r="L859" s="380">
        <f>IF(ISBLANK(INDEX('Policy Characteristics'!F:F,MATCH($C859,'Policy Characteristics'!$C:$C,0))),"",INDEX('Policy Characteristics'!F:F,MATCH($C859,'Policy Characteristics'!$C:$C,0)))</f>
        <v>0</v>
      </c>
      <c r="M859" s="380">
        <f>IF(ISBLANK(INDEX('Policy Characteristics'!G:G,MATCH($C859,'Policy Characteristics'!$C:$C,0))),"",INDEX('Policy Characteristics'!G:G,MATCH($C859,'Policy Characteristics'!$C:$C,0)))</f>
        <v>0.25</v>
      </c>
      <c r="N859" s="380">
        <f>IF(ISBLANK(INDEX('Policy Characteristics'!H:H,MATCH($C859,'Policy Characteristics'!$C:$C,0))),"",INDEX('Policy Characteristics'!H:H,MATCH($C859,'Policy Characteristics'!$C:$C,0)))</f>
        <v>0.01</v>
      </c>
      <c r="O859" s="358" t="str">
        <f>IF(ISBLANK(INDEX('Policy Characteristics'!I:I,MATCH($C859,'Policy Characteristics'!$C:$C,0))),"",INDEX('Policy Characteristics'!I:I,MATCH($C859,'Policy Characteristics'!$C:$C,0)))</f>
        <v>% reduction in energy use</v>
      </c>
      <c r="P859" s="358" t="str">
        <f>IF(ISBLANK(INDEX('Policy Characteristics'!J:J,MATCH($C859,'Policy Characteristics'!$C:$C,0))),"",INDEX('Policy Characteristics'!J:J,MATCH($C859,'Policy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59" s="358" t="str">
        <f>IF(ISBLANK(INDEX('Policy Characteristics'!K:K,MATCH($C859,'Policy Characteristics'!$C:$C,0))),"",INDEX('Policy Characteristics'!K:K,MATCH($C859,'Policy Characteristics'!$C:$C,0)))</f>
        <v>industry-ag-main.html#eff-stds</v>
      </c>
      <c r="R859" s="358" t="str">
        <f>IF(ISBLANK(INDEX('Policy Characteristics'!L:L,MATCH($C859,'Policy Characteristics'!$C:$C,0))),"",INDEX('Policy Characteristics'!L:L,MATCH($C859,'Policy Characteristics'!$C:$C,0)))</f>
        <v>industry-energy-efficiency-standards.html</v>
      </c>
    </row>
    <row r="860" spans="1:18" s="5" customFormat="1" x14ac:dyDescent="0.35">
      <c r="A860" s="358" t="str">
        <f>IF(ISBLANK(INDEX('Policy Characteristics'!A:A,MATCH($C860,'Policy Characteristics'!$C:$C,0))),"",INDEX('Policy Characteristics'!A:A,MATCH($C860,'Policy Characteristics'!$C:$C,0)))</f>
        <v>Industry</v>
      </c>
      <c r="B860" s="358" t="str">
        <f>IF(ISBLANK(INDEX('Policy Characteristics'!B:B,MATCH($C860,'Policy Characteristics'!$C:$C,0))),"",INDEX('Policy Characteristics'!B:B,MATCH($C860,'Policy Characteristics'!$C:$C,0)))</f>
        <v>Industry Energy Efficiency Standards</v>
      </c>
      <c r="C860" s="362" t="str">
        <f t="shared" si="39"/>
        <v>Percentage Improvement in Eqpt Efficiency Standards above BAU</v>
      </c>
      <c r="D860" s="9" t="s">
        <v>3232</v>
      </c>
      <c r="E860" s="53" t="s">
        <v>2807</v>
      </c>
      <c r="F860" s="195" t="s">
        <v>2666</v>
      </c>
      <c r="G860" s="53" t="s">
        <v>2811</v>
      </c>
      <c r="H860" s="54">
        <v>1096</v>
      </c>
      <c r="I860" s="53" t="s">
        <v>45</v>
      </c>
      <c r="J860" s="360" t="str">
        <f>IF(ISBLANK(INDEX('Policy Characteristics'!D:D,MATCH($C860,'Policy Characteristics'!$C:$C,0))),"",INDEX('Policy Characteristics'!D:D,MATCH($C860,'Policy Characteristics'!$C:$C,0)))</f>
        <v>Industry Energy Efficiency Standards</v>
      </c>
      <c r="K860" s="358" t="str">
        <f>IF(ISBLANK(INDEX('Policy Characteristics'!E:E,MATCH($C860,'Policy Characteristics'!$C:$C,0))),"",INDEX('Policy Characteristics'!E:E,MATCH($C860,'Policy Characteristics'!$C:$C,0)))</f>
        <v>indst efficiency standards</v>
      </c>
      <c r="L860" s="380">
        <f>IF(ISBLANK(INDEX('Policy Characteristics'!F:F,MATCH($C860,'Policy Characteristics'!$C:$C,0))),"",INDEX('Policy Characteristics'!F:F,MATCH($C860,'Policy Characteristics'!$C:$C,0)))</f>
        <v>0</v>
      </c>
      <c r="M860" s="380">
        <f>IF(ISBLANK(INDEX('Policy Characteristics'!G:G,MATCH($C860,'Policy Characteristics'!$C:$C,0))),"",INDEX('Policy Characteristics'!G:G,MATCH($C860,'Policy Characteristics'!$C:$C,0)))</f>
        <v>0.25</v>
      </c>
      <c r="N860" s="380">
        <f>IF(ISBLANK(INDEX('Policy Characteristics'!H:H,MATCH($C860,'Policy Characteristics'!$C:$C,0))),"",INDEX('Policy Characteristics'!H:H,MATCH($C860,'Policy Characteristics'!$C:$C,0)))</f>
        <v>0.01</v>
      </c>
      <c r="O860" s="358" t="str">
        <f>IF(ISBLANK(INDEX('Policy Characteristics'!I:I,MATCH($C860,'Policy Characteristics'!$C:$C,0))),"",INDEX('Policy Characteristics'!I:I,MATCH($C860,'Policy Characteristics'!$C:$C,0)))</f>
        <v>% reduction in energy use</v>
      </c>
      <c r="P860" s="358" t="str">
        <f>IF(ISBLANK(INDEX('Policy Characteristics'!J:J,MATCH($C860,'Policy Characteristics'!$C:$C,0))),"",INDEX('Policy Characteristics'!J:J,MATCH($C860,'Policy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60" s="358" t="str">
        <f>IF(ISBLANK(INDEX('Policy Characteristics'!K:K,MATCH($C860,'Policy Characteristics'!$C:$C,0))),"",INDEX('Policy Characteristics'!K:K,MATCH($C860,'Policy Characteristics'!$C:$C,0)))</f>
        <v>industry-ag-main.html#eff-stds</v>
      </c>
      <c r="R860" s="358" t="str">
        <f>IF(ISBLANK(INDEX('Policy Characteristics'!L:L,MATCH($C860,'Policy Characteristics'!$C:$C,0))),"",INDEX('Policy Characteristics'!L:L,MATCH($C860,'Policy Characteristics'!$C:$C,0)))</f>
        <v>industry-energy-efficiency-standards.html</v>
      </c>
    </row>
    <row r="861" spans="1:18" s="5" customFormat="1" x14ac:dyDescent="0.35">
      <c r="A861" s="358" t="str">
        <f>IF(ISBLANK(INDEX('Policy Characteristics'!A:A,MATCH($C861,'Policy Characteristics'!$C:$C,0))),"",INDEX('Policy Characteristics'!A:A,MATCH($C861,'Policy Characteristics'!$C:$C,0)))</f>
        <v>Industry</v>
      </c>
      <c r="B861" s="358" t="str">
        <f>IF(ISBLANK(INDEX('Policy Characteristics'!B:B,MATCH($C861,'Policy Characteristics'!$C:$C,0))),"",INDEX('Policy Characteristics'!B:B,MATCH($C861,'Policy Characteristics'!$C:$C,0)))</f>
        <v>Industry Energy Efficiency Standards</v>
      </c>
      <c r="C861" s="362" t="str">
        <f t="shared" si="39"/>
        <v>Percentage Improvement in Eqpt Efficiency Standards above BAU</v>
      </c>
      <c r="D861" s="9" t="s">
        <v>3232</v>
      </c>
      <c r="E861" s="53" t="s">
        <v>2804</v>
      </c>
      <c r="F861" s="195" t="s">
        <v>2666</v>
      </c>
      <c r="G861" s="53" t="s">
        <v>2809</v>
      </c>
      <c r="H861" s="54">
        <v>1097</v>
      </c>
      <c r="I861" s="53" t="s">
        <v>46</v>
      </c>
      <c r="J861" s="360" t="str">
        <f>IF(ISBLANK(INDEX('Policy Characteristics'!D:D,MATCH($C861,'Policy Characteristics'!$C:$C,0))),"",INDEX('Policy Characteristics'!D:D,MATCH($C861,'Policy Characteristics'!$C:$C,0)))</f>
        <v>Industry Energy Efficiency Standards</v>
      </c>
      <c r="K861" s="358" t="str">
        <f>IF(ISBLANK(INDEX('Policy Characteristics'!E:E,MATCH($C861,'Policy Characteristics'!$C:$C,0))),"",INDEX('Policy Characteristics'!E:E,MATCH($C861,'Policy Characteristics'!$C:$C,0)))</f>
        <v>indst efficiency standards</v>
      </c>
      <c r="L861" s="380">
        <f>IF(ISBLANK(INDEX('Policy Characteristics'!F:F,MATCH($C861,'Policy Characteristics'!$C:$C,0))),"",INDEX('Policy Characteristics'!F:F,MATCH($C861,'Policy Characteristics'!$C:$C,0)))</f>
        <v>0</v>
      </c>
      <c r="M861" s="380">
        <f>IF(ISBLANK(INDEX('Policy Characteristics'!G:G,MATCH($C861,'Policy Characteristics'!$C:$C,0))),"",INDEX('Policy Characteristics'!G:G,MATCH($C861,'Policy Characteristics'!$C:$C,0)))</f>
        <v>0.25</v>
      </c>
      <c r="N861" s="380">
        <f>IF(ISBLANK(INDEX('Policy Characteristics'!H:H,MATCH($C861,'Policy Characteristics'!$C:$C,0))),"",INDEX('Policy Characteristics'!H:H,MATCH($C861,'Policy Characteristics'!$C:$C,0)))</f>
        <v>0.01</v>
      </c>
      <c r="O861" s="358" t="str">
        <f>IF(ISBLANK(INDEX('Policy Characteristics'!I:I,MATCH($C861,'Policy Characteristics'!$C:$C,0))),"",INDEX('Policy Characteristics'!I:I,MATCH($C861,'Policy Characteristics'!$C:$C,0)))</f>
        <v>% reduction in energy use</v>
      </c>
      <c r="P861" s="358" t="str">
        <f>IF(ISBLANK(INDEX('Policy Characteristics'!J:J,MATCH($C861,'Policy Characteristics'!$C:$C,0))),"",INDEX('Policy Characteristics'!J:J,MATCH($C861,'Policy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61" s="358" t="str">
        <f>IF(ISBLANK(INDEX('Policy Characteristics'!K:K,MATCH($C861,'Policy Characteristics'!$C:$C,0))),"",INDEX('Policy Characteristics'!K:K,MATCH($C861,'Policy Characteristics'!$C:$C,0)))</f>
        <v>industry-ag-main.html#eff-stds</v>
      </c>
      <c r="R861" s="358" t="str">
        <f>IF(ISBLANK(INDEX('Policy Characteristics'!L:L,MATCH($C861,'Policy Characteristics'!$C:$C,0))),"",INDEX('Policy Characteristics'!L:L,MATCH($C861,'Policy Characteristics'!$C:$C,0)))</f>
        <v>industry-energy-efficiency-standards.html</v>
      </c>
    </row>
    <row r="862" spans="1:18" s="5" customFormat="1" x14ac:dyDescent="0.35">
      <c r="A862" s="358" t="str">
        <f>IF(ISBLANK(INDEX('Policy Characteristics'!A:A,MATCH($C862,'Policy Characteristics'!$C:$C,0))),"",INDEX('Policy Characteristics'!A:A,MATCH($C862,'Policy Characteristics'!$C:$C,0)))</f>
        <v>Industry</v>
      </c>
      <c r="B862" s="358" t="str">
        <f>IF(ISBLANK(INDEX('Policy Characteristics'!B:B,MATCH($C862,'Policy Characteristics'!$C:$C,0))),"",INDEX('Policy Characteristics'!B:B,MATCH($C862,'Policy Characteristics'!$C:$C,0)))</f>
        <v>Industry Energy Efficiency Standards</v>
      </c>
      <c r="C862" s="362" t="str">
        <f t="shared" si="39"/>
        <v>Percentage Improvement in Eqpt Efficiency Standards above BAU</v>
      </c>
      <c r="D862" s="9" t="s">
        <v>3233</v>
      </c>
      <c r="E862" s="53" t="s">
        <v>2463</v>
      </c>
      <c r="F862" s="195" t="s">
        <v>3195</v>
      </c>
      <c r="G862" s="53" t="s">
        <v>2469</v>
      </c>
      <c r="H862" s="54">
        <v>1098</v>
      </c>
      <c r="I862" s="53" t="s">
        <v>45</v>
      </c>
      <c r="J862" s="360" t="str">
        <f>IF(ISBLANK(INDEX('Policy Characteristics'!D:D,MATCH($C862,'Policy Characteristics'!$C:$C,0))),"",INDEX('Policy Characteristics'!D:D,MATCH($C862,'Policy Characteristics'!$C:$C,0)))</f>
        <v>Industry Energy Efficiency Standards</v>
      </c>
      <c r="K862" s="358" t="str">
        <f>IF(ISBLANK(INDEX('Policy Characteristics'!E:E,MATCH($C862,'Policy Characteristics'!$C:$C,0))),"",INDEX('Policy Characteristics'!E:E,MATCH($C862,'Policy Characteristics'!$C:$C,0)))</f>
        <v>indst efficiency standards</v>
      </c>
      <c r="L862" s="380">
        <f>IF(ISBLANK(INDEX('Policy Characteristics'!F:F,MATCH($C862,'Policy Characteristics'!$C:$C,0))),"",INDEX('Policy Characteristics'!F:F,MATCH($C862,'Policy Characteristics'!$C:$C,0)))</f>
        <v>0</v>
      </c>
      <c r="M862" s="380">
        <f>IF(ISBLANK(INDEX('Policy Characteristics'!G:G,MATCH($C862,'Policy Characteristics'!$C:$C,0))),"",INDEX('Policy Characteristics'!G:G,MATCH($C862,'Policy Characteristics'!$C:$C,0)))</f>
        <v>0.25</v>
      </c>
      <c r="N862" s="380">
        <f>IF(ISBLANK(INDEX('Policy Characteristics'!H:H,MATCH($C862,'Policy Characteristics'!$C:$C,0))),"",INDEX('Policy Characteristics'!H:H,MATCH($C862,'Policy Characteristics'!$C:$C,0)))</f>
        <v>0.01</v>
      </c>
      <c r="O862" s="358" t="str">
        <f>IF(ISBLANK(INDEX('Policy Characteristics'!I:I,MATCH($C862,'Policy Characteristics'!$C:$C,0))),"",INDEX('Policy Characteristics'!I:I,MATCH($C862,'Policy Characteristics'!$C:$C,0)))</f>
        <v>% reduction in energy use</v>
      </c>
      <c r="P862" s="358" t="str">
        <f>IF(ISBLANK(INDEX('Policy Characteristics'!J:J,MATCH($C862,'Policy Characteristics'!$C:$C,0))),"",INDEX('Policy Characteristics'!J:J,MATCH($C862,'Policy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62" s="358" t="str">
        <f>IF(ISBLANK(INDEX('Policy Characteristics'!K:K,MATCH($C862,'Policy Characteristics'!$C:$C,0))),"",INDEX('Policy Characteristics'!K:K,MATCH($C862,'Policy Characteristics'!$C:$C,0)))</f>
        <v>industry-ag-main.html#eff-stds</v>
      </c>
      <c r="R862" s="358" t="str">
        <f>IF(ISBLANK(INDEX('Policy Characteristics'!L:L,MATCH($C862,'Policy Characteristics'!$C:$C,0))),"",INDEX('Policy Characteristics'!L:L,MATCH($C862,'Policy Characteristics'!$C:$C,0)))</f>
        <v>industry-energy-efficiency-standards.html</v>
      </c>
    </row>
    <row r="863" spans="1:18" s="5" customFormat="1" x14ac:dyDescent="0.35">
      <c r="A863" s="358" t="str">
        <f>IF(ISBLANK(INDEX('Policy Characteristics'!A:A,MATCH($C863,'Policy Characteristics'!$C:$C,0))),"",INDEX('Policy Characteristics'!A:A,MATCH($C863,'Policy Characteristics'!$C:$C,0)))</f>
        <v>Industry</v>
      </c>
      <c r="B863" s="358" t="str">
        <f>IF(ISBLANK(INDEX('Policy Characteristics'!B:B,MATCH($C863,'Policy Characteristics'!$C:$C,0))),"",INDEX('Policy Characteristics'!B:B,MATCH($C863,'Policy Characteristics'!$C:$C,0)))</f>
        <v>Industry Energy Efficiency Standards</v>
      </c>
      <c r="C863" s="362" t="str">
        <f t="shared" si="39"/>
        <v>Percentage Improvement in Eqpt Efficiency Standards above BAU</v>
      </c>
      <c r="D863" s="9" t="s">
        <v>3233</v>
      </c>
      <c r="E863" s="53" t="s">
        <v>2464</v>
      </c>
      <c r="F863" s="195" t="s">
        <v>3195</v>
      </c>
      <c r="G863" s="53" t="s">
        <v>2472</v>
      </c>
      <c r="H863" s="54">
        <v>1099</v>
      </c>
      <c r="I863" s="53" t="s">
        <v>45</v>
      </c>
      <c r="J863" s="360" t="str">
        <f>IF(ISBLANK(INDEX('Policy Characteristics'!D:D,MATCH($C863,'Policy Characteristics'!$C:$C,0))),"",INDEX('Policy Characteristics'!D:D,MATCH($C863,'Policy Characteristics'!$C:$C,0)))</f>
        <v>Industry Energy Efficiency Standards</v>
      </c>
      <c r="K863" s="358" t="str">
        <f>IF(ISBLANK(INDEX('Policy Characteristics'!E:E,MATCH($C863,'Policy Characteristics'!$C:$C,0))),"",INDEX('Policy Characteristics'!E:E,MATCH($C863,'Policy Characteristics'!$C:$C,0)))</f>
        <v>indst efficiency standards</v>
      </c>
      <c r="L863" s="380">
        <f>IF(ISBLANK(INDEX('Policy Characteristics'!F:F,MATCH($C863,'Policy Characteristics'!$C:$C,0))),"",INDEX('Policy Characteristics'!F:F,MATCH($C863,'Policy Characteristics'!$C:$C,0)))</f>
        <v>0</v>
      </c>
      <c r="M863" s="380">
        <f>IF(ISBLANK(INDEX('Policy Characteristics'!G:G,MATCH($C863,'Policy Characteristics'!$C:$C,0))),"",INDEX('Policy Characteristics'!G:G,MATCH($C863,'Policy Characteristics'!$C:$C,0)))</f>
        <v>0.25</v>
      </c>
      <c r="N863" s="380">
        <f>IF(ISBLANK(INDEX('Policy Characteristics'!H:H,MATCH($C863,'Policy Characteristics'!$C:$C,0))),"",INDEX('Policy Characteristics'!H:H,MATCH($C863,'Policy Characteristics'!$C:$C,0)))</f>
        <v>0.01</v>
      </c>
      <c r="O863" s="358" t="str">
        <f>IF(ISBLANK(INDEX('Policy Characteristics'!I:I,MATCH($C863,'Policy Characteristics'!$C:$C,0))),"",INDEX('Policy Characteristics'!I:I,MATCH($C863,'Policy Characteristics'!$C:$C,0)))</f>
        <v>% reduction in energy use</v>
      </c>
      <c r="P863" s="358" t="str">
        <f>IF(ISBLANK(INDEX('Policy Characteristics'!J:J,MATCH($C863,'Policy Characteristics'!$C:$C,0))),"",INDEX('Policy Characteristics'!J:J,MATCH($C863,'Policy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63" s="358" t="str">
        <f>IF(ISBLANK(INDEX('Policy Characteristics'!K:K,MATCH($C863,'Policy Characteristics'!$C:$C,0))),"",INDEX('Policy Characteristics'!K:K,MATCH($C863,'Policy Characteristics'!$C:$C,0)))</f>
        <v>industry-ag-main.html#eff-stds</v>
      </c>
      <c r="R863" s="358" t="str">
        <f>IF(ISBLANK(INDEX('Policy Characteristics'!L:L,MATCH($C863,'Policy Characteristics'!$C:$C,0))),"",INDEX('Policy Characteristics'!L:L,MATCH($C863,'Policy Characteristics'!$C:$C,0)))</f>
        <v>industry-energy-efficiency-standards.html</v>
      </c>
    </row>
    <row r="864" spans="1:18" s="5" customFormat="1" x14ac:dyDescent="0.35">
      <c r="A864" s="358" t="str">
        <f>IF(ISBLANK(INDEX('Policy Characteristics'!A:A,MATCH($C864,'Policy Characteristics'!$C:$C,0))),"",INDEX('Policy Characteristics'!A:A,MATCH($C864,'Policy Characteristics'!$C:$C,0)))</f>
        <v>Industry</v>
      </c>
      <c r="B864" s="358" t="str">
        <f>IF(ISBLANK(INDEX('Policy Characteristics'!B:B,MATCH($C864,'Policy Characteristics'!$C:$C,0))),"",INDEX('Policy Characteristics'!B:B,MATCH($C864,'Policy Characteristics'!$C:$C,0)))</f>
        <v>Industry Energy Efficiency Standards</v>
      </c>
      <c r="C864" s="362" t="str">
        <f t="shared" si="39"/>
        <v>Percentage Improvement in Eqpt Efficiency Standards above BAU</v>
      </c>
      <c r="D864" s="9" t="s">
        <v>3233</v>
      </c>
      <c r="E864" s="53" t="s">
        <v>2465</v>
      </c>
      <c r="F864" s="195" t="s">
        <v>3195</v>
      </c>
      <c r="G864" s="53" t="s">
        <v>2473</v>
      </c>
      <c r="H864" s="54">
        <v>1100</v>
      </c>
      <c r="I864" s="53" t="s">
        <v>45</v>
      </c>
      <c r="J864" s="360" t="str">
        <f>IF(ISBLANK(INDEX('Policy Characteristics'!D:D,MATCH($C864,'Policy Characteristics'!$C:$C,0))),"",INDEX('Policy Characteristics'!D:D,MATCH($C864,'Policy Characteristics'!$C:$C,0)))</f>
        <v>Industry Energy Efficiency Standards</v>
      </c>
      <c r="K864" s="358" t="str">
        <f>IF(ISBLANK(INDEX('Policy Characteristics'!E:E,MATCH($C864,'Policy Characteristics'!$C:$C,0))),"",INDEX('Policy Characteristics'!E:E,MATCH($C864,'Policy Characteristics'!$C:$C,0)))</f>
        <v>indst efficiency standards</v>
      </c>
      <c r="L864" s="380">
        <f>IF(ISBLANK(INDEX('Policy Characteristics'!F:F,MATCH($C864,'Policy Characteristics'!$C:$C,0))),"",INDEX('Policy Characteristics'!F:F,MATCH($C864,'Policy Characteristics'!$C:$C,0)))</f>
        <v>0</v>
      </c>
      <c r="M864" s="380">
        <f>IF(ISBLANK(INDEX('Policy Characteristics'!G:G,MATCH($C864,'Policy Characteristics'!$C:$C,0))),"",INDEX('Policy Characteristics'!G:G,MATCH($C864,'Policy Characteristics'!$C:$C,0)))</f>
        <v>0.25</v>
      </c>
      <c r="N864" s="380">
        <f>IF(ISBLANK(INDEX('Policy Characteristics'!H:H,MATCH($C864,'Policy Characteristics'!$C:$C,0))),"",INDEX('Policy Characteristics'!H:H,MATCH($C864,'Policy Characteristics'!$C:$C,0)))</f>
        <v>0.01</v>
      </c>
      <c r="O864" s="358" t="str">
        <f>IF(ISBLANK(INDEX('Policy Characteristics'!I:I,MATCH($C864,'Policy Characteristics'!$C:$C,0))),"",INDEX('Policy Characteristics'!I:I,MATCH($C864,'Policy Characteristics'!$C:$C,0)))</f>
        <v>% reduction in energy use</v>
      </c>
      <c r="P864" s="358" t="str">
        <f>IF(ISBLANK(INDEX('Policy Characteristics'!J:J,MATCH($C864,'Policy Characteristics'!$C:$C,0))),"",INDEX('Policy Characteristics'!J:J,MATCH($C864,'Policy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64" s="358" t="str">
        <f>IF(ISBLANK(INDEX('Policy Characteristics'!K:K,MATCH($C864,'Policy Characteristics'!$C:$C,0))),"",INDEX('Policy Characteristics'!K:K,MATCH($C864,'Policy Characteristics'!$C:$C,0)))</f>
        <v>industry-ag-main.html#eff-stds</v>
      </c>
      <c r="R864" s="358" t="str">
        <f>IF(ISBLANK(INDEX('Policy Characteristics'!L:L,MATCH($C864,'Policy Characteristics'!$C:$C,0))),"",INDEX('Policy Characteristics'!L:L,MATCH($C864,'Policy Characteristics'!$C:$C,0)))</f>
        <v>industry-energy-efficiency-standards.html</v>
      </c>
    </row>
    <row r="865" spans="1:18" s="5" customFormat="1" x14ac:dyDescent="0.35">
      <c r="A865" s="358" t="str">
        <f>IF(ISBLANK(INDEX('Policy Characteristics'!A:A,MATCH($C865,'Policy Characteristics'!$C:$C,0))),"",INDEX('Policy Characteristics'!A:A,MATCH($C865,'Policy Characteristics'!$C:$C,0)))</f>
        <v>Industry</v>
      </c>
      <c r="B865" s="358" t="str">
        <f>IF(ISBLANK(INDEX('Policy Characteristics'!B:B,MATCH($C865,'Policy Characteristics'!$C:$C,0))),"",INDEX('Policy Characteristics'!B:B,MATCH($C865,'Policy Characteristics'!$C:$C,0)))</f>
        <v>Industry Energy Efficiency Standards</v>
      </c>
      <c r="C865" s="362" t="str">
        <f t="shared" si="39"/>
        <v>Percentage Improvement in Eqpt Efficiency Standards above BAU</v>
      </c>
      <c r="D865" s="9" t="s">
        <v>3233</v>
      </c>
      <c r="E865" s="53" t="s">
        <v>2466</v>
      </c>
      <c r="F865" s="195" t="s">
        <v>3195</v>
      </c>
      <c r="G865" s="53" t="s">
        <v>2470</v>
      </c>
      <c r="H865" s="54">
        <v>1101</v>
      </c>
      <c r="I865" s="53" t="s">
        <v>46</v>
      </c>
      <c r="J865" s="360" t="str">
        <f>IF(ISBLANK(INDEX('Policy Characteristics'!D:D,MATCH($C865,'Policy Characteristics'!$C:$C,0))),"",INDEX('Policy Characteristics'!D:D,MATCH($C865,'Policy Characteristics'!$C:$C,0)))</f>
        <v>Industry Energy Efficiency Standards</v>
      </c>
      <c r="K865" s="358" t="str">
        <f>IF(ISBLANK(INDEX('Policy Characteristics'!E:E,MATCH($C865,'Policy Characteristics'!$C:$C,0))),"",INDEX('Policy Characteristics'!E:E,MATCH($C865,'Policy Characteristics'!$C:$C,0)))</f>
        <v>indst efficiency standards</v>
      </c>
      <c r="L865" s="380">
        <f>IF(ISBLANK(INDEX('Policy Characteristics'!F:F,MATCH($C865,'Policy Characteristics'!$C:$C,0))),"",INDEX('Policy Characteristics'!F:F,MATCH($C865,'Policy Characteristics'!$C:$C,0)))</f>
        <v>0</v>
      </c>
      <c r="M865" s="380">
        <f>IF(ISBLANK(INDEX('Policy Characteristics'!G:G,MATCH($C865,'Policy Characteristics'!$C:$C,0))),"",INDEX('Policy Characteristics'!G:G,MATCH($C865,'Policy Characteristics'!$C:$C,0)))</f>
        <v>0.25</v>
      </c>
      <c r="N865" s="380">
        <f>IF(ISBLANK(INDEX('Policy Characteristics'!H:H,MATCH($C865,'Policy Characteristics'!$C:$C,0))),"",INDEX('Policy Characteristics'!H:H,MATCH($C865,'Policy Characteristics'!$C:$C,0)))</f>
        <v>0.01</v>
      </c>
      <c r="O865" s="358" t="str">
        <f>IF(ISBLANK(INDEX('Policy Characteristics'!I:I,MATCH($C865,'Policy Characteristics'!$C:$C,0))),"",INDEX('Policy Characteristics'!I:I,MATCH($C865,'Policy Characteristics'!$C:$C,0)))</f>
        <v>% reduction in energy use</v>
      </c>
      <c r="P865" s="358" t="str">
        <f>IF(ISBLANK(INDEX('Policy Characteristics'!J:J,MATCH($C865,'Policy Characteristics'!$C:$C,0))),"",INDEX('Policy Characteristics'!J:J,MATCH($C865,'Policy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65" s="358" t="str">
        <f>IF(ISBLANK(INDEX('Policy Characteristics'!K:K,MATCH($C865,'Policy Characteristics'!$C:$C,0))),"",INDEX('Policy Characteristics'!K:K,MATCH($C865,'Policy Characteristics'!$C:$C,0)))</f>
        <v>industry-ag-main.html#eff-stds</v>
      </c>
      <c r="R865" s="358" t="str">
        <f>IF(ISBLANK(INDEX('Policy Characteristics'!L:L,MATCH($C865,'Policy Characteristics'!$C:$C,0))),"",INDEX('Policy Characteristics'!L:L,MATCH($C865,'Policy Characteristics'!$C:$C,0)))</f>
        <v>industry-energy-efficiency-standards.html</v>
      </c>
    </row>
    <row r="866" spans="1:18" s="5" customFormat="1" x14ac:dyDescent="0.35">
      <c r="A866" s="358" t="str">
        <f>IF(ISBLANK(INDEX('Policy Characteristics'!A:A,MATCH($C866,'Policy Characteristics'!$C:$C,0))),"",INDEX('Policy Characteristics'!A:A,MATCH($C866,'Policy Characteristics'!$C:$C,0)))</f>
        <v>Industry</v>
      </c>
      <c r="B866" s="358" t="str">
        <f>IF(ISBLANK(INDEX('Policy Characteristics'!B:B,MATCH($C866,'Policy Characteristics'!$C:$C,0))),"",INDEX('Policy Characteristics'!B:B,MATCH($C866,'Policy Characteristics'!$C:$C,0)))</f>
        <v>Industry Energy Efficiency Standards</v>
      </c>
      <c r="C866" s="362" t="str">
        <f t="shared" si="39"/>
        <v>Percentage Improvement in Eqpt Efficiency Standards above BAU</v>
      </c>
      <c r="D866" s="9" t="s">
        <v>3233</v>
      </c>
      <c r="E866" s="53" t="s">
        <v>2467</v>
      </c>
      <c r="F866" s="195" t="s">
        <v>3195</v>
      </c>
      <c r="G866" s="53" t="s">
        <v>2471</v>
      </c>
      <c r="H866" s="54">
        <v>1102</v>
      </c>
      <c r="I866" s="53" t="s">
        <v>45</v>
      </c>
      <c r="J866" s="360" t="str">
        <f>IF(ISBLANK(INDEX('Policy Characteristics'!D:D,MATCH($C866,'Policy Characteristics'!$C:$C,0))),"",INDEX('Policy Characteristics'!D:D,MATCH($C866,'Policy Characteristics'!$C:$C,0)))</f>
        <v>Industry Energy Efficiency Standards</v>
      </c>
      <c r="K866" s="358" t="str">
        <f>IF(ISBLANK(INDEX('Policy Characteristics'!E:E,MATCH($C866,'Policy Characteristics'!$C:$C,0))),"",INDEX('Policy Characteristics'!E:E,MATCH($C866,'Policy Characteristics'!$C:$C,0)))</f>
        <v>indst efficiency standards</v>
      </c>
      <c r="L866" s="380">
        <f>IF(ISBLANK(INDEX('Policy Characteristics'!F:F,MATCH($C866,'Policy Characteristics'!$C:$C,0))),"",INDEX('Policy Characteristics'!F:F,MATCH($C866,'Policy Characteristics'!$C:$C,0)))</f>
        <v>0</v>
      </c>
      <c r="M866" s="380">
        <f>IF(ISBLANK(INDEX('Policy Characteristics'!G:G,MATCH($C866,'Policy Characteristics'!$C:$C,0))),"",INDEX('Policy Characteristics'!G:G,MATCH($C866,'Policy Characteristics'!$C:$C,0)))</f>
        <v>0.25</v>
      </c>
      <c r="N866" s="380">
        <f>IF(ISBLANK(INDEX('Policy Characteristics'!H:H,MATCH($C866,'Policy Characteristics'!$C:$C,0))),"",INDEX('Policy Characteristics'!H:H,MATCH($C866,'Policy Characteristics'!$C:$C,0)))</f>
        <v>0.01</v>
      </c>
      <c r="O866" s="358" t="str">
        <f>IF(ISBLANK(INDEX('Policy Characteristics'!I:I,MATCH($C866,'Policy Characteristics'!$C:$C,0))),"",INDEX('Policy Characteristics'!I:I,MATCH($C866,'Policy Characteristics'!$C:$C,0)))</f>
        <v>% reduction in energy use</v>
      </c>
      <c r="P866" s="358" t="str">
        <f>IF(ISBLANK(INDEX('Policy Characteristics'!J:J,MATCH($C866,'Policy Characteristics'!$C:$C,0))),"",INDEX('Policy Characteristics'!J:J,MATCH($C866,'Policy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66" s="358" t="str">
        <f>IF(ISBLANK(INDEX('Policy Characteristics'!K:K,MATCH($C866,'Policy Characteristics'!$C:$C,0))),"",INDEX('Policy Characteristics'!K:K,MATCH($C866,'Policy Characteristics'!$C:$C,0)))</f>
        <v>industry-ag-main.html#eff-stds</v>
      </c>
      <c r="R866" s="358" t="str">
        <f>IF(ISBLANK(INDEX('Policy Characteristics'!L:L,MATCH($C866,'Policy Characteristics'!$C:$C,0))),"",INDEX('Policy Characteristics'!L:L,MATCH($C866,'Policy Characteristics'!$C:$C,0)))</f>
        <v>industry-energy-efficiency-standards.html</v>
      </c>
    </row>
    <row r="867" spans="1:18" s="5" customFormat="1" x14ac:dyDescent="0.35">
      <c r="A867" s="358" t="str">
        <f>IF(ISBLANK(INDEX('Policy Characteristics'!A:A,MATCH($C867,'Policy Characteristics'!$C:$C,0))),"",INDEX('Policy Characteristics'!A:A,MATCH($C867,'Policy Characteristics'!$C:$C,0)))</f>
        <v>Industry</v>
      </c>
      <c r="B867" s="358" t="str">
        <f>IF(ISBLANK(INDEX('Policy Characteristics'!B:B,MATCH($C867,'Policy Characteristics'!$C:$C,0))),"",INDEX('Policy Characteristics'!B:B,MATCH($C867,'Policy Characteristics'!$C:$C,0)))</f>
        <v>Industry Energy Efficiency Standards</v>
      </c>
      <c r="C867" s="362" t="str">
        <f t="shared" si="39"/>
        <v>Percentage Improvement in Eqpt Efficiency Standards above BAU</v>
      </c>
      <c r="D867" s="9" t="s">
        <v>3233</v>
      </c>
      <c r="E867" s="53" t="s">
        <v>2468</v>
      </c>
      <c r="F867" s="195" t="s">
        <v>3195</v>
      </c>
      <c r="G867" s="53" t="s">
        <v>2474</v>
      </c>
      <c r="H867" s="54">
        <v>1103</v>
      </c>
      <c r="I867" s="53" t="s">
        <v>46</v>
      </c>
      <c r="J867" s="360" t="str">
        <f>IF(ISBLANK(INDEX('Policy Characteristics'!D:D,MATCH($C867,'Policy Characteristics'!$C:$C,0))),"",INDEX('Policy Characteristics'!D:D,MATCH($C867,'Policy Characteristics'!$C:$C,0)))</f>
        <v>Industry Energy Efficiency Standards</v>
      </c>
      <c r="K867" s="358" t="str">
        <f>IF(ISBLANK(INDEX('Policy Characteristics'!E:E,MATCH($C867,'Policy Characteristics'!$C:$C,0))),"",INDEX('Policy Characteristics'!E:E,MATCH($C867,'Policy Characteristics'!$C:$C,0)))</f>
        <v>indst efficiency standards</v>
      </c>
      <c r="L867" s="380">
        <f>IF(ISBLANK(INDEX('Policy Characteristics'!F:F,MATCH($C867,'Policy Characteristics'!$C:$C,0))),"",INDEX('Policy Characteristics'!F:F,MATCH($C867,'Policy Characteristics'!$C:$C,0)))</f>
        <v>0</v>
      </c>
      <c r="M867" s="380">
        <f>IF(ISBLANK(INDEX('Policy Characteristics'!G:G,MATCH($C867,'Policy Characteristics'!$C:$C,0))),"",INDEX('Policy Characteristics'!G:G,MATCH($C867,'Policy Characteristics'!$C:$C,0)))</f>
        <v>0.25</v>
      </c>
      <c r="N867" s="380">
        <f>IF(ISBLANK(INDEX('Policy Characteristics'!H:H,MATCH($C867,'Policy Characteristics'!$C:$C,0))),"",INDEX('Policy Characteristics'!H:H,MATCH($C867,'Policy Characteristics'!$C:$C,0)))</f>
        <v>0.01</v>
      </c>
      <c r="O867" s="358" t="str">
        <f>IF(ISBLANK(INDEX('Policy Characteristics'!I:I,MATCH($C867,'Policy Characteristics'!$C:$C,0))),"",INDEX('Policy Characteristics'!I:I,MATCH($C867,'Policy Characteristics'!$C:$C,0)))</f>
        <v>% reduction in energy use</v>
      </c>
      <c r="P867" s="358" t="str">
        <f>IF(ISBLANK(INDEX('Policy Characteristics'!J:J,MATCH($C867,'Policy Characteristics'!$C:$C,0))),"",INDEX('Policy Characteristics'!J:J,MATCH($C867,'Policy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67" s="358" t="str">
        <f>IF(ISBLANK(INDEX('Policy Characteristics'!K:K,MATCH($C867,'Policy Characteristics'!$C:$C,0))),"",INDEX('Policy Characteristics'!K:K,MATCH($C867,'Policy Characteristics'!$C:$C,0)))</f>
        <v>industry-ag-main.html#eff-stds</v>
      </c>
      <c r="R867" s="358" t="str">
        <f>IF(ISBLANK(INDEX('Policy Characteristics'!L:L,MATCH($C867,'Policy Characteristics'!$C:$C,0))),"",INDEX('Policy Characteristics'!L:L,MATCH($C867,'Policy Characteristics'!$C:$C,0)))</f>
        <v>industry-energy-efficiency-standards.html</v>
      </c>
    </row>
    <row r="868" spans="1:18" s="5" customFormat="1" x14ac:dyDescent="0.35">
      <c r="A868" s="358" t="str">
        <f>IF(ISBLANK(INDEX('Policy Characteristics'!A:A,MATCH($C868,'Policy Characteristics'!$C:$C,0))),"",INDEX('Policy Characteristics'!A:A,MATCH($C868,'Policy Characteristics'!$C:$C,0)))</f>
        <v>Industry</v>
      </c>
      <c r="B868" s="358" t="str">
        <f>IF(ISBLANK(INDEX('Policy Characteristics'!B:B,MATCH($C868,'Policy Characteristics'!$C:$C,0))),"",INDEX('Policy Characteristics'!B:B,MATCH($C868,'Policy Characteristics'!$C:$C,0)))</f>
        <v>Industry Energy Efficiency Standards</v>
      </c>
      <c r="C868" s="362" t="str">
        <f t="shared" si="39"/>
        <v>Percentage Improvement in Eqpt Efficiency Standards above BAU</v>
      </c>
      <c r="D868" s="9" t="s">
        <v>3233</v>
      </c>
      <c r="E868" s="53" t="s">
        <v>2805</v>
      </c>
      <c r="F868" s="195" t="s">
        <v>3195</v>
      </c>
      <c r="G868" s="53" t="s">
        <v>2808</v>
      </c>
      <c r="H868" s="54">
        <v>1104</v>
      </c>
      <c r="I868" s="53" t="s">
        <v>46</v>
      </c>
      <c r="J868" s="360" t="str">
        <f>IF(ISBLANK(INDEX('Policy Characteristics'!D:D,MATCH($C868,'Policy Characteristics'!$C:$C,0))),"",INDEX('Policy Characteristics'!D:D,MATCH($C868,'Policy Characteristics'!$C:$C,0)))</f>
        <v>Industry Energy Efficiency Standards</v>
      </c>
      <c r="K868" s="358" t="str">
        <f>IF(ISBLANK(INDEX('Policy Characteristics'!E:E,MATCH($C868,'Policy Characteristics'!$C:$C,0))),"",INDEX('Policy Characteristics'!E:E,MATCH($C868,'Policy Characteristics'!$C:$C,0)))</f>
        <v>indst efficiency standards</v>
      </c>
      <c r="L868" s="380">
        <f>IF(ISBLANK(INDEX('Policy Characteristics'!F:F,MATCH($C868,'Policy Characteristics'!$C:$C,0))),"",INDEX('Policy Characteristics'!F:F,MATCH($C868,'Policy Characteristics'!$C:$C,0)))</f>
        <v>0</v>
      </c>
      <c r="M868" s="380">
        <f>IF(ISBLANK(INDEX('Policy Characteristics'!G:G,MATCH($C868,'Policy Characteristics'!$C:$C,0))),"",INDEX('Policy Characteristics'!G:G,MATCH($C868,'Policy Characteristics'!$C:$C,0)))</f>
        <v>0.25</v>
      </c>
      <c r="N868" s="380">
        <f>IF(ISBLANK(INDEX('Policy Characteristics'!H:H,MATCH($C868,'Policy Characteristics'!$C:$C,0))),"",INDEX('Policy Characteristics'!H:H,MATCH($C868,'Policy Characteristics'!$C:$C,0)))</f>
        <v>0.01</v>
      </c>
      <c r="O868" s="358" t="str">
        <f>IF(ISBLANK(INDEX('Policy Characteristics'!I:I,MATCH($C868,'Policy Characteristics'!$C:$C,0))),"",INDEX('Policy Characteristics'!I:I,MATCH($C868,'Policy Characteristics'!$C:$C,0)))</f>
        <v>% reduction in energy use</v>
      </c>
      <c r="P868" s="358" t="str">
        <f>IF(ISBLANK(INDEX('Policy Characteristics'!J:J,MATCH($C868,'Policy Characteristics'!$C:$C,0))),"",INDEX('Policy Characteristics'!J:J,MATCH($C868,'Policy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68" s="358" t="str">
        <f>IF(ISBLANK(INDEX('Policy Characteristics'!K:K,MATCH($C868,'Policy Characteristics'!$C:$C,0))),"",INDEX('Policy Characteristics'!K:K,MATCH($C868,'Policy Characteristics'!$C:$C,0)))</f>
        <v>industry-ag-main.html#eff-stds</v>
      </c>
      <c r="R868" s="358" t="str">
        <f>IF(ISBLANK(INDEX('Policy Characteristics'!L:L,MATCH($C868,'Policy Characteristics'!$C:$C,0))),"",INDEX('Policy Characteristics'!L:L,MATCH($C868,'Policy Characteristics'!$C:$C,0)))</f>
        <v>industry-energy-efficiency-standards.html</v>
      </c>
    </row>
    <row r="869" spans="1:18" s="5" customFormat="1" x14ac:dyDescent="0.35">
      <c r="A869" s="358" t="str">
        <f>IF(ISBLANK(INDEX('Policy Characteristics'!A:A,MATCH($C869,'Policy Characteristics'!$C:$C,0))),"",INDEX('Policy Characteristics'!A:A,MATCH($C869,'Policy Characteristics'!$C:$C,0)))</f>
        <v>Industry</v>
      </c>
      <c r="B869" s="358" t="str">
        <f>IF(ISBLANK(INDEX('Policy Characteristics'!B:B,MATCH($C869,'Policy Characteristics'!$C:$C,0))),"",INDEX('Policy Characteristics'!B:B,MATCH($C869,'Policy Characteristics'!$C:$C,0)))</f>
        <v>Industry Energy Efficiency Standards</v>
      </c>
      <c r="C869" s="362" t="str">
        <f t="shared" si="39"/>
        <v>Percentage Improvement in Eqpt Efficiency Standards above BAU</v>
      </c>
      <c r="D869" s="9" t="s">
        <v>3233</v>
      </c>
      <c r="E869" s="53" t="s">
        <v>2806</v>
      </c>
      <c r="F869" s="195" t="s">
        <v>3195</v>
      </c>
      <c r="G869" s="53" t="s">
        <v>2810</v>
      </c>
      <c r="H869" s="54">
        <v>1105</v>
      </c>
      <c r="I869" s="53" t="s">
        <v>45</v>
      </c>
      <c r="J869" s="360" t="str">
        <f>IF(ISBLANK(INDEX('Policy Characteristics'!D:D,MATCH($C869,'Policy Characteristics'!$C:$C,0))),"",INDEX('Policy Characteristics'!D:D,MATCH($C869,'Policy Characteristics'!$C:$C,0)))</f>
        <v>Industry Energy Efficiency Standards</v>
      </c>
      <c r="K869" s="358" t="str">
        <f>IF(ISBLANK(INDEX('Policy Characteristics'!E:E,MATCH($C869,'Policy Characteristics'!$C:$C,0))),"",INDEX('Policy Characteristics'!E:E,MATCH($C869,'Policy Characteristics'!$C:$C,0)))</f>
        <v>indst efficiency standards</v>
      </c>
      <c r="L869" s="380">
        <f>IF(ISBLANK(INDEX('Policy Characteristics'!F:F,MATCH($C869,'Policy Characteristics'!$C:$C,0))),"",INDEX('Policy Characteristics'!F:F,MATCH($C869,'Policy Characteristics'!$C:$C,0)))</f>
        <v>0</v>
      </c>
      <c r="M869" s="380">
        <f>IF(ISBLANK(INDEX('Policy Characteristics'!G:G,MATCH($C869,'Policy Characteristics'!$C:$C,0))),"",INDEX('Policy Characteristics'!G:G,MATCH($C869,'Policy Characteristics'!$C:$C,0)))</f>
        <v>0.25</v>
      </c>
      <c r="N869" s="380">
        <f>IF(ISBLANK(INDEX('Policy Characteristics'!H:H,MATCH($C869,'Policy Characteristics'!$C:$C,0))),"",INDEX('Policy Characteristics'!H:H,MATCH($C869,'Policy Characteristics'!$C:$C,0)))</f>
        <v>0.01</v>
      </c>
      <c r="O869" s="358" t="str">
        <f>IF(ISBLANK(INDEX('Policy Characteristics'!I:I,MATCH($C869,'Policy Characteristics'!$C:$C,0))),"",INDEX('Policy Characteristics'!I:I,MATCH($C869,'Policy Characteristics'!$C:$C,0)))</f>
        <v>% reduction in energy use</v>
      </c>
      <c r="P869" s="358" t="str">
        <f>IF(ISBLANK(INDEX('Policy Characteristics'!J:J,MATCH($C869,'Policy Characteristics'!$C:$C,0))),"",INDEX('Policy Characteristics'!J:J,MATCH($C869,'Policy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69" s="358" t="str">
        <f>IF(ISBLANK(INDEX('Policy Characteristics'!K:K,MATCH($C869,'Policy Characteristics'!$C:$C,0))),"",INDEX('Policy Characteristics'!K:K,MATCH($C869,'Policy Characteristics'!$C:$C,0)))</f>
        <v>industry-ag-main.html#eff-stds</v>
      </c>
      <c r="R869" s="358" t="str">
        <f>IF(ISBLANK(INDEX('Policy Characteristics'!L:L,MATCH($C869,'Policy Characteristics'!$C:$C,0))),"",INDEX('Policy Characteristics'!L:L,MATCH($C869,'Policy Characteristics'!$C:$C,0)))</f>
        <v>industry-energy-efficiency-standards.html</v>
      </c>
    </row>
    <row r="870" spans="1:18" s="5" customFormat="1" x14ac:dyDescent="0.35">
      <c r="A870" s="358" t="str">
        <f>IF(ISBLANK(INDEX('Policy Characteristics'!A:A,MATCH($C870,'Policy Characteristics'!$C:$C,0))),"",INDEX('Policy Characteristics'!A:A,MATCH($C870,'Policy Characteristics'!$C:$C,0)))</f>
        <v>Industry</v>
      </c>
      <c r="B870" s="358" t="str">
        <f>IF(ISBLANK(INDEX('Policy Characteristics'!B:B,MATCH($C870,'Policy Characteristics'!$C:$C,0))),"",INDEX('Policy Characteristics'!B:B,MATCH($C870,'Policy Characteristics'!$C:$C,0)))</f>
        <v>Industry Energy Efficiency Standards</v>
      </c>
      <c r="C870" s="362" t="str">
        <f t="shared" si="39"/>
        <v>Percentage Improvement in Eqpt Efficiency Standards above BAU</v>
      </c>
      <c r="D870" s="9" t="s">
        <v>3233</v>
      </c>
      <c r="E870" s="53" t="s">
        <v>2807</v>
      </c>
      <c r="F870" s="195" t="s">
        <v>3195</v>
      </c>
      <c r="G870" s="53" t="s">
        <v>2811</v>
      </c>
      <c r="H870" s="54">
        <v>1106</v>
      </c>
      <c r="I870" s="53" t="s">
        <v>45</v>
      </c>
      <c r="J870" s="360" t="str">
        <f>IF(ISBLANK(INDEX('Policy Characteristics'!D:D,MATCH($C870,'Policy Characteristics'!$C:$C,0))),"",INDEX('Policy Characteristics'!D:D,MATCH($C870,'Policy Characteristics'!$C:$C,0)))</f>
        <v>Industry Energy Efficiency Standards</v>
      </c>
      <c r="K870" s="358" t="str">
        <f>IF(ISBLANK(INDEX('Policy Characteristics'!E:E,MATCH($C870,'Policy Characteristics'!$C:$C,0))),"",INDEX('Policy Characteristics'!E:E,MATCH($C870,'Policy Characteristics'!$C:$C,0)))</f>
        <v>indst efficiency standards</v>
      </c>
      <c r="L870" s="380">
        <f>IF(ISBLANK(INDEX('Policy Characteristics'!F:F,MATCH($C870,'Policy Characteristics'!$C:$C,0))),"",INDEX('Policy Characteristics'!F:F,MATCH($C870,'Policy Characteristics'!$C:$C,0)))</f>
        <v>0</v>
      </c>
      <c r="M870" s="380">
        <f>IF(ISBLANK(INDEX('Policy Characteristics'!G:G,MATCH($C870,'Policy Characteristics'!$C:$C,0))),"",INDEX('Policy Characteristics'!G:G,MATCH($C870,'Policy Characteristics'!$C:$C,0)))</f>
        <v>0.25</v>
      </c>
      <c r="N870" s="380">
        <f>IF(ISBLANK(INDEX('Policy Characteristics'!H:H,MATCH($C870,'Policy Characteristics'!$C:$C,0))),"",INDEX('Policy Characteristics'!H:H,MATCH($C870,'Policy Characteristics'!$C:$C,0)))</f>
        <v>0.01</v>
      </c>
      <c r="O870" s="358" t="str">
        <f>IF(ISBLANK(INDEX('Policy Characteristics'!I:I,MATCH($C870,'Policy Characteristics'!$C:$C,0))),"",INDEX('Policy Characteristics'!I:I,MATCH($C870,'Policy Characteristics'!$C:$C,0)))</f>
        <v>% reduction in energy use</v>
      </c>
      <c r="P870" s="358" t="str">
        <f>IF(ISBLANK(INDEX('Policy Characteristics'!J:J,MATCH($C870,'Policy Characteristics'!$C:$C,0))),"",INDEX('Policy Characteristics'!J:J,MATCH($C870,'Policy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70" s="358" t="str">
        <f>IF(ISBLANK(INDEX('Policy Characteristics'!K:K,MATCH($C870,'Policy Characteristics'!$C:$C,0))),"",INDEX('Policy Characteristics'!K:K,MATCH($C870,'Policy Characteristics'!$C:$C,0)))</f>
        <v>industry-ag-main.html#eff-stds</v>
      </c>
      <c r="R870" s="358" t="str">
        <f>IF(ISBLANK(INDEX('Policy Characteristics'!L:L,MATCH($C870,'Policy Characteristics'!$C:$C,0))),"",INDEX('Policy Characteristics'!L:L,MATCH($C870,'Policy Characteristics'!$C:$C,0)))</f>
        <v>industry-energy-efficiency-standards.html</v>
      </c>
    </row>
    <row r="871" spans="1:18" s="5" customFormat="1" x14ac:dyDescent="0.35">
      <c r="A871" s="358" t="str">
        <f>IF(ISBLANK(INDEX('Policy Characteristics'!A:A,MATCH($C871,'Policy Characteristics'!$C:$C,0))),"",INDEX('Policy Characteristics'!A:A,MATCH($C871,'Policy Characteristics'!$C:$C,0)))</f>
        <v>Industry</v>
      </c>
      <c r="B871" s="358" t="str">
        <f>IF(ISBLANK(INDEX('Policy Characteristics'!B:B,MATCH($C871,'Policy Characteristics'!$C:$C,0))),"",INDEX('Policy Characteristics'!B:B,MATCH($C871,'Policy Characteristics'!$C:$C,0)))</f>
        <v>Industry Energy Efficiency Standards</v>
      </c>
      <c r="C871" s="362" t="str">
        <f t="shared" si="39"/>
        <v>Percentage Improvement in Eqpt Efficiency Standards above BAU</v>
      </c>
      <c r="D871" s="9" t="s">
        <v>3233</v>
      </c>
      <c r="E871" s="53" t="s">
        <v>2804</v>
      </c>
      <c r="F871" s="195" t="s">
        <v>3195</v>
      </c>
      <c r="G871" s="53" t="s">
        <v>2809</v>
      </c>
      <c r="H871" s="54">
        <v>1107</v>
      </c>
      <c r="I871" s="53" t="s">
        <v>46</v>
      </c>
      <c r="J871" s="360" t="str">
        <f>IF(ISBLANK(INDEX('Policy Characteristics'!D:D,MATCH($C871,'Policy Characteristics'!$C:$C,0))),"",INDEX('Policy Characteristics'!D:D,MATCH($C871,'Policy Characteristics'!$C:$C,0)))</f>
        <v>Industry Energy Efficiency Standards</v>
      </c>
      <c r="K871" s="358" t="str">
        <f>IF(ISBLANK(INDEX('Policy Characteristics'!E:E,MATCH($C871,'Policy Characteristics'!$C:$C,0))),"",INDEX('Policy Characteristics'!E:E,MATCH($C871,'Policy Characteristics'!$C:$C,0)))</f>
        <v>indst efficiency standards</v>
      </c>
      <c r="L871" s="380">
        <f>IF(ISBLANK(INDEX('Policy Characteristics'!F:F,MATCH($C871,'Policy Characteristics'!$C:$C,0))),"",INDEX('Policy Characteristics'!F:F,MATCH($C871,'Policy Characteristics'!$C:$C,0)))</f>
        <v>0</v>
      </c>
      <c r="M871" s="380">
        <f>IF(ISBLANK(INDEX('Policy Characteristics'!G:G,MATCH($C871,'Policy Characteristics'!$C:$C,0))),"",INDEX('Policy Characteristics'!G:G,MATCH($C871,'Policy Characteristics'!$C:$C,0)))</f>
        <v>0.25</v>
      </c>
      <c r="N871" s="380">
        <f>IF(ISBLANK(INDEX('Policy Characteristics'!H:H,MATCH($C871,'Policy Characteristics'!$C:$C,0))),"",INDEX('Policy Characteristics'!H:H,MATCH($C871,'Policy Characteristics'!$C:$C,0)))</f>
        <v>0.01</v>
      </c>
      <c r="O871" s="358" t="str">
        <f>IF(ISBLANK(INDEX('Policy Characteristics'!I:I,MATCH($C871,'Policy Characteristics'!$C:$C,0))),"",INDEX('Policy Characteristics'!I:I,MATCH($C871,'Policy Characteristics'!$C:$C,0)))</f>
        <v>% reduction in energy use</v>
      </c>
      <c r="P871" s="358" t="str">
        <f>IF(ISBLANK(INDEX('Policy Characteristics'!J:J,MATCH($C871,'Policy Characteristics'!$C:$C,0))),"",INDEX('Policy Characteristics'!J:J,MATCH($C871,'Policy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71" s="358" t="str">
        <f>IF(ISBLANK(INDEX('Policy Characteristics'!K:K,MATCH($C871,'Policy Characteristics'!$C:$C,0))),"",INDEX('Policy Characteristics'!K:K,MATCH($C871,'Policy Characteristics'!$C:$C,0)))</f>
        <v>industry-ag-main.html#eff-stds</v>
      </c>
      <c r="R871" s="358" t="str">
        <f>IF(ISBLANK(INDEX('Policy Characteristics'!L:L,MATCH($C871,'Policy Characteristics'!$C:$C,0))),"",INDEX('Policy Characteristics'!L:L,MATCH($C871,'Policy Characteristics'!$C:$C,0)))</f>
        <v>industry-energy-efficiency-standards.html</v>
      </c>
    </row>
    <row r="872" spans="1:18" s="5" customFormat="1" x14ac:dyDescent="0.35">
      <c r="A872" s="358" t="str">
        <f>IF(ISBLANK(INDEX('Policy Characteristics'!A:A,MATCH($C872,'Policy Characteristics'!$C:$C,0))),"",INDEX('Policy Characteristics'!A:A,MATCH($C872,'Policy Characteristics'!$C:$C,0)))</f>
        <v>Industry</v>
      </c>
      <c r="B872" s="358" t="str">
        <f>IF(ISBLANK(INDEX('Policy Characteristics'!B:B,MATCH($C872,'Policy Characteristics'!$C:$C,0))),"",INDEX('Policy Characteristics'!B:B,MATCH($C872,'Policy Characteristics'!$C:$C,0)))</f>
        <v>Industry Energy Efficiency Standards</v>
      </c>
      <c r="C872" s="362" t="str">
        <f t="shared" si="39"/>
        <v>Percentage Improvement in Eqpt Efficiency Standards above BAU</v>
      </c>
      <c r="D872" s="9" t="s">
        <v>3234</v>
      </c>
      <c r="E872" s="53" t="s">
        <v>2463</v>
      </c>
      <c r="F872" s="195" t="s">
        <v>3196</v>
      </c>
      <c r="G872" s="53" t="s">
        <v>2469</v>
      </c>
      <c r="H872" s="54">
        <v>1108</v>
      </c>
      <c r="I872" s="53" t="s">
        <v>45</v>
      </c>
      <c r="J872" s="360" t="str">
        <f>IF(ISBLANK(INDEX('Policy Characteristics'!D:D,MATCH($C872,'Policy Characteristics'!$C:$C,0))),"",INDEX('Policy Characteristics'!D:D,MATCH($C872,'Policy Characteristics'!$C:$C,0)))</f>
        <v>Industry Energy Efficiency Standards</v>
      </c>
      <c r="K872" s="358" t="str">
        <f>IF(ISBLANK(INDEX('Policy Characteristics'!E:E,MATCH($C872,'Policy Characteristics'!$C:$C,0))),"",INDEX('Policy Characteristics'!E:E,MATCH($C872,'Policy Characteristics'!$C:$C,0)))</f>
        <v>indst efficiency standards</v>
      </c>
      <c r="L872" s="380">
        <f>IF(ISBLANK(INDEX('Policy Characteristics'!F:F,MATCH($C872,'Policy Characteristics'!$C:$C,0))),"",INDEX('Policy Characteristics'!F:F,MATCH($C872,'Policy Characteristics'!$C:$C,0)))</f>
        <v>0</v>
      </c>
      <c r="M872" s="380">
        <f>IF(ISBLANK(INDEX('Policy Characteristics'!G:G,MATCH($C872,'Policy Characteristics'!$C:$C,0))),"",INDEX('Policy Characteristics'!G:G,MATCH($C872,'Policy Characteristics'!$C:$C,0)))</f>
        <v>0.25</v>
      </c>
      <c r="N872" s="380">
        <f>IF(ISBLANK(INDEX('Policy Characteristics'!H:H,MATCH($C872,'Policy Characteristics'!$C:$C,0))),"",INDEX('Policy Characteristics'!H:H,MATCH($C872,'Policy Characteristics'!$C:$C,0)))</f>
        <v>0.01</v>
      </c>
      <c r="O872" s="358" t="str">
        <f>IF(ISBLANK(INDEX('Policy Characteristics'!I:I,MATCH($C872,'Policy Characteristics'!$C:$C,0))),"",INDEX('Policy Characteristics'!I:I,MATCH($C872,'Policy Characteristics'!$C:$C,0)))</f>
        <v>% reduction in energy use</v>
      </c>
      <c r="P872" s="358" t="str">
        <f>IF(ISBLANK(INDEX('Policy Characteristics'!J:J,MATCH($C872,'Policy Characteristics'!$C:$C,0))),"",INDEX('Policy Characteristics'!J:J,MATCH($C872,'Policy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72" s="358" t="str">
        <f>IF(ISBLANK(INDEX('Policy Characteristics'!K:K,MATCH($C872,'Policy Characteristics'!$C:$C,0))),"",INDEX('Policy Characteristics'!K:K,MATCH($C872,'Policy Characteristics'!$C:$C,0)))</f>
        <v>industry-ag-main.html#eff-stds</v>
      </c>
      <c r="R872" s="358" t="str">
        <f>IF(ISBLANK(INDEX('Policy Characteristics'!L:L,MATCH($C872,'Policy Characteristics'!$C:$C,0))),"",INDEX('Policy Characteristics'!L:L,MATCH($C872,'Policy Characteristics'!$C:$C,0)))</f>
        <v>industry-energy-efficiency-standards.html</v>
      </c>
    </row>
    <row r="873" spans="1:18" s="5" customFormat="1" x14ac:dyDescent="0.35">
      <c r="A873" s="358" t="str">
        <f>IF(ISBLANK(INDEX('Policy Characteristics'!A:A,MATCH($C873,'Policy Characteristics'!$C:$C,0))),"",INDEX('Policy Characteristics'!A:A,MATCH($C873,'Policy Characteristics'!$C:$C,0)))</f>
        <v>Industry</v>
      </c>
      <c r="B873" s="358" t="str">
        <f>IF(ISBLANK(INDEX('Policy Characteristics'!B:B,MATCH($C873,'Policy Characteristics'!$C:$C,0))),"",INDEX('Policy Characteristics'!B:B,MATCH($C873,'Policy Characteristics'!$C:$C,0)))</f>
        <v>Industry Energy Efficiency Standards</v>
      </c>
      <c r="C873" s="362" t="str">
        <f t="shared" si="39"/>
        <v>Percentage Improvement in Eqpt Efficiency Standards above BAU</v>
      </c>
      <c r="D873" s="9" t="s">
        <v>3234</v>
      </c>
      <c r="E873" s="53" t="s">
        <v>2464</v>
      </c>
      <c r="F873" s="195" t="s">
        <v>3196</v>
      </c>
      <c r="G873" s="53" t="s">
        <v>2472</v>
      </c>
      <c r="H873" s="54">
        <v>1109</v>
      </c>
      <c r="I873" s="53" t="s">
        <v>46</v>
      </c>
      <c r="J873" s="360" t="str">
        <f>IF(ISBLANK(INDEX('Policy Characteristics'!D:D,MATCH($C873,'Policy Characteristics'!$C:$C,0))),"",INDEX('Policy Characteristics'!D:D,MATCH($C873,'Policy Characteristics'!$C:$C,0)))</f>
        <v>Industry Energy Efficiency Standards</v>
      </c>
      <c r="K873" s="358" t="str">
        <f>IF(ISBLANK(INDEX('Policy Characteristics'!E:E,MATCH($C873,'Policy Characteristics'!$C:$C,0))),"",INDEX('Policy Characteristics'!E:E,MATCH($C873,'Policy Characteristics'!$C:$C,0)))</f>
        <v>indst efficiency standards</v>
      </c>
      <c r="L873" s="380">
        <f>IF(ISBLANK(INDEX('Policy Characteristics'!F:F,MATCH($C873,'Policy Characteristics'!$C:$C,0))),"",INDEX('Policy Characteristics'!F:F,MATCH($C873,'Policy Characteristics'!$C:$C,0)))</f>
        <v>0</v>
      </c>
      <c r="M873" s="380">
        <f>IF(ISBLANK(INDEX('Policy Characteristics'!G:G,MATCH($C873,'Policy Characteristics'!$C:$C,0))),"",INDEX('Policy Characteristics'!G:G,MATCH($C873,'Policy Characteristics'!$C:$C,0)))</f>
        <v>0.25</v>
      </c>
      <c r="N873" s="380">
        <f>IF(ISBLANK(INDEX('Policy Characteristics'!H:H,MATCH($C873,'Policy Characteristics'!$C:$C,0))),"",INDEX('Policy Characteristics'!H:H,MATCH($C873,'Policy Characteristics'!$C:$C,0)))</f>
        <v>0.01</v>
      </c>
      <c r="O873" s="358" t="str">
        <f>IF(ISBLANK(INDEX('Policy Characteristics'!I:I,MATCH($C873,'Policy Characteristics'!$C:$C,0))),"",INDEX('Policy Characteristics'!I:I,MATCH($C873,'Policy Characteristics'!$C:$C,0)))</f>
        <v>% reduction in energy use</v>
      </c>
      <c r="P873" s="358" t="str">
        <f>IF(ISBLANK(INDEX('Policy Characteristics'!J:J,MATCH($C873,'Policy Characteristics'!$C:$C,0))),"",INDEX('Policy Characteristics'!J:J,MATCH($C873,'Policy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73" s="358" t="str">
        <f>IF(ISBLANK(INDEX('Policy Characteristics'!K:K,MATCH($C873,'Policy Characteristics'!$C:$C,0))),"",INDEX('Policy Characteristics'!K:K,MATCH($C873,'Policy Characteristics'!$C:$C,0)))</f>
        <v>industry-ag-main.html#eff-stds</v>
      </c>
      <c r="R873" s="358" t="str">
        <f>IF(ISBLANK(INDEX('Policy Characteristics'!L:L,MATCH($C873,'Policy Characteristics'!$C:$C,0))),"",INDEX('Policy Characteristics'!L:L,MATCH($C873,'Policy Characteristics'!$C:$C,0)))</f>
        <v>industry-energy-efficiency-standards.html</v>
      </c>
    </row>
    <row r="874" spans="1:18" s="5" customFormat="1" x14ac:dyDescent="0.35">
      <c r="A874" s="358" t="str">
        <f>IF(ISBLANK(INDEX('Policy Characteristics'!A:A,MATCH($C874,'Policy Characteristics'!$C:$C,0))),"",INDEX('Policy Characteristics'!A:A,MATCH($C874,'Policy Characteristics'!$C:$C,0)))</f>
        <v>Industry</v>
      </c>
      <c r="B874" s="358" t="str">
        <f>IF(ISBLANK(INDEX('Policy Characteristics'!B:B,MATCH($C874,'Policy Characteristics'!$C:$C,0))),"",INDEX('Policy Characteristics'!B:B,MATCH($C874,'Policy Characteristics'!$C:$C,0)))</f>
        <v>Industry Energy Efficiency Standards</v>
      </c>
      <c r="C874" s="362" t="str">
        <f t="shared" si="39"/>
        <v>Percentage Improvement in Eqpt Efficiency Standards above BAU</v>
      </c>
      <c r="D874" s="9" t="s">
        <v>3234</v>
      </c>
      <c r="E874" s="53" t="s">
        <v>2465</v>
      </c>
      <c r="F874" s="195" t="s">
        <v>3196</v>
      </c>
      <c r="G874" s="53" t="s">
        <v>2473</v>
      </c>
      <c r="H874" s="54">
        <v>1110</v>
      </c>
      <c r="I874" s="53" t="s">
        <v>45</v>
      </c>
      <c r="J874" s="360" t="str">
        <f>IF(ISBLANK(INDEX('Policy Characteristics'!D:D,MATCH($C874,'Policy Characteristics'!$C:$C,0))),"",INDEX('Policy Characteristics'!D:D,MATCH($C874,'Policy Characteristics'!$C:$C,0)))</f>
        <v>Industry Energy Efficiency Standards</v>
      </c>
      <c r="K874" s="358" t="str">
        <f>IF(ISBLANK(INDEX('Policy Characteristics'!E:E,MATCH($C874,'Policy Characteristics'!$C:$C,0))),"",INDEX('Policy Characteristics'!E:E,MATCH($C874,'Policy Characteristics'!$C:$C,0)))</f>
        <v>indst efficiency standards</v>
      </c>
      <c r="L874" s="380">
        <f>IF(ISBLANK(INDEX('Policy Characteristics'!F:F,MATCH($C874,'Policy Characteristics'!$C:$C,0))),"",INDEX('Policy Characteristics'!F:F,MATCH($C874,'Policy Characteristics'!$C:$C,0)))</f>
        <v>0</v>
      </c>
      <c r="M874" s="380">
        <f>IF(ISBLANK(INDEX('Policy Characteristics'!G:G,MATCH($C874,'Policy Characteristics'!$C:$C,0))),"",INDEX('Policy Characteristics'!G:G,MATCH($C874,'Policy Characteristics'!$C:$C,0)))</f>
        <v>0.25</v>
      </c>
      <c r="N874" s="380">
        <f>IF(ISBLANK(INDEX('Policy Characteristics'!H:H,MATCH($C874,'Policy Characteristics'!$C:$C,0))),"",INDEX('Policy Characteristics'!H:H,MATCH($C874,'Policy Characteristics'!$C:$C,0)))</f>
        <v>0.01</v>
      </c>
      <c r="O874" s="358" t="str">
        <f>IF(ISBLANK(INDEX('Policy Characteristics'!I:I,MATCH($C874,'Policy Characteristics'!$C:$C,0))),"",INDEX('Policy Characteristics'!I:I,MATCH($C874,'Policy Characteristics'!$C:$C,0)))</f>
        <v>% reduction in energy use</v>
      </c>
      <c r="P874" s="358" t="str">
        <f>IF(ISBLANK(INDEX('Policy Characteristics'!J:J,MATCH($C874,'Policy Characteristics'!$C:$C,0))),"",INDEX('Policy Characteristics'!J:J,MATCH($C874,'Policy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74" s="358" t="str">
        <f>IF(ISBLANK(INDEX('Policy Characteristics'!K:K,MATCH($C874,'Policy Characteristics'!$C:$C,0))),"",INDEX('Policy Characteristics'!K:K,MATCH($C874,'Policy Characteristics'!$C:$C,0)))</f>
        <v>industry-ag-main.html#eff-stds</v>
      </c>
      <c r="R874" s="358" t="str">
        <f>IF(ISBLANK(INDEX('Policy Characteristics'!L:L,MATCH($C874,'Policy Characteristics'!$C:$C,0))),"",INDEX('Policy Characteristics'!L:L,MATCH($C874,'Policy Characteristics'!$C:$C,0)))</f>
        <v>industry-energy-efficiency-standards.html</v>
      </c>
    </row>
    <row r="875" spans="1:18" s="5" customFormat="1" x14ac:dyDescent="0.35">
      <c r="A875" s="358" t="str">
        <f>IF(ISBLANK(INDEX('Policy Characteristics'!A:A,MATCH($C875,'Policy Characteristics'!$C:$C,0))),"",INDEX('Policy Characteristics'!A:A,MATCH($C875,'Policy Characteristics'!$C:$C,0)))</f>
        <v>Industry</v>
      </c>
      <c r="B875" s="358" t="str">
        <f>IF(ISBLANK(INDEX('Policy Characteristics'!B:B,MATCH($C875,'Policy Characteristics'!$C:$C,0))),"",INDEX('Policy Characteristics'!B:B,MATCH($C875,'Policy Characteristics'!$C:$C,0)))</f>
        <v>Industry Energy Efficiency Standards</v>
      </c>
      <c r="C875" s="362" t="str">
        <f t="shared" si="39"/>
        <v>Percentage Improvement in Eqpt Efficiency Standards above BAU</v>
      </c>
      <c r="D875" s="9" t="s">
        <v>3234</v>
      </c>
      <c r="E875" s="53" t="s">
        <v>2466</v>
      </c>
      <c r="F875" s="195" t="s">
        <v>3196</v>
      </c>
      <c r="G875" s="53" t="s">
        <v>2470</v>
      </c>
      <c r="H875" s="54">
        <v>1111</v>
      </c>
      <c r="I875" s="53" t="s">
        <v>46</v>
      </c>
      <c r="J875" s="360" t="str">
        <f>IF(ISBLANK(INDEX('Policy Characteristics'!D:D,MATCH($C875,'Policy Characteristics'!$C:$C,0))),"",INDEX('Policy Characteristics'!D:D,MATCH($C875,'Policy Characteristics'!$C:$C,0)))</f>
        <v>Industry Energy Efficiency Standards</v>
      </c>
      <c r="K875" s="358" t="str">
        <f>IF(ISBLANK(INDEX('Policy Characteristics'!E:E,MATCH($C875,'Policy Characteristics'!$C:$C,0))),"",INDEX('Policy Characteristics'!E:E,MATCH($C875,'Policy Characteristics'!$C:$C,0)))</f>
        <v>indst efficiency standards</v>
      </c>
      <c r="L875" s="380">
        <f>IF(ISBLANK(INDEX('Policy Characteristics'!F:F,MATCH($C875,'Policy Characteristics'!$C:$C,0))),"",INDEX('Policy Characteristics'!F:F,MATCH($C875,'Policy Characteristics'!$C:$C,0)))</f>
        <v>0</v>
      </c>
      <c r="M875" s="380">
        <f>IF(ISBLANK(INDEX('Policy Characteristics'!G:G,MATCH($C875,'Policy Characteristics'!$C:$C,0))),"",INDEX('Policy Characteristics'!G:G,MATCH($C875,'Policy Characteristics'!$C:$C,0)))</f>
        <v>0.25</v>
      </c>
      <c r="N875" s="380">
        <f>IF(ISBLANK(INDEX('Policy Characteristics'!H:H,MATCH($C875,'Policy Characteristics'!$C:$C,0))),"",INDEX('Policy Characteristics'!H:H,MATCH($C875,'Policy Characteristics'!$C:$C,0)))</f>
        <v>0.01</v>
      </c>
      <c r="O875" s="358" t="str">
        <f>IF(ISBLANK(INDEX('Policy Characteristics'!I:I,MATCH($C875,'Policy Characteristics'!$C:$C,0))),"",INDEX('Policy Characteristics'!I:I,MATCH($C875,'Policy Characteristics'!$C:$C,0)))</f>
        <v>% reduction in energy use</v>
      </c>
      <c r="P875" s="358" t="str">
        <f>IF(ISBLANK(INDEX('Policy Characteristics'!J:J,MATCH($C875,'Policy Characteristics'!$C:$C,0))),"",INDEX('Policy Characteristics'!J:J,MATCH($C875,'Policy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75" s="358" t="str">
        <f>IF(ISBLANK(INDEX('Policy Characteristics'!K:K,MATCH($C875,'Policy Characteristics'!$C:$C,0))),"",INDEX('Policy Characteristics'!K:K,MATCH($C875,'Policy Characteristics'!$C:$C,0)))</f>
        <v>industry-ag-main.html#eff-stds</v>
      </c>
      <c r="R875" s="358" t="str">
        <f>IF(ISBLANK(INDEX('Policy Characteristics'!L:L,MATCH($C875,'Policy Characteristics'!$C:$C,0))),"",INDEX('Policy Characteristics'!L:L,MATCH($C875,'Policy Characteristics'!$C:$C,0)))</f>
        <v>industry-energy-efficiency-standards.html</v>
      </c>
    </row>
    <row r="876" spans="1:18" s="5" customFormat="1" x14ac:dyDescent="0.35">
      <c r="A876" s="358" t="str">
        <f>IF(ISBLANK(INDEX('Policy Characteristics'!A:A,MATCH($C876,'Policy Characteristics'!$C:$C,0))),"",INDEX('Policy Characteristics'!A:A,MATCH($C876,'Policy Characteristics'!$C:$C,0)))</f>
        <v>Industry</v>
      </c>
      <c r="B876" s="358" t="str">
        <f>IF(ISBLANK(INDEX('Policy Characteristics'!B:B,MATCH($C876,'Policy Characteristics'!$C:$C,0))),"",INDEX('Policy Characteristics'!B:B,MATCH($C876,'Policy Characteristics'!$C:$C,0)))</f>
        <v>Industry Energy Efficiency Standards</v>
      </c>
      <c r="C876" s="362" t="str">
        <f t="shared" si="39"/>
        <v>Percentage Improvement in Eqpt Efficiency Standards above BAU</v>
      </c>
      <c r="D876" s="9" t="s">
        <v>3234</v>
      </c>
      <c r="E876" s="53" t="s">
        <v>2467</v>
      </c>
      <c r="F876" s="195" t="s">
        <v>3196</v>
      </c>
      <c r="G876" s="53" t="s">
        <v>2471</v>
      </c>
      <c r="H876" s="54">
        <v>1112</v>
      </c>
      <c r="I876" s="53" t="s">
        <v>45</v>
      </c>
      <c r="J876" s="360" t="str">
        <f>IF(ISBLANK(INDEX('Policy Characteristics'!D:D,MATCH($C876,'Policy Characteristics'!$C:$C,0))),"",INDEX('Policy Characteristics'!D:D,MATCH($C876,'Policy Characteristics'!$C:$C,0)))</f>
        <v>Industry Energy Efficiency Standards</v>
      </c>
      <c r="K876" s="358" t="str">
        <f>IF(ISBLANK(INDEX('Policy Characteristics'!E:E,MATCH($C876,'Policy Characteristics'!$C:$C,0))),"",INDEX('Policy Characteristics'!E:E,MATCH($C876,'Policy Characteristics'!$C:$C,0)))</f>
        <v>indst efficiency standards</v>
      </c>
      <c r="L876" s="380">
        <f>IF(ISBLANK(INDEX('Policy Characteristics'!F:F,MATCH($C876,'Policy Characteristics'!$C:$C,0))),"",INDEX('Policy Characteristics'!F:F,MATCH($C876,'Policy Characteristics'!$C:$C,0)))</f>
        <v>0</v>
      </c>
      <c r="M876" s="380">
        <f>IF(ISBLANK(INDEX('Policy Characteristics'!G:G,MATCH($C876,'Policy Characteristics'!$C:$C,0))),"",INDEX('Policy Characteristics'!G:G,MATCH($C876,'Policy Characteristics'!$C:$C,0)))</f>
        <v>0.25</v>
      </c>
      <c r="N876" s="380">
        <f>IF(ISBLANK(INDEX('Policy Characteristics'!H:H,MATCH($C876,'Policy Characteristics'!$C:$C,0))),"",INDEX('Policy Characteristics'!H:H,MATCH($C876,'Policy Characteristics'!$C:$C,0)))</f>
        <v>0.01</v>
      </c>
      <c r="O876" s="358" t="str">
        <f>IF(ISBLANK(INDEX('Policy Characteristics'!I:I,MATCH($C876,'Policy Characteristics'!$C:$C,0))),"",INDEX('Policy Characteristics'!I:I,MATCH($C876,'Policy Characteristics'!$C:$C,0)))</f>
        <v>% reduction in energy use</v>
      </c>
      <c r="P876" s="358" t="str">
        <f>IF(ISBLANK(INDEX('Policy Characteristics'!J:J,MATCH($C876,'Policy Characteristics'!$C:$C,0))),"",INDEX('Policy Characteristics'!J:J,MATCH($C876,'Policy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76" s="358" t="str">
        <f>IF(ISBLANK(INDEX('Policy Characteristics'!K:K,MATCH($C876,'Policy Characteristics'!$C:$C,0))),"",INDEX('Policy Characteristics'!K:K,MATCH($C876,'Policy Characteristics'!$C:$C,0)))</f>
        <v>industry-ag-main.html#eff-stds</v>
      </c>
      <c r="R876" s="358" t="str">
        <f>IF(ISBLANK(INDEX('Policy Characteristics'!L:L,MATCH($C876,'Policy Characteristics'!$C:$C,0))),"",INDEX('Policy Characteristics'!L:L,MATCH($C876,'Policy Characteristics'!$C:$C,0)))</f>
        <v>industry-energy-efficiency-standards.html</v>
      </c>
    </row>
    <row r="877" spans="1:18" s="5" customFormat="1" x14ac:dyDescent="0.35">
      <c r="A877" s="358" t="str">
        <f>IF(ISBLANK(INDEX('Policy Characteristics'!A:A,MATCH($C877,'Policy Characteristics'!$C:$C,0))),"",INDEX('Policy Characteristics'!A:A,MATCH($C877,'Policy Characteristics'!$C:$C,0)))</f>
        <v>Industry</v>
      </c>
      <c r="B877" s="358" t="str">
        <f>IF(ISBLANK(INDEX('Policy Characteristics'!B:B,MATCH($C877,'Policy Characteristics'!$C:$C,0))),"",INDEX('Policy Characteristics'!B:B,MATCH($C877,'Policy Characteristics'!$C:$C,0)))</f>
        <v>Industry Energy Efficiency Standards</v>
      </c>
      <c r="C877" s="362" t="str">
        <f t="shared" si="39"/>
        <v>Percentage Improvement in Eqpt Efficiency Standards above BAU</v>
      </c>
      <c r="D877" s="9" t="s">
        <v>3234</v>
      </c>
      <c r="E877" s="53" t="s">
        <v>2468</v>
      </c>
      <c r="F877" s="195" t="s">
        <v>3196</v>
      </c>
      <c r="G877" s="53" t="s">
        <v>2474</v>
      </c>
      <c r="H877" s="54">
        <v>1113</v>
      </c>
      <c r="I877" s="53" t="s">
        <v>46</v>
      </c>
      <c r="J877" s="360" t="str">
        <f>IF(ISBLANK(INDEX('Policy Characteristics'!D:D,MATCH($C877,'Policy Characteristics'!$C:$C,0))),"",INDEX('Policy Characteristics'!D:D,MATCH($C877,'Policy Characteristics'!$C:$C,0)))</f>
        <v>Industry Energy Efficiency Standards</v>
      </c>
      <c r="K877" s="358" t="str">
        <f>IF(ISBLANK(INDEX('Policy Characteristics'!E:E,MATCH($C877,'Policy Characteristics'!$C:$C,0))),"",INDEX('Policy Characteristics'!E:E,MATCH($C877,'Policy Characteristics'!$C:$C,0)))</f>
        <v>indst efficiency standards</v>
      </c>
      <c r="L877" s="380">
        <f>IF(ISBLANK(INDEX('Policy Characteristics'!F:F,MATCH($C877,'Policy Characteristics'!$C:$C,0))),"",INDEX('Policy Characteristics'!F:F,MATCH($C877,'Policy Characteristics'!$C:$C,0)))</f>
        <v>0</v>
      </c>
      <c r="M877" s="380">
        <f>IF(ISBLANK(INDEX('Policy Characteristics'!G:G,MATCH($C877,'Policy Characteristics'!$C:$C,0))),"",INDEX('Policy Characteristics'!G:G,MATCH($C877,'Policy Characteristics'!$C:$C,0)))</f>
        <v>0.25</v>
      </c>
      <c r="N877" s="380">
        <f>IF(ISBLANK(INDEX('Policy Characteristics'!H:H,MATCH($C877,'Policy Characteristics'!$C:$C,0))),"",INDEX('Policy Characteristics'!H:H,MATCH($C877,'Policy Characteristics'!$C:$C,0)))</f>
        <v>0.01</v>
      </c>
      <c r="O877" s="358" t="str">
        <f>IF(ISBLANK(INDEX('Policy Characteristics'!I:I,MATCH($C877,'Policy Characteristics'!$C:$C,0))),"",INDEX('Policy Characteristics'!I:I,MATCH($C877,'Policy Characteristics'!$C:$C,0)))</f>
        <v>% reduction in energy use</v>
      </c>
      <c r="P877" s="358" t="str">
        <f>IF(ISBLANK(INDEX('Policy Characteristics'!J:J,MATCH($C877,'Policy Characteristics'!$C:$C,0))),"",INDEX('Policy Characteristics'!J:J,MATCH($C877,'Policy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77" s="358" t="str">
        <f>IF(ISBLANK(INDEX('Policy Characteristics'!K:K,MATCH($C877,'Policy Characteristics'!$C:$C,0))),"",INDEX('Policy Characteristics'!K:K,MATCH($C877,'Policy Characteristics'!$C:$C,0)))</f>
        <v>industry-ag-main.html#eff-stds</v>
      </c>
      <c r="R877" s="358" t="str">
        <f>IF(ISBLANK(INDEX('Policy Characteristics'!L:L,MATCH($C877,'Policy Characteristics'!$C:$C,0))),"",INDEX('Policy Characteristics'!L:L,MATCH($C877,'Policy Characteristics'!$C:$C,0)))</f>
        <v>industry-energy-efficiency-standards.html</v>
      </c>
    </row>
    <row r="878" spans="1:18" s="5" customFormat="1" x14ac:dyDescent="0.35">
      <c r="A878" s="358" t="str">
        <f>IF(ISBLANK(INDEX('Policy Characteristics'!A:A,MATCH($C878,'Policy Characteristics'!$C:$C,0))),"",INDEX('Policy Characteristics'!A:A,MATCH($C878,'Policy Characteristics'!$C:$C,0)))</f>
        <v>Industry</v>
      </c>
      <c r="B878" s="358" t="str">
        <f>IF(ISBLANK(INDEX('Policy Characteristics'!B:B,MATCH($C878,'Policy Characteristics'!$C:$C,0))),"",INDEX('Policy Characteristics'!B:B,MATCH($C878,'Policy Characteristics'!$C:$C,0)))</f>
        <v>Industry Energy Efficiency Standards</v>
      </c>
      <c r="C878" s="362" t="str">
        <f t="shared" si="39"/>
        <v>Percentage Improvement in Eqpt Efficiency Standards above BAU</v>
      </c>
      <c r="D878" s="9" t="s">
        <v>3234</v>
      </c>
      <c r="E878" s="53" t="s">
        <v>2805</v>
      </c>
      <c r="F878" s="195" t="s">
        <v>3196</v>
      </c>
      <c r="G878" s="53" t="s">
        <v>2808</v>
      </c>
      <c r="H878" s="54">
        <v>1114</v>
      </c>
      <c r="I878" s="53" t="s">
        <v>46</v>
      </c>
      <c r="J878" s="360" t="str">
        <f>IF(ISBLANK(INDEX('Policy Characteristics'!D:D,MATCH($C878,'Policy Characteristics'!$C:$C,0))),"",INDEX('Policy Characteristics'!D:D,MATCH($C878,'Policy Characteristics'!$C:$C,0)))</f>
        <v>Industry Energy Efficiency Standards</v>
      </c>
      <c r="K878" s="358" t="str">
        <f>IF(ISBLANK(INDEX('Policy Characteristics'!E:E,MATCH($C878,'Policy Characteristics'!$C:$C,0))),"",INDEX('Policy Characteristics'!E:E,MATCH($C878,'Policy Characteristics'!$C:$C,0)))</f>
        <v>indst efficiency standards</v>
      </c>
      <c r="L878" s="380">
        <f>IF(ISBLANK(INDEX('Policy Characteristics'!F:F,MATCH($C878,'Policy Characteristics'!$C:$C,0))),"",INDEX('Policy Characteristics'!F:F,MATCH($C878,'Policy Characteristics'!$C:$C,0)))</f>
        <v>0</v>
      </c>
      <c r="M878" s="380">
        <f>IF(ISBLANK(INDEX('Policy Characteristics'!G:G,MATCH($C878,'Policy Characteristics'!$C:$C,0))),"",INDEX('Policy Characteristics'!G:G,MATCH($C878,'Policy Characteristics'!$C:$C,0)))</f>
        <v>0.25</v>
      </c>
      <c r="N878" s="380">
        <f>IF(ISBLANK(INDEX('Policy Characteristics'!H:H,MATCH($C878,'Policy Characteristics'!$C:$C,0))),"",INDEX('Policy Characteristics'!H:H,MATCH($C878,'Policy Characteristics'!$C:$C,0)))</f>
        <v>0.01</v>
      </c>
      <c r="O878" s="358" t="str">
        <f>IF(ISBLANK(INDEX('Policy Characteristics'!I:I,MATCH($C878,'Policy Characteristics'!$C:$C,0))),"",INDEX('Policy Characteristics'!I:I,MATCH($C878,'Policy Characteristics'!$C:$C,0)))</f>
        <v>% reduction in energy use</v>
      </c>
      <c r="P878" s="358" t="str">
        <f>IF(ISBLANK(INDEX('Policy Characteristics'!J:J,MATCH($C878,'Policy Characteristics'!$C:$C,0))),"",INDEX('Policy Characteristics'!J:J,MATCH($C878,'Policy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78" s="358" t="str">
        <f>IF(ISBLANK(INDEX('Policy Characteristics'!K:K,MATCH($C878,'Policy Characteristics'!$C:$C,0))),"",INDEX('Policy Characteristics'!K:K,MATCH($C878,'Policy Characteristics'!$C:$C,0)))</f>
        <v>industry-ag-main.html#eff-stds</v>
      </c>
      <c r="R878" s="358" t="str">
        <f>IF(ISBLANK(INDEX('Policy Characteristics'!L:L,MATCH($C878,'Policy Characteristics'!$C:$C,0))),"",INDEX('Policy Characteristics'!L:L,MATCH($C878,'Policy Characteristics'!$C:$C,0)))</f>
        <v>industry-energy-efficiency-standards.html</v>
      </c>
    </row>
    <row r="879" spans="1:18" s="5" customFormat="1" x14ac:dyDescent="0.35">
      <c r="A879" s="358" t="str">
        <f>IF(ISBLANK(INDEX('Policy Characteristics'!A:A,MATCH($C879,'Policy Characteristics'!$C:$C,0))),"",INDEX('Policy Characteristics'!A:A,MATCH($C879,'Policy Characteristics'!$C:$C,0)))</f>
        <v>Industry</v>
      </c>
      <c r="B879" s="358" t="str">
        <f>IF(ISBLANK(INDEX('Policy Characteristics'!B:B,MATCH($C879,'Policy Characteristics'!$C:$C,0))),"",INDEX('Policy Characteristics'!B:B,MATCH($C879,'Policy Characteristics'!$C:$C,0)))</f>
        <v>Industry Energy Efficiency Standards</v>
      </c>
      <c r="C879" s="362" t="str">
        <f t="shared" si="39"/>
        <v>Percentage Improvement in Eqpt Efficiency Standards above BAU</v>
      </c>
      <c r="D879" s="9" t="s">
        <v>3234</v>
      </c>
      <c r="E879" s="53" t="s">
        <v>2806</v>
      </c>
      <c r="F879" s="195" t="s">
        <v>3196</v>
      </c>
      <c r="G879" s="53" t="s">
        <v>2810</v>
      </c>
      <c r="H879" s="54">
        <v>1115</v>
      </c>
      <c r="I879" s="53" t="s">
        <v>46</v>
      </c>
      <c r="J879" s="360" t="str">
        <f>IF(ISBLANK(INDEX('Policy Characteristics'!D:D,MATCH($C879,'Policy Characteristics'!$C:$C,0))),"",INDEX('Policy Characteristics'!D:D,MATCH($C879,'Policy Characteristics'!$C:$C,0)))</f>
        <v>Industry Energy Efficiency Standards</v>
      </c>
      <c r="K879" s="358" t="str">
        <f>IF(ISBLANK(INDEX('Policy Characteristics'!E:E,MATCH($C879,'Policy Characteristics'!$C:$C,0))),"",INDEX('Policy Characteristics'!E:E,MATCH($C879,'Policy Characteristics'!$C:$C,0)))</f>
        <v>indst efficiency standards</v>
      </c>
      <c r="L879" s="380">
        <f>IF(ISBLANK(INDEX('Policy Characteristics'!F:F,MATCH($C879,'Policy Characteristics'!$C:$C,0))),"",INDEX('Policy Characteristics'!F:F,MATCH($C879,'Policy Characteristics'!$C:$C,0)))</f>
        <v>0</v>
      </c>
      <c r="M879" s="380">
        <f>IF(ISBLANK(INDEX('Policy Characteristics'!G:G,MATCH($C879,'Policy Characteristics'!$C:$C,0))),"",INDEX('Policy Characteristics'!G:G,MATCH($C879,'Policy Characteristics'!$C:$C,0)))</f>
        <v>0.25</v>
      </c>
      <c r="N879" s="380">
        <f>IF(ISBLANK(INDEX('Policy Characteristics'!H:H,MATCH($C879,'Policy Characteristics'!$C:$C,0))),"",INDEX('Policy Characteristics'!H:H,MATCH($C879,'Policy Characteristics'!$C:$C,0)))</f>
        <v>0.01</v>
      </c>
      <c r="O879" s="358" t="str">
        <f>IF(ISBLANK(INDEX('Policy Characteristics'!I:I,MATCH($C879,'Policy Characteristics'!$C:$C,0))),"",INDEX('Policy Characteristics'!I:I,MATCH($C879,'Policy Characteristics'!$C:$C,0)))</f>
        <v>% reduction in energy use</v>
      </c>
      <c r="P879" s="358" t="str">
        <f>IF(ISBLANK(INDEX('Policy Characteristics'!J:J,MATCH($C879,'Policy Characteristics'!$C:$C,0))),"",INDEX('Policy Characteristics'!J:J,MATCH($C879,'Policy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79" s="358" t="str">
        <f>IF(ISBLANK(INDEX('Policy Characteristics'!K:K,MATCH($C879,'Policy Characteristics'!$C:$C,0))),"",INDEX('Policy Characteristics'!K:K,MATCH($C879,'Policy Characteristics'!$C:$C,0)))</f>
        <v>industry-ag-main.html#eff-stds</v>
      </c>
      <c r="R879" s="358" t="str">
        <f>IF(ISBLANK(INDEX('Policy Characteristics'!L:L,MATCH($C879,'Policy Characteristics'!$C:$C,0))),"",INDEX('Policy Characteristics'!L:L,MATCH($C879,'Policy Characteristics'!$C:$C,0)))</f>
        <v>industry-energy-efficiency-standards.html</v>
      </c>
    </row>
    <row r="880" spans="1:18" s="5" customFormat="1" x14ac:dyDescent="0.35">
      <c r="A880" s="358" t="str">
        <f>IF(ISBLANK(INDEX('Policy Characteristics'!A:A,MATCH($C880,'Policy Characteristics'!$C:$C,0))),"",INDEX('Policy Characteristics'!A:A,MATCH($C880,'Policy Characteristics'!$C:$C,0)))</f>
        <v>Industry</v>
      </c>
      <c r="B880" s="358" t="str">
        <f>IF(ISBLANK(INDEX('Policy Characteristics'!B:B,MATCH($C880,'Policy Characteristics'!$C:$C,0))),"",INDEX('Policy Characteristics'!B:B,MATCH($C880,'Policy Characteristics'!$C:$C,0)))</f>
        <v>Industry Energy Efficiency Standards</v>
      </c>
      <c r="C880" s="362" t="str">
        <f t="shared" si="39"/>
        <v>Percentage Improvement in Eqpt Efficiency Standards above BAU</v>
      </c>
      <c r="D880" s="9" t="s">
        <v>3234</v>
      </c>
      <c r="E880" s="53" t="s">
        <v>2807</v>
      </c>
      <c r="F880" s="195" t="s">
        <v>3196</v>
      </c>
      <c r="G880" s="53" t="s">
        <v>2811</v>
      </c>
      <c r="H880" s="54">
        <v>1116</v>
      </c>
      <c r="I880" s="53" t="s">
        <v>45</v>
      </c>
      <c r="J880" s="360" t="str">
        <f>IF(ISBLANK(INDEX('Policy Characteristics'!D:D,MATCH($C880,'Policy Characteristics'!$C:$C,0))),"",INDEX('Policy Characteristics'!D:D,MATCH($C880,'Policy Characteristics'!$C:$C,0)))</f>
        <v>Industry Energy Efficiency Standards</v>
      </c>
      <c r="K880" s="358" t="str">
        <f>IF(ISBLANK(INDEX('Policy Characteristics'!E:E,MATCH($C880,'Policy Characteristics'!$C:$C,0))),"",INDEX('Policy Characteristics'!E:E,MATCH($C880,'Policy Characteristics'!$C:$C,0)))</f>
        <v>indst efficiency standards</v>
      </c>
      <c r="L880" s="380">
        <f>IF(ISBLANK(INDEX('Policy Characteristics'!F:F,MATCH($C880,'Policy Characteristics'!$C:$C,0))),"",INDEX('Policy Characteristics'!F:F,MATCH($C880,'Policy Characteristics'!$C:$C,0)))</f>
        <v>0</v>
      </c>
      <c r="M880" s="380">
        <f>IF(ISBLANK(INDEX('Policy Characteristics'!G:G,MATCH($C880,'Policy Characteristics'!$C:$C,0))),"",INDEX('Policy Characteristics'!G:G,MATCH($C880,'Policy Characteristics'!$C:$C,0)))</f>
        <v>0.25</v>
      </c>
      <c r="N880" s="380">
        <f>IF(ISBLANK(INDEX('Policy Characteristics'!H:H,MATCH($C880,'Policy Characteristics'!$C:$C,0))),"",INDEX('Policy Characteristics'!H:H,MATCH($C880,'Policy Characteristics'!$C:$C,0)))</f>
        <v>0.01</v>
      </c>
      <c r="O880" s="358" t="str">
        <f>IF(ISBLANK(INDEX('Policy Characteristics'!I:I,MATCH($C880,'Policy Characteristics'!$C:$C,0))),"",INDEX('Policy Characteristics'!I:I,MATCH($C880,'Policy Characteristics'!$C:$C,0)))</f>
        <v>% reduction in energy use</v>
      </c>
      <c r="P880" s="358" t="str">
        <f>IF(ISBLANK(INDEX('Policy Characteristics'!J:J,MATCH($C880,'Policy Characteristics'!$C:$C,0))),"",INDEX('Policy Characteristics'!J:J,MATCH($C880,'Policy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80" s="358" t="str">
        <f>IF(ISBLANK(INDEX('Policy Characteristics'!K:K,MATCH($C880,'Policy Characteristics'!$C:$C,0))),"",INDEX('Policy Characteristics'!K:K,MATCH($C880,'Policy Characteristics'!$C:$C,0)))</f>
        <v>industry-ag-main.html#eff-stds</v>
      </c>
      <c r="R880" s="358" t="str">
        <f>IF(ISBLANK(INDEX('Policy Characteristics'!L:L,MATCH($C880,'Policy Characteristics'!$C:$C,0))),"",INDEX('Policy Characteristics'!L:L,MATCH($C880,'Policy Characteristics'!$C:$C,0)))</f>
        <v>industry-energy-efficiency-standards.html</v>
      </c>
    </row>
    <row r="881" spans="1:18" s="5" customFormat="1" x14ac:dyDescent="0.35">
      <c r="A881" s="358" t="str">
        <f>IF(ISBLANK(INDEX('Policy Characteristics'!A:A,MATCH($C881,'Policy Characteristics'!$C:$C,0))),"",INDEX('Policy Characteristics'!A:A,MATCH($C881,'Policy Characteristics'!$C:$C,0)))</f>
        <v>Industry</v>
      </c>
      <c r="B881" s="358" t="str">
        <f>IF(ISBLANK(INDEX('Policy Characteristics'!B:B,MATCH($C881,'Policy Characteristics'!$C:$C,0))),"",INDEX('Policy Characteristics'!B:B,MATCH($C881,'Policy Characteristics'!$C:$C,0)))</f>
        <v>Industry Energy Efficiency Standards</v>
      </c>
      <c r="C881" s="362" t="str">
        <f t="shared" si="39"/>
        <v>Percentage Improvement in Eqpt Efficiency Standards above BAU</v>
      </c>
      <c r="D881" s="9" t="s">
        <v>3234</v>
      </c>
      <c r="E881" s="53" t="s">
        <v>2804</v>
      </c>
      <c r="F881" s="195" t="s">
        <v>3196</v>
      </c>
      <c r="G881" s="53" t="s">
        <v>2809</v>
      </c>
      <c r="H881" s="54">
        <v>1117</v>
      </c>
      <c r="I881" s="53" t="s">
        <v>46</v>
      </c>
      <c r="J881" s="360" t="str">
        <f>IF(ISBLANK(INDEX('Policy Characteristics'!D:D,MATCH($C881,'Policy Characteristics'!$C:$C,0))),"",INDEX('Policy Characteristics'!D:D,MATCH($C881,'Policy Characteristics'!$C:$C,0)))</f>
        <v>Industry Energy Efficiency Standards</v>
      </c>
      <c r="K881" s="358" t="str">
        <f>IF(ISBLANK(INDEX('Policy Characteristics'!E:E,MATCH($C881,'Policy Characteristics'!$C:$C,0))),"",INDEX('Policy Characteristics'!E:E,MATCH($C881,'Policy Characteristics'!$C:$C,0)))</f>
        <v>indst efficiency standards</v>
      </c>
      <c r="L881" s="380">
        <f>IF(ISBLANK(INDEX('Policy Characteristics'!F:F,MATCH($C881,'Policy Characteristics'!$C:$C,0))),"",INDEX('Policy Characteristics'!F:F,MATCH($C881,'Policy Characteristics'!$C:$C,0)))</f>
        <v>0</v>
      </c>
      <c r="M881" s="380">
        <f>IF(ISBLANK(INDEX('Policy Characteristics'!G:G,MATCH($C881,'Policy Characteristics'!$C:$C,0))),"",INDEX('Policy Characteristics'!G:G,MATCH($C881,'Policy Characteristics'!$C:$C,0)))</f>
        <v>0.25</v>
      </c>
      <c r="N881" s="380">
        <f>IF(ISBLANK(INDEX('Policy Characteristics'!H:H,MATCH($C881,'Policy Characteristics'!$C:$C,0))),"",INDEX('Policy Characteristics'!H:H,MATCH($C881,'Policy Characteristics'!$C:$C,0)))</f>
        <v>0.01</v>
      </c>
      <c r="O881" s="358" t="str">
        <f>IF(ISBLANK(INDEX('Policy Characteristics'!I:I,MATCH($C881,'Policy Characteristics'!$C:$C,0))),"",INDEX('Policy Characteristics'!I:I,MATCH($C881,'Policy Characteristics'!$C:$C,0)))</f>
        <v>% reduction in energy use</v>
      </c>
      <c r="P881" s="358" t="str">
        <f>IF(ISBLANK(INDEX('Policy Characteristics'!J:J,MATCH($C881,'Policy Characteristics'!$C:$C,0))),"",INDEX('Policy Characteristics'!J:J,MATCH($C881,'Policy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81" s="358" t="str">
        <f>IF(ISBLANK(INDEX('Policy Characteristics'!K:K,MATCH($C881,'Policy Characteristics'!$C:$C,0))),"",INDEX('Policy Characteristics'!K:K,MATCH($C881,'Policy Characteristics'!$C:$C,0)))</f>
        <v>industry-ag-main.html#eff-stds</v>
      </c>
      <c r="R881" s="358" t="str">
        <f>IF(ISBLANK(INDEX('Policy Characteristics'!L:L,MATCH($C881,'Policy Characteristics'!$C:$C,0))),"",INDEX('Policy Characteristics'!L:L,MATCH($C881,'Policy Characteristics'!$C:$C,0)))</f>
        <v>industry-energy-efficiency-standards.html</v>
      </c>
    </row>
    <row r="882" spans="1:18" s="5" customFormat="1" x14ac:dyDescent="0.35">
      <c r="A882" s="358" t="str">
        <f>IF(ISBLANK(INDEX('Policy Characteristics'!A:A,MATCH($C882,'Policy Characteristics'!$C:$C,0))),"",INDEX('Policy Characteristics'!A:A,MATCH($C882,'Policy Characteristics'!$C:$C,0)))</f>
        <v>Industry</v>
      </c>
      <c r="B882" s="358" t="str">
        <f>IF(ISBLANK(INDEX('Policy Characteristics'!B:B,MATCH($C882,'Policy Characteristics'!$C:$C,0))),"",INDEX('Policy Characteristics'!B:B,MATCH($C882,'Policy Characteristics'!$C:$C,0)))</f>
        <v>Industry Energy Efficiency Standards</v>
      </c>
      <c r="C882" s="362" t="str">
        <f t="shared" si="39"/>
        <v>Percentage Improvement in Eqpt Efficiency Standards above BAU</v>
      </c>
      <c r="D882" s="9" t="s">
        <v>3235</v>
      </c>
      <c r="E882" s="53" t="s">
        <v>2463</v>
      </c>
      <c r="F882" s="195" t="s">
        <v>3197</v>
      </c>
      <c r="G882" s="53" t="s">
        <v>2469</v>
      </c>
      <c r="H882" s="54">
        <v>1118</v>
      </c>
      <c r="I882" s="53" t="s">
        <v>45</v>
      </c>
      <c r="J882" s="360" t="str">
        <f>IF(ISBLANK(INDEX('Policy Characteristics'!D:D,MATCH($C882,'Policy Characteristics'!$C:$C,0))),"",INDEX('Policy Characteristics'!D:D,MATCH($C882,'Policy Characteristics'!$C:$C,0)))</f>
        <v>Industry Energy Efficiency Standards</v>
      </c>
      <c r="K882" s="358" t="str">
        <f>IF(ISBLANK(INDEX('Policy Characteristics'!E:E,MATCH($C882,'Policy Characteristics'!$C:$C,0))),"",INDEX('Policy Characteristics'!E:E,MATCH($C882,'Policy Characteristics'!$C:$C,0)))</f>
        <v>indst efficiency standards</v>
      </c>
      <c r="L882" s="380">
        <f>IF(ISBLANK(INDEX('Policy Characteristics'!F:F,MATCH($C882,'Policy Characteristics'!$C:$C,0))),"",INDEX('Policy Characteristics'!F:F,MATCH($C882,'Policy Characteristics'!$C:$C,0)))</f>
        <v>0</v>
      </c>
      <c r="M882" s="380">
        <f>IF(ISBLANK(INDEX('Policy Characteristics'!G:G,MATCH($C882,'Policy Characteristics'!$C:$C,0))),"",INDEX('Policy Characteristics'!G:G,MATCH($C882,'Policy Characteristics'!$C:$C,0)))</f>
        <v>0.25</v>
      </c>
      <c r="N882" s="380">
        <f>IF(ISBLANK(INDEX('Policy Characteristics'!H:H,MATCH($C882,'Policy Characteristics'!$C:$C,0))),"",INDEX('Policy Characteristics'!H:H,MATCH($C882,'Policy Characteristics'!$C:$C,0)))</f>
        <v>0.01</v>
      </c>
      <c r="O882" s="358" t="str">
        <f>IF(ISBLANK(INDEX('Policy Characteristics'!I:I,MATCH($C882,'Policy Characteristics'!$C:$C,0))),"",INDEX('Policy Characteristics'!I:I,MATCH($C882,'Policy Characteristics'!$C:$C,0)))</f>
        <v>% reduction in energy use</v>
      </c>
      <c r="P882" s="358" t="str">
        <f>IF(ISBLANK(INDEX('Policy Characteristics'!J:J,MATCH($C882,'Policy Characteristics'!$C:$C,0))),"",INDEX('Policy Characteristics'!J:J,MATCH($C882,'Policy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82" s="358" t="str">
        <f>IF(ISBLANK(INDEX('Policy Characteristics'!K:K,MATCH($C882,'Policy Characteristics'!$C:$C,0))),"",INDEX('Policy Characteristics'!K:K,MATCH($C882,'Policy Characteristics'!$C:$C,0)))</f>
        <v>industry-ag-main.html#eff-stds</v>
      </c>
      <c r="R882" s="358" t="str">
        <f>IF(ISBLANK(INDEX('Policy Characteristics'!L:L,MATCH($C882,'Policy Characteristics'!$C:$C,0))),"",INDEX('Policy Characteristics'!L:L,MATCH($C882,'Policy Characteristics'!$C:$C,0)))</f>
        <v>industry-energy-efficiency-standards.html</v>
      </c>
    </row>
    <row r="883" spans="1:18" s="5" customFormat="1" x14ac:dyDescent="0.35">
      <c r="A883" s="358" t="str">
        <f>IF(ISBLANK(INDEX('Policy Characteristics'!A:A,MATCH($C883,'Policy Characteristics'!$C:$C,0))),"",INDEX('Policy Characteristics'!A:A,MATCH($C883,'Policy Characteristics'!$C:$C,0)))</f>
        <v>Industry</v>
      </c>
      <c r="B883" s="358" t="str">
        <f>IF(ISBLANK(INDEX('Policy Characteristics'!B:B,MATCH($C883,'Policy Characteristics'!$C:$C,0))),"",INDEX('Policy Characteristics'!B:B,MATCH($C883,'Policy Characteristics'!$C:$C,0)))</f>
        <v>Industry Energy Efficiency Standards</v>
      </c>
      <c r="C883" s="362" t="str">
        <f t="shared" si="39"/>
        <v>Percentage Improvement in Eqpt Efficiency Standards above BAU</v>
      </c>
      <c r="D883" s="9" t="s">
        <v>3235</v>
      </c>
      <c r="E883" s="53" t="s">
        <v>2464</v>
      </c>
      <c r="F883" s="195" t="s">
        <v>3197</v>
      </c>
      <c r="G883" s="53" t="s">
        <v>2472</v>
      </c>
      <c r="H883" s="54">
        <v>1119</v>
      </c>
      <c r="I883" s="53" t="s">
        <v>46</v>
      </c>
      <c r="J883" s="360" t="str">
        <f>IF(ISBLANK(INDEX('Policy Characteristics'!D:D,MATCH($C883,'Policy Characteristics'!$C:$C,0))),"",INDEX('Policy Characteristics'!D:D,MATCH($C883,'Policy Characteristics'!$C:$C,0)))</f>
        <v>Industry Energy Efficiency Standards</v>
      </c>
      <c r="K883" s="358" t="str">
        <f>IF(ISBLANK(INDEX('Policy Characteristics'!E:E,MATCH($C883,'Policy Characteristics'!$C:$C,0))),"",INDEX('Policy Characteristics'!E:E,MATCH($C883,'Policy Characteristics'!$C:$C,0)))</f>
        <v>indst efficiency standards</v>
      </c>
      <c r="L883" s="380">
        <f>IF(ISBLANK(INDEX('Policy Characteristics'!F:F,MATCH($C883,'Policy Characteristics'!$C:$C,0))),"",INDEX('Policy Characteristics'!F:F,MATCH($C883,'Policy Characteristics'!$C:$C,0)))</f>
        <v>0</v>
      </c>
      <c r="M883" s="380">
        <f>IF(ISBLANK(INDEX('Policy Characteristics'!G:G,MATCH($C883,'Policy Characteristics'!$C:$C,0))),"",INDEX('Policy Characteristics'!G:G,MATCH($C883,'Policy Characteristics'!$C:$C,0)))</f>
        <v>0.25</v>
      </c>
      <c r="N883" s="380">
        <f>IF(ISBLANK(INDEX('Policy Characteristics'!H:H,MATCH($C883,'Policy Characteristics'!$C:$C,0))),"",INDEX('Policy Characteristics'!H:H,MATCH($C883,'Policy Characteristics'!$C:$C,0)))</f>
        <v>0.01</v>
      </c>
      <c r="O883" s="358" t="str">
        <f>IF(ISBLANK(INDEX('Policy Characteristics'!I:I,MATCH($C883,'Policy Characteristics'!$C:$C,0))),"",INDEX('Policy Characteristics'!I:I,MATCH($C883,'Policy Characteristics'!$C:$C,0)))</f>
        <v>% reduction in energy use</v>
      </c>
      <c r="P883" s="358" t="str">
        <f>IF(ISBLANK(INDEX('Policy Characteristics'!J:J,MATCH($C883,'Policy Characteristics'!$C:$C,0))),"",INDEX('Policy Characteristics'!J:J,MATCH($C883,'Policy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83" s="358" t="str">
        <f>IF(ISBLANK(INDEX('Policy Characteristics'!K:K,MATCH($C883,'Policy Characteristics'!$C:$C,0))),"",INDEX('Policy Characteristics'!K:K,MATCH($C883,'Policy Characteristics'!$C:$C,0)))</f>
        <v>industry-ag-main.html#eff-stds</v>
      </c>
      <c r="R883" s="358" t="str">
        <f>IF(ISBLANK(INDEX('Policy Characteristics'!L:L,MATCH($C883,'Policy Characteristics'!$C:$C,0))),"",INDEX('Policy Characteristics'!L:L,MATCH($C883,'Policy Characteristics'!$C:$C,0)))</f>
        <v>industry-energy-efficiency-standards.html</v>
      </c>
    </row>
    <row r="884" spans="1:18" s="5" customFormat="1" x14ac:dyDescent="0.35">
      <c r="A884" s="358" t="str">
        <f>IF(ISBLANK(INDEX('Policy Characteristics'!A:A,MATCH($C884,'Policy Characteristics'!$C:$C,0))),"",INDEX('Policy Characteristics'!A:A,MATCH($C884,'Policy Characteristics'!$C:$C,0)))</f>
        <v>Industry</v>
      </c>
      <c r="B884" s="358" t="str">
        <f>IF(ISBLANK(INDEX('Policy Characteristics'!B:B,MATCH($C884,'Policy Characteristics'!$C:$C,0))),"",INDEX('Policy Characteristics'!B:B,MATCH($C884,'Policy Characteristics'!$C:$C,0)))</f>
        <v>Industry Energy Efficiency Standards</v>
      </c>
      <c r="C884" s="362" t="str">
        <f t="shared" si="39"/>
        <v>Percentage Improvement in Eqpt Efficiency Standards above BAU</v>
      </c>
      <c r="D884" s="9" t="s">
        <v>3235</v>
      </c>
      <c r="E884" s="53" t="s">
        <v>2465</v>
      </c>
      <c r="F884" s="195" t="s">
        <v>3197</v>
      </c>
      <c r="G884" s="53" t="s">
        <v>2473</v>
      </c>
      <c r="H884" s="54">
        <v>1120</v>
      </c>
      <c r="I884" s="53" t="s">
        <v>45</v>
      </c>
      <c r="J884" s="360" t="str">
        <f>IF(ISBLANK(INDEX('Policy Characteristics'!D:D,MATCH($C884,'Policy Characteristics'!$C:$C,0))),"",INDEX('Policy Characteristics'!D:D,MATCH($C884,'Policy Characteristics'!$C:$C,0)))</f>
        <v>Industry Energy Efficiency Standards</v>
      </c>
      <c r="K884" s="358" t="str">
        <f>IF(ISBLANK(INDEX('Policy Characteristics'!E:E,MATCH($C884,'Policy Characteristics'!$C:$C,0))),"",INDEX('Policy Characteristics'!E:E,MATCH($C884,'Policy Characteristics'!$C:$C,0)))</f>
        <v>indst efficiency standards</v>
      </c>
      <c r="L884" s="380">
        <f>IF(ISBLANK(INDEX('Policy Characteristics'!F:F,MATCH($C884,'Policy Characteristics'!$C:$C,0))),"",INDEX('Policy Characteristics'!F:F,MATCH($C884,'Policy Characteristics'!$C:$C,0)))</f>
        <v>0</v>
      </c>
      <c r="M884" s="380">
        <f>IF(ISBLANK(INDEX('Policy Characteristics'!G:G,MATCH($C884,'Policy Characteristics'!$C:$C,0))),"",INDEX('Policy Characteristics'!G:G,MATCH($C884,'Policy Characteristics'!$C:$C,0)))</f>
        <v>0.25</v>
      </c>
      <c r="N884" s="380">
        <f>IF(ISBLANK(INDEX('Policy Characteristics'!H:H,MATCH($C884,'Policy Characteristics'!$C:$C,0))),"",INDEX('Policy Characteristics'!H:H,MATCH($C884,'Policy Characteristics'!$C:$C,0)))</f>
        <v>0.01</v>
      </c>
      <c r="O884" s="358" t="str">
        <f>IF(ISBLANK(INDEX('Policy Characteristics'!I:I,MATCH($C884,'Policy Characteristics'!$C:$C,0))),"",INDEX('Policy Characteristics'!I:I,MATCH($C884,'Policy Characteristics'!$C:$C,0)))</f>
        <v>% reduction in energy use</v>
      </c>
      <c r="P884" s="358" t="str">
        <f>IF(ISBLANK(INDEX('Policy Characteristics'!J:J,MATCH($C884,'Policy Characteristics'!$C:$C,0))),"",INDEX('Policy Characteristics'!J:J,MATCH($C884,'Policy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84" s="358" t="str">
        <f>IF(ISBLANK(INDEX('Policy Characteristics'!K:K,MATCH($C884,'Policy Characteristics'!$C:$C,0))),"",INDEX('Policy Characteristics'!K:K,MATCH($C884,'Policy Characteristics'!$C:$C,0)))</f>
        <v>industry-ag-main.html#eff-stds</v>
      </c>
      <c r="R884" s="358" t="str">
        <f>IF(ISBLANK(INDEX('Policy Characteristics'!L:L,MATCH($C884,'Policy Characteristics'!$C:$C,0))),"",INDEX('Policy Characteristics'!L:L,MATCH($C884,'Policy Characteristics'!$C:$C,0)))</f>
        <v>industry-energy-efficiency-standards.html</v>
      </c>
    </row>
    <row r="885" spans="1:18" s="5" customFormat="1" x14ac:dyDescent="0.35">
      <c r="A885" s="358" t="str">
        <f>IF(ISBLANK(INDEX('Policy Characteristics'!A:A,MATCH($C885,'Policy Characteristics'!$C:$C,0))),"",INDEX('Policy Characteristics'!A:A,MATCH($C885,'Policy Characteristics'!$C:$C,0)))</f>
        <v>Industry</v>
      </c>
      <c r="B885" s="358" t="str">
        <f>IF(ISBLANK(INDEX('Policy Characteristics'!B:B,MATCH($C885,'Policy Characteristics'!$C:$C,0))),"",INDEX('Policy Characteristics'!B:B,MATCH($C885,'Policy Characteristics'!$C:$C,0)))</f>
        <v>Industry Energy Efficiency Standards</v>
      </c>
      <c r="C885" s="362" t="str">
        <f t="shared" si="39"/>
        <v>Percentage Improvement in Eqpt Efficiency Standards above BAU</v>
      </c>
      <c r="D885" s="9" t="s">
        <v>3235</v>
      </c>
      <c r="E885" s="53" t="s">
        <v>2466</v>
      </c>
      <c r="F885" s="195" t="s">
        <v>3197</v>
      </c>
      <c r="G885" s="53" t="s">
        <v>2470</v>
      </c>
      <c r="H885" s="54">
        <v>1121</v>
      </c>
      <c r="I885" s="53" t="s">
        <v>46</v>
      </c>
      <c r="J885" s="360" t="str">
        <f>IF(ISBLANK(INDEX('Policy Characteristics'!D:D,MATCH($C885,'Policy Characteristics'!$C:$C,0))),"",INDEX('Policy Characteristics'!D:D,MATCH($C885,'Policy Characteristics'!$C:$C,0)))</f>
        <v>Industry Energy Efficiency Standards</v>
      </c>
      <c r="K885" s="358" t="str">
        <f>IF(ISBLANK(INDEX('Policy Characteristics'!E:E,MATCH($C885,'Policy Characteristics'!$C:$C,0))),"",INDEX('Policy Characteristics'!E:E,MATCH($C885,'Policy Characteristics'!$C:$C,0)))</f>
        <v>indst efficiency standards</v>
      </c>
      <c r="L885" s="380">
        <f>IF(ISBLANK(INDEX('Policy Characteristics'!F:F,MATCH($C885,'Policy Characteristics'!$C:$C,0))),"",INDEX('Policy Characteristics'!F:F,MATCH($C885,'Policy Characteristics'!$C:$C,0)))</f>
        <v>0</v>
      </c>
      <c r="M885" s="380">
        <f>IF(ISBLANK(INDEX('Policy Characteristics'!G:G,MATCH($C885,'Policy Characteristics'!$C:$C,0))),"",INDEX('Policy Characteristics'!G:G,MATCH($C885,'Policy Characteristics'!$C:$C,0)))</f>
        <v>0.25</v>
      </c>
      <c r="N885" s="380">
        <f>IF(ISBLANK(INDEX('Policy Characteristics'!H:H,MATCH($C885,'Policy Characteristics'!$C:$C,0))),"",INDEX('Policy Characteristics'!H:H,MATCH($C885,'Policy Characteristics'!$C:$C,0)))</f>
        <v>0.01</v>
      </c>
      <c r="O885" s="358" t="str">
        <f>IF(ISBLANK(INDEX('Policy Characteristics'!I:I,MATCH($C885,'Policy Characteristics'!$C:$C,0))),"",INDEX('Policy Characteristics'!I:I,MATCH($C885,'Policy Characteristics'!$C:$C,0)))</f>
        <v>% reduction in energy use</v>
      </c>
      <c r="P885" s="358" t="str">
        <f>IF(ISBLANK(INDEX('Policy Characteristics'!J:J,MATCH($C885,'Policy Characteristics'!$C:$C,0))),"",INDEX('Policy Characteristics'!J:J,MATCH($C885,'Policy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85" s="358" t="str">
        <f>IF(ISBLANK(INDEX('Policy Characteristics'!K:K,MATCH($C885,'Policy Characteristics'!$C:$C,0))),"",INDEX('Policy Characteristics'!K:K,MATCH($C885,'Policy Characteristics'!$C:$C,0)))</f>
        <v>industry-ag-main.html#eff-stds</v>
      </c>
      <c r="R885" s="358" t="str">
        <f>IF(ISBLANK(INDEX('Policy Characteristics'!L:L,MATCH($C885,'Policy Characteristics'!$C:$C,0))),"",INDEX('Policy Characteristics'!L:L,MATCH($C885,'Policy Characteristics'!$C:$C,0)))</f>
        <v>industry-energy-efficiency-standards.html</v>
      </c>
    </row>
    <row r="886" spans="1:18" s="5" customFormat="1" x14ac:dyDescent="0.35">
      <c r="A886" s="358" t="str">
        <f>IF(ISBLANK(INDEX('Policy Characteristics'!A:A,MATCH($C886,'Policy Characteristics'!$C:$C,0))),"",INDEX('Policy Characteristics'!A:A,MATCH($C886,'Policy Characteristics'!$C:$C,0)))</f>
        <v>Industry</v>
      </c>
      <c r="B886" s="358" t="str">
        <f>IF(ISBLANK(INDEX('Policy Characteristics'!B:B,MATCH($C886,'Policy Characteristics'!$C:$C,0))),"",INDEX('Policy Characteristics'!B:B,MATCH($C886,'Policy Characteristics'!$C:$C,0)))</f>
        <v>Industry Energy Efficiency Standards</v>
      </c>
      <c r="C886" s="362" t="str">
        <f t="shared" si="39"/>
        <v>Percentage Improvement in Eqpt Efficiency Standards above BAU</v>
      </c>
      <c r="D886" s="9" t="s">
        <v>3235</v>
      </c>
      <c r="E886" s="53" t="s">
        <v>2467</v>
      </c>
      <c r="F886" s="195" t="s">
        <v>3197</v>
      </c>
      <c r="G886" s="53" t="s">
        <v>2471</v>
      </c>
      <c r="H886" s="54">
        <v>1122</v>
      </c>
      <c r="I886" s="53" t="s">
        <v>45</v>
      </c>
      <c r="J886" s="360" t="str">
        <f>IF(ISBLANK(INDEX('Policy Characteristics'!D:D,MATCH($C886,'Policy Characteristics'!$C:$C,0))),"",INDEX('Policy Characteristics'!D:D,MATCH($C886,'Policy Characteristics'!$C:$C,0)))</f>
        <v>Industry Energy Efficiency Standards</v>
      </c>
      <c r="K886" s="358" t="str">
        <f>IF(ISBLANK(INDEX('Policy Characteristics'!E:E,MATCH($C886,'Policy Characteristics'!$C:$C,0))),"",INDEX('Policy Characteristics'!E:E,MATCH($C886,'Policy Characteristics'!$C:$C,0)))</f>
        <v>indst efficiency standards</v>
      </c>
      <c r="L886" s="380">
        <f>IF(ISBLANK(INDEX('Policy Characteristics'!F:F,MATCH($C886,'Policy Characteristics'!$C:$C,0))),"",INDEX('Policy Characteristics'!F:F,MATCH($C886,'Policy Characteristics'!$C:$C,0)))</f>
        <v>0</v>
      </c>
      <c r="M886" s="380">
        <f>IF(ISBLANK(INDEX('Policy Characteristics'!G:G,MATCH($C886,'Policy Characteristics'!$C:$C,0))),"",INDEX('Policy Characteristics'!G:G,MATCH($C886,'Policy Characteristics'!$C:$C,0)))</f>
        <v>0.25</v>
      </c>
      <c r="N886" s="380">
        <f>IF(ISBLANK(INDEX('Policy Characteristics'!H:H,MATCH($C886,'Policy Characteristics'!$C:$C,0))),"",INDEX('Policy Characteristics'!H:H,MATCH($C886,'Policy Characteristics'!$C:$C,0)))</f>
        <v>0.01</v>
      </c>
      <c r="O886" s="358" t="str">
        <f>IF(ISBLANK(INDEX('Policy Characteristics'!I:I,MATCH($C886,'Policy Characteristics'!$C:$C,0))),"",INDEX('Policy Characteristics'!I:I,MATCH($C886,'Policy Characteristics'!$C:$C,0)))</f>
        <v>% reduction in energy use</v>
      </c>
      <c r="P886" s="358" t="str">
        <f>IF(ISBLANK(INDEX('Policy Characteristics'!J:J,MATCH($C886,'Policy Characteristics'!$C:$C,0))),"",INDEX('Policy Characteristics'!J:J,MATCH($C886,'Policy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86" s="358" t="str">
        <f>IF(ISBLANK(INDEX('Policy Characteristics'!K:K,MATCH($C886,'Policy Characteristics'!$C:$C,0))),"",INDEX('Policy Characteristics'!K:K,MATCH($C886,'Policy Characteristics'!$C:$C,0)))</f>
        <v>industry-ag-main.html#eff-stds</v>
      </c>
      <c r="R886" s="358" t="str">
        <f>IF(ISBLANK(INDEX('Policy Characteristics'!L:L,MATCH($C886,'Policy Characteristics'!$C:$C,0))),"",INDEX('Policy Characteristics'!L:L,MATCH($C886,'Policy Characteristics'!$C:$C,0)))</f>
        <v>industry-energy-efficiency-standards.html</v>
      </c>
    </row>
    <row r="887" spans="1:18" s="5" customFormat="1" x14ac:dyDescent="0.35">
      <c r="A887" s="358" t="str">
        <f>IF(ISBLANK(INDEX('Policy Characteristics'!A:A,MATCH($C887,'Policy Characteristics'!$C:$C,0))),"",INDEX('Policy Characteristics'!A:A,MATCH($C887,'Policy Characteristics'!$C:$C,0)))</f>
        <v>Industry</v>
      </c>
      <c r="B887" s="358" t="str">
        <f>IF(ISBLANK(INDEX('Policy Characteristics'!B:B,MATCH($C887,'Policy Characteristics'!$C:$C,0))),"",INDEX('Policy Characteristics'!B:B,MATCH($C887,'Policy Characteristics'!$C:$C,0)))</f>
        <v>Industry Energy Efficiency Standards</v>
      </c>
      <c r="C887" s="362" t="str">
        <f t="shared" si="39"/>
        <v>Percentage Improvement in Eqpt Efficiency Standards above BAU</v>
      </c>
      <c r="D887" s="9" t="s">
        <v>3235</v>
      </c>
      <c r="E887" s="53" t="s">
        <v>2468</v>
      </c>
      <c r="F887" s="195" t="s">
        <v>3197</v>
      </c>
      <c r="G887" s="53" t="s">
        <v>2474</v>
      </c>
      <c r="H887" s="54">
        <v>1123</v>
      </c>
      <c r="I887" s="53" t="s">
        <v>46</v>
      </c>
      <c r="J887" s="360" t="str">
        <f>IF(ISBLANK(INDEX('Policy Characteristics'!D:D,MATCH($C887,'Policy Characteristics'!$C:$C,0))),"",INDEX('Policy Characteristics'!D:D,MATCH($C887,'Policy Characteristics'!$C:$C,0)))</f>
        <v>Industry Energy Efficiency Standards</v>
      </c>
      <c r="K887" s="358" t="str">
        <f>IF(ISBLANK(INDEX('Policy Characteristics'!E:E,MATCH($C887,'Policy Characteristics'!$C:$C,0))),"",INDEX('Policy Characteristics'!E:E,MATCH($C887,'Policy Characteristics'!$C:$C,0)))</f>
        <v>indst efficiency standards</v>
      </c>
      <c r="L887" s="380">
        <f>IF(ISBLANK(INDEX('Policy Characteristics'!F:F,MATCH($C887,'Policy Characteristics'!$C:$C,0))),"",INDEX('Policy Characteristics'!F:F,MATCH($C887,'Policy Characteristics'!$C:$C,0)))</f>
        <v>0</v>
      </c>
      <c r="M887" s="380">
        <f>IF(ISBLANK(INDEX('Policy Characteristics'!G:G,MATCH($C887,'Policy Characteristics'!$C:$C,0))),"",INDEX('Policy Characteristics'!G:G,MATCH($C887,'Policy Characteristics'!$C:$C,0)))</f>
        <v>0.25</v>
      </c>
      <c r="N887" s="380">
        <f>IF(ISBLANK(INDEX('Policy Characteristics'!H:H,MATCH($C887,'Policy Characteristics'!$C:$C,0))),"",INDEX('Policy Characteristics'!H:H,MATCH($C887,'Policy Characteristics'!$C:$C,0)))</f>
        <v>0.01</v>
      </c>
      <c r="O887" s="358" t="str">
        <f>IF(ISBLANK(INDEX('Policy Characteristics'!I:I,MATCH($C887,'Policy Characteristics'!$C:$C,0))),"",INDEX('Policy Characteristics'!I:I,MATCH($C887,'Policy Characteristics'!$C:$C,0)))</f>
        <v>% reduction in energy use</v>
      </c>
      <c r="P887" s="358" t="str">
        <f>IF(ISBLANK(INDEX('Policy Characteristics'!J:J,MATCH($C887,'Policy Characteristics'!$C:$C,0))),"",INDEX('Policy Characteristics'!J:J,MATCH($C887,'Policy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87" s="358" t="str">
        <f>IF(ISBLANK(INDEX('Policy Characteristics'!K:K,MATCH($C887,'Policy Characteristics'!$C:$C,0))),"",INDEX('Policy Characteristics'!K:K,MATCH($C887,'Policy Characteristics'!$C:$C,0)))</f>
        <v>industry-ag-main.html#eff-stds</v>
      </c>
      <c r="R887" s="358" t="str">
        <f>IF(ISBLANK(INDEX('Policy Characteristics'!L:L,MATCH($C887,'Policy Characteristics'!$C:$C,0))),"",INDEX('Policy Characteristics'!L:L,MATCH($C887,'Policy Characteristics'!$C:$C,0)))</f>
        <v>industry-energy-efficiency-standards.html</v>
      </c>
    </row>
    <row r="888" spans="1:18" s="5" customFormat="1" x14ac:dyDescent="0.35">
      <c r="A888" s="358" t="str">
        <f>IF(ISBLANK(INDEX('Policy Characteristics'!A:A,MATCH($C888,'Policy Characteristics'!$C:$C,0))),"",INDEX('Policy Characteristics'!A:A,MATCH($C888,'Policy Characteristics'!$C:$C,0)))</f>
        <v>Industry</v>
      </c>
      <c r="B888" s="358" t="str">
        <f>IF(ISBLANK(INDEX('Policy Characteristics'!B:B,MATCH($C888,'Policy Characteristics'!$C:$C,0))),"",INDEX('Policy Characteristics'!B:B,MATCH($C888,'Policy Characteristics'!$C:$C,0)))</f>
        <v>Industry Energy Efficiency Standards</v>
      </c>
      <c r="C888" s="362" t="str">
        <f t="shared" si="39"/>
        <v>Percentage Improvement in Eqpt Efficiency Standards above BAU</v>
      </c>
      <c r="D888" s="9" t="s">
        <v>3235</v>
      </c>
      <c r="E888" s="53" t="s">
        <v>2805</v>
      </c>
      <c r="F888" s="195" t="s">
        <v>3197</v>
      </c>
      <c r="G888" s="53" t="s">
        <v>2808</v>
      </c>
      <c r="H888" s="54">
        <v>1124</v>
      </c>
      <c r="I888" s="53" t="s">
        <v>46</v>
      </c>
      <c r="J888" s="360" t="str">
        <f>IF(ISBLANK(INDEX('Policy Characteristics'!D:D,MATCH($C888,'Policy Characteristics'!$C:$C,0))),"",INDEX('Policy Characteristics'!D:D,MATCH($C888,'Policy Characteristics'!$C:$C,0)))</f>
        <v>Industry Energy Efficiency Standards</v>
      </c>
      <c r="K888" s="358" t="str">
        <f>IF(ISBLANK(INDEX('Policy Characteristics'!E:E,MATCH($C888,'Policy Characteristics'!$C:$C,0))),"",INDEX('Policy Characteristics'!E:E,MATCH($C888,'Policy Characteristics'!$C:$C,0)))</f>
        <v>indst efficiency standards</v>
      </c>
      <c r="L888" s="380">
        <f>IF(ISBLANK(INDEX('Policy Characteristics'!F:F,MATCH($C888,'Policy Characteristics'!$C:$C,0))),"",INDEX('Policy Characteristics'!F:F,MATCH($C888,'Policy Characteristics'!$C:$C,0)))</f>
        <v>0</v>
      </c>
      <c r="M888" s="380">
        <f>IF(ISBLANK(INDEX('Policy Characteristics'!G:G,MATCH($C888,'Policy Characteristics'!$C:$C,0))),"",INDEX('Policy Characteristics'!G:G,MATCH($C888,'Policy Characteristics'!$C:$C,0)))</f>
        <v>0.25</v>
      </c>
      <c r="N888" s="380">
        <f>IF(ISBLANK(INDEX('Policy Characteristics'!H:H,MATCH($C888,'Policy Characteristics'!$C:$C,0))),"",INDEX('Policy Characteristics'!H:H,MATCH($C888,'Policy Characteristics'!$C:$C,0)))</f>
        <v>0.01</v>
      </c>
      <c r="O888" s="358" t="str">
        <f>IF(ISBLANK(INDEX('Policy Characteristics'!I:I,MATCH($C888,'Policy Characteristics'!$C:$C,0))),"",INDEX('Policy Characteristics'!I:I,MATCH($C888,'Policy Characteristics'!$C:$C,0)))</f>
        <v>% reduction in energy use</v>
      </c>
      <c r="P888" s="358" t="str">
        <f>IF(ISBLANK(INDEX('Policy Characteristics'!J:J,MATCH($C888,'Policy Characteristics'!$C:$C,0))),"",INDEX('Policy Characteristics'!J:J,MATCH($C888,'Policy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88" s="358" t="str">
        <f>IF(ISBLANK(INDEX('Policy Characteristics'!K:K,MATCH($C888,'Policy Characteristics'!$C:$C,0))),"",INDEX('Policy Characteristics'!K:K,MATCH($C888,'Policy Characteristics'!$C:$C,0)))</f>
        <v>industry-ag-main.html#eff-stds</v>
      </c>
      <c r="R888" s="358" t="str">
        <f>IF(ISBLANK(INDEX('Policy Characteristics'!L:L,MATCH($C888,'Policy Characteristics'!$C:$C,0))),"",INDEX('Policy Characteristics'!L:L,MATCH($C888,'Policy Characteristics'!$C:$C,0)))</f>
        <v>industry-energy-efficiency-standards.html</v>
      </c>
    </row>
    <row r="889" spans="1:18" s="5" customFormat="1" x14ac:dyDescent="0.35">
      <c r="A889" s="358" t="str">
        <f>IF(ISBLANK(INDEX('Policy Characteristics'!A:A,MATCH($C889,'Policy Characteristics'!$C:$C,0))),"",INDEX('Policy Characteristics'!A:A,MATCH($C889,'Policy Characteristics'!$C:$C,0)))</f>
        <v>Industry</v>
      </c>
      <c r="B889" s="358" t="str">
        <f>IF(ISBLANK(INDEX('Policy Characteristics'!B:B,MATCH($C889,'Policy Characteristics'!$C:$C,0))),"",INDEX('Policy Characteristics'!B:B,MATCH($C889,'Policy Characteristics'!$C:$C,0)))</f>
        <v>Industry Energy Efficiency Standards</v>
      </c>
      <c r="C889" s="362" t="str">
        <f t="shared" si="39"/>
        <v>Percentage Improvement in Eqpt Efficiency Standards above BAU</v>
      </c>
      <c r="D889" s="9" t="s">
        <v>3235</v>
      </c>
      <c r="E889" s="53" t="s">
        <v>2806</v>
      </c>
      <c r="F889" s="195" t="s">
        <v>3197</v>
      </c>
      <c r="G889" s="53" t="s">
        <v>2810</v>
      </c>
      <c r="H889" s="54">
        <v>1125</v>
      </c>
      <c r="I889" s="53" t="s">
        <v>46</v>
      </c>
      <c r="J889" s="360" t="str">
        <f>IF(ISBLANK(INDEX('Policy Characteristics'!D:D,MATCH($C889,'Policy Characteristics'!$C:$C,0))),"",INDEX('Policy Characteristics'!D:D,MATCH($C889,'Policy Characteristics'!$C:$C,0)))</f>
        <v>Industry Energy Efficiency Standards</v>
      </c>
      <c r="K889" s="358" t="str">
        <f>IF(ISBLANK(INDEX('Policy Characteristics'!E:E,MATCH($C889,'Policy Characteristics'!$C:$C,0))),"",INDEX('Policy Characteristics'!E:E,MATCH($C889,'Policy Characteristics'!$C:$C,0)))</f>
        <v>indst efficiency standards</v>
      </c>
      <c r="L889" s="380">
        <f>IF(ISBLANK(INDEX('Policy Characteristics'!F:F,MATCH($C889,'Policy Characteristics'!$C:$C,0))),"",INDEX('Policy Characteristics'!F:F,MATCH($C889,'Policy Characteristics'!$C:$C,0)))</f>
        <v>0</v>
      </c>
      <c r="M889" s="380">
        <f>IF(ISBLANK(INDEX('Policy Characteristics'!G:G,MATCH($C889,'Policy Characteristics'!$C:$C,0))),"",INDEX('Policy Characteristics'!G:G,MATCH($C889,'Policy Characteristics'!$C:$C,0)))</f>
        <v>0.25</v>
      </c>
      <c r="N889" s="380">
        <f>IF(ISBLANK(INDEX('Policy Characteristics'!H:H,MATCH($C889,'Policy Characteristics'!$C:$C,0))),"",INDEX('Policy Characteristics'!H:H,MATCH($C889,'Policy Characteristics'!$C:$C,0)))</f>
        <v>0.01</v>
      </c>
      <c r="O889" s="358" t="str">
        <f>IF(ISBLANK(INDEX('Policy Characteristics'!I:I,MATCH($C889,'Policy Characteristics'!$C:$C,0))),"",INDEX('Policy Characteristics'!I:I,MATCH($C889,'Policy Characteristics'!$C:$C,0)))</f>
        <v>% reduction in energy use</v>
      </c>
      <c r="P889" s="358" t="str">
        <f>IF(ISBLANK(INDEX('Policy Characteristics'!J:J,MATCH($C889,'Policy Characteristics'!$C:$C,0))),"",INDEX('Policy Characteristics'!J:J,MATCH($C889,'Policy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89" s="358" t="str">
        <f>IF(ISBLANK(INDEX('Policy Characteristics'!K:K,MATCH($C889,'Policy Characteristics'!$C:$C,0))),"",INDEX('Policy Characteristics'!K:K,MATCH($C889,'Policy Characteristics'!$C:$C,0)))</f>
        <v>industry-ag-main.html#eff-stds</v>
      </c>
      <c r="R889" s="358" t="str">
        <f>IF(ISBLANK(INDEX('Policy Characteristics'!L:L,MATCH($C889,'Policy Characteristics'!$C:$C,0))),"",INDEX('Policy Characteristics'!L:L,MATCH($C889,'Policy Characteristics'!$C:$C,0)))</f>
        <v>industry-energy-efficiency-standards.html</v>
      </c>
    </row>
    <row r="890" spans="1:18" s="5" customFormat="1" x14ac:dyDescent="0.35">
      <c r="A890" s="358" t="str">
        <f>IF(ISBLANK(INDEX('Policy Characteristics'!A:A,MATCH($C890,'Policy Characteristics'!$C:$C,0))),"",INDEX('Policy Characteristics'!A:A,MATCH($C890,'Policy Characteristics'!$C:$C,0)))</f>
        <v>Industry</v>
      </c>
      <c r="B890" s="358" t="str">
        <f>IF(ISBLANK(INDEX('Policy Characteristics'!B:B,MATCH($C890,'Policy Characteristics'!$C:$C,0))),"",INDEX('Policy Characteristics'!B:B,MATCH($C890,'Policy Characteristics'!$C:$C,0)))</f>
        <v>Industry Energy Efficiency Standards</v>
      </c>
      <c r="C890" s="362" t="str">
        <f t="shared" si="39"/>
        <v>Percentage Improvement in Eqpt Efficiency Standards above BAU</v>
      </c>
      <c r="D890" s="9" t="s">
        <v>3235</v>
      </c>
      <c r="E890" s="53" t="s">
        <v>2807</v>
      </c>
      <c r="F890" s="195" t="s">
        <v>3197</v>
      </c>
      <c r="G890" s="53" t="s">
        <v>2811</v>
      </c>
      <c r="H890" s="54">
        <v>1126</v>
      </c>
      <c r="I890" s="53" t="s">
        <v>45</v>
      </c>
      <c r="J890" s="360" t="str">
        <f>IF(ISBLANK(INDEX('Policy Characteristics'!D:D,MATCH($C890,'Policy Characteristics'!$C:$C,0))),"",INDEX('Policy Characteristics'!D:D,MATCH($C890,'Policy Characteristics'!$C:$C,0)))</f>
        <v>Industry Energy Efficiency Standards</v>
      </c>
      <c r="K890" s="358" t="str">
        <f>IF(ISBLANK(INDEX('Policy Characteristics'!E:E,MATCH($C890,'Policy Characteristics'!$C:$C,0))),"",INDEX('Policy Characteristics'!E:E,MATCH($C890,'Policy Characteristics'!$C:$C,0)))</f>
        <v>indst efficiency standards</v>
      </c>
      <c r="L890" s="380">
        <f>IF(ISBLANK(INDEX('Policy Characteristics'!F:F,MATCH($C890,'Policy Characteristics'!$C:$C,0))),"",INDEX('Policy Characteristics'!F:F,MATCH($C890,'Policy Characteristics'!$C:$C,0)))</f>
        <v>0</v>
      </c>
      <c r="M890" s="380">
        <f>IF(ISBLANK(INDEX('Policy Characteristics'!G:G,MATCH($C890,'Policy Characteristics'!$C:$C,0))),"",INDEX('Policy Characteristics'!G:G,MATCH($C890,'Policy Characteristics'!$C:$C,0)))</f>
        <v>0.25</v>
      </c>
      <c r="N890" s="380">
        <f>IF(ISBLANK(INDEX('Policy Characteristics'!H:H,MATCH($C890,'Policy Characteristics'!$C:$C,0))),"",INDEX('Policy Characteristics'!H:H,MATCH($C890,'Policy Characteristics'!$C:$C,0)))</f>
        <v>0.01</v>
      </c>
      <c r="O890" s="358" t="str">
        <f>IF(ISBLANK(INDEX('Policy Characteristics'!I:I,MATCH($C890,'Policy Characteristics'!$C:$C,0))),"",INDEX('Policy Characteristics'!I:I,MATCH($C890,'Policy Characteristics'!$C:$C,0)))</f>
        <v>% reduction in energy use</v>
      </c>
      <c r="P890" s="358" t="str">
        <f>IF(ISBLANK(INDEX('Policy Characteristics'!J:J,MATCH($C890,'Policy Characteristics'!$C:$C,0))),"",INDEX('Policy Characteristics'!J:J,MATCH($C890,'Policy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90" s="358" t="str">
        <f>IF(ISBLANK(INDEX('Policy Characteristics'!K:K,MATCH($C890,'Policy Characteristics'!$C:$C,0))),"",INDEX('Policy Characteristics'!K:K,MATCH($C890,'Policy Characteristics'!$C:$C,0)))</f>
        <v>industry-ag-main.html#eff-stds</v>
      </c>
      <c r="R890" s="358" t="str">
        <f>IF(ISBLANK(INDEX('Policy Characteristics'!L:L,MATCH($C890,'Policy Characteristics'!$C:$C,0))),"",INDEX('Policy Characteristics'!L:L,MATCH($C890,'Policy Characteristics'!$C:$C,0)))</f>
        <v>industry-energy-efficiency-standards.html</v>
      </c>
    </row>
    <row r="891" spans="1:18" s="5" customFormat="1" x14ac:dyDescent="0.35">
      <c r="A891" s="358" t="str">
        <f>IF(ISBLANK(INDEX('Policy Characteristics'!A:A,MATCH($C891,'Policy Characteristics'!$C:$C,0))),"",INDEX('Policy Characteristics'!A:A,MATCH($C891,'Policy Characteristics'!$C:$C,0)))</f>
        <v>Industry</v>
      </c>
      <c r="B891" s="358" t="str">
        <f>IF(ISBLANK(INDEX('Policy Characteristics'!B:B,MATCH($C891,'Policy Characteristics'!$C:$C,0))),"",INDEX('Policy Characteristics'!B:B,MATCH($C891,'Policy Characteristics'!$C:$C,0)))</f>
        <v>Industry Energy Efficiency Standards</v>
      </c>
      <c r="C891" s="362" t="str">
        <f t="shared" si="39"/>
        <v>Percentage Improvement in Eqpt Efficiency Standards above BAU</v>
      </c>
      <c r="D891" s="9" t="s">
        <v>3235</v>
      </c>
      <c r="E891" s="53" t="s">
        <v>2804</v>
      </c>
      <c r="F891" s="195" t="s">
        <v>3197</v>
      </c>
      <c r="G891" s="53" t="s">
        <v>2809</v>
      </c>
      <c r="H891" s="54">
        <v>1127</v>
      </c>
      <c r="I891" s="53" t="s">
        <v>46</v>
      </c>
      <c r="J891" s="360" t="str">
        <f>IF(ISBLANK(INDEX('Policy Characteristics'!D:D,MATCH($C891,'Policy Characteristics'!$C:$C,0))),"",INDEX('Policy Characteristics'!D:D,MATCH($C891,'Policy Characteristics'!$C:$C,0)))</f>
        <v>Industry Energy Efficiency Standards</v>
      </c>
      <c r="K891" s="358" t="str">
        <f>IF(ISBLANK(INDEX('Policy Characteristics'!E:E,MATCH($C891,'Policy Characteristics'!$C:$C,0))),"",INDEX('Policy Characteristics'!E:E,MATCH($C891,'Policy Characteristics'!$C:$C,0)))</f>
        <v>indst efficiency standards</v>
      </c>
      <c r="L891" s="380">
        <f>IF(ISBLANK(INDEX('Policy Characteristics'!F:F,MATCH($C891,'Policy Characteristics'!$C:$C,0))),"",INDEX('Policy Characteristics'!F:F,MATCH($C891,'Policy Characteristics'!$C:$C,0)))</f>
        <v>0</v>
      </c>
      <c r="M891" s="380">
        <f>IF(ISBLANK(INDEX('Policy Characteristics'!G:G,MATCH($C891,'Policy Characteristics'!$C:$C,0))),"",INDEX('Policy Characteristics'!G:G,MATCH($C891,'Policy Characteristics'!$C:$C,0)))</f>
        <v>0.25</v>
      </c>
      <c r="N891" s="380">
        <f>IF(ISBLANK(INDEX('Policy Characteristics'!H:H,MATCH($C891,'Policy Characteristics'!$C:$C,0))),"",INDEX('Policy Characteristics'!H:H,MATCH($C891,'Policy Characteristics'!$C:$C,0)))</f>
        <v>0.01</v>
      </c>
      <c r="O891" s="358" t="str">
        <f>IF(ISBLANK(INDEX('Policy Characteristics'!I:I,MATCH($C891,'Policy Characteristics'!$C:$C,0))),"",INDEX('Policy Characteristics'!I:I,MATCH($C891,'Policy Characteristics'!$C:$C,0)))</f>
        <v>% reduction in energy use</v>
      </c>
      <c r="P891" s="358" t="str">
        <f>IF(ISBLANK(INDEX('Policy Characteristics'!J:J,MATCH($C891,'Policy Characteristics'!$C:$C,0))),"",INDEX('Policy Characteristics'!J:J,MATCH($C891,'Policy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91" s="358" t="str">
        <f>IF(ISBLANK(INDEX('Policy Characteristics'!K:K,MATCH($C891,'Policy Characteristics'!$C:$C,0))),"",INDEX('Policy Characteristics'!K:K,MATCH($C891,'Policy Characteristics'!$C:$C,0)))</f>
        <v>industry-ag-main.html#eff-stds</v>
      </c>
      <c r="R891" s="358" t="str">
        <f>IF(ISBLANK(INDEX('Policy Characteristics'!L:L,MATCH($C891,'Policy Characteristics'!$C:$C,0))),"",INDEX('Policy Characteristics'!L:L,MATCH($C891,'Policy Characteristics'!$C:$C,0)))</f>
        <v>industry-energy-efficiency-standards.html</v>
      </c>
    </row>
    <row r="892" spans="1:18" s="5" customFormat="1" x14ac:dyDescent="0.35">
      <c r="A892" s="358" t="str">
        <f>IF(ISBLANK(INDEX('Policy Characteristics'!A:A,MATCH($C892,'Policy Characteristics'!$C:$C,0))),"",INDEX('Policy Characteristics'!A:A,MATCH($C892,'Policy Characteristics'!$C:$C,0)))</f>
        <v>Industry</v>
      </c>
      <c r="B892" s="358" t="str">
        <f>IF(ISBLANK(INDEX('Policy Characteristics'!B:B,MATCH($C892,'Policy Characteristics'!$C:$C,0))),"",INDEX('Policy Characteristics'!B:B,MATCH($C892,'Policy Characteristics'!$C:$C,0)))</f>
        <v>Industry Energy Efficiency Standards</v>
      </c>
      <c r="C892" s="362" t="str">
        <f t="shared" si="39"/>
        <v>Percentage Improvement in Eqpt Efficiency Standards above BAU</v>
      </c>
      <c r="D892" s="9" t="s">
        <v>3236</v>
      </c>
      <c r="E892" s="53" t="s">
        <v>2463</v>
      </c>
      <c r="F892" s="195" t="s">
        <v>3198</v>
      </c>
      <c r="G892" s="53" t="s">
        <v>2469</v>
      </c>
      <c r="H892" s="54">
        <v>1128</v>
      </c>
      <c r="I892" s="53" t="s">
        <v>45</v>
      </c>
      <c r="J892" s="360" t="str">
        <f>IF(ISBLANK(INDEX('Policy Characteristics'!D:D,MATCH($C892,'Policy Characteristics'!$C:$C,0))),"",INDEX('Policy Characteristics'!D:D,MATCH($C892,'Policy Characteristics'!$C:$C,0)))</f>
        <v>Industry Energy Efficiency Standards</v>
      </c>
      <c r="K892" s="358" t="str">
        <f>IF(ISBLANK(INDEX('Policy Characteristics'!E:E,MATCH($C892,'Policy Characteristics'!$C:$C,0))),"",INDEX('Policy Characteristics'!E:E,MATCH($C892,'Policy Characteristics'!$C:$C,0)))</f>
        <v>indst efficiency standards</v>
      </c>
      <c r="L892" s="380">
        <f>IF(ISBLANK(INDEX('Policy Characteristics'!F:F,MATCH($C892,'Policy Characteristics'!$C:$C,0))),"",INDEX('Policy Characteristics'!F:F,MATCH($C892,'Policy Characteristics'!$C:$C,0)))</f>
        <v>0</v>
      </c>
      <c r="M892" s="380">
        <f>IF(ISBLANK(INDEX('Policy Characteristics'!G:G,MATCH($C892,'Policy Characteristics'!$C:$C,0))),"",INDEX('Policy Characteristics'!G:G,MATCH($C892,'Policy Characteristics'!$C:$C,0)))</f>
        <v>0.25</v>
      </c>
      <c r="N892" s="380">
        <f>IF(ISBLANK(INDEX('Policy Characteristics'!H:H,MATCH($C892,'Policy Characteristics'!$C:$C,0))),"",INDEX('Policy Characteristics'!H:H,MATCH($C892,'Policy Characteristics'!$C:$C,0)))</f>
        <v>0.01</v>
      </c>
      <c r="O892" s="358" t="str">
        <f>IF(ISBLANK(INDEX('Policy Characteristics'!I:I,MATCH($C892,'Policy Characteristics'!$C:$C,0))),"",INDEX('Policy Characteristics'!I:I,MATCH($C892,'Policy Characteristics'!$C:$C,0)))</f>
        <v>% reduction in energy use</v>
      </c>
      <c r="P892" s="358" t="str">
        <f>IF(ISBLANK(INDEX('Policy Characteristics'!J:J,MATCH($C892,'Policy Characteristics'!$C:$C,0))),"",INDEX('Policy Characteristics'!J:J,MATCH($C892,'Policy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92" s="358" t="str">
        <f>IF(ISBLANK(INDEX('Policy Characteristics'!K:K,MATCH($C892,'Policy Characteristics'!$C:$C,0))),"",INDEX('Policy Characteristics'!K:K,MATCH($C892,'Policy Characteristics'!$C:$C,0)))</f>
        <v>industry-ag-main.html#eff-stds</v>
      </c>
      <c r="R892" s="358" t="str">
        <f>IF(ISBLANK(INDEX('Policy Characteristics'!L:L,MATCH($C892,'Policy Characteristics'!$C:$C,0))),"",INDEX('Policy Characteristics'!L:L,MATCH($C892,'Policy Characteristics'!$C:$C,0)))</f>
        <v>industry-energy-efficiency-standards.html</v>
      </c>
    </row>
    <row r="893" spans="1:18" s="5" customFormat="1" x14ac:dyDescent="0.35">
      <c r="A893" s="358" t="str">
        <f>IF(ISBLANK(INDEX('Policy Characteristics'!A:A,MATCH($C893,'Policy Characteristics'!$C:$C,0))),"",INDEX('Policy Characteristics'!A:A,MATCH($C893,'Policy Characteristics'!$C:$C,0)))</f>
        <v>Industry</v>
      </c>
      <c r="B893" s="358" t="str">
        <f>IF(ISBLANK(INDEX('Policy Characteristics'!B:B,MATCH($C893,'Policy Characteristics'!$C:$C,0))),"",INDEX('Policy Characteristics'!B:B,MATCH($C893,'Policy Characteristics'!$C:$C,0)))</f>
        <v>Industry Energy Efficiency Standards</v>
      </c>
      <c r="C893" s="362" t="str">
        <f t="shared" si="39"/>
        <v>Percentage Improvement in Eqpt Efficiency Standards above BAU</v>
      </c>
      <c r="D893" s="9" t="s">
        <v>3236</v>
      </c>
      <c r="E893" s="53" t="s">
        <v>2464</v>
      </c>
      <c r="F893" s="195" t="s">
        <v>3198</v>
      </c>
      <c r="G893" s="53" t="s">
        <v>2472</v>
      </c>
      <c r="H893" s="54">
        <v>1129</v>
      </c>
      <c r="I893" s="53" t="s">
        <v>46</v>
      </c>
      <c r="J893" s="360" t="str">
        <f>IF(ISBLANK(INDEX('Policy Characteristics'!D:D,MATCH($C893,'Policy Characteristics'!$C:$C,0))),"",INDEX('Policy Characteristics'!D:D,MATCH($C893,'Policy Characteristics'!$C:$C,0)))</f>
        <v>Industry Energy Efficiency Standards</v>
      </c>
      <c r="K893" s="358" t="str">
        <f>IF(ISBLANK(INDEX('Policy Characteristics'!E:E,MATCH($C893,'Policy Characteristics'!$C:$C,0))),"",INDEX('Policy Characteristics'!E:E,MATCH($C893,'Policy Characteristics'!$C:$C,0)))</f>
        <v>indst efficiency standards</v>
      </c>
      <c r="L893" s="380">
        <f>IF(ISBLANK(INDEX('Policy Characteristics'!F:F,MATCH($C893,'Policy Characteristics'!$C:$C,0))),"",INDEX('Policy Characteristics'!F:F,MATCH($C893,'Policy Characteristics'!$C:$C,0)))</f>
        <v>0</v>
      </c>
      <c r="M893" s="380">
        <f>IF(ISBLANK(INDEX('Policy Characteristics'!G:G,MATCH($C893,'Policy Characteristics'!$C:$C,0))),"",INDEX('Policy Characteristics'!G:G,MATCH($C893,'Policy Characteristics'!$C:$C,0)))</f>
        <v>0.25</v>
      </c>
      <c r="N893" s="380">
        <f>IF(ISBLANK(INDEX('Policy Characteristics'!H:H,MATCH($C893,'Policy Characteristics'!$C:$C,0))),"",INDEX('Policy Characteristics'!H:H,MATCH($C893,'Policy Characteristics'!$C:$C,0)))</f>
        <v>0.01</v>
      </c>
      <c r="O893" s="358" t="str">
        <f>IF(ISBLANK(INDEX('Policy Characteristics'!I:I,MATCH($C893,'Policy Characteristics'!$C:$C,0))),"",INDEX('Policy Characteristics'!I:I,MATCH($C893,'Policy Characteristics'!$C:$C,0)))</f>
        <v>% reduction in energy use</v>
      </c>
      <c r="P893" s="358" t="str">
        <f>IF(ISBLANK(INDEX('Policy Characteristics'!J:J,MATCH($C893,'Policy Characteristics'!$C:$C,0))),"",INDEX('Policy Characteristics'!J:J,MATCH($C893,'Policy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93" s="358" t="str">
        <f>IF(ISBLANK(INDEX('Policy Characteristics'!K:K,MATCH($C893,'Policy Characteristics'!$C:$C,0))),"",INDEX('Policy Characteristics'!K:K,MATCH($C893,'Policy Characteristics'!$C:$C,0)))</f>
        <v>industry-ag-main.html#eff-stds</v>
      </c>
      <c r="R893" s="358" t="str">
        <f>IF(ISBLANK(INDEX('Policy Characteristics'!L:L,MATCH($C893,'Policy Characteristics'!$C:$C,0))),"",INDEX('Policy Characteristics'!L:L,MATCH($C893,'Policy Characteristics'!$C:$C,0)))</f>
        <v>industry-energy-efficiency-standards.html</v>
      </c>
    </row>
    <row r="894" spans="1:18" s="5" customFormat="1" x14ac:dyDescent="0.35">
      <c r="A894" s="358" t="str">
        <f>IF(ISBLANK(INDEX('Policy Characteristics'!A:A,MATCH($C894,'Policy Characteristics'!$C:$C,0))),"",INDEX('Policy Characteristics'!A:A,MATCH($C894,'Policy Characteristics'!$C:$C,0)))</f>
        <v>Industry</v>
      </c>
      <c r="B894" s="358" t="str">
        <f>IF(ISBLANK(INDEX('Policy Characteristics'!B:B,MATCH($C894,'Policy Characteristics'!$C:$C,0))),"",INDEX('Policy Characteristics'!B:B,MATCH($C894,'Policy Characteristics'!$C:$C,0)))</f>
        <v>Industry Energy Efficiency Standards</v>
      </c>
      <c r="C894" s="362" t="str">
        <f t="shared" si="39"/>
        <v>Percentage Improvement in Eqpt Efficiency Standards above BAU</v>
      </c>
      <c r="D894" s="9" t="s">
        <v>3236</v>
      </c>
      <c r="E894" s="53" t="s">
        <v>2465</v>
      </c>
      <c r="F894" s="195" t="s">
        <v>3198</v>
      </c>
      <c r="G894" s="53" t="s">
        <v>2473</v>
      </c>
      <c r="H894" s="54">
        <v>1130</v>
      </c>
      <c r="I894" s="53" t="s">
        <v>45</v>
      </c>
      <c r="J894" s="360" t="str">
        <f>IF(ISBLANK(INDEX('Policy Characteristics'!D:D,MATCH($C894,'Policy Characteristics'!$C:$C,0))),"",INDEX('Policy Characteristics'!D:D,MATCH($C894,'Policy Characteristics'!$C:$C,0)))</f>
        <v>Industry Energy Efficiency Standards</v>
      </c>
      <c r="K894" s="358" t="str">
        <f>IF(ISBLANK(INDEX('Policy Characteristics'!E:E,MATCH($C894,'Policy Characteristics'!$C:$C,0))),"",INDEX('Policy Characteristics'!E:E,MATCH($C894,'Policy Characteristics'!$C:$C,0)))</f>
        <v>indst efficiency standards</v>
      </c>
      <c r="L894" s="380">
        <f>IF(ISBLANK(INDEX('Policy Characteristics'!F:F,MATCH($C894,'Policy Characteristics'!$C:$C,0))),"",INDEX('Policy Characteristics'!F:F,MATCH($C894,'Policy Characteristics'!$C:$C,0)))</f>
        <v>0</v>
      </c>
      <c r="M894" s="380">
        <f>IF(ISBLANK(INDEX('Policy Characteristics'!G:G,MATCH($C894,'Policy Characteristics'!$C:$C,0))),"",INDEX('Policy Characteristics'!G:G,MATCH($C894,'Policy Characteristics'!$C:$C,0)))</f>
        <v>0.25</v>
      </c>
      <c r="N894" s="380">
        <f>IF(ISBLANK(INDEX('Policy Characteristics'!H:H,MATCH($C894,'Policy Characteristics'!$C:$C,0))),"",INDEX('Policy Characteristics'!H:H,MATCH($C894,'Policy Characteristics'!$C:$C,0)))</f>
        <v>0.01</v>
      </c>
      <c r="O894" s="358" t="str">
        <f>IF(ISBLANK(INDEX('Policy Characteristics'!I:I,MATCH($C894,'Policy Characteristics'!$C:$C,0))),"",INDEX('Policy Characteristics'!I:I,MATCH($C894,'Policy Characteristics'!$C:$C,0)))</f>
        <v>% reduction in energy use</v>
      </c>
      <c r="P894" s="358" t="str">
        <f>IF(ISBLANK(INDEX('Policy Characteristics'!J:J,MATCH($C894,'Policy Characteristics'!$C:$C,0))),"",INDEX('Policy Characteristics'!J:J,MATCH($C894,'Policy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94" s="358" t="str">
        <f>IF(ISBLANK(INDEX('Policy Characteristics'!K:K,MATCH($C894,'Policy Characteristics'!$C:$C,0))),"",INDEX('Policy Characteristics'!K:K,MATCH($C894,'Policy Characteristics'!$C:$C,0)))</f>
        <v>industry-ag-main.html#eff-stds</v>
      </c>
      <c r="R894" s="358" t="str">
        <f>IF(ISBLANK(INDEX('Policy Characteristics'!L:L,MATCH($C894,'Policy Characteristics'!$C:$C,0))),"",INDEX('Policy Characteristics'!L:L,MATCH($C894,'Policy Characteristics'!$C:$C,0)))</f>
        <v>industry-energy-efficiency-standards.html</v>
      </c>
    </row>
    <row r="895" spans="1:18" s="5" customFormat="1" x14ac:dyDescent="0.35">
      <c r="A895" s="358" t="str">
        <f>IF(ISBLANK(INDEX('Policy Characteristics'!A:A,MATCH($C895,'Policy Characteristics'!$C:$C,0))),"",INDEX('Policy Characteristics'!A:A,MATCH($C895,'Policy Characteristics'!$C:$C,0)))</f>
        <v>Industry</v>
      </c>
      <c r="B895" s="358" t="str">
        <f>IF(ISBLANK(INDEX('Policy Characteristics'!B:B,MATCH($C895,'Policy Characteristics'!$C:$C,0))),"",INDEX('Policy Characteristics'!B:B,MATCH($C895,'Policy Characteristics'!$C:$C,0)))</f>
        <v>Industry Energy Efficiency Standards</v>
      </c>
      <c r="C895" s="362" t="str">
        <f t="shared" si="39"/>
        <v>Percentage Improvement in Eqpt Efficiency Standards above BAU</v>
      </c>
      <c r="D895" s="9" t="s">
        <v>3236</v>
      </c>
      <c r="E895" s="53" t="s">
        <v>2466</v>
      </c>
      <c r="F895" s="195" t="s">
        <v>3198</v>
      </c>
      <c r="G895" s="53" t="s">
        <v>2470</v>
      </c>
      <c r="H895" s="54">
        <v>1131</v>
      </c>
      <c r="I895" s="53" t="s">
        <v>46</v>
      </c>
      <c r="J895" s="360" t="str">
        <f>IF(ISBLANK(INDEX('Policy Characteristics'!D:D,MATCH($C895,'Policy Characteristics'!$C:$C,0))),"",INDEX('Policy Characteristics'!D:D,MATCH($C895,'Policy Characteristics'!$C:$C,0)))</f>
        <v>Industry Energy Efficiency Standards</v>
      </c>
      <c r="K895" s="358" t="str">
        <f>IF(ISBLANK(INDEX('Policy Characteristics'!E:E,MATCH($C895,'Policy Characteristics'!$C:$C,0))),"",INDEX('Policy Characteristics'!E:E,MATCH($C895,'Policy Characteristics'!$C:$C,0)))</f>
        <v>indst efficiency standards</v>
      </c>
      <c r="L895" s="380">
        <f>IF(ISBLANK(INDEX('Policy Characteristics'!F:F,MATCH($C895,'Policy Characteristics'!$C:$C,0))),"",INDEX('Policy Characteristics'!F:F,MATCH($C895,'Policy Characteristics'!$C:$C,0)))</f>
        <v>0</v>
      </c>
      <c r="M895" s="380">
        <f>IF(ISBLANK(INDEX('Policy Characteristics'!G:G,MATCH($C895,'Policy Characteristics'!$C:$C,0))),"",INDEX('Policy Characteristics'!G:G,MATCH($C895,'Policy Characteristics'!$C:$C,0)))</f>
        <v>0.25</v>
      </c>
      <c r="N895" s="380">
        <f>IF(ISBLANK(INDEX('Policy Characteristics'!H:H,MATCH($C895,'Policy Characteristics'!$C:$C,0))),"",INDEX('Policy Characteristics'!H:H,MATCH($C895,'Policy Characteristics'!$C:$C,0)))</f>
        <v>0.01</v>
      </c>
      <c r="O895" s="358" t="str">
        <f>IF(ISBLANK(INDEX('Policy Characteristics'!I:I,MATCH($C895,'Policy Characteristics'!$C:$C,0))),"",INDEX('Policy Characteristics'!I:I,MATCH($C895,'Policy Characteristics'!$C:$C,0)))</f>
        <v>% reduction in energy use</v>
      </c>
      <c r="P895" s="358" t="str">
        <f>IF(ISBLANK(INDEX('Policy Characteristics'!J:J,MATCH($C895,'Policy Characteristics'!$C:$C,0))),"",INDEX('Policy Characteristics'!J:J,MATCH($C895,'Policy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95" s="358" t="str">
        <f>IF(ISBLANK(INDEX('Policy Characteristics'!K:K,MATCH($C895,'Policy Characteristics'!$C:$C,0))),"",INDEX('Policy Characteristics'!K:K,MATCH($C895,'Policy Characteristics'!$C:$C,0)))</f>
        <v>industry-ag-main.html#eff-stds</v>
      </c>
      <c r="R895" s="358" t="str">
        <f>IF(ISBLANK(INDEX('Policy Characteristics'!L:L,MATCH($C895,'Policy Characteristics'!$C:$C,0))),"",INDEX('Policy Characteristics'!L:L,MATCH($C895,'Policy Characteristics'!$C:$C,0)))</f>
        <v>industry-energy-efficiency-standards.html</v>
      </c>
    </row>
    <row r="896" spans="1:18" s="5" customFormat="1" x14ac:dyDescent="0.35">
      <c r="A896" s="358" t="str">
        <f>IF(ISBLANK(INDEX('Policy Characteristics'!A:A,MATCH($C896,'Policy Characteristics'!$C:$C,0))),"",INDEX('Policy Characteristics'!A:A,MATCH($C896,'Policy Characteristics'!$C:$C,0)))</f>
        <v>Industry</v>
      </c>
      <c r="B896" s="358" t="str">
        <f>IF(ISBLANK(INDEX('Policy Characteristics'!B:B,MATCH($C896,'Policy Characteristics'!$C:$C,0))),"",INDEX('Policy Characteristics'!B:B,MATCH($C896,'Policy Characteristics'!$C:$C,0)))</f>
        <v>Industry Energy Efficiency Standards</v>
      </c>
      <c r="C896" s="362" t="str">
        <f t="shared" si="39"/>
        <v>Percentage Improvement in Eqpt Efficiency Standards above BAU</v>
      </c>
      <c r="D896" s="9" t="s">
        <v>3236</v>
      </c>
      <c r="E896" s="53" t="s">
        <v>2467</v>
      </c>
      <c r="F896" s="195" t="s">
        <v>3198</v>
      </c>
      <c r="G896" s="53" t="s">
        <v>2471</v>
      </c>
      <c r="H896" s="54">
        <v>1132</v>
      </c>
      <c r="I896" s="53" t="s">
        <v>45</v>
      </c>
      <c r="J896" s="360" t="str">
        <f>IF(ISBLANK(INDEX('Policy Characteristics'!D:D,MATCH($C896,'Policy Characteristics'!$C:$C,0))),"",INDEX('Policy Characteristics'!D:D,MATCH($C896,'Policy Characteristics'!$C:$C,0)))</f>
        <v>Industry Energy Efficiency Standards</v>
      </c>
      <c r="K896" s="358" t="str">
        <f>IF(ISBLANK(INDEX('Policy Characteristics'!E:E,MATCH($C896,'Policy Characteristics'!$C:$C,0))),"",INDEX('Policy Characteristics'!E:E,MATCH($C896,'Policy Characteristics'!$C:$C,0)))</f>
        <v>indst efficiency standards</v>
      </c>
      <c r="L896" s="380">
        <f>IF(ISBLANK(INDEX('Policy Characteristics'!F:F,MATCH($C896,'Policy Characteristics'!$C:$C,0))),"",INDEX('Policy Characteristics'!F:F,MATCH($C896,'Policy Characteristics'!$C:$C,0)))</f>
        <v>0</v>
      </c>
      <c r="M896" s="380">
        <f>IF(ISBLANK(INDEX('Policy Characteristics'!G:G,MATCH($C896,'Policy Characteristics'!$C:$C,0))),"",INDEX('Policy Characteristics'!G:G,MATCH($C896,'Policy Characteristics'!$C:$C,0)))</f>
        <v>0.25</v>
      </c>
      <c r="N896" s="380">
        <f>IF(ISBLANK(INDEX('Policy Characteristics'!H:H,MATCH($C896,'Policy Characteristics'!$C:$C,0))),"",INDEX('Policy Characteristics'!H:H,MATCH($C896,'Policy Characteristics'!$C:$C,0)))</f>
        <v>0.01</v>
      </c>
      <c r="O896" s="358" t="str">
        <f>IF(ISBLANK(INDEX('Policy Characteristics'!I:I,MATCH($C896,'Policy Characteristics'!$C:$C,0))),"",INDEX('Policy Characteristics'!I:I,MATCH($C896,'Policy Characteristics'!$C:$C,0)))</f>
        <v>% reduction in energy use</v>
      </c>
      <c r="P896" s="358" t="str">
        <f>IF(ISBLANK(INDEX('Policy Characteristics'!J:J,MATCH($C896,'Policy Characteristics'!$C:$C,0))),"",INDEX('Policy Characteristics'!J:J,MATCH($C896,'Policy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96" s="358" t="str">
        <f>IF(ISBLANK(INDEX('Policy Characteristics'!K:K,MATCH($C896,'Policy Characteristics'!$C:$C,0))),"",INDEX('Policy Characteristics'!K:K,MATCH($C896,'Policy Characteristics'!$C:$C,0)))</f>
        <v>industry-ag-main.html#eff-stds</v>
      </c>
      <c r="R896" s="358" t="str">
        <f>IF(ISBLANK(INDEX('Policy Characteristics'!L:L,MATCH($C896,'Policy Characteristics'!$C:$C,0))),"",INDEX('Policy Characteristics'!L:L,MATCH($C896,'Policy Characteristics'!$C:$C,0)))</f>
        <v>industry-energy-efficiency-standards.html</v>
      </c>
    </row>
    <row r="897" spans="1:18" s="5" customFormat="1" x14ac:dyDescent="0.35">
      <c r="A897" s="358" t="str">
        <f>IF(ISBLANK(INDEX('Policy Characteristics'!A:A,MATCH($C897,'Policy Characteristics'!$C:$C,0))),"",INDEX('Policy Characteristics'!A:A,MATCH($C897,'Policy Characteristics'!$C:$C,0)))</f>
        <v>Industry</v>
      </c>
      <c r="B897" s="358" t="str">
        <f>IF(ISBLANK(INDEX('Policy Characteristics'!B:B,MATCH($C897,'Policy Characteristics'!$C:$C,0))),"",INDEX('Policy Characteristics'!B:B,MATCH($C897,'Policy Characteristics'!$C:$C,0)))</f>
        <v>Industry Energy Efficiency Standards</v>
      </c>
      <c r="C897" s="362" t="str">
        <f t="shared" si="39"/>
        <v>Percentage Improvement in Eqpt Efficiency Standards above BAU</v>
      </c>
      <c r="D897" s="9" t="s">
        <v>3236</v>
      </c>
      <c r="E897" s="53" t="s">
        <v>2468</v>
      </c>
      <c r="F897" s="195" t="s">
        <v>3198</v>
      </c>
      <c r="G897" s="53" t="s">
        <v>2474</v>
      </c>
      <c r="H897" s="54">
        <v>1133</v>
      </c>
      <c r="I897" s="53" t="s">
        <v>46</v>
      </c>
      <c r="J897" s="360" t="str">
        <f>IF(ISBLANK(INDEX('Policy Characteristics'!D:D,MATCH($C897,'Policy Characteristics'!$C:$C,0))),"",INDEX('Policy Characteristics'!D:D,MATCH($C897,'Policy Characteristics'!$C:$C,0)))</f>
        <v>Industry Energy Efficiency Standards</v>
      </c>
      <c r="K897" s="358" t="str">
        <f>IF(ISBLANK(INDEX('Policy Characteristics'!E:E,MATCH($C897,'Policy Characteristics'!$C:$C,0))),"",INDEX('Policy Characteristics'!E:E,MATCH($C897,'Policy Characteristics'!$C:$C,0)))</f>
        <v>indst efficiency standards</v>
      </c>
      <c r="L897" s="380">
        <f>IF(ISBLANK(INDEX('Policy Characteristics'!F:F,MATCH($C897,'Policy Characteristics'!$C:$C,0))),"",INDEX('Policy Characteristics'!F:F,MATCH($C897,'Policy Characteristics'!$C:$C,0)))</f>
        <v>0</v>
      </c>
      <c r="M897" s="380">
        <f>IF(ISBLANK(INDEX('Policy Characteristics'!G:G,MATCH($C897,'Policy Characteristics'!$C:$C,0))),"",INDEX('Policy Characteristics'!G:G,MATCH($C897,'Policy Characteristics'!$C:$C,0)))</f>
        <v>0.25</v>
      </c>
      <c r="N897" s="380">
        <f>IF(ISBLANK(INDEX('Policy Characteristics'!H:H,MATCH($C897,'Policy Characteristics'!$C:$C,0))),"",INDEX('Policy Characteristics'!H:H,MATCH($C897,'Policy Characteristics'!$C:$C,0)))</f>
        <v>0.01</v>
      </c>
      <c r="O897" s="358" t="str">
        <f>IF(ISBLANK(INDEX('Policy Characteristics'!I:I,MATCH($C897,'Policy Characteristics'!$C:$C,0))),"",INDEX('Policy Characteristics'!I:I,MATCH($C897,'Policy Characteristics'!$C:$C,0)))</f>
        <v>% reduction in energy use</v>
      </c>
      <c r="P897" s="358" t="str">
        <f>IF(ISBLANK(INDEX('Policy Characteristics'!J:J,MATCH($C897,'Policy Characteristics'!$C:$C,0))),"",INDEX('Policy Characteristics'!J:J,MATCH($C897,'Policy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97" s="358" t="str">
        <f>IF(ISBLANK(INDEX('Policy Characteristics'!K:K,MATCH($C897,'Policy Characteristics'!$C:$C,0))),"",INDEX('Policy Characteristics'!K:K,MATCH($C897,'Policy Characteristics'!$C:$C,0)))</f>
        <v>industry-ag-main.html#eff-stds</v>
      </c>
      <c r="R897" s="358" t="str">
        <f>IF(ISBLANK(INDEX('Policy Characteristics'!L:L,MATCH($C897,'Policy Characteristics'!$C:$C,0))),"",INDEX('Policy Characteristics'!L:L,MATCH($C897,'Policy Characteristics'!$C:$C,0)))</f>
        <v>industry-energy-efficiency-standards.html</v>
      </c>
    </row>
    <row r="898" spans="1:18" s="5" customFormat="1" x14ac:dyDescent="0.35">
      <c r="A898" s="358" t="str">
        <f>IF(ISBLANK(INDEX('Policy Characteristics'!A:A,MATCH($C898,'Policy Characteristics'!$C:$C,0))),"",INDEX('Policy Characteristics'!A:A,MATCH($C898,'Policy Characteristics'!$C:$C,0)))</f>
        <v>Industry</v>
      </c>
      <c r="B898" s="358" t="str">
        <f>IF(ISBLANK(INDEX('Policy Characteristics'!B:B,MATCH($C898,'Policy Characteristics'!$C:$C,0))),"",INDEX('Policy Characteristics'!B:B,MATCH($C898,'Policy Characteristics'!$C:$C,0)))</f>
        <v>Industry Energy Efficiency Standards</v>
      </c>
      <c r="C898" s="362" t="str">
        <f t="shared" si="39"/>
        <v>Percentage Improvement in Eqpt Efficiency Standards above BAU</v>
      </c>
      <c r="D898" s="9" t="s">
        <v>3236</v>
      </c>
      <c r="E898" s="53" t="s">
        <v>2805</v>
      </c>
      <c r="F898" s="195" t="s">
        <v>3198</v>
      </c>
      <c r="G898" s="53" t="s">
        <v>2808</v>
      </c>
      <c r="H898" s="54">
        <v>1134</v>
      </c>
      <c r="I898" s="53" t="s">
        <v>46</v>
      </c>
      <c r="J898" s="360" t="str">
        <f>IF(ISBLANK(INDEX('Policy Characteristics'!D:D,MATCH($C898,'Policy Characteristics'!$C:$C,0))),"",INDEX('Policy Characteristics'!D:D,MATCH($C898,'Policy Characteristics'!$C:$C,0)))</f>
        <v>Industry Energy Efficiency Standards</v>
      </c>
      <c r="K898" s="358" t="str">
        <f>IF(ISBLANK(INDEX('Policy Characteristics'!E:E,MATCH($C898,'Policy Characteristics'!$C:$C,0))),"",INDEX('Policy Characteristics'!E:E,MATCH($C898,'Policy Characteristics'!$C:$C,0)))</f>
        <v>indst efficiency standards</v>
      </c>
      <c r="L898" s="380">
        <f>IF(ISBLANK(INDEX('Policy Characteristics'!F:F,MATCH($C898,'Policy Characteristics'!$C:$C,0))),"",INDEX('Policy Characteristics'!F:F,MATCH($C898,'Policy Characteristics'!$C:$C,0)))</f>
        <v>0</v>
      </c>
      <c r="M898" s="380">
        <f>IF(ISBLANK(INDEX('Policy Characteristics'!G:G,MATCH($C898,'Policy Characteristics'!$C:$C,0))),"",INDEX('Policy Characteristics'!G:G,MATCH($C898,'Policy Characteristics'!$C:$C,0)))</f>
        <v>0.25</v>
      </c>
      <c r="N898" s="380">
        <f>IF(ISBLANK(INDEX('Policy Characteristics'!H:H,MATCH($C898,'Policy Characteristics'!$C:$C,0))),"",INDEX('Policy Characteristics'!H:H,MATCH($C898,'Policy Characteristics'!$C:$C,0)))</f>
        <v>0.01</v>
      </c>
      <c r="O898" s="358" t="str">
        <f>IF(ISBLANK(INDEX('Policy Characteristics'!I:I,MATCH($C898,'Policy Characteristics'!$C:$C,0))),"",INDEX('Policy Characteristics'!I:I,MATCH($C898,'Policy Characteristics'!$C:$C,0)))</f>
        <v>% reduction in energy use</v>
      </c>
      <c r="P898" s="358" t="str">
        <f>IF(ISBLANK(INDEX('Policy Characteristics'!J:J,MATCH($C898,'Policy Characteristics'!$C:$C,0))),"",INDEX('Policy Characteristics'!J:J,MATCH($C898,'Policy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98" s="358" t="str">
        <f>IF(ISBLANK(INDEX('Policy Characteristics'!K:K,MATCH($C898,'Policy Characteristics'!$C:$C,0))),"",INDEX('Policy Characteristics'!K:K,MATCH($C898,'Policy Characteristics'!$C:$C,0)))</f>
        <v>industry-ag-main.html#eff-stds</v>
      </c>
      <c r="R898" s="358" t="str">
        <f>IF(ISBLANK(INDEX('Policy Characteristics'!L:L,MATCH($C898,'Policy Characteristics'!$C:$C,0))),"",INDEX('Policy Characteristics'!L:L,MATCH($C898,'Policy Characteristics'!$C:$C,0)))</f>
        <v>industry-energy-efficiency-standards.html</v>
      </c>
    </row>
    <row r="899" spans="1:18" s="5" customFormat="1" x14ac:dyDescent="0.35">
      <c r="A899" s="358" t="str">
        <f>IF(ISBLANK(INDEX('Policy Characteristics'!A:A,MATCH($C899,'Policy Characteristics'!$C:$C,0))),"",INDEX('Policy Characteristics'!A:A,MATCH($C899,'Policy Characteristics'!$C:$C,0)))</f>
        <v>Industry</v>
      </c>
      <c r="B899" s="358" t="str">
        <f>IF(ISBLANK(INDEX('Policy Characteristics'!B:B,MATCH($C899,'Policy Characteristics'!$C:$C,0))),"",INDEX('Policy Characteristics'!B:B,MATCH($C899,'Policy Characteristics'!$C:$C,0)))</f>
        <v>Industry Energy Efficiency Standards</v>
      </c>
      <c r="C899" s="362" t="str">
        <f t="shared" si="39"/>
        <v>Percentage Improvement in Eqpt Efficiency Standards above BAU</v>
      </c>
      <c r="D899" s="9" t="s">
        <v>3236</v>
      </c>
      <c r="E899" s="53" t="s">
        <v>2806</v>
      </c>
      <c r="F899" s="195" t="s">
        <v>3198</v>
      </c>
      <c r="G899" s="53" t="s">
        <v>2810</v>
      </c>
      <c r="H899" s="54">
        <v>1135</v>
      </c>
      <c r="I899" s="53" t="s">
        <v>46</v>
      </c>
      <c r="J899" s="360" t="str">
        <f>IF(ISBLANK(INDEX('Policy Characteristics'!D:D,MATCH($C899,'Policy Characteristics'!$C:$C,0))),"",INDEX('Policy Characteristics'!D:D,MATCH($C899,'Policy Characteristics'!$C:$C,0)))</f>
        <v>Industry Energy Efficiency Standards</v>
      </c>
      <c r="K899" s="358" t="str">
        <f>IF(ISBLANK(INDEX('Policy Characteristics'!E:E,MATCH($C899,'Policy Characteristics'!$C:$C,0))),"",INDEX('Policy Characteristics'!E:E,MATCH($C899,'Policy Characteristics'!$C:$C,0)))</f>
        <v>indst efficiency standards</v>
      </c>
      <c r="L899" s="380">
        <f>IF(ISBLANK(INDEX('Policy Characteristics'!F:F,MATCH($C899,'Policy Characteristics'!$C:$C,0))),"",INDEX('Policy Characteristics'!F:F,MATCH($C899,'Policy Characteristics'!$C:$C,0)))</f>
        <v>0</v>
      </c>
      <c r="M899" s="380">
        <f>IF(ISBLANK(INDEX('Policy Characteristics'!G:G,MATCH($C899,'Policy Characteristics'!$C:$C,0))),"",INDEX('Policy Characteristics'!G:G,MATCH($C899,'Policy Characteristics'!$C:$C,0)))</f>
        <v>0.25</v>
      </c>
      <c r="N899" s="380">
        <f>IF(ISBLANK(INDEX('Policy Characteristics'!H:H,MATCH($C899,'Policy Characteristics'!$C:$C,0))),"",INDEX('Policy Characteristics'!H:H,MATCH($C899,'Policy Characteristics'!$C:$C,0)))</f>
        <v>0.01</v>
      </c>
      <c r="O899" s="358" t="str">
        <f>IF(ISBLANK(INDEX('Policy Characteristics'!I:I,MATCH($C899,'Policy Characteristics'!$C:$C,0))),"",INDEX('Policy Characteristics'!I:I,MATCH($C899,'Policy Characteristics'!$C:$C,0)))</f>
        <v>% reduction in energy use</v>
      </c>
      <c r="P899" s="358" t="str">
        <f>IF(ISBLANK(INDEX('Policy Characteristics'!J:J,MATCH($C899,'Policy Characteristics'!$C:$C,0))),"",INDEX('Policy Characteristics'!J:J,MATCH($C899,'Policy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99" s="358" t="str">
        <f>IF(ISBLANK(INDEX('Policy Characteristics'!K:K,MATCH($C899,'Policy Characteristics'!$C:$C,0))),"",INDEX('Policy Characteristics'!K:K,MATCH($C899,'Policy Characteristics'!$C:$C,0)))</f>
        <v>industry-ag-main.html#eff-stds</v>
      </c>
      <c r="R899" s="358" t="str">
        <f>IF(ISBLANK(INDEX('Policy Characteristics'!L:L,MATCH($C899,'Policy Characteristics'!$C:$C,0))),"",INDEX('Policy Characteristics'!L:L,MATCH($C899,'Policy Characteristics'!$C:$C,0)))</f>
        <v>industry-energy-efficiency-standards.html</v>
      </c>
    </row>
    <row r="900" spans="1:18" s="5" customFormat="1" x14ac:dyDescent="0.35">
      <c r="A900" s="358" t="str">
        <f>IF(ISBLANK(INDEX('Policy Characteristics'!A:A,MATCH($C900,'Policy Characteristics'!$C:$C,0))),"",INDEX('Policy Characteristics'!A:A,MATCH($C900,'Policy Characteristics'!$C:$C,0)))</f>
        <v>Industry</v>
      </c>
      <c r="B900" s="358" t="str">
        <f>IF(ISBLANK(INDEX('Policy Characteristics'!B:B,MATCH($C900,'Policy Characteristics'!$C:$C,0))),"",INDEX('Policy Characteristics'!B:B,MATCH($C900,'Policy Characteristics'!$C:$C,0)))</f>
        <v>Industry Energy Efficiency Standards</v>
      </c>
      <c r="C900" s="362" t="str">
        <f t="shared" si="39"/>
        <v>Percentage Improvement in Eqpt Efficiency Standards above BAU</v>
      </c>
      <c r="D900" s="9" t="s">
        <v>3236</v>
      </c>
      <c r="E900" s="53" t="s">
        <v>2807</v>
      </c>
      <c r="F900" s="195" t="s">
        <v>3198</v>
      </c>
      <c r="G900" s="53" t="s">
        <v>2811</v>
      </c>
      <c r="H900" s="54">
        <v>1136</v>
      </c>
      <c r="I900" s="53" t="s">
        <v>45</v>
      </c>
      <c r="J900" s="360" t="str">
        <f>IF(ISBLANK(INDEX('Policy Characteristics'!D:D,MATCH($C900,'Policy Characteristics'!$C:$C,0))),"",INDEX('Policy Characteristics'!D:D,MATCH($C900,'Policy Characteristics'!$C:$C,0)))</f>
        <v>Industry Energy Efficiency Standards</v>
      </c>
      <c r="K900" s="358" t="str">
        <f>IF(ISBLANK(INDEX('Policy Characteristics'!E:E,MATCH($C900,'Policy Characteristics'!$C:$C,0))),"",INDEX('Policy Characteristics'!E:E,MATCH($C900,'Policy Characteristics'!$C:$C,0)))</f>
        <v>indst efficiency standards</v>
      </c>
      <c r="L900" s="380">
        <f>IF(ISBLANK(INDEX('Policy Characteristics'!F:F,MATCH($C900,'Policy Characteristics'!$C:$C,0))),"",INDEX('Policy Characteristics'!F:F,MATCH($C900,'Policy Characteristics'!$C:$C,0)))</f>
        <v>0</v>
      </c>
      <c r="M900" s="380">
        <f>IF(ISBLANK(INDEX('Policy Characteristics'!G:G,MATCH($C900,'Policy Characteristics'!$C:$C,0))),"",INDEX('Policy Characteristics'!G:G,MATCH($C900,'Policy Characteristics'!$C:$C,0)))</f>
        <v>0.25</v>
      </c>
      <c r="N900" s="380">
        <f>IF(ISBLANK(INDEX('Policy Characteristics'!H:H,MATCH($C900,'Policy Characteristics'!$C:$C,0))),"",INDEX('Policy Characteristics'!H:H,MATCH($C900,'Policy Characteristics'!$C:$C,0)))</f>
        <v>0.01</v>
      </c>
      <c r="O900" s="358" t="str">
        <f>IF(ISBLANK(INDEX('Policy Characteristics'!I:I,MATCH($C900,'Policy Characteristics'!$C:$C,0))),"",INDEX('Policy Characteristics'!I:I,MATCH($C900,'Policy Characteristics'!$C:$C,0)))</f>
        <v>% reduction in energy use</v>
      </c>
      <c r="P900" s="358" t="str">
        <f>IF(ISBLANK(INDEX('Policy Characteristics'!J:J,MATCH($C900,'Policy Characteristics'!$C:$C,0))),"",INDEX('Policy Characteristics'!J:J,MATCH($C900,'Policy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00" s="358" t="str">
        <f>IF(ISBLANK(INDEX('Policy Characteristics'!K:K,MATCH($C900,'Policy Characteristics'!$C:$C,0))),"",INDEX('Policy Characteristics'!K:K,MATCH($C900,'Policy Characteristics'!$C:$C,0)))</f>
        <v>industry-ag-main.html#eff-stds</v>
      </c>
      <c r="R900" s="358" t="str">
        <f>IF(ISBLANK(INDEX('Policy Characteristics'!L:L,MATCH($C900,'Policy Characteristics'!$C:$C,0))),"",INDEX('Policy Characteristics'!L:L,MATCH($C900,'Policy Characteristics'!$C:$C,0)))</f>
        <v>industry-energy-efficiency-standards.html</v>
      </c>
    </row>
    <row r="901" spans="1:18" s="5" customFormat="1" x14ac:dyDescent="0.35">
      <c r="A901" s="358" t="str">
        <f>IF(ISBLANK(INDEX('Policy Characteristics'!A:A,MATCH($C901,'Policy Characteristics'!$C:$C,0))),"",INDEX('Policy Characteristics'!A:A,MATCH($C901,'Policy Characteristics'!$C:$C,0)))</f>
        <v>Industry</v>
      </c>
      <c r="B901" s="358" t="str">
        <f>IF(ISBLANK(INDEX('Policy Characteristics'!B:B,MATCH($C901,'Policy Characteristics'!$C:$C,0))),"",INDEX('Policy Characteristics'!B:B,MATCH($C901,'Policy Characteristics'!$C:$C,0)))</f>
        <v>Industry Energy Efficiency Standards</v>
      </c>
      <c r="C901" s="362" t="str">
        <f t="shared" si="39"/>
        <v>Percentage Improvement in Eqpt Efficiency Standards above BAU</v>
      </c>
      <c r="D901" s="9" t="s">
        <v>3236</v>
      </c>
      <c r="E901" s="53" t="s">
        <v>2804</v>
      </c>
      <c r="F901" s="195" t="s">
        <v>3198</v>
      </c>
      <c r="G901" s="53" t="s">
        <v>2809</v>
      </c>
      <c r="H901" s="54">
        <v>1137</v>
      </c>
      <c r="I901" s="53" t="s">
        <v>46</v>
      </c>
      <c r="J901" s="360" t="str">
        <f>IF(ISBLANK(INDEX('Policy Characteristics'!D:D,MATCH($C901,'Policy Characteristics'!$C:$C,0))),"",INDEX('Policy Characteristics'!D:D,MATCH($C901,'Policy Characteristics'!$C:$C,0)))</f>
        <v>Industry Energy Efficiency Standards</v>
      </c>
      <c r="K901" s="358" t="str">
        <f>IF(ISBLANK(INDEX('Policy Characteristics'!E:E,MATCH($C901,'Policy Characteristics'!$C:$C,0))),"",INDEX('Policy Characteristics'!E:E,MATCH($C901,'Policy Characteristics'!$C:$C,0)))</f>
        <v>indst efficiency standards</v>
      </c>
      <c r="L901" s="380">
        <f>IF(ISBLANK(INDEX('Policy Characteristics'!F:F,MATCH($C901,'Policy Characteristics'!$C:$C,0))),"",INDEX('Policy Characteristics'!F:F,MATCH($C901,'Policy Characteristics'!$C:$C,0)))</f>
        <v>0</v>
      </c>
      <c r="M901" s="380">
        <f>IF(ISBLANK(INDEX('Policy Characteristics'!G:G,MATCH($C901,'Policy Characteristics'!$C:$C,0))),"",INDEX('Policy Characteristics'!G:G,MATCH($C901,'Policy Characteristics'!$C:$C,0)))</f>
        <v>0.25</v>
      </c>
      <c r="N901" s="380">
        <f>IF(ISBLANK(INDEX('Policy Characteristics'!H:H,MATCH($C901,'Policy Characteristics'!$C:$C,0))),"",INDEX('Policy Characteristics'!H:H,MATCH($C901,'Policy Characteristics'!$C:$C,0)))</f>
        <v>0.01</v>
      </c>
      <c r="O901" s="358" t="str">
        <f>IF(ISBLANK(INDEX('Policy Characteristics'!I:I,MATCH($C901,'Policy Characteristics'!$C:$C,0))),"",INDEX('Policy Characteristics'!I:I,MATCH($C901,'Policy Characteristics'!$C:$C,0)))</f>
        <v>% reduction in energy use</v>
      </c>
      <c r="P901" s="358" t="str">
        <f>IF(ISBLANK(INDEX('Policy Characteristics'!J:J,MATCH($C901,'Policy Characteristics'!$C:$C,0))),"",INDEX('Policy Characteristics'!J:J,MATCH($C901,'Policy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01" s="358" t="str">
        <f>IF(ISBLANK(INDEX('Policy Characteristics'!K:K,MATCH($C901,'Policy Characteristics'!$C:$C,0))),"",INDEX('Policy Characteristics'!K:K,MATCH($C901,'Policy Characteristics'!$C:$C,0)))</f>
        <v>industry-ag-main.html#eff-stds</v>
      </c>
      <c r="R901" s="358" t="str">
        <f>IF(ISBLANK(INDEX('Policy Characteristics'!L:L,MATCH($C901,'Policy Characteristics'!$C:$C,0))),"",INDEX('Policy Characteristics'!L:L,MATCH($C901,'Policy Characteristics'!$C:$C,0)))</f>
        <v>industry-energy-efficiency-standards.html</v>
      </c>
    </row>
    <row r="902" spans="1:18" s="5" customFormat="1" x14ac:dyDescent="0.35">
      <c r="A902" s="358" t="str">
        <f>IF(ISBLANK(INDEX('Policy Characteristics'!A:A,MATCH($C902,'Policy Characteristics'!$C:$C,0))),"",INDEX('Policy Characteristics'!A:A,MATCH($C902,'Policy Characteristics'!$C:$C,0)))</f>
        <v>Industry</v>
      </c>
      <c r="B902" s="358" t="str">
        <f>IF(ISBLANK(INDEX('Policy Characteristics'!B:B,MATCH($C902,'Policy Characteristics'!$C:$C,0))),"",INDEX('Policy Characteristics'!B:B,MATCH($C902,'Policy Characteristics'!$C:$C,0)))</f>
        <v>Industry Energy Efficiency Standards</v>
      </c>
      <c r="C902" s="362" t="str">
        <f t="shared" si="39"/>
        <v>Percentage Improvement in Eqpt Efficiency Standards above BAU</v>
      </c>
      <c r="D902" s="9" t="s">
        <v>3237</v>
      </c>
      <c r="E902" s="53" t="s">
        <v>2463</v>
      </c>
      <c r="F902" s="195" t="s">
        <v>3199</v>
      </c>
      <c r="G902" s="53" t="s">
        <v>2469</v>
      </c>
      <c r="H902" s="54">
        <v>1138</v>
      </c>
      <c r="I902" s="53" t="s">
        <v>45</v>
      </c>
      <c r="J902" s="360" t="str">
        <f>IF(ISBLANK(INDEX('Policy Characteristics'!D:D,MATCH($C902,'Policy Characteristics'!$C:$C,0))),"",INDEX('Policy Characteristics'!D:D,MATCH($C902,'Policy Characteristics'!$C:$C,0)))</f>
        <v>Industry Energy Efficiency Standards</v>
      </c>
      <c r="K902" s="358" t="str">
        <f>IF(ISBLANK(INDEX('Policy Characteristics'!E:E,MATCH($C902,'Policy Characteristics'!$C:$C,0))),"",INDEX('Policy Characteristics'!E:E,MATCH($C902,'Policy Characteristics'!$C:$C,0)))</f>
        <v>indst efficiency standards</v>
      </c>
      <c r="L902" s="380">
        <f>IF(ISBLANK(INDEX('Policy Characteristics'!F:F,MATCH($C902,'Policy Characteristics'!$C:$C,0))),"",INDEX('Policy Characteristics'!F:F,MATCH($C902,'Policy Characteristics'!$C:$C,0)))</f>
        <v>0</v>
      </c>
      <c r="M902" s="380">
        <f>IF(ISBLANK(INDEX('Policy Characteristics'!G:G,MATCH($C902,'Policy Characteristics'!$C:$C,0))),"",INDEX('Policy Characteristics'!G:G,MATCH($C902,'Policy Characteristics'!$C:$C,0)))</f>
        <v>0.25</v>
      </c>
      <c r="N902" s="380">
        <f>IF(ISBLANK(INDEX('Policy Characteristics'!H:H,MATCH($C902,'Policy Characteristics'!$C:$C,0))),"",INDEX('Policy Characteristics'!H:H,MATCH($C902,'Policy Characteristics'!$C:$C,0)))</f>
        <v>0.01</v>
      </c>
      <c r="O902" s="358" t="str">
        <f>IF(ISBLANK(INDEX('Policy Characteristics'!I:I,MATCH($C902,'Policy Characteristics'!$C:$C,0))),"",INDEX('Policy Characteristics'!I:I,MATCH($C902,'Policy Characteristics'!$C:$C,0)))</f>
        <v>% reduction in energy use</v>
      </c>
      <c r="P902" s="358" t="str">
        <f>IF(ISBLANK(INDEX('Policy Characteristics'!J:J,MATCH($C902,'Policy Characteristics'!$C:$C,0))),"",INDEX('Policy Characteristics'!J:J,MATCH($C902,'Policy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02" s="358" t="str">
        <f>IF(ISBLANK(INDEX('Policy Characteristics'!K:K,MATCH($C902,'Policy Characteristics'!$C:$C,0))),"",INDEX('Policy Characteristics'!K:K,MATCH($C902,'Policy Characteristics'!$C:$C,0)))</f>
        <v>industry-ag-main.html#eff-stds</v>
      </c>
      <c r="R902" s="358" t="str">
        <f>IF(ISBLANK(INDEX('Policy Characteristics'!L:L,MATCH($C902,'Policy Characteristics'!$C:$C,0))),"",INDEX('Policy Characteristics'!L:L,MATCH($C902,'Policy Characteristics'!$C:$C,0)))</f>
        <v>industry-energy-efficiency-standards.html</v>
      </c>
    </row>
    <row r="903" spans="1:18" s="5" customFormat="1" x14ac:dyDescent="0.35">
      <c r="A903" s="358" t="str">
        <f>IF(ISBLANK(INDEX('Policy Characteristics'!A:A,MATCH($C903,'Policy Characteristics'!$C:$C,0))),"",INDEX('Policy Characteristics'!A:A,MATCH($C903,'Policy Characteristics'!$C:$C,0)))</f>
        <v>Industry</v>
      </c>
      <c r="B903" s="358" t="str">
        <f>IF(ISBLANK(INDEX('Policy Characteristics'!B:B,MATCH($C903,'Policy Characteristics'!$C:$C,0))),"",INDEX('Policy Characteristics'!B:B,MATCH($C903,'Policy Characteristics'!$C:$C,0)))</f>
        <v>Industry Energy Efficiency Standards</v>
      </c>
      <c r="C903" s="362" t="str">
        <f t="shared" si="39"/>
        <v>Percentage Improvement in Eqpt Efficiency Standards above BAU</v>
      </c>
      <c r="D903" s="9" t="s">
        <v>3237</v>
      </c>
      <c r="E903" s="53" t="s">
        <v>2464</v>
      </c>
      <c r="F903" s="195" t="s">
        <v>3199</v>
      </c>
      <c r="G903" s="53" t="s">
        <v>2472</v>
      </c>
      <c r="H903" s="54">
        <v>1139</v>
      </c>
      <c r="I903" s="53" t="s">
        <v>45</v>
      </c>
      <c r="J903" s="360" t="str">
        <f>IF(ISBLANK(INDEX('Policy Characteristics'!D:D,MATCH($C903,'Policy Characteristics'!$C:$C,0))),"",INDEX('Policy Characteristics'!D:D,MATCH($C903,'Policy Characteristics'!$C:$C,0)))</f>
        <v>Industry Energy Efficiency Standards</v>
      </c>
      <c r="K903" s="358" t="str">
        <f>IF(ISBLANK(INDEX('Policy Characteristics'!E:E,MATCH($C903,'Policy Characteristics'!$C:$C,0))),"",INDEX('Policy Characteristics'!E:E,MATCH($C903,'Policy Characteristics'!$C:$C,0)))</f>
        <v>indst efficiency standards</v>
      </c>
      <c r="L903" s="380">
        <f>IF(ISBLANK(INDEX('Policy Characteristics'!F:F,MATCH($C903,'Policy Characteristics'!$C:$C,0))),"",INDEX('Policy Characteristics'!F:F,MATCH($C903,'Policy Characteristics'!$C:$C,0)))</f>
        <v>0</v>
      </c>
      <c r="M903" s="380">
        <f>IF(ISBLANK(INDEX('Policy Characteristics'!G:G,MATCH($C903,'Policy Characteristics'!$C:$C,0))),"",INDEX('Policy Characteristics'!G:G,MATCH($C903,'Policy Characteristics'!$C:$C,0)))</f>
        <v>0.25</v>
      </c>
      <c r="N903" s="380">
        <f>IF(ISBLANK(INDEX('Policy Characteristics'!H:H,MATCH($C903,'Policy Characteristics'!$C:$C,0))),"",INDEX('Policy Characteristics'!H:H,MATCH($C903,'Policy Characteristics'!$C:$C,0)))</f>
        <v>0.01</v>
      </c>
      <c r="O903" s="358" t="str">
        <f>IF(ISBLANK(INDEX('Policy Characteristics'!I:I,MATCH($C903,'Policy Characteristics'!$C:$C,0))),"",INDEX('Policy Characteristics'!I:I,MATCH($C903,'Policy Characteristics'!$C:$C,0)))</f>
        <v>% reduction in energy use</v>
      </c>
      <c r="P903" s="358" t="str">
        <f>IF(ISBLANK(INDEX('Policy Characteristics'!J:J,MATCH($C903,'Policy Characteristics'!$C:$C,0))),"",INDEX('Policy Characteristics'!J:J,MATCH($C903,'Policy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03" s="358" t="str">
        <f>IF(ISBLANK(INDEX('Policy Characteristics'!K:K,MATCH($C903,'Policy Characteristics'!$C:$C,0))),"",INDEX('Policy Characteristics'!K:K,MATCH($C903,'Policy Characteristics'!$C:$C,0)))</f>
        <v>industry-ag-main.html#eff-stds</v>
      </c>
      <c r="R903" s="358" t="str">
        <f>IF(ISBLANK(INDEX('Policy Characteristics'!L:L,MATCH($C903,'Policy Characteristics'!$C:$C,0))),"",INDEX('Policy Characteristics'!L:L,MATCH($C903,'Policy Characteristics'!$C:$C,0)))</f>
        <v>industry-energy-efficiency-standards.html</v>
      </c>
    </row>
    <row r="904" spans="1:18" s="5" customFormat="1" x14ac:dyDescent="0.35">
      <c r="A904" s="358" t="str">
        <f>IF(ISBLANK(INDEX('Policy Characteristics'!A:A,MATCH($C904,'Policy Characteristics'!$C:$C,0))),"",INDEX('Policy Characteristics'!A:A,MATCH($C904,'Policy Characteristics'!$C:$C,0)))</f>
        <v>Industry</v>
      </c>
      <c r="B904" s="358" t="str">
        <f>IF(ISBLANK(INDEX('Policy Characteristics'!B:B,MATCH($C904,'Policy Characteristics'!$C:$C,0))),"",INDEX('Policy Characteristics'!B:B,MATCH($C904,'Policy Characteristics'!$C:$C,0)))</f>
        <v>Industry Energy Efficiency Standards</v>
      </c>
      <c r="C904" s="362" t="str">
        <f t="shared" si="39"/>
        <v>Percentage Improvement in Eqpt Efficiency Standards above BAU</v>
      </c>
      <c r="D904" s="9" t="s">
        <v>3237</v>
      </c>
      <c r="E904" s="53" t="s">
        <v>2465</v>
      </c>
      <c r="F904" s="195" t="s">
        <v>3199</v>
      </c>
      <c r="G904" s="53" t="s">
        <v>2473</v>
      </c>
      <c r="H904" s="54">
        <v>1140</v>
      </c>
      <c r="I904" s="53" t="s">
        <v>45</v>
      </c>
      <c r="J904" s="360" t="str">
        <f>IF(ISBLANK(INDEX('Policy Characteristics'!D:D,MATCH($C904,'Policy Characteristics'!$C:$C,0))),"",INDEX('Policy Characteristics'!D:D,MATCH($C904,'Policy Characteristics'!$C:$C,0)))</f>
        <v>Industry Energy Efficiency Standards</v>
      </c>
      <c r="K904" s="358" t="str">
        <f>IF(ISBLANK(INDEX('Policy Characteristics'!E:E,MATCH($C904,'Policy Characteristics'!$C:$C,0))),"",INDEX('Policy Characteristics'!E:E,MATCH($C904,'Policy Characteristics'!$C:$C,0)))</f>
        <v>indst efficiency standards</v>
      </c>
      <c r="L904" s="380">
        <f>IF(ISBLANK(INDEX('Policy Characteristics'!F:F,MATCH($C904,'Policy Characteristics'!$C:$C,0))),"",INDEX('Policy Characteristics'!F:F,MATCH($C904,'Policy Characteristics'!$C:$C,0)))</f>
        <v>0</v>
      </c>
      <c r="M904" s="380">
        <f>IF(ISBLANK(INDEX('Policy Characteristics'!G:G,MATCH($C904,'Policy Characteristics'!$C:$C,0))),"",INDEX('Policy Characteristics'!G:G,MATCH($C904,'Policy Characteristics'!$C:$C,0)))</f>
        <v>0.25</v>
      </c>
      <c r="N904" s="380">
        <f>IF(ISBLANK(INDEX('Policy Characteristics'!H:H,MATCH($C904,'Policy Characteristics'!$C:$C,0))),"",INDEX('Policy Characteristics'!H:H,MATCH($C904,'Policy Characteristics'!$C:$C,0)))</f>
        <v>0.01</v>
      </c>
      <c r="O904" s="358" t="str">
        <f>IF(ISBLANK(INDEX('Policy Characteristics'!I:I,MATCH($C904,'Policy Characteristics'!$C:$C,0))),"",INDEX('Policy Characteristics'!I:I,MATCH($C904,'Policy Characteristics'!$C:$C,0)))</f>
        <v>% reduction in energy use</v>
      </c>
      <c r="P904" s="358" t="str">
        <f>IF(ISBLANK(INDEX('Policy Characteristics'!J:J,MATCH($C904,'Policy Characteristics'!$C:$C,0))),"",INDEX('Policy Characteristics'!J:J,MATCH($C904,'Policy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04" s="358" t="str">
        <f>IF(ISBLANK(INDEX('Policy Characteristics'!K:K,MATCH($C904,'Policy Characteristics'!$C:$C,0))),"",INDEX('Policy Characteristics'!K:K,MATCH($C904,'Policy Characteristics'!$C:$C,0)))</f>
        <v>industry-ag-main.html#eff-stds</v>
      </c>
      <c r="R904" s="358" t="str">
        <f>IF(ISBLANK(INDEX('Policy Characteristics'!L:L,MATCH($C904,'Policy Characteristics'!$C:$C,0))),"",INDEX('Policy Characteristics'!L:L,MATCH($C904,'Policy Characteristics'!$C:$C,0)))</f>
        <v>industry-energy-efficiency-standards.html</v>
      </c>
    </row>
    <row r="905" spans="1:18" s="5" customFormat="1" x14ac:dyDescent="0.35">
      <c r="A905" s="358" t="str">
        <f>IF(ISBLANK(INDEX('Policy Characteristics'!A:A,MATCH($C905,'Policy Characteristics'!$C:$C,0))),"",INDEX('Policy Characteristics'!A:A,MATCH($C905,'Policy Characteristics'!$C:$C,0)))</f>
        <v>Industry</v>
      </c>
      <c r="B905" s="358" t="str">
        <f>IF(ISBLANK(INDEX('Policy Characteristics'!B:B,MATCH($C905,'Policy Characteristics'!$C:$C,0))),"",INDEX('Policy Characteristics'!B:B,MATCH($C905,'Policy Characteristics'!$C:$C,0)))</f>
        <v>Industry Energy Efficiency Standards</v>
      </c>
      <c r="C905" s="362" t="str">
        <f t="shared" si="39"/>
        <v>Percentage Improvement in Eqpt Efficiency Standards above BAU</v>
      </c>
      <c r="D905" s="9" t="s">
        <v>3237</v>
      </c>
      <c r="E905" s="53" t="s">
        <v>2466</v>
      </c>
      <c r="F905" s="195" t="s">
        <v>3199</v>
      </c>
      <c r="G905" s="53" t="s">
        <v>2470</v>
      </c>
      <c r="H905" s="54">
        <v>1141</v>
      </c>
      <c r="I905" s="53" t="s">
        <v>46</v>
      </c>
      <c r="J905" s="360" t="str">
        <f>IF(ISBLANK(INDEX('Policy Characteristics'!D:D,MATCH($C905,'Policy Characteristics'!$C:$C,0))),"",INDEX('Policy Characteristics'!D:D,MATCH($C905,'Policy Characteristics'!$C:$C,0)))</f>
        <v>Industry Energy Efficiency Standards</v>
      </c>
      <c r="K905" s="358" t="str">
        <f>IF(ISBLANK(INDEX('Policy Characteristics'!E:E,MATCH($C905,'Policy Characteristics'!$C:$C,0))),"",INDEX('Policy Characteristics'!E:E,MATCH($C905,'Policy Characteristics'!$C:$C,0)))</f>
        <v>indst efficiency standards</v>
      </c>
      <c r="L905" s="380">
        <f>IF(ISBLANK(INDEX('Policy Characteristics'!F:F,MATCH($C905,'Policy Characteristics'!$C:$C,0))),"",INDEX('Policy Characteristics'!F:F,MATCH($C905,'Policy Characteristics'!$C:$C,0)))</f>
        <v>0</v>
      </c>
      <c r="M905" s="380">
        <f>IF(ISBLANK(INDEX('Policy Characteristics'!G:G,MATCH($C905,'Policy Characteristics'!$C:$C,0))),"",INDEX('Policy Characteristics'!G:G,MATCH($C905,'Policy Characteristics'!$C:$C,0)))</f>
        <v>0.25</v>
      </c>
      <c r="N905" s="380">
        <f>IF(ISBLANK(INDEX('Policy Characteristics'!H:H,MATCH($C905,'Policy Characteristics'!$C:$C,0))),"",INDEX('Policy Characteristics'!H:H,MATCH($C905,'Policy Characteristics'!$C:$C,0)))</f>
        <v>0.01</v>
      </c>
      <c r="O905" s="358" t="str">
        <f>IF(ISBLANK(INDEX('Policy Characteristics'!I:I,MATCH($C905,'Policy Characteristics'!$C:$C,0))),"",INDEX('Policy Characteristics'!I:I,MATCH($C905,'Policy Characteristics'!$C:$C,0)))</f>
        <v>% reduction in energy use</v>
      </c>
      <c r="P905" s="358" t="str">
        <f>IF(ISBLANK(INDEX('Policy Characteristics'!J:J,MATCH($C905,'Policy Characteristics'!$C:$C,0))),"",INDEX('Policy Characteristics'!J:J,MATCH($C905,'Policy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05" s="358" t="str">
        <f>IF(ISBLANK(INDEX('Policy Characteristics'!K:K,MATCH($C905,'Policy Characteristics'!$C:$C,0))),"",INDEX('Policy Characteristics'!K:K,MATCH($C905,'Policy Characteristics'!$C:$C,0)))</f>
        <v>industry-ag-main.html#eff-stds</v>
      </c>
      <c r="R905" s="358" t="str">
        <f>IF(ISBLANK(INDEX('Policy Characteristics'!L:L,MATCH($C905,'Policy Characteristics'!$C:$C,0))),"",INDEX('Policy Characteristics'!L:L,MATCH($C905,'Policy Characteristics'!$C:$C,0)))</f>
        <v>industry-energy-efficiency-standards.html</v>
      </c>
    </row>
    <row r="906" spans="1:18" s="5" customFormat="1" x14ac:dyDescent="0.35">
      <c r="A906" s="358" t="str">
        <f>IF(ISBLANK(INDEX('Policy Characteristics'!A:A,MATCH($C906,'Policy Characteristics'!$C:$C,0))),"",INDEX('Policy Characteristics'!A:A,MATCH($C906,'Policy Characteristics'!$C:$C,0)))</f>
        <v>Industry</v>
      </c>
      <c r="B906" s="358" t="str">
        <f>IF(ISBLANK(INDEX('Policy Characteristics'!B:B,MATCH($C906,'Policy Characteristics'!$C:$C,0))),"",INDEX('Policy Characteristics'!B:B,MATCH($C906,'Policy Characteristics'!$C:$C,0)))</f>
        <v>Industry Energy Efficiency Standards</v>
      </c>
      <c r="C906" s="362" t="str">
        <f t="shared" si="39"/>
        <v>Percentage Improvement in Eqpt Efficiency Standards above BAU</v>
      </c>
      <c r="D906" s="9" t="s">
        <v>3237</v>
      </c>
      <c r="E906" s="53" t="s">
        <v>2467</v>
      </c>
      <c r="F906" s="195" t="s">
        <v>3199</v>
      </c>
      <c r="G906" s="53" t="s">
        <v>2471</v>
      </c>
      <c r="H906" s="54">
        <v>1142</v>
      </c>
      <c r="I906" s="53" t="s">
        <v>45</v>
      </c>
      <c r="J906" s="360" t="str">
        <f>IF(ISBLANK(INDEX('Policy Characteristics'!D:D,MATCH($C906,'Policy Characteristics'!$C:$C,0))),"",INDEX('Policy Characteristics'!D:D,MATCH($C906,'Policy Characteristics'!$C:$C,0)))</f>
        <v>Industry Energy Efficiency Standards</v>
      </c>
      <c r="K906" s="358" t="str">
        <f>IF(ISBLANK(INDEX('Policy Characteristics'!E:E,MATCH($C906,'Policy Characteristics'!$C:$C,0))),"",INDEX('Policy Characteristics'!E:E,MATCH($C906,'Policy Characteristics'!$C:$C,0)))</f>
        <v>indst efficiency standards</v>
      </c>
      <c r="L906" s="380">
        <f>IF(ISBLANK(INDEX('Policy Characteristics'!F:F,MATCH($C906,'Policy Characteristics'!$C:$C,0))),"",INDEX('Policy Characteristics'!F:F,MATCH($C906,'Policy Characteristics'!$C:$C,0)))</f>
        <v>0</v>
      </c>
      <c r="M906" s="380">
        <f>IF(ISBLANK(INDEX('Policy Characteristics'!G:G,MATCH($C906,'Policy Characteristics'!$C:$C,0))),"",INDEX('Policy Characteristics'!G:G,MATCH($C906,'Policy Characteristics'!$C:$C,0)))</f>
        <v>0.25</v>
      </c>
      <c r="N906" s="380">
        <f>IF(ISBLANK(INDEX('Policy Characteristics'!H:H,MATCH($C906,'Policy Characteristics'!$C:$C,0))),"",INDEX('Policy Characteristics'!H:H,MATCH($C906,'Policy Characteristics'!$C:$C,0)))</f>
        <v>0.01</v>
      </c>
      <c r="O906" s="358" t="str">
        <f>IF(ISBLANK(INDEX('Policy Characteristics'!I:I,MATCH($C906,'Policy Characteristics'!$C:$C,0))),"",INDEX('Policy Characteristics'!I:I,MATCH($C906,'Policy Characteristics'!$C:$C,0)))</f>
        <v>% reduction in energy use</v>
      </c>
      <c r="P906" s="358" t="str">
        <f>IF(ISBLANK(INDEX('Policy Characteristics'!J:J,MATCH($C906,'Policy Characteristics'!$C:$C,0))),"",INDEX('Policy Characteristics'!J:J,MATCH($C906,'Policy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06" s="358" t="str">
        <f>IF(ISBLANK(INDEX('Policy Characteristics'!K:K,MATCH($C906,'Policy Characteristics'!$C:$C,0))),"",INDEX('Policy Characteristics'!K:K,MATCH($C906,'Policy Characteristics'!$C:$C,0)))</f>
        <v>industry-ag-main.html#eff-stds</v>
      </c>
      <c r="R906" s="358" t="str">
        <f>IF(ISBLANK(INDEX('Policy Characteristics'!L:L,MATCH($C906,'Policy Characteristics'!$C:$C,0))),"",INDEX('Policy Characteristics'!L:L,MATCH($C906,'Policy Characteristics'!$C:$C,0)))</f>
        <v>industry-energy-efficiency-standards.html</v>
      </c>
    </row>
    <row r="907" spans="1:18" s="5" customFormat="1" x14ac:dyDescent="0.35">
      <c r="A907" s="358" t="str">
        <f>IF(ISBLANK(INDEX('Policy Characteristics'!A:A,MATCH($C907,'Policy Characteristics'!$C:$C,0))),"",INDEX('Policy Characteristics'!A:A,MATCH($C907,'Policy Characteristics'!$C:$C,0)))</f>
        <v>Industry</v>
      </c>
      <c r="B907" s="358" t="str">
        <f>IF(ISBLANK(INDEX('Policy Characteristics'!B:B,MATCH($C907,'Policy Characteristics'!$C:$C,0))),"",INDEX('Policy Characteristics'!B:B,MATCH($C907,'Policy Characteristics'!$C:$C,0)))</f>
        <v>Industry Energy Efficiency Standards</v>
      </c>
      <c r="C907" s="362" t="str">
        <f t="shared" si="39"/>
        <v>Percentage Improvement in Eqpt Efficiency Standards above BAU</v>
      </c>
      <c r="D907" s="9" t="s">
        <v>3237</v>
      </c>
      <c r="E907" s="53" t="s">
        <v>2468</v>
      </c>
      <c r="F907" s="195" t="s">
        <v>3199</v>
      </c>
      <c r="G907" s="53" t="s">
        <v>2474</v>
      </c>
      <c r="H907" s="54">
        <v>1143</v>
      </c>
      <c r="I907" s="53" t="s">
        <v>46</v>
      </c>
      <c r="J907" s="360" t="str">
        <f>IF(ISBLANK(INDEX('Policy Characteristics'!D:D,MATCH($C907,'Policy Characteristics'!$C:$C,0))),"",INDEX('Policy Characteristics'!D:D,MATCH($C907,'Policy Characteristics'!$C:$C,0)))</f>
        <v>Industry Energy Efficiency Standards</v>
      </c>
      <c r="K907" s="358" t="str">
        <f>IF(ISBLANK(INDEX('Policy Characteristics'!E:E,MATCH($C907,'Policy Characteristics'!$C:$C,0))),"",INDEX('Policy Characteristics'!E:E,MATCH($C907,'Policy Characteristics'!$C:$C,0)))</f>
        <v>indst efficiency standards</v>
      </c>
      <c r="L907" s="380">
        <f>IF(ISBLANK(INDEX('Policy Characteristics'!F:F,MATCH($C907,'Policy Characteristics'!$C:$C,0))),"",INDEX('Policy Characteristics'!F:F,MATCH($C907,'Policy Characteristics'!$C:$C,0)))</f>
        <v>0</v>
      </c>
      <c r="M907" s="380">
        <f>IF(ISBLANK(INDEX('Policy Characteristics'!G:G,MATCH($C907,'Policy Characteristics'!$C:$C,0))),"",INDEX('Policy Characteristics'!G:G,MATCH($C907,'Policy Characteristics'!$C:$C,0)))</f>
        <v>0.25</v>
      </c>
      <c r="N907" s="380">
        <f>IF(ISBLANK(INDEX('Policy Characteristics'!H:H,MATCH($C907,'Policy Characteristics'!$C:$C,0))),"",INDEX('Policy Characteristics'!H:H,MATCH($C907,'Policy Characteristics'!$C:$C,0)))</f>
        <v>0.01</v>
      </c>
      <c r="O907" s="358" t="str">
        <f>IF(ISBLANK(INDEX('Policy Characteristics'!I:I,MATCH($C907,'Policy Characteristics'!$C:$C,0))),"",INDEX('Policy Characteristics'!I:I,MATCH($C907,'Policy Characteristics'!$C:$C,0)))</f>
        <v>% reduction in energy use</v>
      </c>
      <c r="P907" s="358" t="str">
        <f>IF(ISBLANK(INDEX('Policy Characteristics'!J:J,MATCH($C907,'Policy Characteristics'!$C:$C,0))),"",INDEX('Policy Characteristics'!J:J,MATCH($C907,'Policy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07" s="358" t="str">
        <f>IF(ISBLANK(INDEX('Policy Characteristics'!K:K,MATCH($C907,'Policy Characteristics'!$C:$C,0))),"",INDEX('Policy Characteristics'!K:K,MATCH($C907,'Policy Characteristics'!$C:$C,0)))</f>
        <v>industry-ag-main.html#eff-stds</v>
      </c>
      <c r="R907" s="358" t="str">
        <f>IF(ISBLANK(INDEX('Policy Characteristics'!L:L,MATCH($C907,'Policy Characteristics'!$C:$C,0))),"",INDEX('Policy Characteristics'!L:L,MATCH($C907,'Policy Characteristics'!$C:$C,0)))</f>
        <v>industry-energy-efficiency-standards.html</v>
      </c>
    </row>
    <row r="908" spans="1:18" s="5" customFormat="1" x14ac:dyDescent="0.35">
      <c r="A908" s="358" t="str">
        <f>IF(ISBLANK(INDEX('Policy Characteristics'!A:A,MATCH($C908,'Policy Characteristics'!$C:$C,0))),"",INDEX('Policy Characteristics'!A:A,MATCH($C908,'Policy Characteristics'!$C:$C,0)))</f>
        <v>Industry</v>
      </c>
      <c r="B908" s="358" t="str">
        <f>IF(ISBLANK(INDEX('Policy Characteristics'!B:B,MATCH($C908,'Policy Characteristics'!$C:$C,0))),"",INDEX('Policy Characteristics'!B:B,MATCH($C908,'Policy Characteristics'!$C:$C,0)))</f>
        <v>Industry Energy Efficiency Standards</v>
      </c>
      <c r="C908" s="362" t="str">
        <f t="shared" si="39"/>
        <v>Percentage Improvement in Eqpt Efficiency Standards above BAU</v>
      </c>
      <c r="D908" s="9" t="s">
        <v>3237</v>
      </c>
      <c r="E908" s="53" t="s">
        <v>2805</v>
      </c>
      <c r="F908" s="195" t="s">
        <v>3199</v>
      </c>
      <c r="G908" s="53" t="s">
        <v>2808</v>
      </c>
      <c r="H908" s="54">
        <v>1144</v>
      </c>
      <c r="I908" s="53" t="s">
        <v>46</v>
      </c>
      <c r="J908" s="360" t="str">
        <f>IF(ISBLANK(INDEX('Policy Characteristics'!D:D,MATCH($C908,'Policy Characteristics'!$C:$C,0))),"",INDEX('Policy Characteristics'!D:D,MATCH($C908,'Policy Characteristics'!$C:$C,0)))</f>
        <v>Industry Energy Efficiency Standards</v>
      </c>
      <c r="K908" s="358" t="str">
        <f>IF(ISBLANK(INDEX('Policy Characteristics'!E:E,MATCH($C908,'Policy Characteristics'!$C:$C,0))),"",INDEX('Policy Characteristics'!E:E,MATCH($C908,'Policy Characteristics'!$C:$C,0)))</f>
        <v>indst efficiency standards</v>
      </c>
      <c r="L908" s="380">
        <f>IF(ISBLANK(INDEX('Policy Characteristics'!F:F,MATCH($C908,'Policy Characteristics'!$C:$C,0))),"",INDEX('Policy Characteristics'!F:F,MATCH($C908,'Policy Characteristics'!$C:$C,0)))</f>
        <v>0</v>
      </c>
      <c r="M908" s="380">
        <f>IF(ISBLANK(INDEX('Policy Characteristics'!G:G,MATCH($C908,'Policy Characteristics'!$C:$C,0))),"",INDEX('Policy Characteristics'!G:G,MATCH($C908,'Policy Characteristics'!$C:$C,0)))</f>
        <v>0.25</v>
      </c>
      <c r="N908" s="380">
        <f>IF(ISBLANK(INDEX('Policy Characteristics'!H:H,MATCH($C908,'Policy Characteristics'!$C:$C,0))),"",INDEX('Policy Characteristics'!H:H,MATCH($C908,'Policy Characteristics'!$C:$C,0)))</f>
        <v>0.01</v>
      </c>
      <c r="O908" s="358" t="str">
        <f>IF(ISBLANK(INDEX('Policy Characteristics'!I:I,MATCH($C908,'Policy Characteristics'!$C:$C,0))),"",INDEX('Policy Characteristics'!I:I,MATCH($C908,'Policy Characteristics'!$C:$C,0)))</f>
        <v>% reduction in energy use</v>
      </c>
      <c r="P908" s="358" t="str">
        <f>IF(ISBLANK(INDEX('Policy Characteristics'!J:J,MATCH($C908,'Policy Characteristics'!$C:$C,0))),"",INDEX('Policy Characteristics'!J:J,MATCH($C908,'Policy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08" s="358" t="str">
        <f>IF(ISBLANK(INDEX('Policy Characteristics'!K:K,MATCH($C908,'Policy Characteristics'!$C:$C,0))),"",INDEX('Policy Characteristics'!K:K,MATCH($C908,'Policy Characteristics'!$C:$C,0)))</f>
        <v>industry-ag-main.html#eff-stds</v>
      </c>
      <c r="R908" s="358" t="str">
        <f>IF(ISBLANK(INDEX('Policy Characteristics'!L:L,MATCH($C908,'Policy Characteristics'!$C:$C,0))),"",INDEX('Policy Characteristics'!L:L,MATCH($C908,'Policy Characteristics'!$C:$C,0)))</f>
        <v>industry-energy-efficiency-standards.html</v>
      </c>
    </row>
    <row r="909" spans="1:18" s="5" customFormat="1" x14ac:dyDescent="0.35">
      <c r="A909" s="358" t="str">
        <f>IF(ISBLANK(INDEX('Policy Characteristics'!A:A,MATCH($C909,'Policy Characteristics'!$C:$C,0))),"",INDEX('Policy Characteristics'!A:A,MATCH($C909,'Policy Characteristics'!$C:$C,0)))</f>
        <v>Industry</v>
      </c>
      <c r="B909" s="358" t="str">
        <f>IF(ISBLANK(INDEX('Policy Characteristics'!B:B,MATCH($C909,'Policy Characteristics'!$C:$C,0))),"",INDEX('Policy Characteristics'!B:B,MATCH($C909,'Policy Characteristics'!$C:$C,0)))</f>
        <v>Industry Energy Efficiency Standards</v>
      </c>
      <c r="C909" s="362" t="str">
        <f t="shared" si="39"/>
        <v>Percentage Improvement in Eqpt Efficiency Standards above BAU</v>
      </c>
      <c r="D909" s="9" t="s">
        <v>3237</v>
      </c>
      <c r="E909" s="53" t="s">
        <v>2806</v>
      </c>
      <c r="F909" s="195" t="s">
        <v>3199</v>
      </c>
      <c r="G909" s="53" t="s">
        <v>2810</v>
      </c>
      <c r="H909" s="54">
        <v>1145</v>
      </c>
      <c r="I909" s="53" t="s">
        <v>46</v>
      </c>
      <c r="J909" s="360" t="str">
        <f>IF(ISBLANK(INDEX('Policy Characteristics'!D:D,MATCH($C909,'Policy Characteristics'!$C:$C,0))),"",INDEX('Policy Characteristics'!D:D,MATCH($C909,'Policy Characteristics'!$C:$C,0)))</f>
        <v>Industry Energy Efficiency Standards</v>
      </c>
      <c r="K909" s="358" t="str">
        <f>IF(ISBLANK(INDEX('Policy Characteristics'!E:E,MATCH($C909,'Policy Characteristics'!$C:$C,0))),"",INDEX('Policy Characteristics'!E:E,MATCH($C909,'Policy Characteristics'!$C:$C,0)))</f>
        <v>indst efficiency standards</v>
      </c>
      <c r="L909" s="380">
        <f>IF(ISBLANK(INDEX('Policy Characteristics'!F:F,MATCH($C909,'Policy Characteristics'!$C:$C,0))),"",INDEX('Policy Characteristics'!F:F,MATCH($C909,'Policy Characteristics'!$C:$C,0)))</f>
        <v>0</v>
      </c>
      <c r="M909" s="380">
        <f>IF(ISBLANK(INDEX('Policy Characteristics'!G:G,MATCH($C909,'Policy Characteristics'!$C:$C,0))),"",INDEX('Policy Characteristics'!G:G,MATCH($C909,'Policy Characteristics'!$C:$C,0)))</f>
        <v>0.25</v>
      </c>
      <c r="N909" s="380">
        <f>IF(ISBLANK(INDEX('Policy Characteristics'!H:H,MATCH($C909,'Policy Characteristics'!$C:$C,0))),"",INDEX('Policy Characteristics'!H:H,MATCH($C909,'Policy Characteristics'!$C:$C,0)))</f>
        <v>0.01</v>
      </c>
      <c r="O909" s="358" t="str">
        <f>IF(ISBLANK(INDEX('Policy Characteristics'!I:I,MATCH($C909,'Policy Characteristics'!$C:$C,0))),"",INDEX('Policy Characteristics'!I:I,MATCH($C909,'Policy Characteristics'!$C:$C,0)))</f>
        <v>% reduction in energy use</v>
      </c>
      <c r="P909" s="358" t="str">
        <f>IF(ISBLANK(INDEX('Policy Characteristics'!J:J,MATCH($C909,'Policy Characteristics'!$C:$C,0))),"",INDEX('Policy Characteristics'!J:J,MATCH($C909,'Policy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09" s="358" t="str">
        <f>IF(ISBLANK(INDEX('Policy Characteristics'!K:K,MATCH($C909,'Policy Characteristics'!$C:$C,0))),"",INDEX('Policy Characteristics'!K:K,MATCH($C909,'Policy Characteristics'!$C:$C,0)))</f>
        <v>industry-ag-main.html#eff-stds</v>
      </c>
      <c r="R909" s="358" t="str">
        <f>IF(ISBLANK(INDEX('Policy Characteristics'!L:L,MATCH($C909,'Policy Characteristics'!$C:$C,0))),"",INDEX('Policy Characteristics'!L:L,MATCH($C909,'Policy Characteristics'!$C:$C,0)))</f>
        <v>industry-energy-efficiency-standards.html</v>
      </c>
    </row>
    <row r="910" spans="1:18" s="5" customFormat="1" x14ac:dyDescent="0.35">
      <c r="A910" s="358" t="str">
        <f>IF(ISBLANK(INDEX('Policy Characteristics'!A:A,MATCH($C910,'Policy Characteristics'!$C:$C,0))),"",INDEX('Policy Characteristics'!A:A,MATCH($C910,'Policy Characteristics'!$C:$C,0)))</f>
        <v>Industry</v>
      </c>
      <c r="B910" s="358" t="str">
        <f>IF(ISBLANK(INDEX('Policy Characteristics'!B:B,MATCH($C910,'Policy Characteristics'!$C:$C,0))),"",INDEX('Policy Characteristics'!B:B,MATCH($C910,'Policy Characteristics'!$C:$C,0)))</f>
        <v>Industry Energy Efficiency Standards</v>
      </c>
      <c r="C910" s="362" t="str">
        <f t="shared" si="39"/>
        <v>Percentage Improvement in Eqpt Efficiency Standards above BAU</v>
      </c>
      <c r="D910" s="9" t="s">
        <v>3237</v>
      </c>
      <c r="E910" s="53" t="s">
        <v>2807</v>
      </c>
      <c r="F910" s="195" t="s">
        <v>3199</v>
      </c>
      <c r="G910" s="53" t="s">
        <v>2811</v>
      </c>
      <c r="H910" s="54">
        <v>1146</v>
      </c>
      <c r="I910" s="53" t="s">
        <v>45</v>
      </c>
      <c r="J910" s="360" t="str">
        <f>IF(ISBLANK(INDEX('Policy Characteristics'!D:D,MATCH($C910,'Policy Characteristics'!$C:$C,0))),"",INDEX('Policy Characteristics'!D:D,MATCH($C910,'Policy Characteristics'!$C:$C,0)))</f>
        <v>Industry Energy Efficiency Standards</v>
      </c>
      <c r="K910" s="358" t="str">
        <f>IF(ISBLANK(INDEX('Policy Characteristics'!E:E,MATCH($C910,'Policy Characteristics'!$C:$C,0))),"",INDEX('Policy Characteristics'!E:E,MATCH($C910,'Policy Characteristics'!$C:$C,0)))</f>
        <v>indst efficiency standards</v>
      </c>
      <c r="L910" s="380">
        <f>IF(ISBLANK(INDEX('Policy Characteristics'!F:F,MATCH($C910,'Policy Characteristics'!$C:$C,0))),"",INDEX('Policy Characteristics'!F:F,MATCH($C910,'Policy Characteristics'!$C:$C,0)))</f>
        <v>0</v>
      </c>
      <c r="M910" s="380">
        <f>IF(ISBLANK(INDEX('Policy Characteristics'!G:G,MATCH($C910,'Policy Characteristics'!$C:$C,0))),"",INDEX('Policy Characteristics'!G:G,MATCH($C910,'Policy Characteristics'!$C:$C,0)))</f>
        <v>0.25</v>
      </c>
      <c r="N910" s="380">
        <f>IF(ISBLANK(INDEX('Policy Characteristics'!H:H,MATCH($C910,'Policy Characteristics'!$C:$C,0))),"",INDEX('Policy Characteristics'!H:H,MATCH($C910,'Policy Characteristics'!$C:$C,0)))</f>
        <v>0.01</v>
      </c>
      <c r="O910" s="358" t="str">
        <f>IF(ISBLANK(INDEX('Policy Characteristics'!I:I,MATCH($C910,'Policy Characteristics'!$C:$C,0))),"",INDEX('Policy Characteristics'!I:I,MATCH($C910,'Policy Characteristics'!$C:$C,0)))</f>
        <v>% reduction in energy use</v>
      </c>
      <c r="P910" s="358" t="str">
        <f>IF(ISBLANK(INDEX('Policy Characteristics'!J:J,MATCH($C910,'Policy Characteristics'!$C:$C,0))),"",INDEX('Policy Characteristics'!J:J,MATCH($C910,'Policy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10" s="358" t="str">
        <f>IF(ISBLANK(INDEX('Policy Characteristics'!K:K,MATCH($C910,'Policy Characteristics'!$C:$C,0))),"",INDEX('Policy Characteristics'!K:K,MATCH($C910,'Policy Characteristics'!$C:$C,0)))</f>
        <v>industry-ag-main.html#eff-stds</v>
      </c>
      <c r="R910" s="358" t="str">
        <f>IF(ISBLANK(INDEX('Policy Characteristics'!L:L,MATCH($C910,'Policy Characteristics'!$C:$C,0))),"",INDEX('Policy Characteristics'!L:L,MATCH($C910,'Policy Characteristics'!$C:$C,0)))</f>
        <v>industry-energy-efficiency-standards.html</v>
      </c>
    </row>
    <row r="911" spans="1:18" s="5" customFormat="1" x14ac:dyDescent="0.35">
      <c r="A911" s="358" t="str">
        <f>IF(ISBLANK(INDEX('Policy Characteristics'!A:A,MATCH($C911,'Policy Characteristics'!$C:$C,0))),"",INDEX('Policy Characteristics'!A:A,MATCH($C911,'Policy Characteristics'!$C:$C,0)))</f>
        <v>Industry</v>
      </c>
      <c r="B911" s="358" t="str">
        <f>IF(ISBLANK(INDEX('Policy Characteristics'!B:B,MATCH($C911,'Policy Characteristics'!$C:$C,0))),"",INDEX('Policy Characteristics'!B:B,MATCH($C911,'Policy Characteristics'!$C:$C,0)))</f>
        <v>Industry Energy Efficiency Standards</v>
      </c>
      <c r="C911" s="362" t="str">
        <f t="shared" si="39"/>
        <v>Percentage Improvement in Eqpt Efficiency Standards above BAU</v>
      </c>
      <c r="D911" s="9" t="s">
        <v>3237</v>
      </c>
      <c r="E911" s="53" t="s">
        <v>2804</v>
      </c>
      <c r="F911" s="195" t="s">
        <v>3199</v>
      </c>
      <c r="G911" s="53" t="s">
        <v>2809</v>
      </c>
      <c r="H911" s="54">
        <v>1147</v>
      </c>
      <c r="I911" s="53" t="s">
        <v>46</v>
      </c>
      <c r="J911" s="360" t="str">
        <f>IF(ISBLANK(INDEX('Policy Characteristics'!D:D,MATCH($C911,'Policy Characteristics'!$C:$C,0))),"",INDEX('Policy Characteristics'!D:D,MATCH($C911,'Policy Characteristics'!$C:$C,0)))</f>
        <v>Industry Energy Efficiency Standards</v>
      </c>
      <c r="K911" s="358" t="str">
        <f>IF(ISBLANK(INDEX('Policy Characteristics'!E:E,MATCH($C911,'Policy Characteristics'!$C:$C,0))),"",INDEX('Policy Characteristics'!E:E,MATCH($C911,'Policy Characteristics'!$C:$C,0)))</f>
        <v>indst efficiency standards</v>
      </c>
      <c r="L911" s="380">
        <f>IF(ISBLANK(INDEX('Policy Characteristics'!F:F,MATCH($C911,'Policy Characteristics'!$C:$C,0))),"",INDEX('Policy Characteristics'!F:F,MATCH($C911,'Policy Characteristics'!$C:$C,0)))</f>
        <v>0</v>
      </c>
      <c r="M911" s="380">
        <f>IF(ISBLANK(INDEX('Policy Characteristics'!G:G,MATCH($C911,'Policy Characteristics'!$C:$C,0))),"",INDEX('Policy Characteristics'!G:G,MATCH($C911,'Policy Characteristics'!$C:$C,0)))</f>
        <v>0.25</v>
      </c>
      <c r="N911" s="380">
        <f>IF(ISBLANK(INDEX('Policy Characteristics'!H:H,MATCH($C911,'Policy Characteristics'!$C:$C,0))),"",INDEX('Policy Characteristics'!H:H,MATCH($C911,'Policy Characteristics'!$C:$C,0)))</f>
        <v>0.01</v>
      </c>
      <c r="O911" s="358" t="str">
        <f>IF(ISBLANK(INDEX('Policy Characteristics'!I:I,MATCH($C911,'Policy Characteristics'!$C:$C,0))),"",INDEX('Policy Characteristics'!I:I,MATCH($C911,'Policy Characteristics'!$C:$C,0)))</f>
        <v>% reduction in energy use</v>
      </c>
      <c r="P911" s="358" t="str">
        <f>IF(ISBLANK(INDEX('Policy Characteristics'!J:J,MATCH($C911,'Policy Characteristics'!$C:$C,0))),"",INDEX('Policy Characteristics'!J:J,MATCH($C911,'Policy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11" s="358" t="str">
        <f>IF(ISBLANK(INDEX('Policy Characteristics'!K:K,MATCH($C911,'Policy Characteristics'!$C:$C,0))),"",INDEX('Policy Characteristics'!K:K,MATCH($C911,'Policy Characteristics'!$C:$C,0)))</f>
        <v>industry-ag-main.html#eff-stds</v>
      </c>
      <c r="R911" s="358" t="str">
        <f>IF(ISBLANK(INDEX('Policy Characteristics'!L:L,MATCH($C911,'Policy Characteristics'!$C:$C,0))),"",INDEX('Policy Characteristics'!L:L,MATCH($C911,'Policy Characteristics'!$C:$C,0)))</f>
        <v>industry-energy-efficiency-standards.html</v>
      </c>
    </row>
    <row r="912" spans="1:18" s="5" customFormat="1" x14ac:dyDescent="0.35">
      <c r="A912" s="358" t="str">
        <f>IF(ISBLANK(INDEX('Policy Characteristics'!A:A,MATCH($C912,'Policy Characteristics'!$C:$C,0))),"",INDEX('Policy Characteristics'!A:A,MATCH($C912,'Policy Characteristics'!$C:$C,0)))</f>
        <v>Industry</v>
      </c>
      <c r="B912" s="358" t="str">
        <f>IF(ISBLANK(INDEX('Policy Characteristics'!B:B,MATCH($C912,'Policy Characteristics'!$C:$C,0))),"",INDEX('Policy Characteristics'!B:B,MATCH($C912,'Policy Characteristics'!$C:$C,0)))</f>
        <v>Industry Energy Efficiency Standards</v>
      </c>
      <c r="C912" s="362" t="str">
        <f t="shared" si="39"/>
        <v>Percentage Improvement in Eqpt Efficiency Standards above BAU</v>
      </c>
      <c r="D912" s="9" t="s">
        <v>3238</v>
      </c>
      <c r="E912" s="53" t="s">
        <v>2463</v>
      </c>
      <c r="F912" s="195" t="s">
        <v>3200</v>
      </c>
      <c r="G912" s="53" t="s">
        <v>2469</v>
      </c>
      <c r="H912" s="54">
        <v>1148</v>
      </c>
      <c r="I912" s="53" t="s">
        <v>45</v>
      </c>
      <c r="J912" s="360" t="str">
        <f>IF(ISBLANK(INDEX('Policy Characteristics'!D:D,MATCH($C912,'Policy Characteristics'!$C:$C,0))),"",INDEX('Policy Characteristics'!D:D,MATCH($C912,'Policy Characteristics'!$C:$C,0)))</f>
        <v>Industry Energy Efficiency Standards</v>
      </c>
      <c r="K912" s="358" t="str">
        <f>IF(ISBLANK(INDEX('Policy Characteristics'!E:E,MATCH($C912,'Policy Characteristics'!$C:$C,0))),"",INDEX('Policy Characteristics'!E:E,MATCH($C912,'Policy Characteristics'!$C:$C,0)))</f>
        <v>indst efficiency standards</v>
      </c>
      <c r="L912" s="380">
        <f>IF(ISBLANK(INDEX('Policy Characteristics'!F:F,MATCH($C912,'Policy Characteristics'!$C:$C,0))),"",INDEX('Policy Characteristics'!F:F,MATCH($C912,'Policy Characteristics'!$C:$C,0)))</f>
        <v>0</v>
      </c>
      <c r="M912" s="380">
        <f>IF(ISBLANK(INDEX('Policy Characteristics'!G:G,MATCH($C912,'Policy Characteristics'!$C:$C,0))),"",INDEX('Policy Characteristics'!G:G,MATCH($C912,'Policy Characteristics'!$C:$C,0)))</f>
        <v>0.25</v>
      </c>
      <c r="N912" s="380">
        <f>IF(ISBLANK(INDEX('Policy Characteristics'!H:H,MATCH($C912,'Policy Characteristics'!$C:$C,0))),"",INDEX('Policy Characteristics'!H:H,MATCH($C912,'Policy Characteristics'!$C:$C,0)))</f>
        <v>0.01</v>
      </c>
      <c r="O912" s="358" t="str">
        <f>IF(ISBLANK(INDEX('Policy Characteristics'!I:I,MATCH($C912,'Policy Characteristics'!$C:$C,0))),"",INDEX('Policy Characteristics'!I:I,MATCH($C912,'Policy Characteristics'!$C:$C,0)))</f>
        <v>% reduction in energy use</v>
      </c>
      <c r="P912" s="358" t="str">
        <f>IF(ISBLANK(INDEX('Policy Characteristics'!J:J,MATCH($C912,'Policy Characteristics'!$C:$C,0))),"",INDEX('Policy Characteristics'!J:J,MATCH($C912,'Policy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12" s="358" t="str">
        <f>IF(ISBLANK(INDEX('Policy Characteristics'!K:K,MATCH($C912,'Policy Characteristics'!$C:$C,0))),"",INDEX('Policy Characteristics'!K:K,MATCH($C912,'Policy Characteristics'!$C:$C,0)))</f>
        <v>industry-ag-main.html#eff-stds</v>
      </c>
      <c r="R912" s="358" t="str">
        <f>IF(ISBLANK(INDEX('Policy Characteristics'!L:L,MATCH($C912,'Policy Characteristics'!$C:$C,0))),"",INDEX('Policy Characteristics'!L:L,MATCH($C912,'Policy Characteristics'!$C:$C,0)))</f>
        <v>industry-energy-efficiency-standards.html</v>
      </c>
    </row>
    <row r="913" spans="1:18" s="5" customFormat="1" x14ac:dyDescent="0.35">
      <c r="A913" s="358" t="str">
        <f>IF(ISBLANK(INDEX('Policy Characteristics'!A:A,MATCH($C913,'Policy Characteristics'!$C:$C,0))),"",INDEX('Policy Characteristics'!A:A,MATCH($C913,'Policy Characteristics'!$C:$C,0)))</f>
        <v>Industry</v>
      </c>
      <c r="B913" s="358" t="str">
        <f>IF(ISBLANK(INDEX('Policy Characteristics'!B:B,MATCH($C913,'Policy Characteristics'!$C:$C,0))),"",INDEX('Policy Characteristics'!B:B,MATCH($C913,'Policy Characteristics'!$C:$C,0)))</f>
        <v>Industry Energy Efficiency Standards</v>
      </c>
      <c r="C913" s="362" t="str">
        <f t="shared" si="39"/>
        <v>Percentage Improvement in Eqpt Efficiency Standards above BAU</v>
      </c>
      <c r="D913" s="9" t="s">
        <v>3238</v>
      </c>
      <c r="E913" s="53" t="s">
        <v>2464</v>
      </c>
      <c r="F913" s="195" t="s">
        <v>3200</v>
      </c>
      <c r="G913" s="53" t="s">
        <v>2472</v>
      </c>
      <c r="H913" s="54">
        <v>1149</v>
      </c>
      <c r="I913" s="53" t="s">
        <v>45</v>
      </c>
      <c r="J913" s="360" t="str">
        <f>IF(ISBLANK(INDEX('Policy Characteristics'!D:D,MATCH($C913,'Policy Characteristics'!$C:$C,0))),"",INDEX('Policy Characteristics'!D:D,MATCH($C913,'Policy Characteristics'!$C:$C,0)))</f>
        <v>Industry Energy Efficiency Standards</v>
      </c>
      <c r="K913" s="358" t="str">
        <f>IF(ISBLANK(INDEX('Policy Characteristics'!E:E,MATCH($C913,'Policy Characteristics'!$C:$C,0))),"",INDEX('Policy Characteristics'!E:E,MATCH($C913,'Policy Characteristics'!$C:$C,0)))</f>
        <v>indst efficiency standards</v>
      </c>
      <c r="L913" s="380">
        <f>IF(ISBLANK(INDEX('Policy Characteristics'!F:F,MATCH($C913,'Policy Characteristics'!$C:$C,0))),"",INDEX('Policy Characteristics'!F:F,MATCH($C913,'Policy Characteristics'!$C:$C,0)))</f>
        <v>0</v>
      </c>
      <c r="M913" s="380">
        <f>IF(ISBLANK(INDEX('Policy Characteristics'!G:G,MATCH($C913,'Policy Characteristics'!$C:$C,0))),"",INDEX('Policy Characteristics'!G:G,MATCH($C913,'Policy Characteristics'!$C:$C,0)))</f>
        <v>0.25</v>
      </c>
      <c r="N913" s="380">
        <f>IF(ISBLANK(INDEX('Policy Characteristics'!H:H,MATCH($C913,'Policy Characteristics'!$C:$C,0))),"",INDEX('Policy Characteristics'!H:H,MATCH($C913,'Policy Characteristics'!$C:$C,0)))</f>
        <v>0.01</v>
      </c>
      <c r="O913" s="358" t="str">
        <f>IF(ISBLANK(INDEX('Policy Characteristics'!I:I,MATCH($C913,'Policy Characteristics'!$C:$C,0))),"",INDEX('Policy Characteristics'!I:I,MATCH($C913,'Policy Characteristics'!$C:$C,0)))</f>
        <v>% reduction in energy use</v>
      </c>
      <c r="P913" s="358" t="str">
        <f>IF(ISBLANK(INDEX('Policy Characteristics'!J:J,MATCH($C913,'Policy Characteristics'!$C:$C,0))),"",INDEX('Policy Characteristics'!J:J,MATCH($C913,'Policy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13" s="358" t="str">
        <f>IF(ISBLANK(INDEX('Policy Characteristics'!K:K,MATCH($C913,'Policy Characteristics'!$C:$C,0))),"",INDEX('Policy Characteristics'!K:K,MATCH($C913,'Policy Characteristics'!$C:$C,0)))</f>
        <v>industry-ag-main.html#eff-stds</v>
      </c>
      <c r="R913" s="358" t="str">
        <f>IF(ISBLANK(INDEX('Policy Characteristics'!L:L,MATCH($C913,'Policy Characteristics'!$C:$C,0))),"",INDEX('Policy Characteristics'!L:L,MATCH($C913,'Policy Characteristics'!$C:$C,0)))</f>
        <v>industry-energy-efficiency-standards.html</v>
      </c>
    </row>
    <row r="914" spans="1:18" s="5" customFormat="1" x14ac:dyDescent="0.35">
      <c r="A914" s="358" t="str">
        <f>IF(ISBLANK(INDEX('Policy Characteristics'!A:A,MATCH($C914,'Policy Characteristics'!$C:$C,0))),"",INDEX('Policy Characteristics'!A:A,MATCH($C914,'Policy Characteristics'!$C:$C,0)))</f>
        <v>Industry</v>
      </c>
      <c r="B914" s="358" t="str">
        <f>IF(ISBLANK(INDEX('Policy Characteristics'!B:B,MATCH($C914,'Policy Characteristics'!$C:$C,0))),"",INDEX('Policy Characteristics'!B:B,MATCH($C914,'Policy Characteristics'!$C:$C,0)))</f>
        <v>Industry Energy Efficiency Standards</v>
      </c>
      <c r="C914" s="362" t="str">
        <f t="shared" si="39"/>
        <v>Percentage Improvement in Eqpt Efficiency Standards above BAU</v>
      </c>
      <c r="D914" s="9" t="s">
        <v>3238</v>
      </c>
      <c r="E914" s="53" t="s">
        <v>2465</v>
      </c>
      <c r="F914" s="195" t="s">
        <v>3200</v>
      </c>
      <c r="G914" s="53" t="s">
        <v>2473</v>
      </c>
      <c r="H914" s="54">
        <v>1150</v>
      </c>
      <c r="I914" s="53" t="s">
        <v>45</v>
      </c>
      <c r="J914" s="360" t="str">
        <f>IF(ISBLANK(INDEX('Policy Characteristics'!D:D,MATCH($C914,'Policy Characteristics'!$C:$C,0))),"",INDEX('Policy Characteristics'!D:D,MATCH($C914,'Policy Characteristics'!$C:$C,0)))</f>
        <v>Industry Energy Efficiency Standards</v>
      </c>
      <c r="K914" s="358" t="str">
        <f>IF(ISBLANK(INDEX('Policy Characteristics'!E:E,MATCH($C914,'Policy Characteristics'!$C:$C,0))),"",INDEX('Policy Characteristics'!E:E,MATCH($C914,'Policy Characteristics'!$C:$C,0)))</f>
        <v>indst efficiency standards</v>
      </c>
      <c r="L914" s="380">
        <f>IF(ISBLANK(INDEX('Policy Characteristics'!F:F,MATCH($C914,'Policy Characteristics'!$C:$C,0))),"",INDEX('Policy Characteristics'!F:F,MATCH($C914,'Policy Characteristics'!$C:$C,0)))</f>
        <v>0</v>
      </c>
      <c r="M914" s="380">
        <f>IF(ISBLANK(INDEX('Policy Characteristics'!G:G,MATCH($C914,'Policy Characteristics'!$C:$C,0))),"",INDEX('Policy Characteristics'!G:G,MATCH($C914,'Policy Characteristics'!$C:$C,0)))</f>
        <v>0.25</v>
      </c>
      <c r="N914" s="380">
        <f>IF(ISBLANK(INDEX('Policy Characteristics'!H:H,MATCH($C914,'Policy Characteristics'!$C:$C,0))),"",INDEX('Policy Characteristics'!H:H,MATCH($C914,'Policy Characteristics'!$C:$C,0)))</f>
        <v>0.01</v>
      </c>
      <c r="O914" s="358" t="str">
        <f>IF(ISBLANK(INDEX('Policy Characteristics'!I:I,MATCH($C914,'Policy Characteristics'!$C:$C,0))),"",INDEX('Policy Characteristics'!I:I,MATCH($C914,'Policy Characteristics'!$C:$C,0)))</f>
        <v>% reduction in energy use</v>
      </c>
      <c r="P914" s="358" t="str">
        <f>IF(ISBLANK(INDEX('Policy Characteristics'!J:J,MATCH($C914,'Policy Characteristics'!$C:$C,0))),"",INDEX('Policy Characteristics'!J:J,MATCH($C914,'Policy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14" s="358" t="str">
        <f>IF(ISBLANK(INDEX('Policy Characteristics'!K:K,MATCH($C914,'Policy Characteristics'!$C:$C,0))),"",INDEX('Policy Characteristics'!K:K,MATCH($C914,'Policy Characteristics'!$C:$C,0)))</f>
        <v>industry-ag-main.html#eff-stds</v>
      </c>
      <c r="R914" s="358" t="str">
        <f>IF(ISBLANK(INDEX('Policy Characteristics'!L:L,MATCH($C914,'Policy Characteristics'!$C:$C,0))),"",INDEX('Policy Characteristics'!L:L,MATCH($C914,'Policy Characteristics'!$C:$C,0)))</f>
        <v>industry-energy-efficiency-standards.html</v>
      </c>
    </row>
    <row r="915" spans="1:18" s="5" customFormat="1" x14ac:dyDescent="0.35">
      <c r="A915" s="358" t="str">
        <f>IF(ISBLANK(INDEX('Policy Characteristics'!A:A,MATCH($C915,'Policy Characteristics'!$C:$C,0))),"",INDEX('Policy Characteristics'!A:A,MATCH($C915,'Policy Characteristics'!$C:$C,0)))</f>
        <v>Industry</v>
      </c>
      <c r="B915" s="358" t="str">
        <f>IF(ISBLANK(INDEX('Policy Characteristics'!B:B,MATCH($C915,'Policy Characteristics'!$C:$C,0))),"",INDEX('Policy Characteristics'!B:B,MATCH($C915,'Policy Characteristics'!$C:$C,0)))</f>
        <v>Industry Energy Efficiency Standards</v>
      </c>
      <c r="C915" s="362" t="str">
        <f t="shared" ref="C915:C971" si="40">C$722</f>
        <v>Percentage Improvement in Eqpt Efficiency Standards above BAU</v>
      </c>
      <c r="D915" s="9" t="s">
        <v>3238</v>
      </c>
      <c r="E915" s="53" t="s">
        <v>2466</v>
      </c>
      <c r="F915" s="195" t="s">
        <v>3200</v>
      </c>
      <c r="G915" s="53" t="s">
        <v>2470</v>
      </c>
      <c r="H915" s="54">
        <v>1151</v>
      </c>
      <c r="I915" s="53" t="s">
        <v>46</v>
      </c>
      <c r="J915" s="360" t="str">
        <f>IF(ISBLANK(INDEX('Policy Characteristics'!D:D,MATCH($C915,'Policy Characteristics'!$C:$C,0))),"",INDEX('Policy Characteristics'!D:D,MATCH($C915,'Policy Characteristics'!$C:$C,0)))</f>
        <v>Industry Energy Efficiency Standards</v>
      </c>
      <c r="K915" s="358" t="str">
        <f>IF(ISBLANK(INDEX('Policy Characteristics'!E:E,MATCH($C915,'Policy Characteristics'!$C:$C,0))),"",INDEX('Policy Characteristics'!E:E,MATCH($C915,'Policy Characteristics'!$C:$C,0)))</f>
        <v>indst efficiency standards</v>
      </c>
      <c r="L915" s="380">
        <f>IF(ISBLANK(INDEX('Policy Characteristics'!F:F,MATCH($C915,'Policy Characteristics'!$C:$C,0))),"",INDEX('Policy Characteristics'!F:F,MATCH($C915,'Policy Characteristics'!$C:$C,0)))</f>
        <v>0</v>
      </c>
      <c r="M915" s="380">
        <f>IF(ISBLANK(INDEX('Policy Characteristics'!G:G,MATCH($C915,'Policy Characteristics'!$C:$C,0))),"",INDEX('Policy Characteristics'!G:G,MATCH($C915,'Policy Characteristics'!$C:$C,0)))</f>
        <v>0.25</v>
      </c>
      <c r="N915" s="380">
        <f>IF(ISBLANK(INDEX('Policy Characteristics'!H:H,MATCH($C915,'Policy Characteristics'!$C:$C,0))),"",INDEX('Policy Characteristics'!H:H,MATCH($C915,'Policy Characteristics'!$C:$C,0)))</f>
        <v>0.01</v>
      </c>
      <c r="O915" s="358" t="str">
        <f>IF(ISBLANK(INDEX('Policy Characteristics'!I:I,MATCH($C915,'Policy Characteristics'!$C:$C,0))),"",INDEX('Policy Characteristics'!I:I,MATCH($C915,'Policy Characteristics'!$C:$C,0)))</f>
        <v>% reduction in energy use</v>
      </c>
      <c r="P915" s="358" t="str">
        <f>IF(ISBLANK(INDEX('Policy Characteristics'!J:J,MATCH($C915,'Policy Characteristics'!$C:$C,0))),"",INDEX('Policy Characteristics'!J:J,MATCH($C915,'Policy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15" s="358" t="str">
        <f>IF(ISBLANK(INDEX('Policy Characteristics'!K:K,MATCH($C915,'Policy Characteristics'!$C:$C,0))),"",INDEX('Policy Characteristics'!K:K,MATCH($C915,'Policy Characteristics'!$C:$C,0)))</f>
        <v>industry-ag-main.html#eff-stds</v>
      </c>
      <c r="R915" s="358" t="str">
        <f>IF(ISBLANK(INDEX('Policy Characteristics'!L:L,MATCH($C915,'Policy Characteristics'!$C:$C,0))),"",INDEX('Policy Characteristics'!L:L,MATCH($C915,'Policy Characteristics'!$C:$C,0)))</f>
        <v>industry-energy-efficiency-standards.html</v>
      </c>
    </row>
    <row r="916" spans="1:18" s="5" customFormat="1" x14ac:dyDescent="0.35">
      <c r="A916" s="358" t="str">
        <f>IF(ISBLANK(INDEX('Policy Characteristics'!A:A,MATCH($C916,'Policy Characteristics'!$C:$C,0))),"",INDEX('Policy Characteristics'!A:A,MATCH($C916,'Policy Characteristics'!$C:$C,0)))</f>
        <v>Industry</v>
      </c>
      <c r="B916" s="358" t="str">
        <f>IF(ISBLANK(INDEX('Policy Characteristics'!B:B,MATCH($C916,'Policy Characteristics'!$C:$C,0))),"",INDEX('Policy Characteristics'!B:B,MATCH($C916,'Policy Characteristics'!$C:$C,0)))</f>
        <v>Industry Energy Efficiency Standards</v>
      </c>
      <c r="C916" s="362" t="str">
        <f t="shared" si="40"/>
        <v>Percentage Improvement in Eqpt Efficiency Standards above BAU</v>
      </c>
      <c r="D916" s="9" t="s">
        <v>3238</v>
      </c>
      <c r="E916" s="53" t="s">
        <v>2467</v>
      </c>
      <c r="F916" s="195" t="s">
        <v>3200</v>
      </c>
      <c r="G916" s="53" t="s">
        <v>2471</v>
      </c>
      <c r="H916" s="54">
        <v>1152</v>
      </c>
      <c r="I916" s="53" t="s">
        <v>45</v>
      </c>
      <c r="J916" s="360" t="str">
        <f>IF(ISBLANK(INDEX('Policy Characteristics'!D:D,MATCH($C916,'Policy Characteristics'!$C:$C,0))),"",INDEX('Policy Characteristics'!D:D,MATCH($C916,'Policy Characteristics'!$C:$C,0)))</f>
        <v>Industry Energy Efficiency Standards</v>
      </c>
      <c r="K916" s="358" t="str">
        <f>IF(ISBLANK(INDEX('Policy Characteristics'!E:E,MATCH($C916,'Policy Characteristics'!$C:$C,0))),"",INDEX('Policy Characteristics'!E:E,MATCH($C916,'Policy Characteristics'!$C:$C,0)))</f>
        <v>indst efficiency standards</v>
      </c>
      <c r="L916" s="380">
        <f>IF(ISBLANK(INDEX('Policy Characteristics'!F:F,MATCH($C916,'Policy Characteristics'!$C:$C,0))),"",INDEX('Policy Characteristics'!F:F,MATCH($C916,'Policy Characteristics'!$C:$C,0)))</f>
        <v>0</v>
      </c>
      <c r="M916" s="380">
        <f>IF(ISBLANK(INDEX('Policy Characteristics'!G:G,MATCH($C916,'Policy Characteristics'!$C:$C,0))),"",INDEX('Policy Characteristics'!G:G,MATCH($C916,'Policy Characteristics'!$C:$C,0)))</f>
        <v>0.25</v>
      </c>
      <c r="N916" s="380">
        <f>IF(ISBLANK(INDEX('Policy Characteristics'!H:H,MATCH($C916,'Policy Characteristics'!$C:$C,0))),"",INDEX('Policy Characteristics'!H:H,MATCH($C916,'Policy Characteristics'!$C:$C,0)))</f>
        <v>0.01</v>
      </c>
      <c r="O916" s="358" t="str">
        <f>IF(ISBLANK(INDEX('Policy Characteristics'!I:I,MATCH($C916,'Policy Characteristics'!$C:$C,0))),"",INDEX('Policy Characteristics'!I:I,MATCH($C916,'Policy Characteristics'!$C:$C,0)))</f>
        <v>% reduction in energy use</v>
      </c>
      <c r="P916" s="358" t="str">
        <f>IF(ISBLANK(INDEX('Policy Characteristics'!J:J,MATCH($C916,'Policy Characteristics'!$C:$C,0))),"",INDEX('Policy Characteristics'!J:J,MATCH($C916,'Policy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16" s="358" t="str">
        <f>IF(ISBLANK(INDEX('Policy Characteristics'!K:K,MATCH($C916,'Policy Characteristics'!$C:$C,0))),"",INDEX('Policy Characteristics'!K:K,MATCH($C916,'Policy Characteristics'!$C:$C,0)))</f>
        <v>industry-ag-main.html#eff-stds</v>
      </c>
      <c r="R916" s="358" t="str">
        <f>IF(ISBLANK(INDEX('Policy Characteristics'!L:L,MATCH($C916,'Policy Characteristics'!$C:$C,0))),"",INDEX('Policy Characteristics'!L:L,MATCH($C916,'Policy Characteristics'!$C:$C,0)))</f>
        <v>industry-energy-efficiency-standards.html</v>
      </c>
    </row>
    <row r="917" spans="1:18" s="5" customFormat="1" x14ac:dyDescent="0.35">
      <c r="A917" s="358" t="str">
        <f>IF(ISBLANK(INDEX('Policy Characteristics'!A:A,MATCH($C917,'Policy Characteristics'!$C:$C,0))),"",INDEX('Policy Characteristics'!A:A,MATCH($C917,'Policy Characteristics'!$C:$C,0)))</f>
        <v>Industry</v>
      </c>
      <c r="B917" s="358" t="str">
        <f>IF(ISBLANK(INDEX('Policy Characteristics'!B:B,MATCH($C917,'Policy Characteristics'!$C:$C,0))),"",INDEX('Policy Characteristics'!B:B,MATCH($C917,'Policy Characteristics'!$C:$C,0)))</f>
        <v>Industry Energy Efficiency Standards</v>
      </c>
      <c r="C917" s="362" t="str">
        <f t="shared" si="40"/>
        <v>Percentage Improvement in Eqpt Efficiency Standards above BAU</v>
      </c>
      <c r="D917" s="9" t="s">
        <v>3238</v>
      </c>
      <c r="E917" s="53" t="s">
        <v>2468</v>
      </c>
      <c r="F917" s="195" t="s">
        <v>3200</v>
      </c>
      <c r="G917" s="53" t="s">
        <v>2474</v>
      </c>
      <c r="H917" s="54">
        <v>1153</v>
      </c>
      <c r="I917" s="53" t="s">
        <v>46</v>
      </c>
      <c r="J917" s="360" t="str">
        <f>IF(ISBLANK(INDEX('Policy Characteristics'!D:D,MATCH($C917,'Policy Characteristics'!$C:$C,0))),"",INDEX('Policy Characteristics'!D:D,MATCH($C917,'Policy Characteristics'!$C:$C,0)))</f>
        <v>Industry Energy Efficiency Standards</v>
      </c>
      <c r="K917" s="358" t="str">
        <f>IF(ISBLANK(INDEX('Policy Characteristics'!E:E,MATCH($C917,'Policy Characteristics'!$C:$C,0))),"",INDEX('Policy Characteristics'!E:E,MATCH($C917,'Policy Characteristics'!$C:$C,0)))</f>
        <v>indst efficiency standards</v>
      </c>
      <c r="L917" s="380">
        <f>IF(ISBLANK(INDEX('Policy Characteristics'!F:F,MATCH($C917,'Policy Characteristics'!$C:$C,0))),"",INDEX('Policy Characteristics'!F:F,MATCH($C917,'Policy Characteristics'!$C:$C,0)))</f>
        <v>0</v>
      </c>
      <c r="M917" s="380">
        <f>IF(ISBLANK(INDEX('Policy Characteristics'!G:G,MATCH($C917,'Policy Characteristics'!$C:$C,0))),"",INDEX('Policy Characteristics'!G:G,MATCH($C917,'Policy Characteristics'!$C:$C,0)))</f>
        <v>0.25</v>
      </c>
      <c r="N917" s="380">
        <f>IF(ISBLANK(INDEX('Policy Characteristics'!H:H,MATCH($C917,'Policy Characteristics'!$C:$C,0))),"",INDEX('Policy Characteristics'!H:H,MATCH($C917,'Policy Characteristics'!$C:$C,0)))</f>
        <v>0.01</v>
      </c>
      <c r="O917" s="358" t="str">
        <f>IF(ISBLANK(INDEX('Policy Characteristics'!I:I,MATCH($C917,'Policy Characteristics'!$C:$C,0))),"",INDEX('Policy Characteristics'!I:I,MATCH($C917,'Policy Characteristics'!$C:$C,0)))</f>
        <v>% reduction in energy use</v>
      </c>
      <c r="P917" s="358" t="str">
        <f>IF(ISBLANK(INDEX('Policy Characteristics'!J:J,MATCH($C917,'Policy Characteristics'!$C:$C,0))),"",INDEX('Policy Characteristics'!J:J,MATCH($C917,'Policy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17" s="358" t="str">
        <f>IF(ISBLANK(INDEX('Policy Characteristics'!K:K,MATCH($C917,'Policy Characteristics'!$C:$C,0))),"",INDEX('Policy Characteristics'!K:K,MATCH($C917,'Policy Characteristics'!$C:$C,0)))</f>
        <v>industry-ag-main.html#eff-stds</v>
      </c>
      <c r="R917" s="358" t="str">
        <f>IF(ISBLANK(INDEX('Policy Characteristics'!L:L,MATCH($C917,'Policy Characteristics'!$C:$C,0))),"",INDEX('Policy Characteristics'!L:L,MATCH($C917,'Policy Characteristics'!$C:$C,0)))</f>
        <v>industry-energy-efficiency-standards.html</v>
      </c>
    </row>
    <row r="918" spans="1:18" s="5" customFormat="1" x14ac:dyDescent="0.35">
      <c r="A918" s="358" t="str">
        <f>IF(ISBLANK(INDEX('Policy Characteristics'!A:A,MATCH($C918,'Policy Characteristics'!$C:$C,0))),"",INDEX('Policy Characteristics'!A:A,MATCH($C918,'Policy Characteristics'!$C:$C,0)))</f>
        <v>Industry</v>
      </c>
      <c r="B918" s="358" t="str">
        <f>IF(ISBLANK(INDEX('Policy Characteristics'!B:B,MATCH($C918,'Policy Characteristics'!$C:$C,0))),"",INDEX('Policy Characteristics'!B:B,MATCH($C918,'Policy Characteristics'!$C:$C,0)))</f>
        <v>Industry Energy Efficiency Standards</v>
      </c>
      <c r="C918" s="362" t="str">
        <f t="shared" si="40"/>
        <v>Percentage Improvement in Eqpt Efficiency Standards above BAU</v>
      </c>
      <c r="D918" s="9" t="s">
        <v>3238</v>
      </c>
      <c r="E918" s="53" t="s">
        <v>2805</v>
      </c>
      <c r="F918" s="195" t="s">
        <v>3200</v>
      </c>
      <c r="G918" s="53" t="s">
        <v>2808</v>
      </c>
      <c r="H918" s="54">
        <v>1154</v>
      </c>
      <c r="I918" s="53" t="s">
        <v>46</v>
      </c>
      <c r="J918" s="360" t="str">
        <f>IF(ISBLANK(INDEX('Policy Characteristics'!D:D,MATCH($C918,'Policy Characteristics'!$C:$C,0))),"",INDEX('Policy Characteristics'!D:D,MATCH($C918,'Policy Characteristics'!$C:$C,0)))</f>
        <v>Industry Energy Efficiency Standards</v>
      </c>
      <c r="K918" s="358" t="str">
        <f>IF(ISBLANK(INDEX('Policy Characteristics'!E:E,MATCH($C918,'Policy Characteristics'!$C:$C,0))),"",INDEX('Policy Characteristics'!E:E,MATCH($C918,'Policy Characteristics'!$C:$C,0)))</f>
        <v>indst efficiency standards</v>
      </c>
      <c r="L918" s="380">
        <f>IF(ISBLANK(INDEX('Policy Characteristics'!F:F,MATCH($C918,'Policy Characteristics'!$C:$C,0))),"",INDEX('Policy Characteristics'!F:F,MATCH($C918,'Policy Characteristics'!$C:$C,0)))</f>
        <v>0</v>
      </c>
      <c r="M918" s="380">
        <f>IF(ISBLANK(INDEX('Policy Characteristics'!G:G,MATCH($C918,'Policy Characteristics'!$C:$C,0))),"",INDEX('Policy Characteristics'!G:G,MATCH($C918,'Policy Characteristics'!$C:$C,0)))</f>
        <v>0.25</v>
      </c>
      <c r="N918" s="380">
        <f>IF(ISBLANK(INDEX('Policy Characteristics'!H:H,MATCH($C918,'Policy Characteristics'!$C:$C,0))),"",INDEX('Policy Characteristics'!H:H,MATCH($C918,'Policy Characteristics'!$C:$C,0)))</f>
        <v>0.01</v>
      </c>
      <c r="O918" s="358" t="str">
        <f>IF(ISBLANK(INDEX('Policy Characteristics'!I:I,MATCH($C918,'Policy Characteristics'!$C:$C,0))),"",INDEX('Policy Characteristics'!I:I,MATCH($C918,'Policy Characteristics'!$C:$C,0)))</f>
        <v>% reduction in energy use</v>
      </c>
      <c r="P918" s="358" t="str">
        <f>IF(ISBLANK(INDEX('Policy Characteristics'!J:J,MATCH($C918,'Policy Characteristics'!$C:$C,0))),"",INDEX('Policy Characteristics'!J:J,MATCH($C918,'Policy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18" s="358" t="str">
        <f>IF(ISBLANK(INDEX('Policy Characteristics'!K:K,MATCH($C918,'Policy Characteristics'!$C:$C,0))),"",INDEX('Policy Characteristics'!K:K,MATCH($C918,'Policy Characteristics'!$C:$C,0)))</f>
        <v>industry-ag-main.html#eff-stds</v>
      </c>
      <c r="R918" s="358" t="str">
        <f>IF(ISBLANK(INDEX('Policy Characteristics'!L:L,MATCH($C918,'Policy Characteristics'!$C:$C,0))),"",INDEX('Policy Characteristics'!L:L,MATCH($C918,'Policy Characteristics'!$C:$C,0)))</f>
        <v>industry-energy-efficiency-standards.html</v>
      </c>
    </row>
    <row r="919" spans="1:18" s="5" customFormat="1" x14ac:dyDescent="0.35">
      <c r="A919" s="358" t="str">
        <f>IF(ISBLANK(INDEX('Policy Characteristics'!A:A,MATCH($C919,'Policy Characteristics'!$C:$C,0))),"",INDEX('Policy Characteristics'!A:A,MATCH($C919,'Policy Characteristics'!$C:$C,0)))</f>
        <v>Industry</v>
      </c>
      <c r="B919" s="358" t="str">
        <f>IF(ISBLANK(INDEX('Policy Characteristics'!B:B,MATCH($C919,'Policy Characteristics'!$C:$C,0))),"",INDEX('Policy Characteristics'!B:B,MATCH($C919,'Policy Characteristics'!$C:$C,0)))</f>
        <v>Industry Energy Efficiency Standards</v>
      </c>
      <c r="C919" s="362" t="str">
        <f t="shared" si="40"/>
        <v>Percentage Improvement in Eqpt Efficiency Standards above BAU</v>
      </c>
      <c r="D919" s="9" t="s">
        <v>3238</v>
      </c>
      <c r="E919" s="53" t="s">
        <v>2806</v>
      </c>
      <c r="F919" s="195" t="s">
        <v>3200</v>
      </c>
      <c r="G919" s="53" t="s">
        <v>2810</v>
      </c>
      <c r="H919" s="54">
        <v>1155</v>
      </c>
      <c r="I919" s="53" t="s">
        <v>45</v>
      </c>
      <c r="J919" s="360" t="str">
        <f>IF(ISBLANK(INDEX('Policy Characteristics'!D:D,MATCH($C919,'Policy Characteristics'!$C:$C,0))),"",INDEX('Policy Characteristics'!D:D,MATCH($C919,'Policy Characteristics'!$C:$C,0)))</f>
        <v>Industry Energy Efficiency Standards</v>
      </c>
      <c r="K919" s="358" t="str">
        <f>IF(ISBLANK(INDEX('Policy Characteristics'!E:E,MATCH($C919,'Policy Characteristics'!$C:$C,0))),"",INDEX('Policy Characteristics'!E:E,MATCH($C919,'Policy Characteristics'!$C:$C,0)))</f>
        <v>indst efficiency standards</v>
      </c>
      <c r="L919" s="380">
        <f>IF(ISBLANK(INDEX('Policy Characteristics'!F:F,MATCH($C919,'Policy Characteristics'!$C:$C,0))),"",INDEX('Policy Characteristics'!F:F,MATCH($C919,'Policy Characteristics'!$C:$C,0)))</f>
        <v>0</v>
      </c>
      <c r="M919" s="380">
        <f>IF(ISBLANK(INDEX('Policy Characteristics'!G:G,MATCH($C919,'Policy Characteristics'!$C:$C,0))),"",INDEX('Policy Characteristics'!G:G,MATCH($C919,'Policy Characteristics'!$C:$C,0)))</f>
        <v>0.25</v>
      </c>
      <c r="N919" s="380">
        <f>IF(ISBLANK(INDEX('Policy Characteristics'!H:H,MATCH($C919,'Policy Characteristics'!$C:$C,0))),"",INDEX('Policy Characteristics'!H:H,MATCH($C919,'Policy Characteristics'!$C:$C,0)))</f>
        <v>0.01</v>
      </c>
      <c r="O919" s="358" t="str">
        <f>IF(ISBLANK(INDEX('Policy Characteristics'!I:I,MATCH($C919,'Policy Characteristics'!$C:$C,0))),"",INDEX('Policy Characteristics'!I:I,MATCH($C919,'Policy Characteristics'!$C:$C,0)))</f>
        <v>% reduction in energy use</v>
      </c>
      <c r="P919" s="358" t="str">
        <f>IF(ISBLANK(INDEX('Policy Characteristics'!J:J,MATCH($C919,'Policy Characteristics'!$C:$C,0))),"",INDEX('Policy Characteristics'!J:J,MATCH($C919,'Policy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19" s="358" t="str">
        <f>IF(ISBLANK(INDEX('Policy Characteristics'!K:K,MATCH($C919,'Policy Characteristics'!$C:$C,0))),"",INDEX('Policy Characteristics'!K:K,MATCH($C919,'Policy Characteristics'!$C:$C,0)))</f>
        <v>industry-ag-main.html#eff-stds</v>
      </c>
      <c r="R919" s="358" t="str">
        <f>IF(ISBLANK(INDEX('Policy Characteristics'!L:L,MATCH($C919,'Policy Characteristics'!$C:$C,0))),"",INDEX('Policy Characteristics'!L:L,MATCH($C919,'Policy Characteristics'!$C:$C,0)))</f>
        <v>industry-energy-efficiency-standards.html</v>
      </c>
    </row>
    <row r="920" spans="1:18" s="5" customFormat="1" x14ac:dyDescent="0.35">
      <c r="A920" s="358" t="str">
        <f>IF(ISBLANK(INDEX('Policy Characteristics'!A:A,MATCH($C920,'Policy Characteristics'!$C:$C,0))),"",INDEX('Policy Characteristics'!A:A,MATCH($C920,'Policy Characteristics'!$C:$C,0)))</f>
        <v>Industry</v>
      </c>
      <c r="B920" s="358" t="str">
        <f>IF(ISBLANK(INDEX('Policy Characteristics'!B:B,MATCH($C920,'Policy Characteristics'!$C:$C,0))),"",INDEX('Policy Characteristics'!B:B,MATCH($C920,'Policy Characteristics'!$C:$C,0)))</f>
        <v>Industry Energy Efficiency Standards</v>
      </c>
      <c r="C920" s="362" t="str">
        <f t="shared" si="40"/>
        <v>Percentage Improvement in Eqpt Efficiency Standards above BAU</v>
      </c>
      <c r="D920" s="9" t="s">
        <v>3238</v>
      </c>
      <c r="E920" s="53" t="s">
        <v>2807</v>
      </c>
      <c r="F920" s="195" t="s">
        <v>3200</v>
      </c>
      <c r="G920" s="53" t="s">
        <v>2811</v>
      </c>
      <c r="H920" s="54">
        <v>1156</v>
      </c>
      <c r="I920" s="53" t="s">
        <v>45</v>
      </c>
      <c r="J920" s="360" t="str">
        <f>IF(ISBLANK(INDEX('Policy Characteristics'!D:D,MATCH($C920,'Policy Characteristics'!$C:$C,0))),"",INDEX('Policy Characteristics'!D:D,MATCH($C920,'Policy Characteristics'!$C:$C,0)))</f>
        <v>Industry Energy Efficiency Standards</v>
      </c>
      <c r="K920" s="358" t="str">
        <f>IF(ISBLANK(INDEX('Policy Characteristics'!E:E,MATCH($C920,'Policy Characteristics'!$C:$C,0))),"",INDEX('Policy Characteristics'!E:E,MATCH($C920,'Policy Characteristics'!$C:$C,0)))</f>
        <v>indst efficiency standards</v>
      </c>
      <c r="L920" s="380">
        <f>IF(ISBLANK(INDEX('Policy Characteristics'!F:F,MATCH($C920,'Policy Characteristics'!$C:$C,0))),"",INDEX('Policy Characteristics'!F:F,MATCH($C920,'Policy Characteristics'!$C:$C,0)))</f>
        <v>0</v>
      </c>
      <c r="M920" s="380">
        <f>IF(ISBLANK(INDEX('Policy Characteristics'!G:G,MATCH($C920,'Policy Characteristics'!$C:$C,0))),"",INDEX('Policy Characteristics'!G:G,MATCH($C920,'Policy Characteristics'!$C:$C,0)))</f>
        <v>0.25</v>
      </c>
      <c r="N920" s="380">
        <f>IF(ISBLANK(INDEX('Policy Characteristics'!H:H,MATCH($C920,'Policy Characteristics'!$C:$C,0))),"",INDEX('Policy Characteristics'!H:H,MATCH($C920,'Policy Characteristics'!$C:$C,0)))</f>
        <v>0.01</v>
      </c>
      <c r="O920" s="358" t="str">
        <f>IF(ISBLANK(INDEX('Policy Characteristics'!I:I,MATCH($C920,'Policy Characteristics'!$C:$C,0))),"",INDEX('Policy Characteristics'!I:I,MATCH($C920,'Policy Characteristics'!$C:$C,0)))</f>
        <v>% reduction in energy use</v>
      </c>
      <c r="P920" s="358" t="str">
        <f>IF(ISBLANK(INDEX('Policy Characteristics'!J:J,MATCH($C920,'Policy Characteristics'!$C:$C,0))),"",INDEX('Policy Characteristics'!J:J,MATCH($C920,'Policy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20" s="358" t="str">
        <f>IF(ISBLANK(INDEX('Policy Characteristics'!K:K,MATCH($C920,'Policy Characteristics'!$C:$C,0))),"",INDEX('Policy Characteristics'!K:K,MATCH($C920,'Policy Characteristics'!$C:$C,0)))</f>
        <v>industry-ag-main.html#eff-stds</v>
      </c>
      <c r="R920" s="358" t="str">
        <f>IF(ISBLANK(INDEX('Policy Characteristics'!L:L,MATCH($C920,'Policy Characteristics'!$C:$C,0))),"",INDEX('Policy Characteristics'!L:L,MATCH($C920,'Policy Characteristics'!$C:$C,0)))</f>
        <v>industry-energy-efficiency-standards.html</v>
      </c>
    </row>
    <row r="921" spans="1:18" s="5" customFormat="1" x14ac:dyDescent="0.35">
      <c r="A921" s="358" t="str">
        <f>IF(ISBLANK(INDEX('Policy Characteristics'!A:A,MATCH($C921,'Policy Characteristics'!$C:$C,0))),"",INDEX('Policy Characteristics'!A:A,MATCH($C921,'Policy Characteristics'!$C:$C,0)))</f>
        <v>Industry</v>
      </c>
      <c r="B921" s="358" t="str">
        <f>IF(ISBLANK(INDEX('Policy Characteristics'!B:B,MATCH($C921,'Policy Characteristics'!$C:$C,0))),"",INDEX('Policy Characteristics'!B:B,MATCH($C921,'Policy Characteristics'!$C:$C,0)))</f>
        <v>Industry Energy Efficiency Standards</v>
      </c>
      <c r="C921" s="362" t="str">
        <f t="shared" si="40"/>
        <v>Percentage Improvement in Eqpt Efficiency Standards above BAU</v>
      </c>
      <c r="D921" s="9" t="s">
        <v>3238</v>
      </c>
      <c r="E921" s="53" t="s">
        <v>2804</v>
      </c>
      <c r="F921" s="195" t="s">
        <v>3200</v>
      </c>
      <c r="G921" s="53" t="s">
        <v>2809</v>
      </c>
      <c r="H921" s="54">
        <v>1157</v>
      </c>
      <c r="I921" s="53" t="s">
        <v>46</v>
      </c>
      <c r="J921" s="360" t="str">
        <f>IF(ISBLANK(INDEX('Policy Characteristics'!D:D,MATCH($C921,'Policy Characteristics'!$C:$C,0))),"",INDEX('Policy Characteristics'!D:D,MATCH($C921,'Policy Characteristics'!$C:$C,0)))</f>
        <v>Industry Energy Efficiency Standards</v>
      </c>
      <c r="K921" s="358" t="str">
        <f>IF(ISBLANK(INDEX('Policy Characteristics'!E:E,MATCH($C921,'Policy Characteristics'!$C:$C,0))),"",INDEX('Policy Characteristics'!E:E,MATCH($C921,'Policy Characteristics'!$C:$C,0)))</f>
        <v>indst efficiency standards</v>
      </c>
      <c r="L921" s="380">
        <f>IF(ISBLANK(INDEX('Policy Characteristics'!F:F,MATCH($C921,'Policy Characteristics'!$C:$C,0))),"",INDEX('Policy Characteristics'!F:F,MATCH($C921,'Policy Characteristics'!$C:$C,0)))</f>
        <v>0</v>
      </c>
      <c r="M921" s="380">
        <f>IF(ISBLANK(INDEX('Policy Characteristics'!G:G,MATCH($C921,'Policy Characteristics'!$C:$C,0))),"",INDEX('Policy Characteristics'!G:G,MATCH($C921,'Policy Characteristics'!$C:$C,0)))</f>
        <v>0.25</v>
      </c>
      <c r="N921" s="380">
        <f>IF(ISBLANK(INDEX('Policy Characteristics'!H:H,MATCH($C921,'Policy Characteristics'!$C:$C,0))),"",INDEX('Policy Characteristics'!H:H,MATCH($C921,'Policy Characteristics'!$C:$C,0)))</f>
        <v>0.01</v>
      </c>
      <c r="O921" s="358" t="str">
        <f>IF(ISBLANK(INDEX('Policy Characteristics'!I:I,MATCH($C921,'Policy Characteristics'!$C:$C,0))),"",INDEX('Policy Characteristics'!I:I,MATCH($C921,'Policy Characteristics'!$C:$C,0)))</f>
        <v>% reduction in energy use</v>
      </c>
      <c r="P921" s="358" t="str">
        <f>IF(ISBLANK(INDEX('Policy Characteristics'!J:J,MATCH($C921,'Policy Characteristics'!$C:$C,0))),"",INDEX('Policy Characteristics'!J:J,MATCH($C921,'Policy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21" s="358" t="str">
        <f>IF(ISBLANK(INDEX('Policy Characteristics'!K:K,MATCH($C921,'Policy Characteristics'!$C:$C,0))),"",INDEX('Policy Characteristics'!K:K,MATCH($C921,'Policy Characteristics'!$C:$C,0)))</f>
        <v>industry-ag-main.html#eff-stds</v>
      </c>
      <c r="R921" s="358" t="str">
        <f>IF(ISBLANK(INDEX('Policy Characteristics'!L:L,MATCH($C921,'Policy Characteristics'!$C:$C,0))),"",INDEX('Policy Characteristics'!L:L,MATCH($C921,'Policy Characteristics'!$C:$C,0)))</f>
        <v>industry-energy-efficiency-standards.html</v>
      </c>
    </row>
    <row r="922" spans="1:18" s="5" customFormat="1" x14ac:dyDescent="0.35">
      <c r="A922" s="358" t="str">
        <f>IF(ISBLANK(INDEX('Policy Characteristics'!A:A,MATCH($C922,'Policy Characteristics'!$C:$C,0))),"",INDEX('Policy Characteristics'!A:A,MATCH($C922,'Policy Characteristics'!$C:$C,0)))</f>
        <v>Industry</v>
      </c>
      <c r="B922" s="358" t="str">
        <f>IF(ISBLANK(INDEX('Policy Characteristics'!B:B,MATCH($C922,'Policy Characteristics'!$C:$C,0))),"",INDEX('Policy Characteristics'!B:B,MATCH($C922,'Policy Characteristics'!$C:$C,0)))</f>
        <v>Industry Energy Efficiency Standards</v>
      </c>
      <c r="C922" s="362" t="str">
        <f t="shared" si="40"/>
        <v>Percentage Improvement in Eqpt Efficiency Standards above BAU</v>
      </c>
      <c r="D922" s="9" t="s">
        <v>3239</v>
      </c>
      <c r="E922" s="53" t="s">
        <v>2463</v>
      </c>
      <c r="F922" s="195" t="s">
        <v>3201</v>
      </c>
      <c r="G922" s="53" t="s">
        <v>2469</v>
      </c>
      <c r="H922" s="54">
        <v>1158</v>
      </c>
      <c r="I922" s="53" t="s">
        <v>45</v>
      </c>
      <c r="J922" s="360" t="str">
        <f>IF(ISBLANK(INDEX('Policy Characteristics'!D:D,MATCH($C922,'Policy Characteristics'!$C:$C,0))),"",INDEX('Policy Characteristics'!D:D,MATCH($C922,'Policy Characteristics'!$C:$C,0)))</f>
        <v>Industry Energy Efficiency Standards</v>
      </c>
      <c r="K922" s="358" t="str">
        <f>IF(ISBLANK(INDEX('Policy Characteristics'!E:E,MATCH($C922,'Policy Characteristics'!$C:$C,0))),"",INDEX('Policy Characteristics'!E:E,MATCH($C922,'Policy Characteristics'!$C:$C,0)))</f>
        <v>indst efficiency standards</v>
      </c>
      <c r="L922" s="380">
        <f>IF(ISBLANK(INDEX('Policy Characteristics'!F:F,MATCH($C922,'Policy Characteristics'!$C:$C,0))),"",INDEX('Policy Characteristics'!F:F,MATCH($C922,'Policy Characteristics'!$C:$C,0)))</f>
        <v>0</v>
      </c>
      <c r="M922" s="380">
        <f>IF(ISBLANK(INDEX('Policy Characteristics'!G:G,MATCH($C922,'Policy Characteristics'!$C:$C,0))),"",INDEX('Policy Characteristics'!G:G,MATCH($C922,'Policy Characteristics'!$C:$C,0)))</f>
        <v>0.25</v>
      </c>
      <c r="N922" s="380">
        <f>IF(ISBLANK(INDEX('Policy Characteristics'!H:H,MATCH($C922,'Policy Characteristics'!$C:$C,0))),"",INDEX('Policy Characteristics'!H:H,MATCH($C922,'Policy Characteristics'!$C:$C,0)))</f>
        <v>0.01</v>
      </c>
      <c r="O922" s="358" t="str">
        <f>IF(ISBLANK(INDEX('Policy Characteristics'!I:I,MATCH($C922,'Policy Characteristics'!$C:$C,0))),"",INDEX('Policy Characteristics'!I:I,MATCH($C922,'Policy Characteristics'!$C:$C,0)))</f>
        <v>% reduction in energy use</v>
      </c>
      <c r="P922" s="358" t="str">
        <f>IF(ISBLANK(INDEX('Policy Characteristics'!J:J,MATCH($C922,'Policy Characteristics'!$C:$C,0))),"",INDEX('Policy Characteristics'!J:J,MATCH($C922,'Policy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22" s="358" t="str">
        <f>IF(ISBLANK(INDEX('Policy Characteristics'!K:K,MATCH($C922,'Policy Characteristics'!$C:$C,0))),"",INDEX('Policy Characteristics'!K:K,MATCH($C922,'Policy Characteristics'!$C:$C,0)))</f>
        <v>industry-ag-main.html#eff-stds</v>
      </c>
      <c r="R922" s="358" t="str">
        <f>IF(ISBLANK(INDEX('Policy Characteristics'!L:L,MATCH($C922,'Policy Characteristics'!$C:$C,0))),"",INDEX('Policy Characteristics'!L:L,MATCH($C922,'Policy Characteristics'!$C:$C,0)))</f>
        <v>industry-energy-efficiency-standards.html</v>
      </c>
    </row>
    <row r="923" spans="1:18" s="5" customFormat="1" x14ac:dyDescent="0.35">
      <c r="A923" s="358" t="str">
        <f>IF(ISBLANK(INDEX('Policy Characteristics'!A:A,MATCH($C923,'Policy Characteristics'!$C:$C,0))),"",INDEX('Policy Characteristics'!A:A,MATCH($C923,'Policy Characteristics'!$C:$C,0)))</f>
        <v>Industry</v>
      </c>
      <c r="B923" s="358" t="str">
        <f>IF(ISBLANK(INDEX('Policy Characteristics'!B:B,MATCH($C923,'Policy Characteristics'!$C:$C,0))),"",INDEX('Policy Characteristics'!B:B,MATCH($C923,'Policy Characteristics'!$C:$C,0)))</f>
        <v>Industry Energy Efficiency Standards</v>
      </c>
      <c r="C923" s="362" t="str">
        <f t="shared" si="40"/>
        <v>Percentage Improvement in Eqpt Efficiency Standards above BAU</v>
      </c>
      <c r="D923" s="9" t="s">
        <v>3239</v>
      </c>
      <c r="E923" s="53" t="s">
        <v>2464</v>
      </c>
      <c r="F923" s="195" t="s">
        <v>3201</v>
      </c>
      <c r="G923" s="53" t="s">
        <v>2472</v>
      </c>
      <c r="H923" s="54">
        <v>1159</v>
      </c>
      <c r="I923" s="53" t="s">
        <v>45</v>
      </c>
      <c r="J923" s="360" t="str">
        <f>IF(ISBLANK(INDEX('Policy Characteristics'!D:D,MATCH($C923,'Policy Characteristics'!$C:$C,0))),"",INDEX('Policy Characteristics'!D:D,MATCH($C923,'Policy Characteristics'!$C:$C,0)))</f>
        <v>Industry Energy Efficiency Standards</v>
      </c>
      <c r="K923" s="358" t="str">
        <f>IF(ISBLANK(INDEX('Policy Characteristics'!E:E,MATCH($C923,'Policy Characteristics'!$C:$C,0))),"",INDEX('Policy Characteristics'!E:E,MATCH($C923,'Policy Characteristics'!$C:$C,0)))</f>
        <v>indst efficiency standards</v>
      </c>
      <c r="L923" s="380">
        <f>IF(ISBLANK(INDEX('Policy Characteristics'!F:F,MATCH($C923,'Policy Characteristics'!$C:$C,0))),"",INDEX('Policy Characteristics'!F:F,MATCH($C923,'Policy Characteristics'!$C:$C,0)))</f>
        <v>0</v>
      </c>
      <c r="M923" s="380">
        <f>IF(ISBLANK(INDEX('Policy Characteristics'!G:G,MATCH($C923,'Policy Characteristics'!$C:$C,0))),"",INDEX('Policy Characteristics'!G:G,MATCH($C923,'Policy Characteristics'!$C:$C,0)))</f>
        <v>0.25</v>
      </c>
      <c r="N923" s="380">
        <f>IF(ISBLANK(INDEX('Policy Characteristics'!H:H,MATCH($C923,'Policy Characteristics'!$C:$C,0))),"",INDEX('Policy Characteristics'!H:H,MATCH($C923,'Policy Characteristics'!$C:$C,0)))</f>
        <v>0.01</v>
      </c>
      <c r="O923" s="358" t="str">
        <f>IF(ISBLANK(INDEX('Policy Characteristics'!I:I,MATCH($C923,'Policy Characteristics'!$C:$C,0))),"",INDEX('Policy Characteristics'!I:I,MATCH($C923,'Policy Characteristics'!$C:$C,0)))</f>
        <v>% reduction in energy use</v>
      </c>
      <c r="P923" s="358" t="str">
        <f>IF(ISBLANK(INDEX('Policy Characteristics'!J:J,MATCH($C923,'Policy Characteristics'!$C:$C,0))),"",INDEX('Policy Characteristics'!J:J,MATCH($C923,'Policy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23" s="358" t="str">
        <f>IF(ISBLANK(INDEX('Policy Characteristics'!K:K,MATCH($C923,'Policy Characteristics'!$C:$C,0))),"",INDEX('Policy Characteristics'!K:K,MATCH($C923,'Policy Characteristics'!$C:$C,0)))</f>
        <v>industry-ag-main.html#eff-stds</v>
      </c>
      <c r="R923" s="358" t="str">
        <f>IF(ISBLANK(INDEX('Policy Characteristics'!L:L,MATCH($C923,'Policy Characteristics'!$C:$C,0))),"",INDEX('Policy Characteristics'!L:L,MATCH($C923,'Policy Characteristics'!$C:$C,0)))</f>
        <v>industry-energy-efficiency-standards.html</v>
      </c>
    </row>
    <row r="924" spans="1:18" s="5" customFormat="1" x14ac:dyDescent="0.35">
      <c r="A924" s="358" t="str">
        <f>IF(ISBLANK(INDEX('Policy Characteristics'!A:A,MATCH($C924,'Policy Characteristics'!$C:$C,0))),"",INDEX('Policy Characteristics'!A:A,MATCH($C924,'Policy Characteristics'!$C:$C,0)))</f>
        <v>Industry</v>
      </c>
      <c r="B924" s="358" t="str">
        <f>IF(ISBLANK(INDEX('Policy Characteristics'!B:B,MATCH($C924,'Policy Characteristics'!$C:$C,0))),"",INDEX('Policy Characteristics'!B:B,MATCH($C924,'Policy Characteristics'!$C:$C,0)))</f>
        <v>Industry Energy Efficiency Standards</v>
      </c>
      <c r="C924" s="362" t="str">
        <f t="shared" si="40"/>
        <v>Percentage Improvement in Eqpt Efficiency Standards above BAU</v>
      </c>
      <c r="D924" s="9" t="s">
        <v>3239</v>
      </c>
      <c r="E924" s="53" t="s">
        <v>2465</v>
      </c>
      <c r="F924" s="195" t="s">
        <v>3201</v>
      </c>
      <c r="G924" s="53" t="s">
        <v>2473</v>
      </c>
      <c r="H924" s="54">
        <v>1160</v>
      </c>
      <c r="I924" s="53" t="s">
        <v>45</v>
      </c>
      <c r="J924" s="360" t="str">
        <f>IF(ISBLANK(INDEX('Policy Characteristics'!D:D,MATCH($C924,'Policy Characteristics'!$C:$C,0))),"",INDEX('Policy Characteristics'!D:D,MATCH($C924,'Policy Characteristics'!$C:$C,0)))</f>
        <v>Industry Energy Efficiency Standards</v>
      </c>
      <c r="K924" s="358" t="str">
        <f>IF(ISBLANK(INDEX('Policy Characteristics'!E:E,MATCH($C924,'Policy Characteristics'!$C:$C,0))),"",INDEX('Policy Characteristics'!E:E,MATCH($C924,'Policy Characteristics'!$C:$C,0)))</f>
        <v>indst efficiency standards</v>
      </c>
      <c r="L924" s="380">
        <f>IF(ISBLANK(INDEX('Policy Characteristics'!F:F,MATCH($C924,'Policy Characteristics'!$C:$C,0))),"",INDEX('Policy Characteristics'!F:F,MATCH($C924,'Policy Characteristics'!$C:$C,0)))</f>
        <v>0</v>
      </c>
      <c r="M924" s="380">
        <f>IF(ISBLANK(INDEX('Policy Characteristics'!G:G,MATCH($C924,'Policy Characteristics'!$C:$C,0))),"",INDEX('Policy Characteristics'!G:G,MATCH($C924,'Policy Characteristics'!$C:$C,0)))</f>
        <v>0.25</v>
      </c>
      <c r="N924" s="380">
        <f>IF(ISBLANK(INDEX('Policy Characteristics'!H:H,MATCH($C924,'Policy Characteristics'!$C:$C,0))),"",INDEX('Policy Characteristics'!H:H,MATCH($C924,'Policy Characteristics'!$C:$C,0)))</f>
        <v>0.01</v>
      </c>
      <c r="O924" s="358" t="str">
        <f>IF(ISBLANK(INDEX('Policy Characteristics'!I:I,MATCH($C924,'Policy Characteristics'!$C:$C,0))),"",INDEX('Policy Characteristics'!I:I,MATCH($C924,'Policy Characteristics'!$C:$C,0)))</f>
        <v>% reduction in energy use</v>
      </c>
      <c r="P924" s="358" t="str">
        <f>IF(ISBLANK(INDEX('Policy Characteristics'!J:J,MATCH($C924,'Policy Characteristics'!$C:$C,0))),"",INDEX('Policy Characteristics'!J:J,MATCH($C924,'Policy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24" s="358" t="str">
        <f>IF(ISBLANK(INDEX('Policy Characteristics'!K:K,MATCH($C924,'Policy Characteristics'!$C:$C,0))),"",INDEX('Policy Characteristics'!K:K,MATCH($C924,'Policy Characteristics'!$C:$C,0)))</f>
        <v>industry-ag-main.html#eff-stds</v>
      </c>
      <c r="R924" s="358" t="str">
        <f>IF(ISBLANK(INDEX('Policy Characteristics'!L:L,MATCH($C924,'Policy Characteristics'!$C:$C,0))),"",INDEX('Policy Characteristics'!L:L,MATCH($C924,'Policy Characteristics'!$C:$C,0)))</f>
        <v>industry-energy-efficiency-standards.html</v>
      </c>
    </row>
    <row r="925" spans="1:18" s="5" customFormat="1" x14ac:dyDescent="0.35">
      <c r="A925" s="358" t="str">
        <f>IF(ISBLANK(INDEX('Policy Characteristics'!A:A,MATCH($C925,'Policy Characteristics'!$C:$C,0))),"",INDEX('Policy Characteristics'!A:A,MATCH($C925,'Policy Characteristics'!$C:$C,0)))</f>
        <v>Industry</v>
      </c>
      <c r="B925" s="358" t="str">
        <f>IF(ISBLANK(INDEX('Policy Characteristics'!B:B,MATCH($C925,'Policy Characteristics'!$C:$C,0))),"",INDEX('Policy Characteristics'!B:B,MATCH($C925,'Policy Characteristics'!$C:$C,0)))</f>
        <v>Industry Energy Efficiency Standards</v>
      </c>
      <c r="C925" s="362" t="str">
        <f t="shared" si="40"/>
        <v>Percentage Improvement in Eqpt Efficiency Standards above BAU</v>
      </c>
      <c r="D925" s="9" t="s">
        <v>3239</v>
      </c>
      <c r="E925" s="53" t="s">
        <v>2466</v>
      </c>
      <c r="F925" s="195" t="s">
        <v>3201</v>
      </c>
      <c r="G925" s="53" t="s">
        <v>2470</v>
      </c>
      <c r="H925" s="54">
        <v>1161</v>
      </c>
      <c r="I925" s="53" t="s">
        <v>46</v>
      </c>
      <c r="J925" s="360" t="str">
        <f>IF(ISBLANK(INDEX('Policy Characteristics'!D:D,MATCH($C925,'Policy Characteristics'!$C:$C,0))),"",INDEX('Policy Characteristics'!D:D,MATCH($C925,'Policy Characteristics'!$C:$C,0)))</f>
        <v>Industry Energy Efficiency Standards</v>
      </c>
      <c r="K925" s="358" t="str">
        <f>IF(ISBLANK(INDEX('Policy Characteristics'!E:E,MATCH($C925,'Policy Characteristics'!$C:$C,0))),"",INDEX('Policy Characteristics'!E:E,MATCH($C925,'Policy Characteristics'!$C:$C,0)))</f>
        <v>indst efficiency standards</v>
      </c>
      <c r="L925" s="380">
        <f>IF(ISBLANK(INDEX('Policy Characteristics'!F:F,MATCH($C925,'Policy Characteristics'!$C:$C,0))),"",INDEX('Policy Characteristics'!F:F,MATCH($C925,'Policy Characteristics'!$C:$C,0)))</f>
        <v>0</v>
      </c>
      <c r="M925" s="380">
        <f>IF(ISBLANK(INDEX('Policy Characteristics'!G:G,MATCH($C925,'Policy Characteristics'!$C:$C,0))),"",INDEX('Policy Characteristics'!G:G,MATCH($C925,'Policy Characteristics'!$C:$C,0)))</f>
        <v>0.25</v>
      </c>
      <c r="N925" s="380">
        <f>IF(ISBLANK(INDEX('Policy Characteristics'!H:H,MATCH($C925,'Policy Characteristics'!$C:$C,0))),"",INDEX('Policy Characteristics'!H:H,MATCH($C925,'Policy Characteristics'!$C:$C,0)))</f>
        <v>0.01</v>
      </c>
      <c r="O925" s="358" t="str">
        <f>IF(ISBLANK(INDEX('Policy Characteristics'!I:I,MATCH($C925,'Policy Characteristics'!$C:$C,0))),"",INDEX('Policy Characteristics'!I:I,MATCH($C925,'Policy Characteristics'!$C:$C,0)))</f>
        <v>% reduction in energy use</v>
      </c>
      <c r="P925" s="358" t="str">
        <f>IF(ISBLANK(INDEX('Policy Characteristics'!J:J,MATCH($C925,'Policy Characteristics'!$C:$C,0))),"",INDEX('Policy Characteristics'!J:J,MATCH($C925,'Policy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25" s="358" t="str">
        <f>IF(ISBLANK(INDEX('Policy Characteristics'!K:K,MATCH($C925,'Policy Characteristics'!$C:$C,0))),"",INDEX('Policy Characteristics'!K:K,MATCH($C925,'Policy Characteristics'!$C:$C,0)))</f>
        <v>industry-ag-main.html#eff-stds</v>
      </c>
      <c r="R925" s="358" t="str">
        <f>IF(ISBLANK(INDEX('Policy Characteristics'!L:L,MATCH($C925,'Policy Characteristics'!$C:$C,0))),"",INDEX('Policy Characteristics'!L:L,MATCH($C925,'Policy Characteristics'!$C:$C,0)))</f>
        <v>industry-energy-efficiency-standards.html</v>
      </c>
    </row>
    <row r="926" spans="1:18" s="5" customFormat="1" x14ac:dyDescent="0.35">
      <c r="A926" s="358" t="str">
        <f>IF(ISBLANK(INDEX('Policy Characteristics'!A:A,MATCH($C926,'Policy Characteristics'!$C:$C,0))),"",INDEX('Policy Characteristics'!A:A,MATCH($C926,'Policy Characteristics'!$C:$C,0)))</f>
        <v>Industry</v>
      </c>
      <c r="B926" s="358" t="str">
        <f>IF(ISBLANK(INDEX('Policy Characteristics'!B:B,MATCH($C926,'Policy Characteristics'!$C:$C,0))),"",INDEX('Policy Characteristics'!B:B,MATCH($C926,'Policy Characteristics'!$C:$C,0)))</f>
        <v>Industry Energy Efficiency Standards</v>
      </c>
      <c r="C926" s="362" t="str">
        <f t="shared" si="40"/>
        <v>Percentage Improvement in Eqpt Efficiency Standards above BAU</v>
      </c>
      <c r="D926" s="9" t="s">
        <v>3239</v>
      </c>
      <c r="E926" s="53" t="s">
        <v>2467</v>
      </c>
      <c r="F926" s="195" t="s">
        <v>3201</v>
      </c>
      <c r="G926" s="53" t="s">
        <v>2471</v>
      </c>
      <c r="H926" s="54">
        <v>1162</v>
      </c>
      <c r="I926" s="53" t="s">
        <v>45</v>
      </c>
      <c r="J926" s="360" t="str">
        <f>IF(ISBLANK(INDEX('Policy Characteristics'!D:D,MATCH($C926,'Policy Characteristics'!$C:$C,0))),"",INDEX('Policy Characteristics'!D:D,MATCH($C926,'Policy Characteristics'!$C:$C,0)))</f>
        <v>Industry Energy Efficiency Standards</v>
      </c>
      <c r="K926" s="358" t="str">
        <f>IF(ISBLANK(INDEX('Policy Characteristics'!E:E,MATCH($C926,'Policy Characteristics'!$C:$C,0))),"",INDEX('Policy Characteristics'!E:E,MATCH($C926,'Policy Characteristics'!$C:$C,0)))</f>
        <v>indst efficiency standards</v>
      </c>
      <c r="L926" s="380">
        <f>IF(ISBLANK(INDEX('Policy Characteristics'!F:F,MATCH($C926,'Policy Characteristics'!$C:$C,0))),"",INDEX('Policy Characteristics'!F:F,MATCH($C926,'Policy Characteristics'!$C:$C,0)))</f>
        <v>0</v>
      </c>
      <c r="M926" s="380">
        <f>IF(ISBLANK(INDEX('Policy Characteristics'!G:G,MATCH($C926,'Policy Characteristics'!$C:$C,0))),"",INDEX('Policy Characteristics'!G:G,MATCH($C926,'Policy Characteristics'!$C:$C,0)))</f>
        <v>0.25</v>
      </c>
      <c r="N926" s="380">
        <f>IF(ISBLANK(INDEX('Policy Characteristics'!H:H,MATCH($C926,'Policy Characteristics'!$C:$C,0))),"",INDEX('Policy Characteristics'!H:H,MATCH($C926,'Policy Characteristics'!$C:$C,0)))</f>
        <v>0.01</v>
      </c>
      <c r="O926" s="358" t="str">
        <f>IF(ISBLANK(INDEX('Policy Characteristics'!I:I,MATCH($C926,'Policy Characteristics'!$C:$C,0))),"",INDEX('Policy Characteristics'!I:I,MATCH($C926,'Policy Characteristics'!$C:$C,0)))</f>
        <v>% reduction in energy use</v>
      </c>
      <c r="P926" s="358" t="str">
        <f>IF(ISBLANK(INDEX('Policy Characteristics'!J:J,MATCH($C926,'Policy Characteristics'!$C:$C,0))),"",INDEX('Policy Characteristics'!J:J,MATCH($C926,'Policy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26" s="358" t="str">
        <f>IF(ISBLANK(INDEX('Policy Characteristics'!K:K,MATCH($C926,'Policy Characteristics'!$C:$C,0))),"",INDEX('Policy Characteristics'!K:K,MATCH($C926,'Policy Characteristics'!$C:$C,0)))</f>
        <v>industry-ag-main.html#eff-stds</v>
      </c>
      <c r="R926" s="358" t="str">
        <f>IF(ISBLANK(INDEX('Policy Characteristics'!L:L,MATCH($C926,'Policy Characteristics'!$C:$C,0))),"",INDEX('Policy Characteristics'!L:L,MATCH($C926,'Policy Characteristics'!$C:$C,0)))</f>
        <v>industry-energy-efficiency-standards.html</v>
      </c>
    </row>
    <row r="927" spans="1:18" s="5" customFormat="1" x14ac:dyDescent="0.35">
      <c r="A927" s="358" t="str">
        <f>IF(ISBLANK(INDEX('Policy Characteristics'!A:A,MATCH($C927,'Policy Characteristics'!$C:$C,0))),"",INDEX('Policy Characteristics'!A:A,MATCH($C927,'Policy Characteristics'!$C:$C,0)))</f>
        <v>Industry</v>
      </c>
      <c r="B927" s="358" t="str">
        <f>IF(ISBLANK(INDEX('Policy Characteristics'!B:B,MATCH($C927,'Policy Characteristics'!$C:$C,0))),"",INDEX('Policy Characteristics'!B:B,MATCH($C927,'Policy Characteristics'!$C:$C,0)))</f>
        <v>Industry Energy Efficiency Standards</v>
      </c>
      <c r="C927" s="362" t="str">
        <f t="shared" si="40"/>
        <v>Percentage Improvement in Eqpt Efficiency Standards above BAU</v>
      </c>
      <c r="D927" s="9" t="s">
        <v>3239</v>
      </c>
      <c r="E927" s="53" t="s">
        <v>2468</v>
      </c>
      <c r="F927" s="195" t="s">
        <v>3201</v>
      </c>
      <c r="G927" s="53" t="s">
        <v>2474</v>
      </c>
      <c r="H927" s="54">
        <v>1163</v>
      </c>
      <c r="I927" s="53" t="s">
        <v>46</v>
      </c>
      <c r="J927" s="360" t="str">
        <f>IF(ISBLANK(INDEX('Policy Characteristics'!D:D,MATCH($C927,'Policy Characteristics'!$C:$C,0))),"",INDEX('Policy Characteristics'!D:D,MATCH($C927,'Policy Characteristics'!$C:$C,0)))</f>
        <v>Industry Energy Efficiency Standards</v>
      </c>
      <c r="K927" s="358" t="str">
        <f>IF(ISBLANK(INDEX('Policy Characteristics'!E:E,MATCH($C927,'Policy Characteristics'!$C:$C,0))),"",INDEX('Policy Characteristics'!E:E,MATCH($C927,'Policy Characteristics'!$C:$C,0)))</f>
        <v>indst efficiency standards</v>
      </c>
      <c r="L927" s="380">
        <f>IF(ISBLANK(INDEX('Policy Characteristics'!F:F,MATCH($C927,'Policy Characteristics'!$C:$C,0))),"",INDEX('Policy Characteristics'!F:F,MATCH($C927,'Policy Characteristics'!$C:$C,0)))</f>
        <v>0</v>
      </c>
      <c r="M927" s="380">
        <f>IF(ISBLANK(INDEX('Policy Characteristics'!G:G,MATCH($C927,'Policy Characteristics'!$C:$C,0))),"",INDEX('Policy Characteristics'!G:G,MATCH($C927,'Policy Characteristics'!$C:$C,0)))</f>
        <v>0.25</v>
      </c>
      <c r="N927" s="380">
        <f>IF(ISBLANK(INDEX('Policy Characteristics'!H:H,MATCH($C927,'Policy Characteristics'!$C:$C,0))),"",INDEX('Policy Characteristics'!H:H,MATCH($C927,'Policy Characteristics'!$C:$C,0)))</f>
        <v>0.01</v>
      </c>
      <c r="O927" s="358" t="str">
        <f>IF(ISBLANK(INDEX('Policy Characteristics'!I:I,MATCH($C927,'Policy Characteristics'!$C:$C,0))),"",INDEX('Policy Characteristics'!I:I,MATCH($C927,'Policy Characteristics'!$C:$C,0)))</f>
        <v>% reduction in energy use</v>
      </c>
      <c r="P927" s="358" t="str">
        <f>IF(ISBLANK(INDEX('Policy Characteristics'!J:J,MATCH($C927,'Policy Characteristics'!$C:$C,0))),"",INDEX('Policy Characteristics'!J:J,MATCH($C927,'Policy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27" s="358" t="str">
        <f>IF(ISBLANK(INDEX('Policy Characteristics'!K:K,MATCH($C927,'Policy Characteristics'!$C:$C,0))),"",INDEX('Policy Characteristics'!K:K,MATCH($C927,'Policy Characteristics'!$C:$C,0)))</f>
        <v>industry-ag-main.html#eff-stds</v>
      </c>
      <c r="R927" s="358" t="str">
        <f>IF(ISBLANK(INDEX('Policy Characteristics'!L:L,MATCH($C927,'Policy Characteristics'!$C:$C,0))),"",INDEX('Policy Characteristics'!L:L,MATCH($C927,'Policy Characteristics'!$C:$C,0)))</f>
        <v>industry-energy-efficiency-standards.html</v>
      </c>
    </row>
    <row r="928" spans="1:18" s="5" customFormat="1" x14ac:dyDescent="0.35">
      <c r="A928" s="358" t="str">
        <f>IF(ISBLANK(INDEX('Policy Characteristics'!A:A,MATCH($C928,'Policy Characteristics'!$C:$C,0))),"",INDEX('Policy Characteristics'!A:A,MATCH($C928,'Policy Characteristics'!$C:$C,0)))</f>
        <v>Industry</v>
      </c>
      <c r="B928" s="358" t="str">
        <f>IF(ISBLANK(INDEX('Policy Characteristics'!B:B,MATCH($C928,'Policy Characteristics'!$C:$C,0))),"",INDEX('Policy Characteristics'!B:B,MATCH($C928,'Policy Characteristics'!$C:$C,0)))</f>
        <v>Industry Energy Efficiency Standards</v>
      </c>
      <c r="C928" s="362" t="str">
        <f t="shared" si="40"/>
        <v>Percentage Improvement in Eqpt Efficiency Standards above BAU</v>
      </c>
      <c r="D928" s="9" t="s">
        <v>3239</v>
      </c>
      <c r="E928" s="53" t="s">
        <v>2805</v>
      </c>
      <c r="F928" s="195" t="s">
        <v>3201</v>
      </c>
      <c r="G928" s="53" t="s">
        <v>2808</v>
      </c>
      <c r="H928" s="54">
        <v>1164</v>
      </c>
      <c r="I928" s="53" t="s">
        <v>46</v>
      </c>
      <c r="J928" s="360" t="str">
        <f>IF(ISBLANK(INDEX('Policy Characteristics'!D:D,MATCH($C928,'Policy Characteristics'!$C:$C,0))),"",INDEX('Policy Characteristics'!D:D,MATCH($C928,'Policy Characteristics'!$C:$C,0)))</f>
        <v>Industry Energy Efficiency Standards</v>
      </c>
      <c r="K928" s="358" t="str">
        <f>IF(ISBLANK(INDEX('Policy Characteristics'!E:E,MATCH($C928,'Policy Characteristics'!$C:$C,0))),"",INDEX('Policy Characteristics'!E:E,MATCH($C928,'Policy Characteristics'!$C:$C,0)))</f>
        <v>indst efficiency standards</v>
      </c>
      <c r="L928" s="380">
        <f>IF(ISBLANK(INDEX('Policy Characteristics'!F:F,MATCH($C928,'Policy Characteristics'!$C:$C,0))),"",INDEX('Policy Characteristics'!F:F,MATCH($C928,'Policy Characteristics'!$C:$C,0)))</f>
        <v>0</v>
      </c>
      <c r="M928" s="380">
        <f>IF(ISBLANK(INDEX('Policy Characteristics'!G:G,MATCH($C928,'Policy Characteristics'!$C:$C,0))),"",INDEX('Policy Characteristics'!G:G,MATCH($C928,'Policy Characteristics'!$C:$C,0)))</f>
        <v>0.25</v>
      </c>
      <c r="N928" s="380">
        <f>IF(ISBLANK(INDEX('Policy Characteristics'!H:H,MATCH($C928,'Policy Characteristics'!$C:$C,0))),"",INDEX('Policy Characteristics'!H:H,MATCH($C928,'Policy Characteristics'!$C:$C,0)))</f>
        <v>0.01</v>
      </c>
      <c r="O928" s="358" t="str">
        <f>IF(ISBLANK(INDEX('Policy Characteristics'!I:I,MATCH($C928,'Policy Characteristics'!$C:$C,0))),"",INDEX('Policy Characteristics'!I:I,MATCH($C928,'Policy Characteristics'!$C:$C,0)))</f>
        <v>% reduction in energy use</v>
      </c>
      <c r="P928" s="358" t="str">
        <f>IF(ISBLANK(INDEX('Policy Characteristics'!J:J,MATCH($C928,'Policy Characteristics'!$C:$C,0))),"",INDEX('Policy Characteristics'!J:J,MATCH($C928,'Policy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28" s="358" t="str">
        <f>IF(ISBLANK(INDEX('Policy Characteristics'!K:K,MATCH($C928,'Policy Characteristics'!$C:$C,0))),"",INDEX('Policy Characteristics'!K:K,MATCH($C928,'Policy Characteristics'!$C:$C,0)))</f>
        <v>industry-ag-main.html#eff-stds</v>
      </c>
      <c r="R928" s="358" t="str">
        <f>IF(ISBLANK(INDEX('Policy Characteristics'!L:L,MATCH($C928,'Policy Characteristics'!$C:$C,0))),"",INDEX('Policy Characteristics'!L:L,MATCH($C928,'Policy Characteristics'!$C:$C,0)))</f>
        <v>industry-energy-efficiency-standards.html</v>
      </c>
    </row>
    <row r="929" spans="1:18" s="5" customFormat="1" x14ac:dyDescent="0.35">
      <c r="A929" s="358" t="str">
        <f>IF(ISBLANK(INDEX('Policy Characteristics'!A:A,MATCH($C929,'Policy Characteristics'!$C:$C,0))),"",INDEX('Policy Characteristics'!A:A,MATCH($C929,'Policy Characteristics'!$C:$C,0)))</f>
        <v>Industry</v>
      </c>
      <c r="B929" s="358" t="str">
        <f>IF(ISBLANK(INDEX('Policy Characteristics'!B:B,MATCH($C929,'Policy Characteristics'!$C:$C,0))),"",INDEX('Policy Characteristics'!B:B,MATCH($C929,'Policy Characteristics'!$C:$C,0)))</f>
        <v>Industry Energy Efficiency Standards</v>
      </c>
      <c r="C929" s="362" t="str">
        <f t="shared" si="40"/>
        <v>Percentage Improvement in Eqpt Efficiency Standards above BAU</v>
      </c>
      <c r="D929" s="9" t="s">
        <v>3239</v>
      </c>
      <c r="E929" s="53" t="s">
        <v>2806</v>
      </c>
      <c r="F929" s="195" t="s">
        <v>3201</v>
      </c>
      <c r="G929" s="53" t="s">
        <v>2810</v>
      </c>
      <c r="H929" s="54">
        <v>1165</v>
      </c>
      <c r="I929" s="53" t="s">
        <v>45</v>
      </c>
      <c r="J929" s="360" t="str">
        <f>IF(ISBLANK(INDEX('Policy Characteristics'!D:D,MATCH($C929,'Policy Characteristics'!$C:$C,0))),"",INDEX('Policy Characteristics'!D:D,MATCH($C929,'Policy Characteristics'!$C:$C,0)))</f>
        <v>Industry Energy Efficiency Standards</v>
      </c>
      <c r="K929" s="358" t="str">
        <f>IF(ISBLANK(INDEX('Policy Characteristics'!E:E,MATCH($C929,'Policy Characteristics'!$C:$C,0))),"",INDEX('Policy Characteristics'!E:E,MATCH($C929,'Policy Characteristics'!$C:$C,0)))</f>
        <v>indst efficiency standards</v>
      </c>
      <c r="L929" s="380">
        <f>IF(ISBLANK(INDEX('Policy Characteristics'!F:F,MATCH($C929,'Policy Characteristics'!$C:$C,0))),"",INDEX('Policy Characteristics'!F:F,MATCH($C929,'Policy Characteristics'!$C:$C,0)))</f>
        <v>0</v>
      </c>
      <c r="M929" s="380">
        <f>IF(ISBLANK(INDEX('Policy Characteristics'!G:G,MATCH($C929,'Policy Characteristics'!$C:$C,0))),"",INDEX('Policy Characteristics'!G:G,MATCH($C929,'Policy Characteristics'!$C:$C,0)))</f>
        <v>0.25</v>
      </c>
      <c r="N929" s="380">
        <f>IF(ISBLANK(INDEX('Policy Characteristics'!H:H,MATCH($C929,'Policy Characteristics'!$C:$C,0))),"",INDEX('Policy Characteristics'!H:H,MATCH($C929,'Policy Characteristics'!$C:$C,0)))</f>
        <v>0.01</v>
      </c>
      <c r="O929" s="358" t="str">
        <f>IF(ISBLANK(INDEX('Policy Characteristics'!I:I,MATCH($C929,'Policy Characteristics'!$C:$C,0))),"",INDEX('Policy Characteristics'!I:I,MATCH($C929,'Policy Characteristics'!$C:$C,0)))</f>
        <v>% reduction in energy use</v>
      </c>
      <c r="P929" s="358" t="str">
        <f>IF(ISBLANK(INDEX('Policy Characteristics'!J:J,MATCH($C929,'Policy Characteristics'!$C:$C,0))),"",INDEX('Policy Characteristics'!J:J,MATCH($C929,'Policy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29" s="358" t="str">
        <f>IF(ISBLANK(INDEX('Policy Characteristics'!K:K,MATCH($C929,'Policy Characteristics'!$C:$C,0))),"",INDEX('Policy Characteristics'!K:K,MATCH($C929,'Policy Characteristics'!$C:$C,0)))</f>
        <v>industry-ag-main.html#eff-stds</v>
      </c>
      <c r="R929" s="358" t="str">
        <f>IF(ISBLANK(INDEX('Policy Characteristics'!L:L,MATCH($C929,'Policy Characteristics'!$C:$C,0))),"",INDEX('Policy Characteristics'!L:L,MATCH($C929,'Policy Characteristics'!$C:$C,0)))</f>
        <v>industry-energy-efficiency-standards.html</v>
      </c>
    </row>
    <row r="930" spans="1:18" s="5" customFormat="1" x14ac:dyDescent="0.35">
      <c r="A930" s="358" t="str">
        <f>IF(ISBLANK(INDEX('Policy Characteristics'!A:A,MATCH($C930,'Policy Characteristics'!$C:$C,0))),"",INDEX('Policy Characteristics'!A:A,MATCH($C930,'Policy Characteristics'!$C:$C,0)))</f>
        <v>Industry</v>
      </c>
      <c r="B930" s="358" t="str">
        <f>IF(ISBLANK(INDEX('Policy Characteristics'!B:B,MATCH($C930,'Policy Characteristics'!$C:$C,0))),"",INDEX('Policy Characteristics'!B:B,MATCH($C930,'Policy Characteristics'!$C:$C,0)))</f>
        <v>Industry Energy Efficiency Standards</v>
      </c>
      <c r="C930" s="362" t="str">
        <f t="shared" si="40"/>
        <v>Percentage Improvement in Eqpt Efficiency Standards above BAU</v>
      </c>
      <c r="D930" s="9" t="s">
        <v>3239</v>
      </c>
      <c r="E930" s="53" t="s">
        <v>2807</v>
      </c>
      <c r="F930" s="195" t="s">
        <v>3201</v>
      </c>
      <c r="G930" s="53" t="s">
        <v>2811</v>
      </c>
      <c r="H930" s="54">
        <v>1166</v>
      </c>
      <c r="I930" s="53" t="s">
        <v>45</v>
      </c>
      <c r="J930" s="360" t="str">
        <f>IF(ISBLANK(INDEX('Policy Characteristics'!D:D,MATCH($C930,'Policy Characteristics'!$C:$C,0))),"",INDEX('Policy Characteristics'!D:D,MATCH($C930,'Policy Characteristics'!$C:$C,0)))</f>
        <v>Industry Energy Efficiency Standards</v>
      </c>
      <c r="K930" s="358" t="str">
        <f>IF(ISBLANK(INDEX('Policy Characteristics'!E:E,MATCH($C930,'Policy Characteristics'!$C:$C,0))),"",INDEX('Policy Characteristics'!E:E,MATCH($C930,'Policy Characteristics'!$C:$C,0)))</f>
        <v>indst efficiency standards</v>
      </c>
      <c r="L930" s="380">
        <f>IF(ISBLANK(INDEX('Policy Characteristics'!F:F,MATCH($C930,'Policy Characteristics'!$C:$C,0))),"",INDEX('Policy Characteristics'!F:F,MATCH($C930,'Policy Characteristics'!$C:$C,0)))</f>
        <v>0</v>
      </c>
      <c r="M930" s="380">
        <f>IF(ISBLANK(INDEX('Policy Characteristics'!G:G,MATCH($C930,'Policy Characteristics'!$C:$C,0))),"",INDEX('Policy Characteristics'!G:G,MATCH($C930,'Policy Characteristics'!$C:$C,0)))</f>
        <v>0.25</v>
      </c>
      <c r="N930" s="380">
        <f>IF(ISBLANK(INDEX('Policy Characteristics'!H:H,MATCH($C930,'Policy Characteristics'!$C:$C,0))),"",INDEX('Policy Characteristics'!H:H,MATCH($C930,'Policy Characteristics'!$C:$C,0)))</f>
        <v>0.01</v>
      </c>
      <c r="O930" s="358" t="str">
        <f>IF(ISBLANK(INDEX('Policy Characteristics'!I:I,MATCH($C930,'Policy Characteristics'!$C:$C,0))),"",INDEX('Policy Characteristics'!I:I,MATCH($C930,'Policy Characteristics'!$C:$C,0)))</f>
        <v>% reduction in energy use</v>
      </c>
      <c r="P930" s="358" t="str">
        <f>IF(ISBLANK(INDEX('Policy Characteristics'!J:J,MATCH($C930,'Policy Characteristics'!$C:$C,0))),"",INDEX('Policy Characteristics'!J:J,MATCH($C930,'Policy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30" s="358" t="str">
        <f>IF(ISBLANK(INDEX('Policy Characteristics'!K:K,MATCH($C930,'Policy Characteristics'!$C:$C,0))),"",INDEX('Policy Characteristics'!K:K,MATCH($C930,'Policy Characteristics'!$C:$C,0)))</f>
        <v>industry-ag-main.html#eff-stds</v>
      </c>
      <c r="R930" s="358" t="str">
        <f>IF(ISBLANK(INDEX('Policy Characteristics'!L:L,MATCH($C930,'Policy Characteristics'!$C:$C,0))),"",INDEX('Policy Characteristics'!L:L,MATCH($C930,'Policy Characteristics'!$C:$C,0)))</f>
        <v>industry-energy-efficiency-standards.html</v>
      </c>
    </row>
    <row r="931" spans="1:18" s="5" customFormat="1" x14ac:dyDescent="0.35">
      <c r="A931" s="358" t="str">
        <f>IF(ISBLANK(INDEX('Policy Characteristics'!A:A,MATCH($C931,'Policy Characteristics'!$C:$C,0))),"",INDEX('Policy Characteristics'!A:A,MATCH($C931,'Policy Characteristics'!$C:$C,0)))</f>
        <v>Industry</v>
      </c>
      <c r="B931" s="358" t="str">
        <f>IF(ISBLANK(INDEX('Policy Characteristics'!B:B,MATCH($C931,'Policy Characteristics'!$C:$C,0))),"",INDEX('Policy Characteristics'!B:B,MATCH($C931,'Policy Characteristics'!$C:$C,0)))</f>
        <v>Industry Energy Efficiency Standards</v>
      </c>
      <c r="C931" s="362" t="str">
        <f t="shared" si="40"/>
        <v>Percentage Improvement in Eqpt Efficiency Standards above BAU</v>
      </c>
      <c r="D931" s="9" t="s">
        <v>3239</v>
      </c>
      <c r="E931" s="53" t="s">
        <v>2804</v>
      </c>
      <c r="F931" s="195" t="s">
        <v>3201</v>
      </c>
      <c r="G931" s="53" t="s">
        <v>2809</v>
      </c>
      <c r="H931" s="54">
        <v>1167</v>
      </c>
      <c r="I931" s="53" t="s">
        <v>46</v>
      </c>
      <c r="J931" s="360" t="str">
        <f>IF(ISBLANK(INDEX('Policy Characteristics'!D:D,MATCH($C931,'Policy Characteristics'!$C:$C,0))),"",INDEX('Policy Characteristics'!D:D,MATCH($C931,'Policy Characteristics'!$C:$C,0)))</f>
        <v>Industry Energy Efficiency Standards</v>
      </c>
      <c r="K931" s="358" t="str">
        <f>IF(ISBLANK(INDEX('Policy Characteristics'!E:E,MATCH($C931,'Policy Characteristics'!$C:$C,0))),"",INDEX('Policy Characteristics'!E:E,MATCH($C931,'Policy Characteristics'!$C:$C,0)))</f>
        <v>indst efficiency standards</v>
      </c>
      <c r="L931" s="380">
        <f>IF(ISBLANK(INDEX('Policy Characteristics'!F:F,MATCH($C931,'Policy Characteristics'!$C:$C,0))),"",INDEX('Policy Characteristics'!F:F,MATCH($C931,'Policy Characteristics'!$C:$C,0)))</f>
        <v>0</v>
      </c>
      <c r="M931" s="380">
        <f>IF(ISBLANK(INDEX('Policy Characteristics'!G:G,MATCH($C931,'Policy Characteristics'!$C:$C,0))),"",INDEX('Policy Characteristics'!G:G,MATCH($C931,'Policy Characteristics'!$C:$C,0)))</f>
        <v>0.25</v>
      </c>
      <c r="N931" s="380">
        <f>IF(ISBLANK(INDEX('Policy Characteristics'!H:H,MATCH($C931,'Policy Characteristics'!$C:$C,0))),"",INDEX('Policy Characteristics'!H:H,MATCH($C931,'Policy Characteristics'!$C:$C,0)))</f>
        <v>0.01</v>
      </c>
      <c r="O931" s="358" t="str">
        <f>IF(ISBLANK(INDEX('Policy Characteristics'!I:I,MATCH($C931,'Policy Characteristics'!$C:$C,0))),"",INDEX('Policy Characteristics'!I:I,MATCH($C931,'Policy Characteristics'!$C:$C,0)))</f>
        <v>% reduction in energy use</v>
      </c>
      <c r="P931" s="358" t="str">
        <f>IF(ISBLANK(INDEX('Policy Characteristics'!J:J,MATCH($C931,'Policy Characteristics'!$C:$C,0))),"",INDEX('Policy Characteristics'!J:J,MATCH($C931,'Policy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31" s="358" t="str">
        <f>IF(ISBLANK(INDEX('Policy Characteristics'!K:K,MATCH($C931,'Policy Characteristics'!$C:$C,0))),"",INDEX('Policy Characteristics'!K:K,MATCH($C931,'Policy Characteristics'!$C:$C,0)))</f>
        <v>industry-ag-main.html#eff-stds</v>
      </c>
      <c r="R931" s="358" t="str">
        <f>IF(ISBLANK(INDEX('Policy Characteristics'!L:L,MATCH($C931,'Policy Characteristics'!$C:$C,0))),"",INDEX('Policy Characteristics'!L:L,MATCH($C931,'Policy Characteristics'!$C:$C,0)))</f>
        <v>industry-energy-efficiency-standards.html</v>
      </c>
    </row>
    <row r="932" spans="1:18" s="5" customFormat="1" x14ac:dyDescent="0.35">
      <c r="A932" s="358" t="str">
        <f>IF(ISBLANK(INDEX('Policy Characteristics'!A:A,MATCH($C932,'Policy Characteristics'!$C:$C,0))),"",INDEX('Policy Characteristics'!A:A,MATCH($C932,'Policy Characteristics'!$C:$C,0)))</f>
        <v>Industry</v>
      </c>
      <c r="B932" s="358" t="str">
        <f>IF(ISBLANK(INDEX('Policy Characteristics'!B:B,MATCH($C932,'Policy Characteristics'!$C:$C,0))),"",INDEX('Policy Characteristics'!B:B,MATCH($C932,'Policy Characteristics'!$C:$C,0)))</f>
        <v>Industry Energy Efficiency Standards</v>
      </c>
      <c r="C932" s="362" t="str">
        <f t="shared" si="40"/>
        <v>Percentage Improvement in Eqpt Efficiency Standards above BAU</v>
      </c>
      <c r="D932" s="9" t="s">
        <v>3240</v>
      </c>
      <c r="E932" s="53" t="s">
        <v>2463</v>
      </c>
      <c r="F932" s="195" t="s">
        <v>3202</v>
      </c>
      <c r="G932" s="53" t="s">
        <v>2469</v>
      </c>
      <c r="H932" s="54">
        <v>1168</v>
      </c>
      <c r="I932" s="53" t="s">
        <v>45</v>
      </c>
      <c r="J932" s="360" t="str">
        <f>IF(ISBLANK(INDEX('Policy Characteristics'!D:D,MATCH($C932,'Policy Characteristics'!$C:$C,0))),"",INDEX('Policy Characteristics'!D:D,MATCH($C932,'Policy Characteristics'!$C:$C,0)))</f>
        <v>Industry Energy Efficiency Standards</v>
      </c>
      <c r="K932" s="358" t="str">
        <f>IF(ISBLANK(INDEX('Policy Characteristics'!E:E,MATCH($C932,'Policy Characteristics'!$C:$C,0))),"",INDEX('Policy Characteristics'!E:E,MATCH($C932,'Policy Characteristics'!$C:$C,0)))</f>
        <v>indst efficiency standards</v>
      </c>
      <c r="L932" s="380">
        <f>IF(ISBLANK(INDEX('Policy Characteristics'!F:F,MATCH($C932,'Policy Characteristics'!$C:$C,0))),"",INDEX('Policy Characteristics'!F:F,MATCH($C932,'Policy Characteristics'!$C:$C,0)))</f>
        <v>0</v>
      </c>
      <c r="M932" s="380">
        <f>IF(ISBLANK(INDEX('Policy Characteristics'!G:G,MATCH($C932,'Policy Characteristics'!$C:$C,0))),"",INDEX('Policy Characteristics'!G:G,MATCH($C932,'Policy Characteristics'!$C:$C,0)))</f>
        <v>0.25</v>
      </c>
      <c r="N932" s="380">
        <f>IF(ISBLANK(INDEX('Policy Characteristics'!H:H,MATCH($C932,'Policy Characteristics'!$C:$C,0))),"",INDEX('Policy Characteristics'!H:H,MATCH($C932,'Policy Characteristics'!$C:$C,0)))</f>
        <v>0.01</v>
      </c>
      <c r="O932" s="358" t="str">
        <f>IF(ISBLANK(INDEX('Policy Characteristics'!I:I,MATCH($C932,'Policy Characteristics'!$C:$C,0))),"",INDEX('Policy Characteristics'!I:I,MATCH($C932,'Policy Characteristics'!$C:$C,0)))</f>
        <v>% reduction in energy use</v>
      </c>
      <c r="P932" s="358" t="str">
        <f>IF(ISBLANK(INDEX('Policy Characteristics'!J:J,MATCH($C932,'Policy Characteristics'!$C:$C,0))),"",INDEX('Policy Characteristics'!J:J,MATCH($C932,'Policy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32" s="358" t="str">
        <f>IF(ISBLANK(INDEX('Policy Characteristics'!K:K,MATCH($C932,'Policy Characteristics'!$C:$C,0))),"",INDEX('Policy Characteristics'!K:K,MATCH($C932,'Policy Characteristics'!$C:$C,0)))</f>
        <v>industry-ag-main.html#eff-stds</v>
      </c>
      <c r="R932" s="358" t="str">
        <f>IF(ISBLANK(INDEX('Policy Characteristics'!L:L,MATCH($C932,'Policy Characteristics'!$C:$C,0))),"",INDEX('Policy Characteristics'!L:L,MATCH($C932,'Policy Characteristics'!$C:$C,0)))</f>
        <v>industry-energy-efficiency-standards.html</v>
      </c>
    </row>
    <row r="933" spans="1:18" s="5" customFormat="1" x14ac:dyDescent="0.35">
      <c r="A933" s="358" t="str">
        <f>IF(ISBLANK(INDEX('Policy Characteristics'!A:A,MATCH($C933,'Policy Characteristics'!$C:$C,0))),"",INDEX('Policy Characteristics'!A:A,MATCH($C933,'Policy Characteristics'!$C:$C,0)))</f>
        <v>Industry</v>
      </c>
      <c r="B933" s="358" t="str">
        <f>IF(ISBLANK(INDEX('Policy Characteristics'!B:B,MATCH($C933,'Policy Characteristics'!$C:$C,0))),"",INDEX('Policy Characteristics'!B:B,MATCH($C933,'Policy Characteristics'!$C:$C,0)))</f>
        <v>Industry Energy Efficiency Standards</v>
      </c>
      <c r="C933" s="362" t="str">
        <f t="shared" si="40"/>
        <v>Percentage Improvement in Eqpt Efficiency Standards above BAU</v>
      </c>
      <c r="D933" s="9" t="s">
        <v>3240</v>
      </c>
      <c r="E933" s="53" t="s">
        <v>2464</v>
      </c>
      <c r="F933" s="195" t="s">
        <v>3202</v>
      </c>
      <c r="G933" s="53" t="s">
        <v>2472</v>
      </c>
      <c r="H933" s="54">
        <v>1169</v>
      </c>
      <c r="I933" s="53" t="s">
        <v>45</v>
      </c>
      <c r="J933" s="360" t="str">
        <f>IF(ISBLANK(INDEX('Policy Characteristics'!D:D,MATCH($C933,'Policy Characteristics'!$C:$C,0))),"",INDEX('Policy Characteristics'!D:D,MATCH($C933,'Policy Characteristics'!$C:$C,0)))</f>
        <v>Industry Energy Efficiency Standards</v>
      </c>
      <c r="K933" s="358" t="str">
        <f>IF(ISBLANK(INDEX('Policy Characteristics'!E:E,MATCH($C933,'Policy Characteristics'!$C:$C,0))),"",INDEX('Policy Characteristics'!E:E,MATCH($C933,'Policy Characteristics'!$C:$C,0)))</f>
        <v>indst efficiency standards</v>
      </c>
      <c r="L933" s="380">
        <f>IF(ISBLANK(INDEX('Policy Characteristics'!F:F,MATCH($C933,'Policy Characteristics'!$C:$C,0))),"",INDEX('Policy Characteristics'!F:F,MATCH($C933,'Policy Characteristics'!$C:$C,0)))</f>
        <v>0</v>
      </c>
      <c r="M933" s="380">
        <f>IF(ISBLANK(INDEX('Policy Characteristics'!G:G,MATCH($C933,'Policy Characteristics'!$C:$C,0))),"",INDEX('Policy Characteristics'!G:G,MATCH($C933,'Policy Characteristics'!$C:$C,0)))</f>
        <v>0.25</v>
      </c>
      <c r="N933" s="380">
        <f>IF(ISBLANK(INDEX('Policy Characteristics'!H:H,MATCH($C933,'Policy Characteristics'!$C:$C,0))),"",INDEX('Policy Characteristics'!H:H,MATCH($C933,'Policy Characteristics'!$C:$C,0)))</f>
        <v>0.01</v>
      </c>
      <c r="O933" s="358" t="str">
        <f>IF(ISBLANK(INDEX('Policy Characteristics'!I:I,MATCH($C933,'Policy Characteristics'!$C:$C,0))),"",INDEX('Policy Characteristics'!I:I,MATCH($C933,'Policy Characteristics'!$C:$C,0)))</f>
        <v>% reduction in energy use</v>
      </c>
      <c r="P933" s="358" t="str">
        <f>IF(ISBLANK(INDEX('Policy Characteristics'!J:J,MATCH($C933,'Policy Characteristics'!$C:$C,0))),"",INDEX('Policy Characteristics'!J:J,MATCH($C933,'Policy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33" s="358" t="str">
        <f>IF(ISBLANK(INDEX('Policy Characteristics'!K:K,MATCH($C933,'Policy Characteristics'!$C:$C,0))),"",INDEX('Policy Characteristics'!K:K,MATCH($C933,'Policy Characteristics'!$C:$C,0)))</f>
        <v>industry-ag-main.html#eff-stds</v>
      </c>
      <c r="R933" s="358" t="str">
        <f>IF(ISBLANK(INDEX('Policy Characteristics'!L:L,MATCH($C933,'Policy Characteristics'!$C:$C,0))),"",INDEX('Policy Characteristics'!L:L,MATCH($C933,'Policy Characteristics'!$C:$C,0)))</f>
        <v>industry-energy-efficiency-standards.html</v>
      </c>
    </row>
    <row r="934" spans="1:18" s="5" customFormat="1" x14ac:dyDescent="0.35">
      <c r="A934" s="358" t="str">
        <f>IF(ISBLANK(INDEX('Policy Characteristics'!A:A,MATCH($C934,'Policy Characteristics'!$C:$C,0))),"",INDEX('Policy Characteristics'!A:A,MATCH($C934,'Policy Characteristics'!$C:$C,0)))</f>
        <v>Industry</v>
      </c>
      <c r="B934" s="358" t="str">
        <f>IF(ISBLANK(INDEX('Policy Characteristics'!B:B,MATCH($C934,'Policy Characteristics'!$C:$C,0))),"",INDEX('Policy Characteristics'!B:B,MATCH($C934,'Policy Characteristics'!$C:$C,0)))</f>
        <v>Industry Energy Efficiency Standards</v>
      </c>
      <c r="C934" s="362" t="str">
        <f t="shared" si="40"/>
        <v>Percentage Improvement in Eqpt Efficiency Standards above BAU</v>
      </c>
      <c r="D934" s="9" t="s">
        <v>3240</v>
      </c>
      <c r="E934" s="53" t="s">
        <v>2465</v>
      </c>
      <c r="F934" s="195" t="s">
        <v>3202</v>
      </c>
      <c r="G934" s="53" t="s">
        <v>2473</v>
      </c>
      <c r="H934" s="54">
        <v>1170</v>
      </c>
      <c r="I934" s="53" t="s">
        <v>45</v>
      </c>
      <c r="J934" s="360" t="str">
        <f>IF(ISBLANK(INDEX('Policy Characteristics'!D:D,MATCH($C934,'Policy Characteristics'!$C:$C,0))),"",INDEX('Policy Characteristics'!D:D,MATCH($C934,'Policy Characteristics'!$C:$C,0)))</f>
        <v>Industry Energy Efficiency Standards</v>
      </c>
      <c r="K934" s="358" t="str">
        <f>IF(ISBLANK(INDEX('Policy Characteristics'!E:E,MATCH($C934,'Policy Characteristics'!$C:$C,0))),"",INDEX('Policy Characteristics'!E:E,MATCH($C934,'Policy Characteristics'!$C:$C,0)))</f>
        <v>indst efficiency standards</v>
      </c>
      <c r="L934" s="380">
        <f>IF(ISBLANK(INDEX('Policy Characteristics'!F:F,MATCH($C934,'Policy Characteristics'!$C:$C,0))),"",INDEX('Policy Characteristics'!F:F,MATCH($C934,'Policy Characteristics'!$C:$C,0)))</f>
        <v>0</v>
      </c>
      <c r="M934" s="380">
        <f>IF(ISBLANK(INDEX('Policy Characteristics'!G:G,MATCH($C934,'Policy Characteristics'!$C:$C,0))),"",INDEX('Policy Characteristics'!G:G,MATCH($C934,'Policy Characteristics'!$C:$C,0)))</f>
        <v>0.25</v>
      </c>
      <c r="N934" s="380">
        <f>IF(ISBLANK(INDEX('Policy Characteristics'!H:H,MATCH($C934,'Policy Characteristics'!$C:$C,0))),"",INDEX('Policy Characteristics'!H:H,MATCH($C934,'Policy Characteristics'!$C:$C,0)))</f>
        <v>0.01</v>
      </c>
      <c r="O934" s="358" t="str">
        <f>IF(ISBLANK(INDEX('Policy Characteristics'!I:I,MATCH($C934,'Policy Characteristics'!$C:$C,0))),"",INDEX('Policy Characteristics'!I:I,MATCH($C934,'Policy Characteristics'!$C:$C,0)))</f>
        <v>% reduction in energy use</v>
      </c>
      <c r="P934" s="358" t="str">
        <f>IF(ISBLANK(INDEX('Policy Characteristics'!J:J,MATCH($C934,'Policy Characteristics'!$C:$C,0))),"",INDEX('Policy Characteristics'!J:J,MATCH($C934,'Policy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34" s="358" t="str">
        <f>IF(ISBLANK(INDEX('Policy Characteristics'!K:K,MATCH($C934,'Policy Characteristics'!$C:$C,0))),"",INDEX('Policy Characteristics'!K:K,MATCH($C934,'Policy Characteristics'!$C:$C,0)))</f>
        <v>industry-ag-main.html#eff-stds</v>
      </c>
      <c r="R934" s="358" t="str">
        <f>IF(ISBLANK(INDEX('Policy Characteristics'!L:L,MATCH($C934,'Policy Characteristics'!$C:$C,0))),"",INDEX('Policy Characteristics'!L:L,MATCH($C934,'Policy Characteristics'!$C:$C,0)))</f>
        <v>industry-energy-efficiency-standards.html</v>
      </c>
    </row>
    <row r="935" spans="1:18" s="5" customFormat="1" x14ac:dyDescent="0.35">
      <c r="A935" s="358" t="str">
        <f>IF(ISBLANK(INDEX('Policy Characteristics'!A:A,MATCH($C935,'Policy Characteristics'!$C:$C,0))),"",INDEX('Policy Characteristics'!A:A,MATCH($C935,'Policy Characteristics'!$C:$C,0)))</f>
        <v>Industry</v>
      </c>
      <c r="B935" s="358" t="str">
        <f>IF(ISBLANK(INDEX('Policy Characteristics'!B:B,MATCH($C935,'Policy Characteristics'!$C:$C,0))),"",INDEX('Policy Characteristics'!B:B,MATCH($C935,'Policy Characteristics'!$C:$C,0)))</f>
        <v>Industry Energy Efficiency Standards</v>
      </c>
      <c r="C935" s="362" t="str">
        <f t="shared" si="40"/>
        <v>Percentage Improvement in Eqpt Efficiency Standards above BAU</v>
      </c>
      <c r="D935" s="9" t="s">
        <v>3240</v>
      </c>
      <c r="E935" s="53" t="s">
        <v>2466</v>
      </c>
      <c r="F935" s="195" t="s">
        <v>3202</v>
      </c>
      <c r="G935" s="53" t="s">
        <v>2470</v>
      </c>
      <c r="H935" s="54">
        <v>1171</v>
      </c>
      <c r="I935" s="53" t="s">
        <v>46</v>
      </c>
      <c r="J935" s="360" t="str">
        <f>IF(ISBLANK(INDEX('Policy Characteristics'!D:D,MATCH($C935,'Policy Characteristics'!$C:$C,0))),"",INDEX('Policy Characteristics'!D:D,MATCH($C935,'Policy Characteristics'!$C:$C,0)))</f>
        <v>Industry Energy Efficiency Standards</v>
      </c>
      <c r="K935" s="358" t="str">
        <f>IF(ISBLANK(INDEX('Policy Characteristics'!E:E,MATCH($C935,'Policy Characteristics'!$C:$C,0))),"",INDEX('Policy Characteristics'!E:E,MATCH($C935,'Policy Characteristics'!$C:$C,0)))</f>
        <v>indst efficiency standards</v>
      </c>
      <c r="L935" s="380">
        <f>IF(ISBLANK(INDEX('Policy Characteristics'!F:F,MATCH($C935,'Policy Characteristics'!$C:$C,0))),"",INDEX('Policy Characteristics'!F:F,MATCH($C935,'Policy Characteristics'!$C:$C,0)))</f>
        <v>0</v>
      </c>
      <c r="M935" s="380">
        <f>IF(ISBLANK(INDEX('Policy Characteristics'!G:G,MATCH($C935,'Policy Characteristics'!$C:$C,0))),"",INDEX('Policy Characteristics'!G:G,MATCH($C935,'Policy Characteristics'!$C:$C,0)))</f>
        <v>0.25</v>
      </c>
      <c r="N935" s="380">
        <f>IF(ISBLANK(INDEX('Policy Characteristics'!H:H,MATCH($C935,'Policy Characteristics'!$C:$C,0))),"",INDEX('Policy Characteristics'!H:H,MATCH($C935,'Policy Characteristics'!$C:$C,0)))</f>
        <v>0.01</v>
      </c>
      <c r="O935" s="358" t="str">
        <f>IF(ISBLANK(INDEX('Policy Characteristics'!I:I,MATCH($C935,'Policy Characteristics'!$C:$C,0))),"",INDEX('Policy Characteristics'!I:I,MATCH($C935,'Policy Characteristics'!$C:$C,0)))</f>
        <v>% reduction in energy use</v>
      </c>
      <c r="P935" s="358" t="str">
        <f>IF(ISBLANK(INDEX('Policy Characteristics'!J:J,MATCH($C935,'Policy Characteristics'!$C:$C,0))),"",INDEX('Policy Characteristics'!J:J,MATCH($C935,'Policy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35" s="358" t="str">
        <f>IF(ISBLANK(INDEX('Policy Characteristics'!K:K,MATCH($C935,'Policy Characteristics'!$C:$C,0))),"",INDEX('Policy Characteristics'!K:K,MATCH($C935,'Policy Characteristics'!$C:$C,0)))</f>
        <v>industry-ag-main.html#eff-stds</v>
      </c>
      <c r="R935" s="358" t="str">
        <f>IF(ISBLANK(INDEX('Policy Characteristics'!L:L,MATCH($C935,'Policy Characteristics'!$C:$C,0))),"",INDEX('Policy Characteristics'!L:L,MATCH($C935,'Policy Characteristics'!$C:$C,0)))</f>
        <v>industry-energy-efficiency-standards.html</v>
      </c>
    </row>
    <row r="936" spans="1:18" s="5" customFormat="1" x14ac:dyDescent="0.35">
      <c r="A936" s="358" t="str">
        <f>IF(ISBLANK(INDEX('Policy Characteristics'!A:A,MATCH($C936,'Policy Characteristics'!$C:$C,0))),"",INDEX('Policy Characteristics'!A:A,MATCH($C936,'Policy Characteristics'!$C:$C,0)))</f>
        <v>Industry</v>
      </c>
      <c r="B936" s="358" t="str">
        <f>IF(ISBLANK(INDEX('Policy Characteristics'!B:B,MATCH($C936,'Policy Characteristics'!$C:$C,0))),"",INDEX('Policy Characteristics'!B:B,MATCH($C936,'Policy Characteristics'!$C:$C,0)))</f>
        <v>Industry Energy Efficiency Standards</v>
      </c>
      <c r="C936" s="362" t="str">
        <f t="shared" si="40"/>
        <v>Percentage Improvement in Eqpt Efficiency Standards above BAU</v>
      </c>
      <c r="D936" s="9" t="s">
        <v>3240</v>
      </c>
      <c r="E936" s="53" t="s">
        <v>2467</v>
      </c>
      <c r="F936" s="195" t="s">
        <v>3202</v>
      </c>
      <c r="G936" s="53" t="s">
        <v>2471</v>
      </c>
      <c r="H936" s="54">
        <v>1172</v>
      </c>
      <c r="I936" s="53" t="s">
        <v>45</v>
      </c>
      <c r="J936" s="360" t="str">
        <f>IF(ISBLANK(INDEX('Policy Characteristics'!D:D,MATCH($C936,'Policy Characteristics'!$C:$C,0))),"",INDEX('Policy Characteristics'!D:D,MATCH($C936,'Policy Characteristics'!$C:$C,0)))</f>
        <v>Industry Energy Efficiency Standards</v>
      </c>
      <c r="K936" s="358" t="str">
        <f>IF(ISBLANK(INDEX('Policy Characteristics'!E:E,MATCH($C936,'Policy Characteristics'!$C:$C,0))),"",INDEX('Policy Characteristics'!E:E,MATCH($C936,'Policy Characteristics'!$C:$C,0)))</f>
        <v>indst efficiency standards</v>
      </c>
      <c r="L936" s="380">
        <f>IF(ISBLANK(INDEX('Policy Characteristics'!F:F,MATCH($C936,'Policy Characteristics'!$C:$C,0))),"",INDEX('Policy Characteristics'!F:F,MATCH($C936,'Policy Characteristics'!$C:$C,0)))</f>
        <v>0</v>
      </c>
      <c r="M936" s="380">
        <f>IF(ISBLANK(INDEX('Policy Characteristics'!G:G,MATCH($C936,'Policy Characteristics'!$C:$C,0))),"",INDEX('Policy Characteristics'!G:G,MATCH($C936,'Policy Characteristics'!$C:$C,0)))</f>
        <v>0.25</v>
      </c>
      <c r="N936" s="380">
        <f>IF(ISBLANK(INDEX('Policy Characteristics'!H:H,MATCH($C936,'Policy Characteristics'!$C:$C,0))),"",INDEX('Policy Characteristics'!H:H,MATCH($C936,'Policy Characteristics'!$C:$C,0)))</f>
        <v>0.01</v>
      </c>
      <c r="O936" s="358" t="str">
        <f>IF(ISBLANK(INDEX('Policy Characteristics'!I:I,MATCH($C936,'Policy Characteristics'!$C:$C,0))),"",INDEX('Policy Characteristics'!I:I,MATCH($C936,'Policy Characteristics'!$C:$C,0)))</f>
        <v>% reduction in energy use</v>
      </c>
      <c r="P936" s="358" t="str">
        <f>IF(ISBLANK(INDEX('Policy Characteristics'!J:J,MATCH($C936,'Policy Characteristics'!$C:$C,0))),"",INDEX('Policy Characteristics'!J:J,MATCH($C936,'Policy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36" s="358" t="str">
        <f>IF(ISBLANK(INDEX('Policy Characteristics'!K:K,MATCH($C936,'Policy Characteristics'!$C:$C,0))),"",INDEX('Policy Characteristics'!K:K,MATCH($C936,'Policy Characteristics'!$C:$C,0)))</f>
        <v>industry-ag-main.html#eff-stds</v>
      </c>
      <c r="R936" s="358" t="str">
        <f>IF(ISBLANK(INDEX('Policy Characteristics'!L:L,MATCH($C936,'Policy Characteristics'!$C:$C,0))),"",INDEX('Policy Characteristics'!L:L,MATCH($C936,'Policy Characteristics'!$C:$C,0)))</f>
        <v>industry-energy-efficiency-standards.html</v>
      </c>
    </row>
    <row r="937" spans="1:18" s="5" customFormat="1" x14ac:dyDescent="0.35">
      <c r="A937" s="358" t="str">
        <f>IF(ISBLANK(INDEX('Policy Characteristics'!A:A,MATCH($C937,'Policy Characteristics'!$C:$C,0))),"",INDEX('Policy Characteristics'!A:A,MATCH($C937,'Policy Characteristics'!$C:$C,0)))</f>
        <v>Industry</v>
      </c>
      <c r="B937" s="358" t="str">
        <f>IF(ISBLANK(INDEX('Policy Characteristics'!B:B,MATCH($C937,'Policy Characteristics'!$C:$C,0))),"",INDEX('Policy Characteristics'!B:B,MATCH($C937,'Policy Characteristics'!$C:$C,0)))</f>
        <v>Industry Energy Efficiency Standards</v>
      </c>
      <c r="C937" s="362" t="str">
        <f t="shared" si="40"/>
        <v>Percentage Improvement in Eqpt Efficiency Standards above BAU</v>
      </c>
      <c r="D937" s="9" t="s">
        <v>3240</v>
      </c>
      <c r="E937" s="53" t="s">
        <v>2468</v>
      </c>
      <c r="F937" s="195" t="s">
        <v>3202</v>
      </c>
      <c r="G937" s="53" t="s">
        <v>2474</v>
      </c>
      <c r="H937" s="54">
        <v>1173</v>
      </c>
      <c r="I937" s="53" t="s">
        <v>46</v>
      </c>
      <c r="J937" s="360" t="str">
        <f>IF(ISBLANK(INDEX('Policy Characteristics'!D:D,MATCH($C937,'Policy Characteristics'!$C:$C,0))),"",INDEX('Policy Characteristics'!D:D,MATCH($C937,'Policy Characteristics'!$C:$C,0)))</f>
        <v>Industry Energy Efficiency Standards</v>
      </c>
      <c r="K937" s="358" t="str">
        <f>IF(ISBLANK(INDEX('Policy Characteristics'!E:E,MATCH($C937,'Policy Characteristics'!$C:$C,0))),"",INDEX('Policy Characteristics'!E:E,MATCH($C937,'Policy Characteristics'!$C:$C,0)))</f>
        <v>indst efficiency standards</v>
      </c>
      <c r="L937" s="380">
        <f>IF(ISBLANK(INDEX('Policy Characteristics'!F:F,MATCH($C937,'Policy Characteristics'!$C:$C,0))),"",INDEX('Policy Characteristics'!F:F,MATCH($C937,'Policy Characteristics'!$C:$C,0)))</f>
        <v>0</v>
      </c>
      <c r="M937" s="380">
        <f>IF(ISBLANK(INDEX('Policy Characteristics'!G:G,MATCH($C937,'Policy Characteristics'!$C:$C,0))),"",INDEX('Policy Characteristics'!G:G,MATCH($C937,'Policy Characteristics'!$C:$C,0)))</f>
        <v>0.25</v>
      </c>
      <c r="N937" s="380">
        <f>IF(ISBLANK(INDEX('Policy Characteristics'!H:H,MATCH($C937,'Policy Characteristics'!$C:$C,0))),"",INDEX('Policy Characteristics'!H:H,MATCH($C937,'Policy Characteristics'!$C:$C,0)))</f>
        <v>0.01</v>
      </c>
      <c r="O937" s="358" t="str">
        <f>IF(ISBLANK(INDEX('Policy Characteristics'!I:I,MATCH($C937,'Policy Characteristics'!$C:$C,0))),"",INDEX('Policy Characteristics'!I:I,MATCH($C937,'Policy Characteristics'!$C:$C,0)))</f>
        <v>% reduction in energy use</v>
      </c>
      <c r="P937" s="358" t="str">
        <f>IF(ISBLANK(INDEX('Policy Characteristics'!J:J,MATCH($C937,'Policy Characteristics'!$C:$C,0))),"",INDEX('Policy Characteristics'!J:J,MATCH($C937,'Policy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37" s="358" t="str">
        <f>IF(ISBLANK(INDEX('Policy Characteristics'!K:K,MATCH($C937,'Policy Characteristics'!$C:$C,0))),"",INDEX('Policy Characteristics'!K:K,MATCH($C937,'Policy Characteristics'!$C:$C,0)))</f>
        <v>industry-ag-main.html#eff-stds</v>
      </c>
      <c r="R937" s="358" t="str">
        <f>IF(ISBLANK(INDEX('Policy Characteristics'!L:L,MATCH($C937,'Policy Characteristics'!$C:$C,0))),"",INDEX('Policy Characteristics'!L:L,MATCH($C937,'Policy Characteristics'!$C:$C,0)))</f>
        <v>industry-energy-efficiency-standards.html</v>
      </c>
    </row>
    <row r="938" spans="1:18" s="5" customFormat="1" x14ac:dyDescent="0.35">
      <c r="A938" s="358" t="str">
        <f>IF(ISBLANK(INDEX('Policy Characteristics'!A:A,MATCH($C938,'Policy Characteristics'!$C:$C,0))),"",INDEX('Policy Characteristics'!A:A,MATCH($C938,'Policy Characteristics'!$C:$C,0)))</f>
        <v>Industry</v>
      </c>
      <c r="B938" s="358" t="str">
        <f>IF(ISBLANK(INDEX('Policy Characteristics'!B:B,MATCH($C938,'Policy Characteristics'!$C:$C,0))),"",INDEX('Policy Characteristics'!B:B,MATCH($C938,'Policy Characteristics'!$C:$C,0)))</f>
        <v>Industry Energy Efficiency Standards</v>
      </c>
      <c r="C938" s="362" t="str">
        <f t="shared" si="40"/>
        <v>Percentage Improvement in Eqpt Efficiency Standards above BAU</v>
      </c>
      <c r="D938" s="9" t="s">
        <v>3240</v>
      </c>
      <c r="E938" s="53" t="s">
        <v>2805</v>
      </c>
      <c r="F938" s="195" t="s">
        <v>3202</v>
      </c>
      <c r="G938" s="53" t="s">
        <v>2808</v>
      </c>
      <c r="H938" s="54">
        <v>1174</v>
      </c>
      <c r="I938" s="53" t="s">
        <v>46</v>
      </c>
      <c r="J938" s="360" t="str">
        <f>IF(ISBLANK(INDEX('Policy Characteristics'!D:D,MATCH($C938,'Policy Characteristics'!$C:$C,0))),"",INDEX('Policy Characteristics'!D:D,MATCH($C938,'Policy Characteristics'!$C:$C,0)))</f>
        <v>Industry Energy Efficiency Standards</v>
      </c>
      <c r="K938" s="358" t="str">
        <f>IF(ISBLANK(INDEX('Policy Characteristics'!E:E,MATCH($C938,'Policy Characteristics'!$C:$C,0))),"",INDEX('Policy Characteristics'!E:E,MATCH($C938,'Policy Characteristics'!$C:$C,0)))</f>
        <v>indst efficiency standards</v>
      </c>
      <c r="L938" s="380">
        <f>IF(ISBLANK(INDEX('Policy Characteristics'!F:F,MATCH($C938,'Policy Characteristics'!$C:$C,0))),"",INDEX('Policy Characteristics'!F:F,MATCH($C938,'Policy Characteristics'!$C:$C,0)))</f>
        <v>0</v>
      </c>
      <c r="M938" s="380">
        <f>IF(ISBLANK(INDEX('Policy Characteristics'!G:G,MATCH($C938,'Policy Characteristics'!$C:$C,0))),"",INDEX('Policy Characteristics'!G:G,MATCH($C938,'Policy Characteristics'!$C:$C,0)))</f>
        <v>0.25</v>
      </c>
      <c r="N938" s="380">
        <f>IF(ISBLANK(INDEX('Policy Characteristics'!H:H,MATCH($C938,'Policy Characteristics'!$C:$C,0))),"",INDEX('Policy Characteristics'!H:H,MATCH($C938,'Policy Characteristics'!$C:$C,0)))</f>
        <v>0.01</v>
      </c>
      <c r="O938" s="358" t="str">
        <f>IF(ISBLANK(INDEX('Policy Characteristics'!I:I,MATCH($C938,'Policy Characteristics'!$C:$C,0))),"",INDEX('Policy Characteristics'!I:I,MATCH($C938,'Policy Characteristics'!$C:$C,0)))</f>
        <v>% reduction in energy use</v>
      </c>
      <c r="P938" s="358" t="str">
        <f>IF(ISBLANK(INDEX('Policy Characteristics'!J:J,MATCH($C938,'Policy Characteristics'!$C:$C,0))),"",INDEX('Policy Characteristics'!J:J,MATCH($C938,'Policy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38" s="358" t="str">
        <f>IF(ISBLANK(INDEX('Policy Characteristics'!K:K,MATCH($C938,'Policy Characteristics'!$C:$C,0))),"",INDEX('Policy Characteristics'!K:K,MATCH($C938,'Policy Characteristics'!$C:$C,0)))</f>
        <v>industry-ag-main.html#eff-stds</v>
      </c>
      <c r="R938" s="358" t="str">
        <f>IF(ISBLANK(INDEX('Policy Characteristics'!L:L,MATCH($C938,'Policy Characteristics'!$C:$C,0))),"",INDEX('Policy Characteristics'!L:L,MATCH($C938,'Policy Characteristics'!$C:$C,0)))</f>
        <v>industry-energy-efficiency-standards.html</v>
      </c>
    </row>
    <row r="939" spans="1:18" s="5" customFormat="1" x14ac:dyDescent="0.35">
      <c r="A939" s="358" t="str">
        <f>IF(ISBLANK(INDEX('Policy Characteristics'!A:A,MATCH($C939,'Policy Characteristics'!$C:$C,0))),"",INDEX('Policy Characteristics'!A:A,MATCH($C939,'Policy Characteristics'!$C:$C,0)))</f>
        <v>Industry</v>
      </c>
      <c r="B939" s="358" t="str">
        <f>IF(ISBLANK(INDEX('Policy Characteristics'!B:B,MATCH($C939,'Policy Characteristics'!$C:$C,0))),"",INDEX('Policy Characteristics'!B:B,MATCH($C939,'Policy Characteristics'!$C:$C,0)))</f>
        <v>Industry Energy Efficiency Standards</v>
      </c>
      <c r="C939" s="362" t="str">
        <f t="shared" si="40"/>
        <v>Percentage Improvement in Eqpt Efficiency Standards above BAU</v>
      </c>
      <c r="D939" s="9" t="s">
        <v>3240</v>
      </c>
      <c r="E939" s="53" t="s">
        <v>2806</v>
      </c>
      <c r="F939" s="195" t="s">
        <v>3202</v>
      </c>
      <c r="G939" s="53" t="s">
        <v>2810</v>
      </c>
      <c r="H939" s="54">
        <v>1175</v>
      </c>
      <c r="I939" s="53" t="s">
        <v>45</v>
      </c>
      <c r="J939" s="360" t="str">
        <f>IF(ISBLANK(INDEX('Policy Characteristics'!D:D,MATCH($C939,'Policy Characteristics'!$C:$C,0))),"",INDEX('Policy Characteristics'!D:D,MATCH($C939,'Policy Characteristics'!$C:$C,0)))</f>
        <v>Industry Energy Efficiency Standards</v>
      </c>
      <c r="K939" s="358" t="str">
        <f>IF(ISBLANK(INDEX('Policy Characteristics'!E:E,MATCH($C939,'Policy Characteristics'!$C:$C,0))),"",INDEX('Policy Characteristics'!E:E,MATCH($C939,'Policy Characteristics'!$C:$C,0)))</f>
        <v>indst efficiency standards</v>
      </c>
      <c r="L939" s="380">
        <f>IF(ISBLANK(INDEX('Policy Characteristics'!F:F,MATCH($C939,'Policy Characteristics'!$C:$C,0))),"",INDEX('Policy Characteristics'!F:F,MATCH($C939,'Policy Characteristics'!$C:$C,0)))</f>
        <v>0</v>
      </c>
      <c r="M939" s="380">
        <f>IF(ISBLANK(INDEX('Policy Characteristics'!G:G,MATCH($C939,'Policy Characteristics'!$C:$C,0))),"",INDEX('Policy Characteristics'!G:G,MATCH($C939,'Policy Characteristics'!$C:$C,0)))</f>
        <v>0.25</v>
      </c>
      <c r="N939" s="380">
        <f>IF(ISBLANK(INDEX('Policy Characteristics'!H:H,MATCH($C939,'Policy Characteristics'!$C:$C,0))),"",INDEX('Policy Characteristics'!H:H,MATCH($C939,'Policy Characteristics'!$C:$C,0)))</f>
        <v>0.01</v>
      </c>
      <c r="O939" s="358" t="str">
        <f>IF(ISBLANK(INDEX('Policy Characteristics'!I:I,MATCH($C939,'Policy Characteristics'!$C:$C,0))),"",INDEX('Policy Characteristics'!I:I,MATCH($C939,'Policy Characteristics'!$C:$C,0)))</f>
        <v>% reduction in energy use</v>
      </c>
      <c r="P939" s="358" t="str">
        <f>IF(ISBLANK(INDEX('Policy Characteristics'!J:J,MATCH($C939,'Policy Characteristics'!$C:$C,0))),"",INDEX('Policy Characteristics'!J:J,MATCH($C939,'Policy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39" s="358" t="str">
        <f>IF(ISBLANK(INDEX('Policy Characteristics'!K:K,MATCH($C939,'Policy Characteristics'!$C:$C,0))),"",INDEX('Policy Characteristics'!K:K,MATCH($C939,'Policy Characteristics'!$C:$C,0)))</f>
        <v>industry-ag-main.html#eff-stds</v>
      </c>
      <c r="R939" s="358" t="str">
        <f>IF(ISBLANK(INDEX('Policy Characteristics'!L:L,MATCH($C939,'Policy Characteristics'!$C:$C,0))),"",INDEX('Policy Characteristics'!L:L,MATCH($C939,'Policy Characteristics'!$C:$C,0)))</f>
        <v>industry-energy-efficiency-standards.html</v>
      </c>
    </row>
    <row r="940" spans="1:18" s="5" customFormat="1" x14ac:dyDescent="0.35">
      <c r="A940" s="358" t="str">
        <f>IF(ISBLANK(INDEX('Policy Characteristics'!A:A,MATCH($C940,'Policy Characteristics'!$C:$C,0))),"",INDEX('Policy Characteristics'!A:A,MATCH($C940,'Policy Characteristics'!$C:$C,0)))</f>
        <v>Industry</v>
      </c>
      <c r="B940" s="358" t="str">
        <f>IF(ISBLANK(INDEX('Policy Characteristics'!B:B,MATCH($C940,'Policy Characteristics'!$C:$C,0))),"",INDEX('Policy Characteristics'!B:B,MATCH($C940,'Policy Characteristics'!$C:$C,0)))</f>
        <v>Industry Energy Efficiency Standards</v>
      </c>
      <c r="C940" s="362" t="str">
        <f t="shared" si="40"/>
        <v>Percentage Improvement in Eqpt Efficiency Standards above BAU</v>
      </c>
      <c r="D940" s="9" t="s">
        <v>3240</v>
      </c>
      <c r="E940" s="53" t="s">
        <v>2807</v>
      </c>
      <c r="F940" s="195" t="s">
        <v>3202</v>
      </c>
      <c r="G940" s="53" t="s">
        <v>2811</v>
      </c>
      <c r="H940" s="54">
        <v>1176</v>
      </c>
      <c r="I940" s="53" t="s">
        <v>45</v>
      </c>
      <c r="J940" s="360" t="str">
        <f>IF(ISBLANK(INDEX('Policy Characteristics'!D:D,MATCH($C940,'Policy Characteristics'!$C:$C,0))),"",INDEX('Policy Characteristics'!D:D,MATCH($C940,'Policy Characteristics'!$C:$C,0)))</f>
        <v>Industry Energy Efficiency Standards</v>
      </c>
      <c r="K940" s="358" t="str">
        <f>IF(ISBLANK(INDEX('Policy Characteristics'!E:E,MATCH($C940,'Policy Characteristics'!$C:$C,0))),"",INDEX('Policy Characteristics'!E:E,MATCH($C940,'Policy Characteristics'!$C:$C,0)))</f>
        <v>indst efficiency standards</v>
      </c>
      <c r="L940" s="380">
        <f>IF(ISBLANK(INDEX('Policy Characteristics'!F:F,MATCH($C940,'Policy Characteristics'!$C:$C,0))),"",INDEX('Policy Characteristics'!F:F,MATCH($C940,'Policy Characteristics'!$C:$C,0)))</f>
        <v>0</v>
      </c>
      <c r="M940" s="380">
        <f>IF(ISBLANK(INDEX('Policy Characteristics'!G:G,MATCH($C940,'Policy Characteristics'!$C:$C,0))),"",INDEX('Policy Characteristics'!G:G,MATCH($C940,'Policy Characteristics'!$C:$C,0)))</f>
        <v>0.25</v>
      </c>
      <c r="N940" s="380">
        <f>IF(ISBLANK(INDEX('Policy Characteristics'!H:H,MATCH($C940,'Policy Characteristics'!$C:$C,0))),"",INDEX('Policy Characteristics'!H:H,MATCH($C940,'Policy Characteristics'!$C:$C,0)))</f>
        <v>0.01</v>
      </c>
      <c r="O940" s="358" t="str">
        <f>IF(ISBLANK(INDEX('Policy Characteristics'!I:I,MATCH($C940,'Policy Characteristics'!$C:$C,0))),"",INDEX('Policy Characteristics'!I:I,MATCH($C940,'Policy Characteristics'!$C:$C,0)))</f>
        <v>% reduction in energy use</v>
      </c>
      <c r="P940" s="358" t="str">
        <f>IF(ISBLANK(INDEX('Policy Characteristics'!J:J,MATCH($C940,'Policy Characteristics'!$C:$C,0))),"",INDEX('Policy Characteristics'!J:J,MATCH($C940,'Policy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40" s="358" t="str">
        <f>IF(ISBLANK(INDEX('Policy Characteristics'!K:K,MATCH($C940,'Policy Characteristics'!$C:$C,0))),"",INDEX('Policy Characteristics'!K:K,MATCH($C940,'Policy Characteristics'!$C:$C,0)))</f>
        <v>industry-ag-main.html#eff-stds</v>
      </c>
      <c r="R940" s="358" t="str">
        <f>IF(ISBLANK(INDEX('Policy Characteristics'!L:L,MATCH($C940,'Policy Characteristics'!$C:$C,0))),"",INDEX('Policy Characteristics'!L:L,MATCH($C940,'Policy Characteristics'!$C:$C,0)))</f>
        <v>industry-energy-efficiency-standards.html</v>
      </c>
    </row>
    <row r="941" spans="1:18" s="5" customFormat="1" x14ac:dyDescent="0.35">
      <c r="A941" s="358" t="str">
        <f>IF(ISBLANK(INDEX('Policy Characteristics'!A:A,MATCH($C941,'Policy Characteristics'!$C:$C,0))),"",INDEX('Policy Characteristics'!A:A,MATCH($C941,'Policy Characteristics'!$C:$C,0)))</f>
        <v>Industry</v>
      </c>
      <c r="B941" s="358" t="str">
        <f>IF(ISBLANK(INDEX('Policy Characteristics'!B:B,MATCH($C941,'Policy Characteristics'!$C:$C,0))),"",INDEX('Policy Characteristics'!B:B,MATCH($C941,'Policy Characteristics'!$C:$C,0)))</f>
        <v>Industry Energy Efficiency Standards</v>
      </c>
      <c r="C941" s="362" t="str">
        <f t="shared" si="40"/>
        <v>Percentage Improvement in Eqpt Efficiency Standards above BAU</v>
      </c>
      <c r="D941" s="9" t="s">
        <v>3240</v>
      </c>
      <c r="E941" s="53" t="s">
        <v>2804</v>
      </c>
      <c r="F941" s="195" t="s">
        <v>3202</v>
      </c>
      <c r="G941" s="53" t="s">
        <v>2809</v>
      </c>
      <c r="H941" s="54">
        <v>1177</v>
      </c>
      <c r="I941" s="53" t="s">
        <v>46</v>
      </c>
      <c r="J941" s="360" t="str">
        <f>IF(ISBLANK(INDEX('Policy Characteristics'!D:D,MATCH($C941,'Policy Characteristics'!$C:$C,0))),"",INDEX('Policy Characteristics'!D:D,MATCH($C941,'Policy Characteristics'!$C:$C,0)))</f>
        <v>Industry Energy Efficiency Standards</v>
      </c>
      <c r="K941" s="358" t="str">
        <f>IF(ISBLANK(INDEX('Policy Characteristics'!E:E,MATCH($C941,'Policy Characteristics'!$C:$C,0))),"",INDEX('Policy Characteristics'!E:E,MATCH($C941,'Policy Characteristics'!$C:$C,0)))</f>
        <v>indst efficiency standards</v>
      </c>
      <c r="L941" s="380">
        <f>IF(ISBLANK(INDEX('Policy Characteristics'!F:F,MATCH($C941,'Policy Characteristics'!$C:$C,0))),"",INDEX('Policy Characteristics'!F:F,MATCH($C941,'Policy Characteristics'!$C:$C,0)))</f>
        <v>0</v>
      </c>
      <c r="M941" s="380">
        <f>IF(ISBLANK(INDEX('Policy Characteristics'!G:G,MATCH($C941,'Policy Characteristics'!$C:$C,0))),"",INDEX('Policy Characteristics'!G:G,MATCH($C941,'Policy Characteristics'!$C:$C,0)))</f>
        <v>0.25</v>
      </c>
      <c r="N941" s="380">
        <f>IF(ISBLANK(INDEX('Policy Characteristics'!H:H,MATCH($C941,'Policy Characteristics'!$C:$C,0))),"",INDEX('Policy Characteristics'!H:H,MATCH($C941,'Policy Characteristics'!$C:$C,0)))</f>
        <v>0.01</v>
      </c>
      <c r="O941" s="358" t="str">
        <f>IF(ISBLANK(INDEX('Policy Characteristics'!I:I,MATCH($C941,'Policy Characteristics'!$C:$C,0))),"",INDEX('Policy Characteristics'!I:I,MATCH($C941,'Policy Characteristics'!$C:$C,0)))</f>
        <v>% reduction in energy use</v>
      </c>
      <c r="P941" s="358" t="str">
        <f>IF(ISBLANK(INDEX('Policy Characteristics'!J:J,MATCH($C941,'Policy Characteristics'!$C:$C,0))),"",INDEX('Policy Characteristics'!J:J,MATCH($C941,'Policy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41" s="358" t="str">
        <f>IF(ISBLANK(INDEX('Policy Characteristics'!K:K,MATCH($C941,'Policy Characteristics'!$C:$C,0))),"",INDEX('Policy Characteristics'!K:K,MATCH($C941,'Policy Characteristics'!$C:$C,0)))</f>
        <v>industry-ag-main.html#eff-stds</v>
      </c>
      <c r="R941" s="358" t="str">
        <f>IF(ISBLANK(INDEX('Policy Characteristics'!L:L,MATCH($C941,'Policy Characteristics'!$C:$C,0))),"",INDEX('Policy Characteristics'!L:L,MATCH($C941,'Policy Characteristics'!$C:$C,0)))</f>
        <v>industry-energy-efficiency-standards.html</v>
      </c>
    </row>
    <row r="942" spans="1:18" s="5" customFormat="1" x14ac:dyDescent="0.35">
      <c r="A942" s="358" t="str">
        <f>IF(ISBLANK(INDEX('Policy Characteristics'!A:A,MATCH($C942,'Policy Characteristics'!$C:$C,0))),"",INDEX('Policy Characteristics'!A:A,MATCH($C942,'Policy Characteristics'!$C:$C,0)))</f>
        <v>Industry</v>
      </c>
      <c r="B942" s="358" t="str">
        <f>IF(ISBLANK(INDEX('Policy Characteristics'!B:B,MATCH($C942,'Policy Characteristics'!$C:$C,0))),"",INDEX('Policy Characteristics'!B:B,MATCH($C942,'Policy Characteristics'!$C:$C,0)))</f>
        <v>Industry Energy Efficiency Standards</v>
      </c>
      <c r="C942" s="362" t="str">
        <f t="shared" si="40"/>
        <v>Percentage Improvement in Eqpt Efficiency Standards above BAU</v>
      </c>
      <c r="D942" s="9" t="s">
        <v>3241</v>
      </c>
      <c r="E942" s="53" t="s">
        <v>2463</v>
      </c>
      <c r="F942" s="195" t="s">
        <v>3203</v>
      </c>
      <c r="G942" s="53" t="s">
        <v>2469</v>
      </c>
      <c r="H942" s="54">
        <v>1178</v>
      </c>
      <c r="I942" s="9" t="s">
        <v>46</v>
      </c>
      <c r="J942" s="360" t="str">
        <f>IF(ISBLANK(INDEX('Policy Characteristics'!D:D,MATCH($C942,'Policy Characteristics'!$C:$C,0))),"",INDEX('Policy Characteristics'!D:D,MATCH($C942,'Policy Characteristics'!$C:$C,0)))</f>
        <v>Industry Energy Efficiency Standards</v>
      </c>
      <c r="K942" s="358" t="str">
        <f>IF(ISBLANK(INDEX('Policy Characteristics'!E:E,MATCH($C942,'Policy Characteristics'!$C:$C,0))),"",INDEX('Policy Characteristics'!E:E,MATCH($C942,'Policy Characteristics'!$C:$C,0)))</f>
        <v>indst efficiency standards</v>
      </c>
      <c r="L942" s="380">
        <f>IF(ISBLANK(INDEX('Policy Characteristics'!F:F,MATCH($C942,'Policy Characteristics'!$C:$C,0))),"",INDEX('Policy Characteristics'!F:F,MATCH($C942,'Policy Characteristics'!$C:$C,0)))</f>
        <v>0</v>
      </c>
      <c r="M942" s="380">
        <f>IF(ISBLANK(INDEX('Policy Characteristics'!G:G,MATCH($C942,'Policy Characteristics'!$C:$C,0))),"",INDEX('Policy Characteristics'!G:G,MATCH($C942,'Policy Characteristics'!$C:$C,0)))</f>
        <v>0.25</v>
      </c>
      <c r="N942" s="380">
        <f>IF(ISBLANK(INDEX('Policy Characteristics'!H:H,MATCH($C942,'Policy Characteristics'!$C:$C,0))),"",INDEX('Policy Characteristics'!H:H,MATCH($C942,'Policy Characteristics'!$C:$C,0)))</f>
        <v>0.01</v>
      </c>
      <c r="O942" s="358" t="str">
        <f>IF(ISBLANK(INDEX('Policy Characteristics'!I:I,MATCH($C942,'Policy Characteristics'!$C:$C,0))),"",INDEX('Policy Characteristics'!I:I,MATCH($C942,'Policy Characteristics'!$C:$C,0)))</f>
        <v>% reduction in energy use</v>
      </c>
      <c r="P942" s="358" t="str">
        <f>IF(ISBLANK(INDEX('Policy Characteristics'!J:J,MATCH($C942,'Policy Characteristics'!$C:$C,0))),"",INDEX('Policy Characteristics'!J:J,MATCH($C942,'Policy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42" s="358" t="str">
        <f>IF(ISBLANK(INDEX('Policy Characteristics'!K:K,MATCH($C942,'Policy Characteristics'!$C:$C,0))),"",INDEX('Policy Characteristics'!K:K,MATCH($C942,'Policy Characteristics'!$C:$C,0)))</f>
        <v>industry-ag-main.html#eff-stds</v>
      </c>
      <c r="R942" s="358" t="str">
        <f>IF(ISBLANK(INDEX('Policy Characteristics'!L:L,MATCH($C942,'Policy Characteristics'!$C:$C,0))),"",INDEX('Policy Characteristics'!L:L,MATCH($C942,'Policy Characteristics'!$C:$C,0)))</f>
        <v>industry-energy-efficiency-standards.html</v>
      </c>
    </row>
    <row r="943" spans="1:18" s="5" customFormat="1" x14ac:dyDescent="0.35">
      <c r="A943" s="358" t="str">
        <f>IF(ISBLANK(INDEX('Policy Characteristics'!A:A,MATCH($C943,'Policy Characteristics'!$C:$C,0))),"",INDEX('Policy Characteristics'!A:A,MATCH($C943,'Policy Characteristics'!$C:$C,0)))</f>
        <v>Industry</v>
      </c>
      <c r="B943" s="358" t="str">
        <f>IF(ISBLANK(INDEX('Policy Characteristics'!B:B,MATCH($C943,'Policy Characteristics'!$C:$C,0))),"",INDEX('Policy Characteristics'!B:B,MATCH($C943,'Policy Characteristics'!$C:$C,0)))</f>
        <v>Industry Energy Efficiency Standards</v>
      </c>
      <c r="C943" s="362" t="str">
        <f t="shared" si="40"/>
        <v>Percentage Improvement in Eqpt Efficiency Standards above BAU</v>
      </c>
      <c r="D943" s="9" t="s">
        <v>3241</v>
      </c>
      <c r="E943" s="53" t="s">
        <v>2464</v>
      </c>
      <c r="F943" s="195" t="s">
        <v>3203</v>
      </c>
      <c r="G943" s="53" t="s">
        <v>2472</v>
      </c>
      <c r="H943" s="54">
        <v>1179</v>
      </c>
      <c r="I943" s="53" t="s">
        <v>46</v>
      </c>
      <c r="J943" s="360" t="str">
        <f>IF(ISBLANK(INDEX('Policy Characteristics'!D:D,MATCH($C943,'Policy Characteristics'!$C:$C,0))),"",INDEX('Policy Characteristics'!D:D,MATCH($C943,'Policy Characteristics'!$C:$C,0)))</f>
        <v>Industry Energy Efficiency Standards</v>
      </c>
      <c r="K943" s="358" t="str">
        <f>IF(ISBLANK(INDEX('Policy Characteristics'!E:E,MATCH($C943,'Policy Characteristics'!$C:$C,0))),"",INDEX('Policy Characteristics'!E:E,MATCH($C943,'Policy Characteristics'!$C:$C,0)))</f>
        <v>indst efficiency standards</v>
      </c>
      <c r="L943" s="380">
        <f>IF(ISBLANK(INDEX('Policy Characteristics'!F:F,MATCH($C943,'Policy Characteristics'!$C:$C,0))),"",INDEX('Policy Characteristics'!F:F,MATCH($C943,'Policy Characteristics'!$C:$C,0)))</f>
        <v>0</v>
      </c>
      <c r="M943" s="380">
        <f>IF(ISBLANK(INDEX('Policy Characteristics'!G:G,MATCH($C943,'Policy Characteristics'!$C:$C,0))),"",INDEX('Policy Characteristics'!G:G,MATCH($C943,'Policy Characteristics'!$C:$C,0)))</f>
        <v>0.25</v>
      </c>
      <c r="N943" s="380">
        <f>IF(ISBLANK(INDEX('Policy Characteristics'!H:H,MATCH($C943,'Policy Characteristics'!$C:$C,0))),"",INDEX('Policy Characteristics'!H:H,MATCH($C943,'Policy Characteristics'!$C:$C,0)))</f>
        <v>0.01</v>
      </c>
      <c r="O943" s="358" t="str">
        <f>IF(ISBLANK(INDEX('Policy Characteristics'!I:I,MATCH($C943,'Policy Characteristics'!$C:$C,0))),"",INDEX('Policy Characteristics'!I:I,MATCH($C943,'Policy Characteristics'!$C:$C,0)))</f>
        <v>% reduction in energy use</v>
      </c>
      <c r="P943" s="358" t="str">
        <f>IF(ISBLANK(INDEX('Policy Characteristics'!J:J,MATCH($C943,'Policy Characteristics'!$C:$C,0))),"",INDEX('Policy Characteristics'!J:J,MATCH($C943,'Policy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43" s="358" t="str">
        <f>IF(ISBLANK(INDEX('Policy Characteristics'!K:K,MATCH($C943,'Policy Characteristics'!$C:$C,0))),"",INDEX('Policy Characteristics'!K:K,MATCH($C943,'Policy Characteristics'!$C:$C,0)))</f>
        <v>industry-ag-main.html#eff-stds</v>
      </c>
      <c r="R943" s="358" t="str">
        <f>IF(ISBLANK(INDEX('Policy Characteristics'!L:L,MATCH($C943,'Policy Characteristics'!$C:$C,0))),"",INDEX('Policy Characteristics'!L:L,MATCH($C943,'Policy Characteristics'!$C:$C,0)))</f>
        <v>industry-energy-efficiency-standards.html</v>
      </c>
    </row>
    <row r="944" spans="1:18" s="5" customFormat="1" x14ac:dyDescent="0.35">
      <c r="A944" s="358" t="str">
        <f>IF(ISBLANK(INDEX('Policy Characteristics'!A:A,MATCH($C944,'Policy Characteristics'!$C:$C,0))),"",INDEX('Policy Characteristics'!A:A,MATCH($C944,'Policy Characteristics'!$C:$C,0)))</f>
        <v>Industry</v>
      </c>
      <c r="B944" s="358" t="str">
        <f>IF(ISBLANK(INDEX('Policy Characteristics'!B:B,MATCH($C944,'Policy Characteristics'!$C:$C,0))),"",INDEX('Policy Characteristics'!B:B,MATCH($C944,'Policy Characteristics'!$C:$C,0)))</f>
        <v>Industry Energy Efficiency Standards</v>
      </c>
      <c r="C944" s="362" t="str">
        <f t="shared" si="40"/>
        <v>Percentage Improvement in Eqpt Efficiency Standards above BAU</v>
      </c>
      <c r="D944" s="9" t="s">
        <v>3241</v>
      </c>
      <c r="E944" s="53" t="s">
        <v>2465</v>
      </c>
      <c r="F944" s="195" t="s">
        <v>3203</v>
      </c>
      <c r="G944" s="53" t="s">
        <v>2473</v>
      </c>
      <c r="H944" s="54">
        <v>1180</v>
      </c>
      <c r="I944" s="53" t="s">
        <v>45</v>
      </c>
      <c r="J944" s="360" t="str">
        <f>IF(ISBLANK(INDEX('Policy Characteristics'!D:D,MATCH($C944,'Policy Characteristics'!$C:$C,0))),"",INDEX('Policy Characteristics'!D:D,MATCH($C944,'Policy Characteristics'!$C:$C,0)))</f>
        <v>Industry Energy Efficiency Standards</v>
      </c>
      <c r="K944" s="358" t="str">
        <f>IF(ISBLANK(INDEX('Policy Characteristics'!E:E,MATCH($C944,'Policy Characteristics'!$C:$C,0))),"",INDEX('Policy Characteristics'!E:E,MATCH($C944,'Policy Characteristics'!$C:$C,0)))</f>
        <v>indst efficiency standards</v>
      </c>
      <c r="L944" s="380">
        <f>IF(ISBLANK(INDEX('Policy Characteristics'!F:F,MATCH($C944,'Policy Characteristics'!$C:$C,0))),"",INDEX('Policy Characteristics'!F:F,MATCH($C944,'Policy Characteristics'!$C:$C,0)))</f>
        <v>0</v>
      </c>
      <c r="M944" s="380">
        <f>IF(ISBLANK(INDEX('Policy Characteristics'!G:G,MATCH($C944,'Policy Characteristics'!$C:$C,0))),"",INDEX('Policy Characteristics'!G:G,MATCH($C944,'Policy Characteristics'!$C:$C,0)))</f>
        <v>0.25</v>
      </c>
      <c r="N944" s="380">
        <f>IF(ISBLANK(INDEX('Policy Characteristics'!H:H,MATCH($C944,'Policy Characteristics'!$C:$C,0))),"",INDEX('Policy Characteristics'!H:H,MATCH($C944,'Policy Characteristics'!$C:$C,0)))</f>
        <v>0.01</v>
      </c>
      <c r="O944" s="358" t="str">
        <f>IF(ISBLANK(INDEX('Policy Characteristics'!I:I,MATCH($C944,'Policy Characteristics'!$C:$C,0))),"",INDEX('Policy Characteristics'!I:I,MATCH($C944,'Policy Characteristics'!$C:$C,0)))</f>
        <v>% reduction in energy use</v>
      </c>
      <c r="P944" s="358" t="str">
        <f>IF(ISBLANK(INDEX('Policy Characteristics'!J:J,MATCH($C944,'Policy Characteristics'!$C:$C,0))),"",INDEX('Policy Characteristics'!J:J,MATCH($C944,'Policy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44" s="358" t="str">
        <f>IF(ISBLANK(INDEX('Policy Characteristics'!K:K,MATCH($C944,'Policy Characteristics'!$C:$C,0))),"",INDEX('Policy Characteristics'!K:K,MATCH($C944,'Policy Characteristics'!$C:$C,0)))</f>
        <v>industry-ag-main.html#eff-stds</v>
      </c>
      <c r="R944" s="358" t="str">
        <f>IF(ISBLANK(INDEX('Policy Characteristics'!L:L,MATCH($C944,'Policy Characteristics'!$C:$C,0))),"",INDEX('Policy Characteristics'!L:L,MATCH($C944,'Policy Characteristics'!$C:$C,0)))</f>
        <v>industry-energy-efficiency-standards.html</v>
      </c>
    </row>
    <row r="945" spans="1:18" s="5" customFormat="1" x14ac:dyDescent="0.35">
      <c r="A945" s="358" t="str">
        <f>IF(ISBLANK(INDEX('Policy Characteristics'!A:A,MATCH($C945,'Policy Characteristics'!$C:$C,0))),"",INDEX('Policy Characteristics'!A:A,MATCH($C945,'Policy Characteristics'!$C:$C,0)))</f>
        <v>Industry</v>
      </c>
      <c r="B945" s="358" t="str">
        <f>IF(ISBLANK(INDEX('Policy Characteristics'!B:B,MATCH($C945,'Policy Characteristics'!$C:$C,0))),"",INDEX('Policy Characteristics'!B:B,MATCH($C945,'Policy Characteristics'!$C:$C,0)))</f>
        <v>Industry Energy Efficiency Standards</v>
      </c>
      <c r="C945" s="362" t="str">
        <f t="shared" si="40"/>
        <v>Percentage Improvement in Eqpt Efficiency Standards above BAU</v>
      </c>
      <c r="D945" s="9" t="s">
        <v>3241</v>
      </c>
      <c r="E945" s="53" t="s">
        <v>2466</v>
      </c>
      <c r="F945" s="195" t="s">
        <v>3203</v>
      </c>
      <c r="G945" s="53" t="s">
        <v>2470</v>
      </c>
      <c r="H945" s="54">
        <v>1181</v>
      </c>
      <c r="I945" s="53" t="s">
        <v>46</v>
      </c>
      <c r="J945" s="360" t="str">
        <f>IF(ISBLANK(INDEX('Policy Characteristics'!D:D,MATCH($C945,'Policy Characteristics'!$C:$C,0))),"",INDEX('Policy Characteristics'!D:D,MATCH($C945,'Policy Characteristics'!$C:$C,0)))</f>
        <v>Industry Energy Efficiency Standards</v>
      </c>
      <c r="K945" s="358" t="str">
        <f>IF(ISBLANK(INDEX('Policy Characteristics'!E:E,MATCH($C945,'Policy Characteristics'!$C:$C,0))),"",INDEX('Policy Characteristics'!E:E,MATCH($C945,'Policy Characteristics'!$C:$C,0)))</f>
        <v>indst efficiency standards</v>
      </c>
      <c r="L945" s="380">
        <f>IF(ISBLANK(INDEX('Policy Characteristics'!F:F,MATCH($C945,'Policy Characteristics'!$C:$C,0))),"",INDEX('Policy Characteristics'!F:F,MATCH($C945,'Policy Characteristics'!$C:$C,0)))</f>
        <v>0</v>
      </c>
      <c r="M945" s="380">
        <f>IF(ISBLANK(INDEX('Policy Characteristics'!G:G,MATCH($C945,'Policy Characteristics'!$C:$C,0))),"",INDEX('Policy Characteristics'!G:G,MATCH($C945,'Policy Characteristics'!$C:$C,0)))</f>
        <v>0.25</v>
      </c>
      <c r="N945" s="380">
        <f>IF(ISBLANK(INDEX('Policy Characteristics'!H:H,MATCH($C945,'Policy Characteristics'!$C:$C,0))),"",INDEX('Policy Characteristics'!H:H,MATCH($C945,'Policy Characteristics'!$C:$C,0)))</f>
        <v>0.01</v>
      </c>
      <c r="O945" s="358" t="str">
        <f>IF(ISBLANK(INDEX('Policy Characteristics'!I:I,MATCH($C945,'Policy Characteristics'!$C:$C,0))),"",INDEX('Policy Characteristics'!I:I,MATCH($C945,'Policy Characteristics'!$C:$C,0)))</f>
        <v>% reduction in energy use</v>
      </c>
      <c r="P945" s="358" t="str">
        <f>IF(ISBLANK(INDEX('Policy Characteristics'!J:J,MATCH($C945,'Policy Characteristics'!$C:$C,0))),"",INDEX('Policy Characteristics'!J:J,MATCH($C945,'Policy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45" s="358" t="str">
        <f>IF(ISBLANK(INDEX('Policy Characteristics'!K:K,MATCH($C945,'Policy Characteristics'!$C:$C,0))),"",INDEX('Policy Characteristics'!K:K,MATCH($C945,'Policy Characteristics'!$C:$C,0)))</f>
        <v>industry-ag-main.html#eff-stds</v>
      </c>
      <c r="R945" s="358" t="str">
        <f>IF(ISBLANK(INDEX('Policy Characteristics'!L:L,MATCH($C945,'Policy Characteristics'!$C:$C,0))),"",INDEX('Policy Characteristics'!L:L,MATCH($C945,'Policy Characteristics'!$C:$C,0)))</f>
        <v>industry-energy-efficiency-standards.html</v>
      </c>
    </row>
    <row r="946" spans="1:18" s="5" customFormat="1" x14ac:dyDescent="0.35">
      <c r="A946" s="358" t="str">
        <f>IF(ISBLANK(INDEX('Policy Characteristics'!A:A,MATCH($C946,'Policy Characteristics'!$C:$C,0))),"",INDEX('Policy Characteristics'!A:A,MATCH($C946,'Policy Characteristics'!$C:$C,0)))</f>
        <v>Industry</v>
      </c>
      <c r="B946" s="358" t="str">
        <f>IF(ISBLANK(INDEX('Policy Characteristics'!B:B,MATCH($C946,'Policy Characteristics'!$C:$C,0))),"",INDEX('Policy Characteristics'!B:B,MATCH($C946,'Policy Characteristics'!$C:$C,0)))</f>
        <v>Industry Energy Efficiency Standards</v>
      </c>
      <c r="C946" s="362" t="str">
        <f t="shared" si="40"/>
        <v>Percentage Improvement in Eqpt Efficiency Standards above BAU</v>
      </c>
      <c r="D946" s="9" t="s">
        <v>3241</v>
      </c>
      <c r="E946" s="53" t="s">
        <v>2467</v>
      </c>
      <c r="F946" s="195" t="s">
        <v>3203</v>
      </c>
      <c r="G946" s="53" t="s">
        <v>2471</v>
      </c>
      <c r="H946" s="54">
        <v>1182</v>
      </c>
      <c r="I946" s="53" t="s">
        <v>46</v>
      </c>
      <c r="J946" s="360" t="str">
        <f>IF(ISBLANK(INDEX('Policy Characteristics'!D:D,MATCH($C946,'Policy Characteristics'!$C:$C,0))),"",INDEX('Policy Characteristics'!D:D,MATCH($C946,'Policy Characteristics'!$C:$C,0)))</f>
        <v>Industry Energy Efficiency Standards</v>
      </c>
      <c r="K946" s="358" t="str">
        <f>IF(ISBLANK(INDEX('Policy Characteristics'!E:E,MATCH($C946,'Policy Characteristics'!$C:$C,0))),"",INDEX('Policy Characteristics'!E:E,MATCH($C946,'Policy Characteristics'!$C:$C,0)))</f>
        <v>indst efficiency standards</v>
      </c>
      <c r="L946" s="380">
        <f>IF(ISBLANK(INDEX('Policy Characteristics'!F:F,MATCH($C946,'Policy Characteristics'!$C:$C,0))),"",INDEX('Policy Characteristics'!F:F,MATCH($C946,'Policy Characteristics'!$C:$C,0)))</f>
        <v>0</v>
      </c>
      <c r="M946" s="380">
        <f>IF(ISBLANK(INDEX('Policy Characteristics'!G:G,MATCH($C946,'Policy Characteristics'!$C:$C,0))),"",INDEX('Policy Characteristics'!G:G,MATCH($C946,'Policy Characteristics'!$C:$C,0)))</f>
        <v>0.25</v>
      </c>
      <c r="N946" s="380">
        <f>IF(ISBLANK(INDEX('Policy Characteristics'!H:H,MATCH($C946,'Policy Characteristics'!$C:$C,0))),"",INDEX('Policy Characteristics'!H:H,MATCH($C946,'Policy Characteristics'!$C:$C,0)))</f>
        <v>0.01</v>
      </c>
      <c r="O946" s="358" t="str">
        <f>IF(ISBLANK(INDEX('Policy Characteristics'!I:I,MATCH($C946,'Policy Characteristics'!$C:$C,0))),"",INDEX('Policy Characteristics'!I:I,MATCH($C946,'Policy Characteristics'!$C:$C,0)))</f>
        <v>% reduction in energy use</v>
      </c>
      <c r="P946" s="358" t="str">
        <f>IF(ISBLANK(INDEX('Policy Characteristics'!J:J,MATCH($C946,'Policy Characteristics'!$C:$C,0))),"",INDEX('Policy Characteristics'!J:J,MATCH($C946,'Policy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46" s="358" t="str">
        <f>IF(ISBLANK(INDEX('Policy Characteristics'!K:K,MATCH($C946,'Policy Characteristics'!$C:$C,0))),"",INDEX('Policy Characteristics'!K:K,MATCH($C946,'Policy Characteristics'!$C:$C,0)))</f>
        <v>industry-ag-main.html#eff-stds</v>
      </c>
      <c r="R946" s="358" t="str">
        <f>IF(ISBLANK(INDEX('Policy Characteristics'!L:L,MATCH($C946,'Policy Characteristics'!$C:$C,0))),"",INDEX('Policy Characteristics'!L:L,MATCH($C946,'Policy Characteristics'!$C:$C,0)))</f>
        <v>industry-energy-efficiency-standards.html</v>
      </c>
    </row>
    <row r="947" spans="1:18" s="5" customFormat="1" x14ac:dyDescent="0.35">
      <c r="A947" s="358" t="str">
        <f>IF(ISBLANK(INDEX('Policy Characteristics'!A:A,MATCH($C947,'Policy Characteristics'!$C:$C,0))),"",INDEX('Policy Characteristics'!A:A,MATCH($C947,'Policy Characteristics'!$C:$C,0)))</f>
        <v>Industry</v>
      </c>
      <c r="B947" s="358" t="str">
        <f>IF(ISBLANK(INDEX('Policy Characteristics'!B:B,MATCH($C947,'Policy Characteristics'!$C:$C,0))),"",INDEX('Policy Characteristics'!B:B,MATCH($C947,'Policy Characteristics'!$C:$C,0)))</f>
        <v>Industry Energy Efficiency Standards</v>
      </c>
      <c r="C947" s="362" t="str">
        <f t="shared" si="40"/>
        <v>Percentage Improvement in Eqpt Efficiency Standards above BAU</v>
      </c>
      <c r="D947" s="9" t="s">
        <v>3241</v>
      </c>
      <c r="E947" s="53" t="s">
        <v>2468</v>
      </c>
      <c r="F947" s="195" t="s">
        <v>3203</v>
      </c>
      <c r="G947" s="53" t="s">
        <v>2474</v>
      </c>
      <c r="H947" s="54">
        <v>1183</v>
      </c>
      <c r="I947" s="53" t="s">
        <v>46</v>
      </c>
      <c r="J947" s="360" t="str">
        <f>IF(ISBLANK(INDEX('Policy Characteristics'!D:D,MATCH($C947,'Policy Characteristics'!$C:$C,0))),"",INDEX('Policy Characteristics'!D:D,MATCH($C947,'Policy Characteristics'!$C:$C,0)))</f>
        <v>Industry Energy Efficiency Standards</v>
      </c>
      <c r="K947" s="358" t="str">
        <f>IF(ISBLANK(INDEX('Policy Characteristics'!E:E,MATCH($C947,'Policy Characteristics'!$C:$C,0))),"",INDEX('Policy Characteristics'!E:E,MATCH($C947,'Policy Characteristics'!$C:$C,0)))</f>
        <v>indst efficiency standards</v>
      </c>
      <c r="L947" s="380">
        <f>IF(ISBLANK(INDEX('Policy Characteristics'!F:F,MATCH($C947,'Policy Characteristics'!$C:$C,0))),"",INDEX('Policy Characteristics'!F:F,MATCH($C947,'Policy Characteristics'!$C:$C,0)))</f>
        <v>0</v>
      </c>
      <c r="M947" s="380">
        <f>IF(ISBLANK(INDEX('Policy Characteristics'!G:G,MATCH($C947,'Policy Characteristics'!$C:$C,0))),"",INDEX('Policy Characteristics'!G:G,MATCH($C947,'Policy Characteristics'!$C:$C,0)))</f>
        <v>0.25</v>
      </c>
      <c r="N947" s="380">
        <f>IF(ISBLANK(INDEX('Policy Characteristics'!H:H,MATCH($C947,'Policy Characteristics'!$C:$C,0))),"",INDEX('Policy Characteristics'!H:H,MATCH($C947,'Policy Characteristics'!$C:$C,0)))</f>
        <v>0.01</v>
      </c>
      <c r="O947" s="358" t="str">
        <f>IF(ISBLANK(INDEX('Policy Characteristics'!I:I,MATCH($C947,'Policy Characteristics'!$C:$C,0))),"",INDEX('Policy Characteristics'!I:I,MATCH($C947,'Policy Characteristics'!$C:$C,0)))</f>
        <v>% reduction in energy use</v>
      </c>
      <c r="P947" s="358" t="str">
        <f>IF(ISBLANK(INDEX('Policy Characteristics'!J:J,MATCH($C947,'Policy Characteristics'!$C:$C,0))),"",INDEX('Policy Characteristics'!J:J,MATCH($C947,'Policy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47" s="358" t="str">
        <f>IF(ISBLANK(INDEX('Policy Characteristics'!K:K,MATCH($C947,'Policy Characteristics'!$C:$C,0))),"",INDEX('Policy Characteristics'!K:K,MATCH($C947,'Policy Characteristics'!$C:$C,0)))</f>
        <v>industry-ag-main.html#eff-stds</v>
      </c>
      <c r="R947" s="358" t="str">
        <f>IF(ISBLANK(INDEX('Policy Characteristics'!L:L,MATCH($C947,'Policy Characteristics'!$C:$C,0))),"",INDEX('Policy Characteristics'!L:L,MATCH($C947,'Policy Characteristics'!$C:$C,0)))</f>
        <v>industry-energy-efficiency-standards.html</v>
      </c>
    </row>
    <row r="948" spans="1:18" s="5" customFormat="1" x14ac:dyDescent="0.35">
      <c r="A948" s="358" t="str">
        <f>IF(ISBLANK(INDEX('Policy Characteristics'!A:A,MATCH($C948,'Policy Characteristics'!$C:$C,0))),"",INDEX('Policy Characteristics'!A:A,MATCH($C948,'Policy Characteristics'!$C:$C,0)))</f>
        <v>Industry</v>
      </c>
      <c r="B948" s="358" t="str">
        <f>IF(ISBLANK(INDEX('Policy Characteristics'!B:B,MATCH($C948,'Policy Characteristics'!$C:$C,0))),"",INDEX('Policy Characteristics'!B:B,MATCH($C948,'Policy Characteristics'!$C:$C,0)))</f>
        <v>Industry Energy Efficiency Standards</v>
      </c>
      <c r="C948" s="362" t="str">
        <f t="shared" si="40"/>
        <v>Percentage Improvement in Eqpt Efficiency Standards above BAU</v>
      </c>
      <c r="D948" s="9" t="s">
        <v>3241</v>
      </c>
      <c r="E948" s="53" t="s">
        <v>2805</v>
      </c>
      <c r="F948" s="195" t="s">
        <v>3203</v>
      </c>
      <c r="G948" s="53" t="s">
        <v>2808</v>
      </c>
      <c r="H948" s="54">
        <v>1184</v>
      </c>
      <c r="I948" s="53" t="s">
        <v>46</v>
      </c>
      <c r="J948" s="360" t="str">
        <f>IF(ISBLANK(INDEX('Policy Characteristics'!D:D,MATCH($C948,'Policy Characteristics'!$C:$C,0))),"",INDEX('Policy Characteristics'!D:D,MATCH($C948,'Policy Characteristics'!$C:$C,0)))</f>
        <v>Industry Energy Efficiency Standards</v>
      </c>
      <c r="K948" s="358" t="str">
        <f>IF(ISBLANK(INDEX('Policy Characteristics'!E:E,MATCH($C948,'Policy Characteristics'!$C:$C,0))),"",INDEX('Policy Characteristics'!E:E,MATCH($C948,'Policy Characteristics'!$C:$C,0)))</f>
        <v>indst efficiency standards</v>
      </c>
      <c r="L948" s="380">
        <f>IF(ISBLANK(INDEX('Policy Characteristics'!F:F,MATCH($C948,'Policy Characteristics'!$C:$C,0))),"",INDEX('Policy Characteristics'!F:F,MATCH($C948,'Policy Characteristics'!$C:$C,0)))</f>
        <v>0</v>
      </c>
      <c r="M948" s="380">
        <f>IF(ISBLANK(INDEX('Policy Characteristics'!G:G,MATCH($C948,'Policy Characteristics'!$C:$C,0))),"",INDEX('Policy Characteristics'!G:G,MATCH($C948,'Policy Characteristics'!$C:$C,0)))</f>
        <v>0.25</v>
      </c>
      <c r="N948" s="380">
        <f>IF(ISBLANK(INDEX('Policy Characteristics'!H:H,MATCH($C948,'Policy Characteristics'!$C:$C,0))),"",INDEX('Policy Characteristics'!H:H,MATCH($C948,'Policy Characteristics'!$C:$C,0)))</f>
        <v>0.01</v>
      </c>
      <c r="O948" s="358" t="str">
        <f>IF(ISBLANK(INDEX('Policy Characteristics'!I:I,MATCH($C948,'Policy Characteristics'!$C:$C,0))),"",INDEX('Policy Characteristics'!I:I,MATCH($C948,'Policy Characteristics'!$C:$C,0)))</f>
        <v>% reduction in energy use</v>
      </c>
      <c r="P948" s="358" t="str">
        <f>IF(ISBLANK(INDEX('Policy Characteristics'!J:J,MATCH($C948,'Policy Characteristics'!$C:$C,0))),"",INDEX('Policy Characteristics'!J:J,MATCH($C948,'Policy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48" s="358" t="str">
        <f>IF(ISBLANK(INDEX('Policy Characteristics'!K:K,MATCH($C948,'Policy Characteristics'!$C:$C,0))),"",INDEX('Policy Characteristics'!K:K,MATCH($C948,'Policy Characteristics'!$C:$C,0)))</f>
        <v>industry-ag-main.html#eff-stds</v>
      </c>
      <c r="R948" s="358" t="str">
        <f>IF(ISBLANK(INDEX('Policy Characteristics'!L:L,MATCH($C948,'Policy Characteristics'!$C:$C,0))),"",INDEX('Policy Characteristics'!L:L,MATCH($C948,'Policy Characteristics'!$C:$C,0)))</f>
        <v>industry-energy-efficiency-standards.html</v>
      </c>
    </row>
    <row r="949" spans="1:18" s="5" customFormat="1" x14ac:dyDescent="0.35">
      <c r="A949" s="358" t="str">
        <f>IF(ISBLANK(INDEX('Policy Characteristics'!A:A,MATCH($C949,'Policy Characteristics'!$C:$C,0))),"",INDEX('Policy Characteristics'!A:A,MATCH($C949,'Policy Characteristics'!$C:$C,0)))</f>
        <v>Industry</v>
      </c>
      <c r="B949" s="358" t="str">
        <f>IF(ISBLANK(INDEX('Policy Characteristics'!B:B,MATCH($C949,'Policy Characteristics'!$C:$C,0))),"",INDEX('Policy Characteristics'!B:B,MATCH($C949,'Policy Characteristics'!$C:$C,0)))</f>
        <v>Industry Energy Efficiency Standards</v>
      </c>
      <c r="C949" s="362" t="str">
        <f t="shared" si="40"/>
        <v>Percentage Improvement in Eqpt Efficiency Standards above BAU</v>
      </c>
      <c r="D949" s="9" t="s">
        <v>3241</v>
      </c>
      <c r="E949" s="53" t="s">
        <v>2806</v>
      </c>
      <c r="F949" s="195" t="s">
        <v>3203</v>
      </c>
      <c r="G949" s="53" t="s">
        <v>2810</v>
      </c>
      <c r="H949" s="54">
        <v>1185</v>
      </c>
      <c r="I949" s="53" t="s">
        <v>46</v>
      </c>
      <c r="J949" s="360" t="str">
        <f>IF(ISBLANK(INDEX('Policy Characteristics'!D:D,MATCH($C949,'Policy Characteristics'!$C:$C,0))),"",INDEX('Policy Characteristics'!D:D,MATCH($C949,'Policy Characteristics'!$C:$C,0)))</f>
        <v>Industry Energy Efficiency Standards</v>
      </c>
      <c r="K949" s="358" t="str">
        <f>IF(ISBLANK(INDEX('Policy Characteristics'!E:E,MATCH($C949,'Policy Characteristics'!$C:$C,0))),"",INDEX('Policy Characteristics'!E:E,MATCH($C949,'Policy Characteristics'!$C:$C,0)))</f>
        <v>indst efficiency standards</v>
      </c>
      <c r="L949" s="380">
        <f>IF(ISBLANK(INDEX('Policy Characteristics'!F:F,MATCH($C949,'Policy Characteristics'!$C:$C,0))),"",INDEX('Policy Characteristics'!F:F,MATCH($C949,'Policy Characteristics'!$C:$C,0)))</f>
        <v>0</v>
      </c>
      <c r="M949" s="380">
        <f>IF(ISBLANK(INDEX('Policy Characteristics'!G:G,MATCH($C949,'Policy Characteristics'!$C:$C,0))),"",INDEX('Policy Characteristics'!G:G,MATCH($C949,'Policy Characteristics'!$C:$C,0)))</f>
        <v>0.25</v>
      </c>
      <c r="N949" s="380">
        <f>IF(ISBLANK(INDEX('Policy Characteristics'!H:H,MATCH($C949,'Policy Characteristics'!$C:$C,0))),"",INDEX('Policy Characteristics'!H:H,MATCH($C949,'Policy Characteristics'!$C:$C,0)))</f>
        <v>0.01</v>
      </c>
      <c r="O949" s="358" t="str">
        <f>IF(ISBLANK(INDEX('Policy Characteristics'!I:I,MATCH($C949,'Policy Characteristics'!$C:$C,0))),"",INDEX('Policy Characteristics'!I:I,MATCH($C949,'Policy Characteristics'!$C:$C,0)))</f>
        <v>% reduction in energy use</v>
      </c>
      <c r="P949" s="358" t="str">
        <f>IF(ISBLANK(INDEX('Policy Characteristics'!J:J,MATCH($C949,'Policy Characteristics'!$C:$C,0))),"",INDEX('Policy Characteristics'!J:J,MATCH($C949,'Policy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49" s="358" t="str">
        <f>IF(ISBLANK(INDEX('Policy Characteristics'!K:K,MATCH($C949,'Policy Characteristics'!$C:$C,0))),"",INDEX('Policy Characteristics'!K:K,MATCH($C949,'Policy Characteristics'!$C:$C,0)))</f>
        <v>industry-ag-main.html#eff-stds</v>
      </c>
      <c r="R949" s="358" t="str">
        <f>IF(ISBLANK(INDEX('Policy Characteristics'!L:L,MATCH($C949,'Policy Characteristics'!$C:$C,0))),"",INDEX('Policy Characteristics'!L:L,MATCH($C949,'Policy Characteristics'!$C:$C,0)))</f>
        <v>industry-energy-efficiency-standards.html</v>
      </c>
    </row>
    <row r="950" spans="1:18" s="5" customFormat="1" x14ac:dyDescent="0.35">
      <c r="A950" s="358" t="str">
        <f>IF(ISBLANK(INDEX('Policy Characteristics'!A:A,MATCH($C950,'Policy Characteristics'!$C:$C,0))),"",INDEX('Policy Characteristics'!A:A,MATCH($C950,'Policy Characteristics'!$C:$C,0)))</f>
        <v>Industry</v>
      </c>
      <c r="B950" s="358" t="str">
        <f>IF(ISBLANK(INDEX('Policy Characteristics'!B:B,MATCH($C950,'Policy Characteristics'!$C:$C,0))),"",INDEX('Policy Characteristics'!B:B,MATCH($C950,'Policy Characteristics'!$C:$C,0)))</f>
        <v>Industry Energy Efficiency Standards</v>
      </c>
      <c r="C950" s="362" t="str">
        <f t="shared" si="40"/>
        <v>Percentage Improvement in Eqpt Efficiency Standards above BAU</v>
      </c>
      <c r="D950" s="9" t="s">
        <v>3241</v>
      </c>
      <c r="E950" s="53" t="s">
        <v>2807</v>
      </c>
      <c r="F950" s="195" t="s">
        <v>3203</v>
      </c>
      <c r="G950" s="53" t="s">
        <v>2811</v>
      </c>
      <c r="H950" s="54">
        <v>1186</v>
      </c>
      <c r="I950" s="53" t="s">
        <v>46</v>
      </c>
      <c r="J950" s="360" t="str">
        <f>IF(ISBLANK(INDEX('Policy Characteristics'!D:D,MATCH($C950,'Policy Characteristics'!$C:$C,0))),"",INDEX('Policy Characteristics'!D:D,MATCH($C950,'Policy Characteristics'!$C:$C,0)))</f>
        <v>Industry Energy Efficiency Standards</v>
      </c>
      <c r="K950" s="358" t="str">
        <f>IF(ISBLANK(INDEX('Policy Characteristics'!E:E,MATCH($C950,'Policy Characteristics'!$C:$C,0))),"",INDEX('Policy Characteristics'!E:E,MATCH($C950,'Policy Characteristics'!$C:$C,0)))</f>
        <v>indst efficiency standards</v>
      </c>
      <c r="L950" s="380">
        <f>IF(ISBLANK(INDEX('Policy Characteristics'!F:F,MATCH($C950,'Policy Characteristics'!$C:$C,0))),"",INDEX('Policy Characteristics'!F:F,MATCH($C950,'Policy Characteristics'!$C:$C,0)))</f>
        <v>0</v>
      </c>
      <c r="M950" s="380">
        <f>IF(ISBLANK(INDEX('Policy Characteristics'!G:G,MATCH($C950,'Policy Characteristics'!$C:$C,0))),"",INDEX('Policy Characteristics'!G:G,MATCH($C950,'Policy Characteristics'!$C:$C,0)))</f>
        <v>0.25</v>
      </c>
      <c r="N950" s="380">
        <f>IF(ISBLANK(INDEX('Policy Characteristics'!H:H,MATCH($C950,'Policy Characteristics'!$C:$C,0))),"",INDEX('Policy Characteristics'!H:H,MATCH($C950,'Policy Characteristics'!$C:$C,0)))</f>
        <v>0.01</v>
      </c>
      <c r="O950" s="358" t="str">
        <f>IF(ISBLANK(INDEX('Policy Characteristics'!I:I,MATCH($C950,'Policy Characteristics'!$C:$C,0))),"",INDEX('Policy Characteristics'!I:I,MATCH($C950,'Policy Characteristics'!$C:$C,0)))</f>
        <v>% reduction in energy use</v>
      </c>
      <c r="P950" s="358" t="str">
        <f>IF(ISBLANK(INDEX('Policy Characteristics'!J:J,MATCH($C950,'Policy Characteristics'!$C:$C,0))),"",INDEX('Policy Characteristics'!J:J,MATCH($C950,'Policy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50" s="358" t="str">
        <f>IF(ISBLANK(INDEX('Policy Characteristics'!K:K,MATCH($C950,'Policy Characteristics'!$C:$C,0))),"",INDEX('Policy Characteristics'!K:K,MATCH($C950,'Policy Characteristics'!$C:$C,0)))</f>
        <v>industry-ag-main.html#eff-stds</v>
      </c>
      <c r="R950" s="358" t="str">
        <f>IF(ISBLANK(INDEX('Policy Characteristics'!L:L,MATCH($C950,'Policy Characteristics'!$C:$C,0))),"",INDEX('Policy Characteristics'!L:L,MATCH($C950,'Policy Characteristics'!$C:$C,0)))</f>
        <v>industry-energy-efficiency-standards.html</v>
      </c>
    </row>
    <row r="951" spans="1:18" s="5" customFormat="1" x14ac:dyDescent="0.35">
      <c r="A951" s="358" t="str">
        <f>IF(ISBLANK(INDEX('Policy Characteristics'!A:A,MATCH($C951,'Policy Characteristics'!$C:$C,0))),"",INDEX('Policy Characteristics'!A:A,MATCH($C951,'Policy Characteristics'!$C:$C,0)))</f>
        <v>Industry</v>
      </c>
      <c r="B951" s="358" t="str">
        <f>IF(ISBLANK(INDEX('Policy Characteristics'!B:B,MATCH($C951,'Policy Characteristics'!$C:$C,0))),"",INDEX('Policy Characteristics'!B:B,MATCH($C951,'Policy Characteristics'!$C:$C,0)))</f>
        <v>Industry Energy Efficiency Standards</v>
      </c>
      <c r="C951" s="362" t="str">
        <f t="shared" si="40"/>
        <v>Percentage Improvement in Eqpt Efficiency Standards above BAU</v>
      </c>
      <c r="D951" s="9" t="s">
        <v>3241</v>
      </c>
      <c r="E951" s="53" t="s">
        <v>2804</v>
      </c>
      <c r="F951" s="195" t="s">
        <v>3203</v>
      </c>
      <c r="G951" s="53" t="s">
        <v>2809</v>
      </c>
      <c r="H951" s="54">
        <v>1187</v>
      </c>
      <c r="I951" s="53" t="s">
        <v>46</v>
      </c>
      <c r="J951" s="360" t="str">
        <f>IF(ISBLANK(INDEX('Policy Characteristics'!D:D,MATCH($C951,'Policy Characteristics'!$C:$C,0))),"",INDEX('Policy Characteristics'!D:D,MATCH($C951,'Policy Characteristics'!$C:$C,0)))</f>
        <v>Industry Energy Efficiency Standards</v>
      </c>
      <c r="K951" s="358" t="str">
        <f>IF(ISBLANK(INDEX('Policy Characteristics'!E:E,MATCH($C951,'Policy Characteristics'!$C:$C,0))),"",INDEX('Policy Characteristics'!E:E,MATCH($C951,'Policy Characteristics'!$C:$C,0)))</f>
        <v>indst efficiency standards</v>
      </c>
      <c r="L951" s="380">
        <f>IF(ISBLANK(INDEX('Policy Characteristics'!F:F,MATCH($C951,'Policy Characteristics'!$C:$C,0))),"",INDEX('Policy Characteristics'!F:F,MATCH($C951,'Policy Characteristics'!$C:$C,0)))</f>
        <v>0</v>
      </c>
      <c r="M951" s="380">
        <f>IF(ISBLANK(INDEX('Policy Characteristics'!G:G,MATCH($C951,'Policy Characteristics'!$C:$C,0))),"",INDEX('Policy Characteristics'!G:G,MATCH($C951,'Policy Characteristics'!$C:$C,0)))</f>
        <v>0.25</v>
      </c>
      <c r="N951" s="380">
        <f>IF(ISBLANK(INDEX('Policy Characteristics'!H:H,MATCH($C951,'Policy Characteristics'!$C:$C,0))),"",INDEX('Policy Characteristics'!H:H,MATCH($C951,'Policy Characteristics'!$C:$C,0)))</f>
        <v>0.01</v>
      </c>
      <c r="O951" s="358" t="str">
        <f>IF(ISBLANK(INDEX('Policy Characteristics'!I:I,MATCH($C951,'Policy Characteristics'!$C:$C,0))),"",INDEX('Policy Characteristics'!I:I,MATCH($C951,'Policy Characteristics'!$C:$C,0)))</f>
        <v>% reduction in energy use</v>
      </c>
      <c r="P951" s="358" t="str">
        <f>IF(ISBLANK(INDEX('Policy Characteristics'!J:J,MATCH($C951,'Policy Characteristics'!$C:$C,0))),"",INDEX('Policy Characteristics'!J:J,MATCH($C951,'Policy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51" s="358" t="str">
        <f>IF(ISBLANK(INDEX('Policy Characteristics'!K:K,MATCH($C951,'Policy Characteristics'!$C:$C,0))),"",INDEX('Policy Characteristics'!K:K,MATCH($C951,'Policy Characteristics'!$C:$C,0)))</f>
        <v>industry-ag-main.html#eff-stds</v>
      </c>
      <c r="R951" s="358" t="str">
        <f>IF(ISBLANK(INDEX('Policy Characteristics'!L:L,MATCH($C951,'Policy Characteristics'!$C:$C,0))),"",INDEX('Policy Characteristics'!L:L,MATCH($C951,'Policy Characteristics'!$C:$C,0)))</f>
        <v>industry-energy-efficiency-standards.html</v>
      </c>
    </row>
    <row r="952" spans="1:18" s="5" customFormat="1" x14ac:dyDescent="0.35">
      <c r="A952" s="358" t="str">
        <f>IF(ISBLANK(INDEX('Policy Characteristics'!A:A,MATCH($C952,'Policy Characteristics'!$C:$C,0))),"",INDEX('Policy Characteristics'!A:A,MATCH($C952,'Policy Characteristics'!$C:$C,0)))</f>
        <v>Industry</v>
      </c>
      <c r="B952" s="358" t="str">
        <f>IF(ISBLANK(INDEX('Policy Characteristics'!B:B,MATCH($C952,'Policy Characteristics'!$C:$C,0))),"",INDEX('Policy Characteristics'!B:B,MATCH($C952,'Policy Characteristics'!$C:$C,0)))</f>
        <v>Industry Energy Efficiency Standards</v>
      </c>
      <c r="C952" s="362" t="str">
        <f t="shared" si="40"/>
        <v>Percentage Improvement in Eqpt Efficiency Standards above BAU</v>
      </c>
      <c r="D952" s="9" t="s">
        <v>3242</v>
      </c>
      <c r="E952" s="53" t="s">
        <v>2463</v>
      </c>
      <c r="F952" s="195" t="s">
        <v>3245</v>
      </c>
      <c r="G952" s="53" t="s">
        <v>2469</v>
      </c>
      <c r="H952" s="54">
        <v>1188</v>
      </c>
      <c r="I952" s="53" t="s">
        <v>45</v>
      </c>
      <c r="J952" s="360" t="str">
        <f>IF(ISBLANK(INDEX('Policy Characteristics'!D:D,MATCH($C952,'Policy Characteristics'!$C:$C,0))),"",INDEX('Policy Characteristics'!D:D,MATCH($C952,'Policy Characteristics'!$C:$C,0)))</f>
        <v>Industry Energy Efficiency Standards</v>
      </c>
      <c r="K952" s="358" t="str">
        <f>IF(ISBLANK(INDEX('Policy Characteristics'!E:E,MATCH($C952,'Policy Characteristics'!$C:$C,0))),"",INDEX('Policy Characteristics'!E:E,MATCH($C952,'Policy Characteristics'!$C:$C,0)))</f>
        <v>indst efficiency standards</v>
      </c>
      <c r="L952" s="380">
        <f>IF(ISBLANK(INDEX('Policy Characteristics'!F:F,MATCH($C952,'Policy Characteristics'!$C:$C,0))),"",INDEX('Policy Characteristics'!F:F,MATCH($C952,'Policy Characteristics'!$C:$C,0)))</f>
        <v>0</v>
      </c>
      <c r="M952" s="380">
        <f>IF(ISBLANK(INDEX('Policy Characteristics'!G:G,MATCH($C952,'Policy Characteristics'!$C:$C,0))),"",INDEX('Policy Characteristics'!G:G,MATCH($C952,'Policy Characteristics'!$C:$C,0)))</f>
        <v>0.25</v>
      </c>
      <c r="N952" s="380">
        <f>IF(ISBLANK(INDEX('Policy Characteristics'!H:H,MATCH($C952,'Policy Characteristics'!$C:$C,0))),"",INDEX('Policy Characteristics'!H:H,MATCH($C952,'Policy Characteristics'!$C:$C,0)))</f>
        <v>0.01</v>
      </c>
      <c r="O952" s="358" t="str">
        <f>IF(ISBLANK(INDEX('Policy Characteristics'!I:I,MATCH($C952,'Policy Characteristics'!$C:$C,0))),"",INDEX('Policy Characteristics'!I:I,MATCH($C952,'Policy Characteristics'!$C:$C,0)))</f>
        <v>% reduction in energy use</v>
      </c>
      <c r="P952" s="358" t="str">
        <f>IF(ISBLANK(INDEX('Policy Characteristics'!J:J,MATCH($C952,'Policy Characteristics'!$C:$C,0))),"",INDEX('Policy Characteristics'!J:J,MATCH($C952,'Policy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52" s="358" t="str">
        <f>IF(ISBLANK(INDEX('Policy Characteristics'!K:K,MATCH($C952,'Policy Characteristics'!$C:$C,0))),"",INDEX('Policy Characteristics'!K:K,MATCH($C952,'Policy Characteristics'!$C:$C,0)))</f>
        <v>industry-ag-main.html#eff-stds</v>
      </c>
      <c r="R952" s="358" t="str">
        <f>IF(ISBLANK(INDEX('Policy Characteristics'!L:L,MATCH($C952,'Policy Characteristics'!$C:$C,0))),"",INDEX('Policy Characteristics'!L:L,MATCH($C952,'Policy Characteristics'!$C:$C,0)))</f>
        <v>industry-energy-efficiency-standards.html</v>
      </c>
    </row>
    <row r="953" spans="1:18" s="5" customFormat="1" x14ac:dyDescent="0.35">
      <c r="A953" s="358" t="str">
        <f>IF(ISBLANK(INDEX('Policy Characteristics'!A:A,MATCH($C953,'Policy Characteristics'!$C:$C,0))),"",INDEX('Policy Characteristics'!A:A,MATCH($C953,'Policy Characteristics'!$C:$C,0)))</f>
        <v>Industry</v>
      </c>
      <c r="B953" s="358" t="str">
        <f>IF(ISBLANK(INDEX('Policy Characteristics'!B:B,MATCH($C953,'Policy Characteristics'!$C:$C,0))),"",INDEX('Policy Characteristics'!B:B,MATCH($C953,'Policy Characteristics'!$C:$C,0)))</f>
        <v>Industry Energy Efficiency Standards</v>
      </c>
      <c r="C953" s="362" t="str">
        <f t="shared" si="40"/>
        <v>Percentage Improvement in Eqpt Efficiency Standards above BAU</v>
      </c>
      <c r="D953" s="9" t="s">
        <v>3242</v>
      </c>
      <c r="E953" s="53" t="s">
        <v>2464</v>
      </c>
      <c r="F953" s="195" t="s">
        <v>3245</v>
      </c>
      <c r="G953" s="53" t="s">
        <v>2472</v>
      </c>
      <c r="H953" s="54">
        <v>1189</v>
      </c>
      <c r="I953" s="53" t="s">
        <v>46</v>
      </c>
      <c r="J953" s="360" t="str">
        <f>IF(ISBLANK(INDEX('Policy Characteristics'!D:D,MATCH($C953,'Policy Characteristics'!$C:$C,0))),"",INDEX('Policy Characteristics'!D:D,MATCH($C953,'Policy Characteristics'!$C:$C,0)))</f>
        <v>Industry Energy Efficiency Standards</v>
      </c>
      <c r="K953" s="358" t="str">
        <f>IF(ISBLANK(INDEX('Policy Characteristics'!E:E,MATCH($C953,'Policy Characteristics'!$C:$C,0))),"",INDEX('Policy Characteristics'!E:E,MATCH($C953,'Policy Characteristics'!$C:$C,0)))</f>
        <v>indst efficiency standards</v>
      </c>
      <c r="L953" s="380">
        <f>IF(ISBLANK(INDEX('Policy Characteristics'!F:F,MATCH($C953,'Policy Characteristics'!$C:$C,0))),"",INDEX('Policy Characteristics'!F:F,MATCH($C953,'Policy Characteristics'!$C:$C,0)))</f>
        <v>0</v>
      </c>
      <c r="M953" s="380">
        <f>IF(ISBLANK(INDEX('Policy Characteristics'!G:G,MATCH($C953,'Policy Characteristics'!$C:$C,0))),"",INDEX('Policy Characteristics'!G:G,MATCH($C953,'Policy Characteristics'!$C:$C,0)))</f>
        <v>0.25</v>
      </c>
      <c r="N953" s="380">
        <f>IF(ISBLANK(INDEX('Policy Characteristics'!H:H,MATCH($C953,'Policy Characteristics'!$C:$C,0))),"",INDEX('Policy Characteristics'!H:H,MATCH($C953,'Policy Characteristics'!$C:$C,0)))</f>
        <v>0.01</v>
      </c>
      <c r="O953" s="358" t="str">
        <f>IF(ISBLANK(INDEX('Policy Characteristics'!I:I,MATCH($C953,'Policy Characteristics'!$C:$C,0))),"",INDEX('Policy Characteristics'!I:I,MATCH($C953,'Policy Characteristics'!$C:$C,0)))</f>
        <v>% reduction in energy use</v>
      </c>
      <c r="P953" s="358" t="str">
        <f>IF(ISBLANK(INDEX('Policy Characteristics'!J:J,MATCH($C953,'Policy Characteristics'!$C:$C,0))),"",INDEX('Policy Characteristics'!J:J,MATCH($C953,'Policy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53" s="358" t="str">
        <f>IF(ISBLANK(INDEX('Policy Characteristics'!K:K,MATCH($C953,'Policy Characteristics'!$C:$C,0))),"",INDEX('Policy Characteristics'!K:K,MATCH($C953,'Policy Characteristics'!$C:$C,0)))</f>
        <v>industry-ag-main.html#eff-stds</v>
      </c>
      <c r="R953" s="358" t="str">
        <f>IF(ISBLANK(INDEX('Policy Characteristics'!L:L,MATCH($C953,'Policy Characteristics'!$C:$C,0))),"",INDEX('Policy Characteristics'!L:L,MATCH($C953,'Policy Characteristics'!$C:$C,0)))</f>
        <v>industry-energy-efficiency-standards.html</v>
      </c>
    </row>
    <row r="954" spans="1:18" s="5" customFormat="1" x14ac:dyDescent="0.35">
      <c r="A954" s="358" t="str">
        <f>IF(ISBLANK(INDEX('Policy Characteristics'!A:A,MATCH($C954,'Policy Characteristics'!$C:$C,0))),"",INDEX('Policy Characteristics'!A:A,MATCH($C954,'Policy Characteristics'!$C:$C,0)))</f>
        <v>Industry</v>
      </c>
      <c r="B954" s="358" t="str">
        <f>IF(ISBLANK(INDEX('Policy Characteristics'!B:B,MATCH($C954,'Policy Characteristics'!$C:$C,0))),"",INDEX('Policy Characteristics'!B:B,MATCH($C954,'Policy Characteristics'!$C:$C,0)))</f>
        <v>Industry Energy Efficiency Standards</v>
      </c>
      <c r="C954" s="362" t="str">
        <f t="shared" si="40"/>
        <v>Percentage Improvement in Eqpt Efficiency Standards above BAU</v>
      </c>
      <c r="D954" s="9" t="s">
        <v>3242</v>
      </c>
      <c r="E954" s="53" t="s">
        <v>2465</v>
      </c>
      <c r="F954" s="195" t="s">
        <v>3245</v>
      </c>
      <c r="G954" s="53" t="s">
        <v>2473</v>
      </c>
      <c r="H954" s="54">
        <v>1190</v>
      </c>
      <c r="I954" s="53" t="s">
        <v>46</v>
      </c>
      <c r="J954" s="360" t="str">
        <f>IF(ISBLANK(INDEX('Policy Characteristics'!D:D,MATCH($C954,'Policy Characteristics'!$C:$C,0))),"",INDEX('Policy Characteristics'!D:D,MATCH($C954,'Policy Characteristics'!$C:$C,0)))</f>
        <v>Industry Energy Efficiency Standards</v>
      </c>
      <c r="K954" s="358" t="str">
        <f>IF(ISBLANK(INDEX('Policy Characteristics'!E:E,MATCH($C954,'Policy Characteristics'!$C:$C,0))),"",INDEX('Policy Characteristics'!E:E,MATCH($C954,'Policy Characteristics'!$C:$C,0)))</f>
        <v>indst efficiency standards</v>
      </c>
      <c r="L954" s="380">
        <f>IF(ISBLANK(INDEX('Policy Characteristics'!F:F,MATCH($C954,'Policy Characteristics'!$C:$C,0))),"",INDEX('Policy Characteristics'!F:F,MATCH($C954,'Policy Characteristics'!$C:$C,0)))</f>
        <v>0</v>
      </c>
      <c r="M954" s="380">
        <f>IF(ISBLANK(INDEX('Policy Characteristics'!G:G,MATCH($C954,'Policy Characteristics'!$C:$C,0))),"",INDEX('Policy Characteristics'!G:G,MATCH($C954,'Policy Characteristics'!$C:$C,0)))</f>
        <v>0.25</v>
      </c>
      <c r="N954" s="380">
        <f>IF(ISBLANK(INDEX('Policy Characteristics'!H:H,MATCH($C954,'Policy Characteristics'!$C:$C,0))),"",INDEX('Policy Characteristics'!H:H,MATCH($C954,'Policy Characteristics'!$C:$C,0)))</f>
        <v>0.01</v>
      </c>
      <c r="O954" s="358" t="str">
        <f>IF(ISBLANK(INDEX('Policy Characteristics'!I:I,MATCH($C954,'Policy Characteristics'!$C:$C,0))),"",INDEX('Policy Characteristics'!I:I,MATCH($C954,'Policy Characteristics'!$C:$C,0)))</f>
        <v>% reduction in energy use</v>
      </c>
      <c r="P954" s="358" t="str">
        <f>IF(ISBLANK(INDEX('Policy Characteristics'!J:J,MATCH($C954,'Policy Characteristics'!$C:$C,0))),"",INDEX('Policy Characteristics'!J:J,MATCH($C954,'Policy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54" s="358" t="str">
        <f>IF(ISBLANK(INDEX('Policy Characteristics'!K:K,MATCH($C954,'Policy Characteristics'!$C:$C,0))),"",INDEX('Policy Characteristics'!K:K,MATCH($C954,'Policy Characteristics'!$C:$C,0)))</f>
        <v>industry-ag-main.html#eff-stds</v>
      </c>
      <c r="R954" s="358" t="str">
        <f>IF(ISBLANK(INDEX('Policy Characteristics'!L:L,MATCH($C954,'Policy Characteristics'!$C:$C,0))),"",INDEX('Policy Characteristics'!L:L,MATCH($C954,'Policy Characteristics'!$C:$C,0)))</f>
        <v>industry-energy-efficiency-standards.html</v>
      </c>
    </row>
    <row r="955" spans="1:18" s="5" customFormat="1" x14ac:dyDescent="0.35">
      <c r="A955" s="358" t="str">
        <f>IF(ISBLANK(INDEX('Policy Characteristics'!A:A,MATCH($C955,'Policy Characteristics'!$C:$C,0))),"",INDEX('Policy Characteristics'!A:A,MATCH($C955,'Policy Characteristics'!$C:$C,0)))</f>
        <v>Industry</v>
      </c>
      <c r="B955" s="358" t="str">
        <f>IF(ISBLANK(INDEX('Policy Characteristics'!B:B,MATCH($C955,'Policy Characteristics'!$C:$C,0))),"",INDEX('Policy Characteristics'!B:B,MATCH($C955,'Policy Characteristics'!$C:$C,0)))</f>
        <v>Industry Energy Efficiency Standards</v>
      </c>
      <c r="C955" s="362" t="str">
        <f t="shared" si="40"/>
        <v>Percentage Improvement in Eqpt Efficiency Standards above BAU</v>
      </c>
      <c r="D955" s="9" t="s">
        <v>3242</v>
      </c>
      <c r="E955" s="53" t="s">
        <v>2466</v>
      </c>
      <c r="F955" s="195" t="s">
        <v>3245</v>
      </c>
      <c r="G955" s="53" t="s">
        <v>2470</v>
      </c>
      <c r="H955" s="54">
        <v>1191</v>
      </c>
      <c r="I955" s="53" t="s">
        <v>46</v>
      </c>
      <c r="J955" s="360" t="str">
        <f>IF(ISBLANK(INDEX('Policy Characteristics'!D:D,MATCH($C955,'Policy Characteristics'!$C:$C,0))),"",INDEX('Policy Characteristics'!D:D,MATCH($C955,'Policy Characteristics'!$C:$C,0)))</f>
        <v>Industry Energy Efficiency Standards</v>
      </c>
      <c r="K955" s="358" t="str">
        <f>IF(ISBLANK(INDEX('Policy Characteristics'!E:E,MATCH($C955,'Policy Characteristics'!$C:$C,0))),"",INDEX('Policy Characteristics'!E:E,MATCH($C955,'Policy Characteristics'!$C:$C,0)))</f>
        <v>indst efficiency standards</v>
      </c>
      <c r="L955" s="380">
        <f>IF(ISBLANK(INDEX('Policy Characteristics'!F:F,MATCH($C955,'Policy Characteristics'!$C:$C,0))),"",INDEX('Policy Characteristics'!F:F,MATCH($C955,'Policy Characteristics'!$C:$C,0)))</f>
        <v>0</v>
      </c>
      <c r="M955" s="380">
        <f>IF(ISBLANK(INDEX('Policy Characteristics'!G:G,MATCH($C955,'Policy Characteristics'!$C:$C,0))),"",INDEX('Policy Characteristics'!G:G,MATCH($C955,'Policy Characteristics'!$C:$C,0)))</f>
        <v>0.25</v>
      </c>
      <c r="N955" s="380">
        <f>IF(ISBLANK(INDEX('Policy Characteristics'!H:H,MATCH($C955,'Policy Characteristics'!$C:$C,0))),"",INDEX('Policy Characteristics'!H:H,MATCH($C955,'Policy Characteristics'!$C:$C,0)))</f>
        <v>0.01</v>
      </c>
      <c r="O955" s="358" t="str">
        <f>IF(ISBLANK(INDEX('Policy Characteristics'!I:I,MATCH($C955,'Policy Characteristics'!$C:$C,0))),"",INDEX('Policy Characteristics'!I:I,MATCH($C955,'Policy Characteristics'!$C:$C,0)))</f>
        <v>% reduction in energy use</v>
      </c>
      <c r="P955" s="358" t="str">
        <f>IF(ISBLANK(INDEX('Policy Characteristics'!J:J,MATCH($C955,'Policy Characteristics'!$C:$C,0))),"",INDEX('Policy Characteristics'!J:J,MATCH($C955,'Policy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55" s="358" t="str">
        <f>IF(ISBLANK(INDEX('Policy Characteristics'!K:K,MATCH($C955,'Policy Characteristics'!$C:$C,0))),"",INDEX('Policy Characteristics'!K:K,MATCH($C955,'Policy Characteristics'!$C:$C,0)))</f>
        <v>industry-ag-main.html#eff-stds</v>
      </c>
      <c r="R955" s="358" t="str">
        <f>IF(ISBLANK(INDEX('Policy Characteristics'!L:L,MATCH($C955,'Policy Characteristics'!$C:$C,0))),"",INDEX('Policy Characteristics'!L:L,MATCH($C955,'Policy Characteristics'!$C:$C,0)))</f>
        <v>industry-energy-efficiency-standards.html</v>
      </c>
    </row>
    <row r="956" spans="1:18" s="5" customFormat="1" x14ac:dyDescent="0.35">
      <c r="A956" s="358" t="str">
        <f>IF(ISBLANK(INDEX('Policy Characteristics'!A:A,MATCH($C956,'Policy Characteristics'!$C:$C,0))),"",INDEX('Policy Characteristics'!A:A,MATCH($C956,'Policy Characteristics'!$C:$C,0)))</f>
        <v>Industry</v>
      </c>
      <c r="B956" s="358" t="str">
        <f>IF(ISBLANK(INDEX('Policy Characteristics'!B:B,MATCH($C956,'Policy Characteristics'!$C:$C,0))),"",INDEX('Policy Characteristics'!B:B,MATCH($C956,'Policy Characteristics'!$C:$C,0)))</f>
        <v>Industry Energy Efficiency Standards</v>
      </c>
      <c r="C956" s="362" t="str">
        <f t="shared" si="40"/>
        <v>Percentage Improvement in Eqpt Efficiency Standards above BAU</v>
      </c>
      <c r="D956" s="9" t="s">
        <v>3242</v>
      </c>
      <c r="E956" s="53" t="s">
        <v>2467</v>
      </c>
      <c r="F956" s="195" t="s">
        <v>3245</v>
      </c>
      <c r="G956" s="53" t="s">
        <v>2471</v>
      </c>
      <c r="H956" s="54">
        <v>1192</v>
      </c>
      <c r="I956" s="53" t="s">
        <v>46</v>
      </c>
      <c r="J956" s="360" t="str">
        <f>IF(ISBLANK(INDEX('Policy Characteristics'!D:D,MATCH($C956,'Policy Characteristics'!$C:$C,0))),"",INDEX('Policy Characteristics'!D:D,MATCH($C956,'Policy Characteristics'!$C:$C,0)))</f>
        <v>Industry Energy Efficiency Standards</v>
      </c>
      <c r="K956" s="358" t="str">
        <f>IF(ISBLANK(INDEX('Policy Characteristics'!E:E,MATCH($C956,'Policy Characteristics'!$C:$C,0))),"",INDEX('Policy Characteristics'!E:E,MATCH($C956,'Policy Characteristics'!$C:$C,0)))</f>
        <v>indst efficiency standards</v>
      </c>
      <c r="L956" s="380">
        <f>IF(ISBLANK(INDEX('Policy Characteristics'!F:F,MATCH($C956,'Policy Characteristics'!$C:$C,0))),"",INDEX('Policy Characteristics'!F:F,MATCH($C956,'Policy Characteristics'!$C:$C,0)))</f>
        <v>0</v>
      </c>
      <c r="M956" s="380">
        <f>IF(ISBLANK(INDEX('Policy Characteristics'!G:G,MATCH($C956,'Policy Characteristics'!$C:$C,0))),"",INDEX('Policy Characteristics'!G:G,MATCH($C956,'Policy Characteristics'!$C:$C,0)))</f>
        <v>0.25</v>
      </c>
      <c r="N956" s="380">
        <f>IF(ISBLANK(INDEX('Policy Characteristics'!H:H,MATCH($C956,'Policy Characteristics'!$C:$C,0))),"",INDEX('Policy Characteristics'!H:H,MATCH($C956,'Policy Characteristics'!$C:$C,0)))</f>
        <v>0.01</v>
      </c>
      <c r="O956" s="358" t="str">
        <f>IF(ISBLANK(INDEX('Policy Characteristics'!I:I,MATCH($C956,'Policy Characteristics'!$C:$C,0))),"",INDEX('Policy Characteristics'!I:I,MATCH($C956,'Policy Characteristics'!$C:$C,0)))</f>
        <v>% reduction in energy use</v>
      </c>
      <c r="P956" s="358" t="str">
        <f>IF(ISBLANK(INDEX('Policy Characteristics'!J:J,MATCH($C956,'Policy Characteristics'!$C:$C,0))),"",INDEX('Policy Characteristics'!J:J,MATCH($C956,'Policy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56" s="358" t="str">
        <f>IF(ISBLANK(INDEX('Policy Characteristics'!K:K,MATCH($C956,'Policy Characteristics'!$C:$C,0))),"",INDEX('Policy Characteristics'!K:K,MATCH($C956,'Policy Characteristics'!$C:$C,0)))</f>
        <v>industry-ag-main.html#eff-stds</v>
      </c>
      <c r="R956" s="358" t="str">
        <f>IF(ISBLANK(INDEX('Policy Characteristics'!L:L,MATCH($C956,'Policy Characteristics'!$C:$C,0))),"",INDEX('Policy Characteristics'!L:L,MATCH($C956,'Policy Characteristics'!$C:$C,0)))</f>
        <v>industry-energy-efficiency-standards.html</v>
      </c>
    </row>
    <row r="957" spans="1:18" s="5" customFormat="1" x14ac:dyDescent="0.35">
      <c r="A957" s="358" t="str">
        <f>IF(ISBLANK(INDEX('Policy Characteristics'!A:A,MATCH($C957,'Policy Characteristics'!$C:$C,0))),"",INDEX('Policy Characteristics'!A:A,MATCH($C957,'Policy Characteristics'!$C:$C,0)))</f>
        <v>Industry</v>
      </c>
      <c r="B957" s="358" t="str">
        <f>IF(ISBLANK(INDEX('Policy Characteristics'!B:B,MATCH($C957,'Policy Characteristics'!$C:$C,0))),"",INDEX('Policy Characteristics'!B:B,MATCH($C957,'Policy Characteristics'!$C:$C,0)))</f>
        <v>Industry Energy Efficiency Standards</v>
      </c>
      <c r="C957" s="362" t="str">
        <f t="shared" si="40"/>
        <v>Percentage Improvement in Eqpt Efficiency Standards above BAU</v>
      </c>
      <c r="D957" s="9" t="s">
        <v>3242</v>
      </c>
      <c r="E957" s="53" t="s">
        <v>2468</v>
      </c>
      <c r="F957" s="195" t="s">
        <v>3245</v>
      </c>
      <c r="G957" s="53" t="s">
        <v>2474</v>
      </c>
      <c r="H957" s="54">
        <v>1193</v>
      </c>
      <c r="I957" s="53" t="s">
        <v>46</v>
      </c>
      <c r="J957" s="360" t="str">
        <f>IF(ISBLANK(INDEX('Policy Characteristics'!D:D,MATCH($C957,'Policy Characteristics'!$C:$C,0))),"",INDEX('Policy Characteristics'!D:D,MATCH($C957,'Policy Characteristics'!$C:$C,0)))</f>
        <v>Industry Energy Efficiency Standards</v>
      </c>
      <c r="K957" s="358" t="str">
        <f>IF(ISBLANK(INDEX('Policy Characteristics'!E:E,MATCH($C957,'Policy Characteristics'!$C:$C,0))),"",INDEX('Policy Characteristics'!E:E,MATCH($C957,'Policy Characteristics'!$C:$C,0)))</f>
        <v>indst efficiency standards</v>
      </c>
      <c r="L957" s="380">
        <f>IF(ISBLANK(INDEX('Policy Characteristics'!F:F,MATCH($C957,'Policy Characteristics'!$C:$C,0))),"",INDEX('Policy Characteristics'!F:F,MATCH($C957,'Policy Characteristics'!$C:$C,0)))</f>
        <v>0</v>
      </c>
      <c r="M957" s="380">
        <f>IF(ISBLANK(INDEX('Policy Characteristics'!G:G,MATCH($C957,'Policy Characteristics'!$C:$C,0))),"",INDEX('Policy Characteristics'!G:G,MATCH($C957,'Policy Characteristics'!$C:$C,0)))</f>
        <v>0.25</v>
      </c>
      <c r="N957" s="380">
        <f>IF(ISBLANK(INDEX('Policy Characteristics'!H:H,MATCH($C957,'Policy Characteristics'!$C:$C,0))),"",INDEX('Policy Characteristics'!H:H,MATCH($C957,'Policy Characteristics'!$C:$C,0)))</f>
        <v>0.01</v>
      </c>
      <c r="O957" s="358" t="str">
        <f>IF(ISBLANK(INDEX('Policy Characteristics'!I:I,MATCH($C957,'Policy Characteristics'!$C:$C,0))),"",INDEX('Policy Characteristics'!I:I,MATCH($C957,'Policy Characteristics'!$C:$C,0)))</f>
        <v>% reduction in energy use</v>
      </c>
      <c r="P957" s="358" t="str">
        <f>IF(ISBLANK(INDEX('Policy Characteristics'!J:J,MATCH($C957,'Policy Characteristics'!$C:$C,0))),"",INDEX('Policy Characteristics'!J:J,MATCH($C957,'Policy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57" s="358" t="str">
        <f>IF(ISBLANK(INDEX('Policy Characteristics'!K:K,MATCH($C957,'Policy Characteristics'!$C:$C,0))),"",INDEX('Policy Characteristics'!K:K,MATCH($C957,'Policy Characteristics'!$C:$C,0)))</f>
        <v>industry-ag-main.html#eff-stds</v>
      </c>
      <c r="R957" s="358" t="str">
        <f>IF(ISBLANK(INDEX('Policy Characteristics'!L:L,MATCH($C957,'Policy Characteristics'!$C:$C,0))),"",INDEX('Policy Characteristics'!L:L,MATCH($C957,'Policy Characteristics'!$C:$C,0)))</f>
        <v>industry-energy-efficiency-standards.html</v>
      </c>
    </row>
    <row r="958" spans="1:18" s="5" customFormat="1" x14ac:dyDescent="0.35">
      <c r="A958" s="358" t="str">
        <f>IF(ISBLANK(INDEX('Policy Characteristics'!A:A,MATCH($C958,'Policy Characteristics'!$C:$C,0))),"",INDEX('Policy Characteristics'!A:A,MATCH($C958,'Policy Characteristics'!$C:$C,0)))</f>
        <v>Industry</v>
      </c>
      <c r="B958" s="358" t="str">
        <f>IF(ISBLANK(INDEX('Policy Characteristics'!B:B,MATCH($C958,'Policy Characteristics'!$C:$C,0))),"",INDEX('Policy Characteristics'!B:B,MATCH($C958,'Policy Characteristics'!$C:$C,0)))</f>
        <v>Industry Energy Efficiency Standards</v>
      </c>
      <c r="C958" s="362" t="str">
        <f t="shared" si="40"/>
        <v>Percentage Improvement in Eqpt Efficiency Standards above BAU</v>
      </c>
      <c r="D958" s="9" t="s">
        <v>3242</v>
      </c>
      <c r="E958" s="53" t="s">
        <v>2805</v>
      </c>
      <c r="F958" s="195" t="s">
        <v>3245</v>
      </c>
      <c r="G958" s="53" t="s">
        <v>2808</v>
      </c>
      <c r="H958" s="54">
        <v>1194</v>
      </c>
      <c r="I958" s="53" t="s">
        <v>46</v>
      </c>
      <c r="J958" s="360" t="str">
        <f>IF(ISBLANK(INDEX('Policy Characteristics'!D:D,MATCH($C958,'Policy Characteristics'!$C:$C,0))),"",INDEX('Policy Characteristics'!D:D,MATCH($C958,'Policy Characteristics'!$C:$C,0)))</f>
        <v>Industry Energy Efficiency Standards</v>
      </c>
      <c r="K958" s="358" t="str">
        <f>IF(ISBLANK(INDEX('Policy Characteristics'!E:E,MATCH($C958,'Policy Characteristics'!$C:$C,0))),"",INDEX('Policy Characteristics'!E:E,MATCH($C958,'Policy Characteristics'!$C:$C,0)))</f>
        <v>indst efficiency standards</v>
      </c>
      <c r="L958" s="380">
        <f>IF(ISBLANK(INDEX('Policy Characteristics'!F:F,MATCH($C958,'Policy Characteristics'!$C:$C,0))),"",INDEX('Policy Characteristics'!F:F,MATCH($C958,'Policy Characteristics'!$C:$C,0)))</f>
        <v>0</v>
      </c>
      <c r="M958" s="380">
        <f>IF(ISBLANK(INDEX('Policy Characteristics'!G:G,MATCH($C958,'Policy Characteristics'!$C:$C,0))),"",INDEX('Policy Characteristics'!G:G,MATCH($C958,'Policy Characteristics'!$C:$C,0)))</f>
        <v>0.25</v>
      </c>
      <c r="N958" s="380">
        <f>IF(ISBLANK(INDEX('Policy Characteristics'!H:H,MATCH($C958,'Policy Characteristics'!$C:$C,0))),"",INDEX('Policy Characteristics'!H:H,MATCH($C958,'Policy Characteristics'!$C:$C,0)))</f>
        <v>0.01</v>
      </c>
      <c r="O958" s="358" t="str">
        <f>IF(ISBLANK(INDEX('Policy Characteristics'!I:I,MATCH($C958,'Policy Characteristics'!$C:$C,0))),"",INDEX('Policy Characteristics'!I:I,MATCH($C958,'Policy Characteristics'!$C:$C,0)))</f>
        <v>% reduction in energy use</v>
      </c>
      <c r="P958" s="358" t="str">
        <f>IF(ISBLANK(INDEX('Policy Characteristics'!J:J,MATCH($C958,'Policy Characteristics'!$C:$C,0))),"",INDEX('Policy Characteristics'!J:J,MATCH($C958,'Policy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58" s="358" t="str">
        <f>IF(ISBLANK(INDEX('Policy Characteristics'!K:K,MATCH($C958,'Policy Characteristics'!$C:$C,0))),"",INDEX('Policy Characteristics'!K:K,MATCH($C958,'Policy Characteristics'!$C:$C,0)))</f>
        <v>industry-ag-main.html#eff-stds</v>
      </c>
      <c r="R958" s="358" t="str">
        <f>IF(ISBLANK(INDEX('Policy Characteristics'!L:L,MATCH($C958,'Policy Characteristics'!$C:$C,0))),"",INDEX('Policy Characteristics'!L:L,MATCH($C958,'Policy Characteristics'!$C:$C,0)))</f>
        <v>industry-energy-efficiency-standards.html</v>
      </c>
    </row>
    <row r="959" spans="1:18" s="5" customFormat="1" x14ac:dyDescent="0.35">
      <c r="A959" s="358" t="str">
        <f>IF(ISBLANK(INDEX('Policy Characteristics'!A:A,MATCH($C959,'Policy Characteristics'!$C:$C,0))),"",INDEX('Policy Characteristics'!A:A,MATCH($C959,'Policy Characteristics'!$C:$C,0)))</f>
        <v>Industry</v>
      </c>
      <c r="B959" s="358" t="str">
        <f>IF(ISBLANK(INDEX('Policy Characteristics'!B:B,MATCH($C959,'Policy Characteristics'!$C:$C,0))),"",INDEX('Policy Characteristics'!B:B,MATCH($C959,'Policy Characteristics'!$C:$C,0)))</f>
        <v>Industry Energy Efficiency Standards</v>
      </c>
      <c r="C959" s="362" t="str">
        <f t="shared" si="40"/>
        <v>Percentage Improvement in Eqpt Efficiency Standards above BAU</v>
      </c>
      <c r="D959" s="9" t="s">
        <v>3242</v>
      </c>
      <c r="E959" s="53" t="s">
        <v>2806</v>
      </c>
      <c r="F959" s="195" t="s">
        <v>3245</v>
      </c>
      <c r="G959" s="53" t="s">
        <v>2810</v>
      </c>
      <c r="H959" s="54">
        <v>1195</v>
      </c>
      <c r="I959" s="53" t="s">
        <v>46</v>
      </c>
      <c r="J959" s="360" t="str">
        <f>IF(ISBLANK(INDEX('Policy Characteristics'!D:D,MATCH($C959,'Policy Characteristics'!$C:$C,0))),"",INDEX('Policy Characteristics'!D:D,MATCH($C959,'Policy Characteristics'!$C:$C,0)))</f>
        <v>Industry Energy Efficiency Standards</v>
      </c>
      <c r="K959" s="358" t="str">
        <f>IF(ISBLANK(INDEX('Policy Characteristics'!E:E,MATCH($C959,'Policy Characteristics'!$C:$C,0))),"",INDEX('Policy Characteristics'!E:E,MATCH($C959,'Policy Characteristics'!$C:$C,0)))</f>
        <v>indst efficiency standards</v>
      </c>
      <c r="L959" s="380">
        <f>IF(ISBLANK(INDEX('Policy Characteristics'!F:F,MATCH($C959,'Policy Characteristics'!$C:$C,0))),"",INDEX('Policy Characteristics'!F:F,MATCH($C959,'Policy Characteristics'!$C:$C,0)))</f>
        <v>0</v>
      </c>
      <c r="M959" s="380">
        <f>IF(ISBLANK(INDEX('Policy Characteristics'!G:G,MATCH($C959,'Policy Characteristics'!$C:$C,0))),"",INDEX('Policy Characteristics'!G:G,MATCH($C959,'Policy Characteristics'!$C:$C,0)))</f>
        <v>0.25</v>
      </c>
      <c r="N959" s="380">
        <f>IF(ISBLANK(INDEX('Policy Characteristics'!H:H,MATCH($C959,'Policy Characteristics'!$C:$C,0))),"",INDEX('Policy Characteristics'!H:H,MATCH($C959,'Policy Characteristics'!$C:$C,0)))</f>
        <v>0.01</v>
      </c>
      <c r="O959" s="358" t="str">
        <f>IF(ISBLANK(INDEX('Policy Characteristics'!I:I,MATCH($C959,'Policy Characteristics'!$C:$C,0))),"",INDEX('Policy Characteristics'!I:I,MATCH($C959,'Policy Characteristics'!$C:$C,0)))</f>
        <v>% reduction in energy use</v>
      </c>
      <c r="P959" s="358" t="str">
        <f>IF(ISBLANK(INDEX('Policy Characteristics'!J:J,MATCH($C959,'Policy Characteristics'!$C:$C,0))),"",INDEX('Policy Characteristics'!J:J,MATCH($C959,'Policy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59" s="358" t="str">
        <f>IF(ISBLANK(INDEX('Policy Characteristics'!K:K,MATCH($C959,'Policy Characteristics'!$C:$C,0))),"",INDEX('Policy Characteristics'!K:K,MATCH($C959,'Policy Characteristics'!$C:$C,0)))</f>
        <v>industry-ag-main.html#eff-stds</v>
      </c>
      <c r="R959" s="358" t="str">
        <f>IF(ISBLANK(INDEX('Policy Characteristics'!L:L,MATCH($C959,'Policy Characteristics'!$C:$C,0))),"",INDEX('Policy Characteristics'!L:L,MATCH($C959,'Policy Characteristics'!$C:$C,0)))</f>
        <v>industry-energy-efficiency-standards.html</v>
      </c>
    </row>
    <row r="960" spans="1:18" s="5" customFormat="1" x14ac:dyDescent="0.35">
      <c r="A960" s="358" t="str">
        <f>IF(ISBLANK(INDEX('Policy Characteristics'!A:A,MATCH($C960,'Policy Characteristics'!$C:$C,0))),"",INDEX('Policy Characteristics'!A:A,MATCH($C960,'Policy Characteristics'!$C:$C,0)))</f>
        <v>Industry</v>
      </c>
      <c r="B960" s="358" t="str">
        <f>IF(ISBLANK(INDEX('Policy Characteristics'!B:B,MATCH($C960,'Policy Characteristics'!$C:$C,0))),"",INDEX('Policy Characteristics'!B:B,MATCH($C960,'Policy Characteristics'!$C:$C,0)))</f>
        <v>Industry Energy Efficiency Standards</v>
      </c>
      <c r="C960" s="362" t="str">
        <f t="shared" si="40"/>
        <v>Percentage Improvement in Eqpt Efficiency Standards above BAU</v>
      </c>
      <c r="D960" s="9" t="s">
        <v>3242</v>
      </c>
      <c r="E960" s="53" t="s">
        <v>2807</v>
      </c>
      <c r="F960" s="195" t="s">
        <v>3245</v>
      </c>
      <c r="G960" s="53" t="s">
        <v>2811</v>
      </c>
      <c r="H960" s="54">
        <v>1196</v>
      </c>
      <c r="I960" s="53" t="s">
        <v>46</v>
      </c>
      <c r="J960" s="360" t="str">
        <f>IF(ISBLANK(INDEX('Policy Characteristics'!D:D,MATCH($C960,'Policy Characteristics'!$C:$C,0))),"",INDEX('Policy Characteristics'!D:D,MATCH($C960,'Policy Characteristics'!$C:$C,0)))</f>
        <v>Industry Energy Efficiency Standards</v>
      </c>
      <c r="K960" s="358" t="str">
        <f>IF(ISBLANK(INDEX('Policy Characteristics'!E:E,MATCH($C960,'Policy Characteristics'!$C:$C,0))),"",INDEX('Policy Characteristics'!E:E,MATCH($C960,'Policy Characteristics'!$C:$C,0)))</f>
        <v>indst efficiency standards</v>
      </c>
      <c r="L960" s="380">
        <f>IF(ISBLANK(INDEX('Policy Characteristics'!F:F,MATCH($C960,'Policy Characteristics'!$C:$C,0))),"",INDEX('Policy Characteristics'!F:F,MATCH($C960,'Policy Characteristics'!$C:$C,0)))</f>
        <v>0</v>
      </c>
      <c r="M960" s="380">
        <f>IF(ISBLANK(INDEX('Policy Characteristics'!G:G,MATCH($C960,'Policy Characteristics'!$C:$C,0))),"",INDEX('Policy Characteristics'!G:G,MATCH($C960,'Policy Characteristics'!$C:$C,0)))</f>
        <v>0.25</v>
      </c>
      <c r="N960" s="380">
        <f>IF(ISBLANK(INDEX('Policy Characteristics'!H:H,MATCH($C960,'Policy Characteristics'!$C:$C,0))),"",INDEX('Policy Characteristics'!H:H,MATCH($C960,'Policy Characteristics'!$C:$C,0)))</f>
        <v>0.01</v>
      </c>
      <c r="O960" s="358" t="str">
        <f>IF(ISBLANK(INDEX('Policy Characteristics'!I:I,MATCH($C960,'Policy Characteristics'!$C:$C,0))),"",INDEX('Policy Characteristics'!I:I,MATCH($C960,'Policy Characteristics'!$C:$C,0)))</f>
        <v>% reduction in energy use</v>
      </c>
      <c r="P960" s="358" t="str">
        <f>IF(ISBLANK(INDEX('Policy Characteristics'!J:J,MATCH($C960,'Policy Characteristics'!$C:$C,0))),"",INDEX('Policy Characteristics'!J:J,MATCH($C960,'Policy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60" s="358" t="str">
        <f>IF(ISBLANK(INDEX('Policy Characteristics'!K:K,MATCH($C960,'Policy Characteristics'!$C:$C,0))),"",INDEX('Policy Characteristics'!K:K,MATCH($C960,'Policy Characteristics'!$C:$C,0)))</f>
        <v>industry-ag-main.html#eff-stds</v>
      </c>
      <c r="R960" s="358" t="str">
        <f>IF(ISBLANK(INDEX('Policy Characteristics'!L:L,MATCH($C960,'Policy Characteristics'!$C:$C,0))),"",INDEX('Policy Characteristics'!L:L,MATCH($C960,'Policy Characteristics'!$C:$C,0)))</f>
        <v>industry-energy-efficiency-standards.html</v>
      </c>
    </row>
    <row r="961" spans="1:18" s="5" customFormat="1" x14ac:dyDescent="0.35">
      <c r="A961" s="358" t="str">
        <f>IF(ISBLANK(INDEX('Policy Characteristics'!A:A,MATCH($C961,'Policy Characteristics'!$C:$C,0))),"",INDEX('Policy Characteristics'!A:A,MATCH($C961,'Policy Characteristics'!$C:$C,0)))</f>
        <v>Industry</v>
      </c>
      <c r="B961" s="358" t="str">
        <f>IF(ISBLANK(INDEX('Policy Characteristics'!B:B,MATCH($C961,'Policy Characteristics'!$C:$C,0))),"",INDEX('Policy Characteristics'!B:B,MATCH($C961,'Policy Characteristics'!$C:$C,0)))</f>
        <v>Industry Energy Efficiency Standards</v>
      </c>
      <c r="C961" s="362" t="str">
        <f t="shared" si="40"/>
        <v>Percentage Improvement in Eqpt Efficiency Standards above BAU</v>
      </c>
      <c r="D961" s="9" t="s">
        <v>3242</v>
      </c>
      <c r="E961" s="53" t="s">
        <v>2804</v>
      </c>
      <c r="F961" s="195" t="s">
        <v>3245</v>
      </c>
      <c r="G961" s="53" t="s">
        <v>2809</v>
      </c>
      <c r="H961" s="54">
        <v>1197</v>
      </c>
      <c r="I961" s="53" t="s">
        <v>46</v>
      </c>
      <c r="J961" s="360" t="str">
        <f>IF(ISBLANK(INDEX('Policy Characteristics'!D:D,MATCH($C961,'Policy Characteristics'!$C:$C,0))),"",INDEX('Policy Characteristics'!D:D,MATCH($C961,'Policy Characteristics'!$C:$C,0)))</f>
        <v>Industry Energy Efficiency Standards</v>
      </c>
      <c r="K961" s="358" t="str">
        <f>IF(ISBLANK(INDEX('Policy Characteristics'!E:E,MATCH($C961,'Policy Characteristics'!$C:$C,0))),"",INDEX('Policy Characteristics'!E:E,MATCH($C961,'Policy Characteristics'!$C:$C,0)))</f>
        <v>indst efficiency standards</v>
      </c>
      <c r="L961" s="380">
        <f>IF(ISBLANK(INDEX('Policy Characteristics'!F:F,MATCH($C961,'Policy Characteristics'!$C:$C,0))),"",INDEX('Policy Characteristics'!F:F,MATCH($C961,'Policy Characteristics'!$C:$C,0)))</f>
        <v>0</v>
      </c>
      <c r="M961" s="380">
        <f>IF(ISBLANK(INDEX('Policy Characteristics'!G:G,MATCH($C961,'Policy Characteristics'!$C:$C,0))),"",INDEX('Policy Characteristics'!G:G,MATCH($C961,'Policy Characteristics'!$C:$C,0)))</f>
        <v>0.25</v>
      </c>
      <c r="N961" s="380">
        <f>IF(ISBLANK(INDEX('Policy Characteristics'!H:H,MATCH($C961,'Policy Characteristics'!$C:$C,0))),"",INDEX('Policy Characteristics'!H:H,MATCH($C961,'Policy Characteristics'!$C:$C,0)))</f>
        <v>0.01</v>
      </c>
      <c r="O961" s="358" t="str">
        <f>IF(ISBLANK(INDEX('Policy Characteristics'!I:I,MATCH($C961,'Policy Characteristics'!$C:$C,0))),"",INDEX('Policy Characteristics'!I:I,MATCH($C961,'Policy Characteristics'!$C:$C,0)))</f>
        <v>% reduction in energy use</v>
      </c>
      <c r="P961" s="358" t="str">
        <f>IF(ISBLANK(INDEX('Policy Characteristics'!J:J,MATCH($C961,'Policy Characteristics'!$C:$C,0))),"",INDEX('Policy Characteristics'!J:J,MATCH($C961,'Policy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61" s="358" t="str">
        <f>IF(ISBLANK(INDEX('Policy Characteristics'!K:K,MATCH($C961,'Policy Characteristics'!$C:$C,0))),"",INDEX('Policy Characteristics'!K:K,MATCH($C961,'Policy Characteristics'!$C:$C,0)))</f>
        <v>industry-ag-main.html#eff-stds</v>
      </c>
      <c r="R961" s="358" t="str">
        <f>IF(ISBLANK(INDEX('Policy Characteristics'!L:L,MATCH($C961,'Policy Characteristics'!$C:$C,0))),"",INDEX('Policy Characteristics'!L:L,MATCH($C961,'Policy Characteristics'!$C:$C,0)))</f>
        <v>industry-energy-efficiency-standards.html</v>
      </c>
    </row>
    <row r="962" spans="1:18" s="5" customFormat="1" x14ac:dyDescent="0.35">
      <c r="A962" s="358" t="str">
        <f>IF(ISBLANK(INDEX('Policy Characteristics'!A:A,MATCH($C962,'Policy Characteristics'!$C:$C,0))),"",INDEX('Policy Characteristics'!A:A,MATCH($C962,'Policy Characteristics'!$C:$C,0)))</f>
        <v>Industry</v>
      </c>
      <c r="B962" s="358" t="str">
        <f>IF(ISBLANK(INDEX('Policy Characteristics'!B:B,MATCH($C962,'Policy Characteristics'!$C:$C,0))),"",INDEX('Policy Characteristics'!B:B,MATCH($C962,'Policy Characteristics'!$C:$C,0)))</f>
        <v>Industry Energy Efficiency Standards</v>
      </c>
      <c r="C962" s="362" t="str">
        <f t="shared" si="40"/>
        <v>Percentage Improvement in Eqpt Efficiency Standards above BAU</v>
      </c>
      <c r="D962" s="9" t="s">
        <v>3243</v>
      </c>
      <c r="E962" s="53" t="s">
        <v>2463</v>
      </c>
      <c r="F962" s="195" t="s">
        <v>3204</v>
      </c>
      <c r="G962" s="53" t="s">
        <v>2469</v>
      </c>
      <c r="H962" s="54">
        <v>1198</v>
      </c>
      <c r="I962" s="53" t="s">
        <v>45</v>
      </c>
      <c r="J962" s="360" t="str">
        <f>IF(ISBLANK(INDEX('Policy Characteristics'!D:D,MATCH($C962,'Policy Characteristics'!$C:$C,0))),"",INDEX('Policy Characteristics'!D:D,MATCH($C962,'Policy Characteristics'!$C:$C,0)))</f>
        <v>Industry Energy Efficiency Standards</v>
      </c>
      <c r="K962" s="358" t="str">
        <f>IF(ISBLANK(INDEX('Policy Characteristics'!E:E,MATCH($C962,'Policy Characteristics'!$C:$C,0))),"",INDEX('Policy Characteristics'!E:E,MATCH($C962,'Policy Characteristics'!$C:$C,0)))</f>
        <v>indst efficiency standards</v>
      </c>
      <c r="L962" s="380">
        <f>IF(ISBLANK(INDEX('Policy Characteristics'!F:F,MATCH($C962,'Policy Characteristics'!$C:$C,0))),"",INDEX('Policy Characteristics'!F:F,MATCH($C962,'Policy Characteristics'!$C:$C,0)))</f>
        <v>0</v>
      </c>
      <c r="M962" s="380">
        <f>IF(ISBLANK(INDEX('Policy Characteristics'!G:G,MATCH($C962,'Policy Characteristics'!$C:$C,0))),"",INDEX('Policy Characteristics'!G:G,MATCH($C962,'Policy Characteristics'!$C:$C,0)))</f>
        <v>0.25</v>
      </c>
      <c r="N962" s="380">
        <f>IF(ISBLANK(INDEX('Policy Characteristics'!H:H,MATCH($C962,'Policy Characteristics'!$C:$C,0))),"",INDEX('Policy Characteristics'!H:H,MATCH($C962,'Policy Characteristics'!$C:$C,0)))</f>
        <v>0.01</v>
      </c>
      <c r="O962" s="358" t="str">
        <f>IF(ISBLANK(INDEX('Policy Characteristics'!I:I,MATCH($C962,'Policy Characteristics'!$C:$C,0))),"",INDEX('Policy Characteristics'!I:I,MATCH($C962,'Policy Characteristics'!$C:$C,0)))</f>
        <v>% reduction in energy use</v>
      </c>
      <c r="P962" s="358" t="str">
        <f>IF(ISBLANK(INDEX('Policy Characteristics'!J:J,MATCH($C962,'Policy Characteristics'!$C:$C,0))),"",INDEX('Policy Characteristics'!J:J,MATCH($C962,'Policy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62" s="358" t="str">
        <f>IF(ISBLANK(INDEX('Policy Characteristics'!K:K,MATCH($C962,'Policy Characteristics'!$C:$C,0))),"",INDEX('Policy Characteristics'!K:K,MATCH($C962,'Policy Characteristics'!$C:$C,0)))</f>
        <v>industry-ag-main.html#eff-stds</v>
      </c>
      <c r="R962" s="358" t="str">
        <f>IF(ISBLANK(INDEX('Policy Characteristics'!L:L,MATCH($C962,'Policy Characteristics'!$C:$C,0))),"",INDEX('Policy Characteristics'!L:L,MATCH($C962,'Policy Characteristics'!$C:$C,0)))</f>
        <v>industry-energy-efficiency-standards.html</v>
      </c>
    </row>
    <row r="963" spans="1:18" s="5" customFormat="1" x14ac:dyDescent="0.35">
      <c r="A963" s="358" t="str">
        <f>IF(ISBLANK(INDEX('Policy Characteristics'!A:A,MATCH($C963,'Policy Characteristics'!$C:$C,0))),"",INDEX('Policy Characteristics'!A:A,MATCH($C963,'Policy Characteristics'!$C:$C,0)))</f>
        <v>Industry</v>
      </c>
      <c r="B963" s="358" t="str">
        <f>IF(ISBLANK(INDEX('Policy Characteristics'!B:B,MATCH($C963,'Policy Characteristics'!$C:$C,0))),"",INDEX('Policy Characteristics'!B:B,MATCH($C963,'Policy Characteristics'!$C:$C,0)))</f>
        <v>Industry Energy Efficiency Standards</v>
      </c>
      <c r="C963" s="362" t="str">
        <f t="shared" si="40"/>
        <v>Percentage Improvement in Eqpt Efficiency Standards above BAU</v>
      </c>
      <c r="D963" s="9" t="s">
        <v>3243</v>
      </c>
      <c r="E963" s="53" t="s">
        <v>2464</v>
      </c>
      <c r="F963" s="195" t="s">
        <v>3204</v>
      </c>
      <c r="G963" s="53" t="s">
        <v>2472</v>
      </c>
      <c r="H963" s="54">
        <v>1199</v>
      </c>
      <c r="I963" s="53" t="s">
        <v>46</v>
      </c>
      <c r="J963" s="360" t="str">
        <f>IF(ISBLANK(INDEX('Policy Characteristics'!D:D,MATCH($C963,'Policy Characteristics'!$C:$C,0))),"",INDEX('Policy Characteristics'!D:D,MATCH($C963,'Policy Characteristics'!$C:$C,0)))</f>
        <v>Industry Energy Efficiency Standards</v>
      </c>
      <c r="K963" s="358" t="str">
        <f>IF(ISBLANK(INDEX('Policy Characteristics'!E:E,MATCH($C963,'Policy Characteristics'!$C:$C,0))),"",INDEX('Policy Characteristics'!E:E,MATCH($C963,'Policy Characteristics'!$C:$C,0)))</f>
        <v>indst efficiency standards</v>
      </c>
      <c r="L963" s="380">
        <f>IF(ISBLANK(INDEX('Policy Characteristics'!F:F,MATCH($C963,'Policy Characteristics'!$C:$C,0))),"",INDEX('Policy Characteristics'!F:F,MATCH($C963,'Policy Characteristics'!$C:$C,0)))</f>
        <v>0</v>
      </c>
      <c r="M963" s="380">
        <f>IF(ISBLANK(INDEX('Policy Characteristics'!G:G,MATCH($C963,'Policy Characteristics'!$C:$C,0))),"",INDEX('Policy Characteristics'!G:G,MATCH($C963,'Policy Characteristics'!$C:$C,0)))</f>
        <v>0.25</v>
      </c>
      <c r="N963" s="380">
        <f>IF(ISBLANK(INDEX('Policy Characteristics'!H:H,MATCH($C963,'Policy Characteristics'!$C:$C,0))),"",INDEX('Policy Characteristics'!H:H,MATCH($C963,'Policy Characteristics'!$C:$C,0)))</f>
        <v>0.01</v>
      </c>
      <c r="O963" s="358" t="str">
        <f>IF(ISBLANK(INDEX('Policy Characteristics'!I:I,MATCH($C963,'Policy Characteristics'!$C:$C,0))),"",INDEX('Policy Characteristics'!I:I,MATCH($C963,'Policy Characteristics'!$C:$C,0)))</f>
        <v>% reduction in energy use</v>
      </c>
      <c r="P963" s="358" t="str">
        <f>IF(ISBLANK(INDEX('Policy Characteristics'!J:J,MATCH($C963,'Policy Characteristics'!$C:$C,0))),"",INDEX('Policy Characteristics'!J:J,MATCH($C963,'Policy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63" s="358" t="str">
        <f>IF(ISBLANK(INDEX('Policy Characteristics'!K:K,MATCH($C963,'Policy Characteristics'!$C:$C,0))),"",INDEX('Policy Characteristics'!K:K,MATCH($C963,'Policy Characteristics'!$C:$C,0)))</f>
        <v>industry-ag-main.html#eff-stds</v>
      </c>
      <c r="R963" s="358" t="str">
        <f>IF(ISBLANK(INDEX('Policy Characteristics'!L:L,MATCH($C963,'Policy Characteristics'!$C:$C,0))),"",INDEX('Policy Characteristics'!L:L,MATCH($C963,'Policy Characteristics'!$C:$C,0)))</f>
        <v>industry-energy-efficiency-standards.html</v>
      </c>
    </row>
    <row r="964" spans="1:18" s="5" customFormat="1" x14ac:dyDescent="0.35">
      <c r="A964" s="358" t="str">
        <f>IF(ISBLANK(INDEX('Policy Characteristics'!A:A,MATCH($C964,'Policy Characteristics'!$C:$C,0))),"",INDEX('Policy Characteristics'!A:A,MATCH($C964,'Policy Characteristics'!$C:$C,0)))</f>
        <v>Industry</v>
      </c>
      <c r="B964" s="358" t="str">
        <f>IF(ISBLANK(INDEX('Policy Characteristics'!B:B,MATCH($C964,'Policy Characteristics'!$C:$C,0))),"",INDEX('Policy Characteristics'!B:B,MATCH($C964,'Policy Characteristics'!$C:$C,0)))</f>
        <v>Industry Energy Efficiency Standards</v>
      </c>
      <c r="C964" s="362" t="str">
        <f t="shared" si="40"/>
        <v>Percentage Improvement in Eqpt Efficiency Standards above BAU</v>
      </c>
      <c r="D964" s="9" t="s">
        <v>3243</v>
      </c>
      <c r="E964" s="53" t="s">
        <v>2465</v>
      </c>
      <c r="F964" s="195" t="s">
        <v>3204</v>
      </c>
      <c r="G964" s="53" t="s">
        <v>2473</v>
      </c>
      <c r="H964" s="54">
        <v>1200</v>
      </c>
      <c r="I964" s="53" t="s">
        <v>45</v>
      </c>
      <c r="J964" s="360" t="str">
        <f>IF(ISBLANK(INDEX('Policy Characteristics'!D:D,MATCH($C964,'Policy Characteristics'!$C:$C,0))),"",INDEX('Policy Characteristics'!D:D,MATCH($C964,'Policy Characteristics'!$C:$C,0)))</f>
        <v>Industry Energy Efficiency Standards</v>
      </c>
      <c r="K964" s="358" t="str">
        <f>IF(ISBLANK(INDEX('Policy Characteristics'!E:E,MATCH($C964,'Policy Characteristics'!$C:$C,0))),"",INDEX('Policy Characteristics'!E:E,MATCH($C964,'Policy Characteristics'!$C:$C,0)))</f>
        <v>indst efficiency standards</v>
      </c>
      <c r="L964" s="380">
        <f>IF(ISBLANK(INDEX('Policy Characteristics'!F:F,MATCH($C964,'Policy Characteristics'!$C:$C,0))),"",INDEX('Policy Characteristics'!F:F,MATCH($C964,'Policy Characteristics'!$C:$C,0)))</f>
        <v>0</v>
      </c>
      <c r="M964" s="380">
        <f>IF(ISBLANK(INDEX('Policy Characteristics'!G:G,MATCH($C964,'Policy Characteristics'!$C:$C,0))),"",INDEX('Policy Characteristics'!G:G,MATCH($C964,'Policy Characteristics'!$C:$C,0)))</f>
        <v>0.25</v>
      </c>
      <c r="N964" s="380">
        <f>IF(ISBLANK(INDEX('Policy Characteristics'!H:H,MATCH($C964,'Policy Characteristics'!$C:$C,0))),"",INDEX('Policy Characteristics'!H:H,MATCH($C964,'Policy Characteristics'!$C:$C,0)))</f>
        <v>0.01</v>
      </c>
      <c r="O964" s="358" t="str">
        <f>IF(ISBLANK(INDEX('Policy Characteristics'!I:I,MATCH($C964,'Policy Characteristics'!$C:$C,0))),"",INDEX('Policy Characteristics'!I:I,MATCH($C964,'Policy Characteristics'!$C:$C,0)))</f>
        <v>% reduction in energy use</v>
      </c>
      <c r="P964" s="358" t="str">
        <f>IF(ISBLANK(INDEX('Policy Characteristics'!J:J,MATCH($C964,'Policy Characteristics'!$C:$C,0))),"",INDEX('Policy Characteristics'!J:J,MATCH($C964,'Policy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64" s="358" t="str">
        <f>IF(ISBLANK(INDEX('Policy Characteristics'!K:K,MATCH($C964,'Policy Characteristics'!$C:$C,0))),"",INDEX('Policy Characteristics'!K:K,MATCH($C964,'Policy Characteristics'!$C:$C,0)))</f>
        <v>industry-ag-main.html#eff-stds</v>
      </c>
      <c r="R964" s="358" t="str">
        <f>IF(ISBLANK(INDEX('Policy Characteristics'!L:L,MATCH($C964,'Policy Characteristics'!$C:$C,0))),"",INDEX('Policy Characteristics'!L:L,MATCH($C964,'Policy Characteristics'!$C:$C,0)))</f>
        <v>industry-energy-efficiency-standards.html</v>
      </c>
    </row>
    <row r="965" spans="1:18" s="5" customFormat="1" x14ac:dyDescent="0.35">
      <c r="A965" s="358" t="str">
        <f>IF(ISBLANK(INDEX('Policy Characteristics'!A:A,MATCH($C965,'Policy Characteristics'!$C:$C,0))),"",INDEX('Policy Characteristics'!A:A,MATCH($C965,'Policy Characteristics'!$C:$C,0)))</f>
        <v>Industry</v>
      </c>
      <c r="B965" s="358" t="str">
        <f>IF(ISBLANK(INDEX('Policy Characteristics'!B:B,MATCH($C965,'Policy Characteristics'!$C:$C,0))),"",INDEX('Policy Characteristics'!B:B,MATCH($C965,'Policy Characteristics'!$C:$C,0)))</f>
        <v>Industry Energy Efficiency Standards</v>
      </c>
      <c r="C965" s="362" t="str">
        <f t="shared" si="40"/>
        <v>Percentage Improvement in Eqpt Efficiency Standards above BAU</v>
      </c>
      <c r="D965" s="9" t="s">
        <v>3243</v>
      </c>
      <c r="E965" s="53" t="s">
        <v>2466</v>
      </c>
      <c r="F965" s="195" t="s">
        <v>3204</v>
      </c>
      <c r="G965" s="53" t="s">
        <v>2470</v>
      </c>
      <c r="H965" s="54">
        <v>1201</v>
      </c>
      <c r="I965" s="53" t="s">
        <v>46</v>
      </c>
      <c r="J965" s="360" t="str">
        <f>IF(ISBLANK(INDEX('Policy Characteristics'!D:D,MATCH($C965,'Policy Characteristics'!$C:$C,0))),"",INDEX('Policy Characteristics'!D:D,MATCH($C965,'Policy Characteristics'!$C:$C,0)))</f>
        <v>Industry Energy Efficiency Standards</v>
      </c>
      <c r="K965" s="358" t="str">
        <f>IF(ISBLANK(INDEX('Policy Characteristics'!E:E,MATCH($C965,'Policy Characteristics'!$C:$C,0))),"",INDEX('Policy Characteristics'!E:E,MATCH($C965,'Policy Characteristics'!$C:$C,0)))</f>
        <v>indst efficiency standards</v>
      </c>
      <c r="L965" s="380">
        <f>IF(ISBLANK(INDEX('Policy Characteristics'!F:F,MATCH($C965,'Policy Characteristics'!$C:$C,0))),"",INDEX('Policy Characteristics'!F:F,MATCH($C965,'Policy Characteristics'!$C:$C,0)))</f>
        <v>0</v>
      </c>
      <c r="M965" s="380">
        <f>IF(ISBLANK(INDEX('Policy Characteristics'!G:G,MATCH($C965,'Policy Characteristics'!$C:$C,0))),"",INDEX('Policy Characteristics'!G:G,MATCH($C965,'Policy Characteristics'!$C:$C,0)))</f>
        <v>0.25</v>
      </c>
      <c r="N965" s="380">
        <f>IF(ISBLANK(INDEX('Policy Characteristics'!H:H,MATCH($C965,'Policy Characteristics'!$C:$C,0))),"",INDEX('Policy Characteristics'!H:H,MATCH($C965,'Policy Characteristics'!$C:$C,0)))</f>
        <v>0.01</v>
      </c>
      <c r="O965" s="358" t="str">
        <f>IF(ISBLANK(INDEX('Policy Characteristics'!I:I,MATCH($C965,'Policy Characteristics'!$C:$C,0))),"",INDEX('Policy Characteristics'!I:I,MATCH($C965,'Policy Characteristics'!$C:$C,0)))</f>
        <v>% reduction in energy use</v>
      </c>
      <c r="P965" s="358" t="str">
        <f>IF(ISBLANK(INDEX('Policy Characteristics'!J:J,MATCH($C965,'Policy Characteristics'!$C:$C,0))),"",INDEX('Policy Characteristics'!J:J,MATCH($C965,'Policy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65" s="358" t="str">
        <f>IF(ISBLANK(INDEX('Policy Characteristics'!K:K,MATCH($C965,'Policy Characteristics'!$C:$C,0))),"",INDEX('Policy Characteristics'!K:K,MATCH($C965,'Policy Characteristics'!$C:$C,0)))</f>
        <v>industry-ag-main.html#eff-stds</v>
      </c>
      <c r="R965" s="358" t="str">
        <f>IF(ISBLANK(INDEX('Policy Characteristics'!L:L,MATCH($C965,'Policy Characteristics'!$C:$C,0))),"",INDEX('Policy Characteristics'!L:L,MATCH($C965,'Policy Characteristics'!$C:$C,0)))</f>
        <v>industry-energy-efficiency-standards.html</v>
      </c>
    </row>
    <row r="966" spans="1:18" s="5" customFormat="1" x14ac:dyDescent="0.35">
      <c r="A966" s="358" t="str">
        <f>IF(ISBLANK(INDEX('Policy Characteristics'!A:A,MATCH($C966,'Policy Characteristics'!$C:$C,0))),"",INDEX('Policy Characteristics'!A:A,MATCH($C966,'Policy Characteristics'!$C:$C,0)))</f>
        <v>Industry</v>
      </c>
      <c r="B966" s="358" t="str">
        <f>IF(ISBLANK(INDEX('Policy Characteristics'!B:B,MATCH($C966,'Policy Characteristics'!$C:$C,0))),"",INDEX('Policy Characteristics'!B:B,MATCH($C966,'Policy Characteristics'!$C:$C,0)))</f>
        <v>Industry Energy Efficiency Standards</v>
      </c>
      <c r="C966" s="362" t="str">
        <f t="shared" si="40"/>
        <v>Percentage Improvement in Eqpt Efficiency Standards above BAU</v>
      </c>
      <c r="D966" s="9" t="s">
        <v>3243</v>
      </c>
      <c r="E966" s="53" t="s">
        <v>2467</v>
      </c>
      <c r="F966" s="195" t="s">
        <v>3204</v>
      </c>
      <c r="G966" s="53" t="s">
        <v>2471</v>
      </c>
      <c r="H966" s="54">
        <v>1202</v>
      </c>
      <c r="I966" s="53" t="s">
        <v>45</v>
      </c>
      <c r="J966" s="360" t="str">
        <f>IF(ISBLANK(INDEX('Policy Characteristics'!D:D,MATCH($C966,'Policy Characteristics'!$C:$C,0))),"",INDEX('Policy Characteristics'!D:D,MATCH($C966,'Policy Characteristics'!$C:$C,0)))</f>
        <v>Industry Energy Efficiency Standards</v>
      </c>
      <c r="K966" s="358" t="str">
        <f>IF(ISBLANK(INDEX('Policy Characteristics'!E:E,MATCH($C966,'Policy Characteristics'!$C:$C,0))),"",INDEX('Policy Characteristics'!E:E,MATCH($C966,'Policy Characteristics'!$C:$C,0)))</f>
        <v>indst efficiency standards</v>
      </c>
      <c r="L966" s="380">
        <f>IF(ISBLANK(INDEX('Policy Characteristics'!F:F,MATCH($C966,'Policy Characteristics'!$C:$C,0))),"",INDEX('Policy Characteristics'!F:F,MATCH($C966,'Policy Characteristics'!$C:$C,0)))</f>
        <v>0</v>
      </c>
      <c r="M966" s="380">
        <f>IF(ISBLANK(INDEX('Policy Characteristics'!G:G,MATCH($C966,'Policy Characteristics'!$C:$C,0))),"",INDEX('Policy Characteristics'!G:G,MATCH($C966,'Policy Characteristics'!$C:$C,0)))</f>
        <v>0.25</v>
      </c>
      <c r="N966" s="380">
        <f>IF(ISBLANK(INDEX('Policy Characteristics'!H:H,MATCH($C966,'Policy Characteristics'!$C:$C,0))),"",INDEX('Policy Characteristics'!H:H,MATCH($C966,'Policy Characteristics'!$C:$C,0)))</f>
        <v>0.01</v>
      </c>
      <c r="O966" s="358" t="str">
        <f>IF(ISBLANK(INDEX('Policy Characteristics'!I:I,MATCH($C966,'Policy Characteristics'!$C:$C,0))),"",INDEX('Policy Characteristics'!I:I,MATCH($C966,'Policy Characteristics'!$C:$C,0)))</f>
        <v>% reduction in energy use</v>
      </c>
      <c r="P966" s="358" t="str">
        <f>IF(ISBLANK(INDEX('Policy Characteristics'!J:J,MATCH($C966,'Policy Characteristics'!$C:$C,0))),"",INDEX('Policy Characteristics'!J:J,MATCH($C966,'Policy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66" s="358" t="str">
        <f>IF(ISBLANK(INDEX('Policy Characteristics'!K:K,MATCH($C966,'Policy Characteristics'!$C:$C,0))),"",INDEX('Policy Characteristics'!K:K,MATCH($C966,'Policy Characteristics'!$C:$C,0)))</f>
        <v>industry-ag-main.html#eff-stds</v>
      </c>
      <c r="R966" s="358" t="str">
        <f>IF(ISBLANK(INDEX('Policy Characteristics'!L:L,MATCH($C966,'Policy Characteristics'!$C:$C,0))),"",INDEX('Policy Characteristics'!L:L,MATCH($C966,'Policy Characteristics'!$C:$C,0)))</f>
        <v>industry-energy-efficiency-standards.html</v>
      </c>
    </row>
    <row r="967" spans="1:18" s="5" customFormat="1" x14ac:dyDescent="0.35">
      <c r="A967" s="358" t="str">
        <f>IF(ISBLANK(INDEX('Policy Characteristics'!A:A,MATCH($C967,'Policy Characteristics'!$C:$C,0))),"",INDEX('Policy Characteristics'!A:A,MATCH($C967,'Policy Characteristics'!$C:$C,0)))</f>
        <v>Industry</v>
      </c>
      <c r="B967" s="358" t="str">
        <f>IF(ISBLANK(INDEX('Policy Characteristics'!B:B,MATCH($C967,'Policy Characteristics'!$C:$C,0))),"",INDEX('Policy Characteristics'!B:B,MATCH($C967,'Policy Characteristics'!$C:$C,0)))</f>
        <v>Industry Energy Efficiency Standards</v>
      </c>
      <c r="C967" s="362" t="str">
        <f t="shared" si="40"/>
        <v>Percentage Improvement in Eqpt Efficiency Standards above BAU</v>
      </c>
      <c r="D967" s="9" t="s">
        <v>3243</v>
      </c>
      <c r="E967" s="53" t="s">
        <v>2468</v>
      </c>
      <c r="F967" s="195" t="s">
        <v>3204</v>
      </c>
      <c r="G967" s="53" t="s">
        <v>2474</v>
      </c>
      <c r="H967" s="54">
        <v>1203</v>
      </c>
      <c r="I967" s="53" t="s">
        <v>46</v>
      </c>
      <c r="J967" s="360" t="str">
        <f>IF(ISBLANK(INDEX('Policy Characteristics'!D:D,MATCH($C967,'Policy Characteristics'!$C:$C,0))),"",INDEX('Policy Characteristics'!D:D,MATCH($C967,'Policy Characteristics'!$C:$C,0)))</f>
        <v>Industry Energy Efficiency Standards</v>
      </c>
      <c r="K967" s="358" t="str">
        <f>IF(ISBLANK(INDEX('Policy Characteristics'!E:E,MATCH($C967,'Policy Characteristics'!$C:$C,0))),"",INDEX('Policy Characteristics'!E:E,MATCH($C967,'Policy Characteristics'!$C:$C,0)))</f>
        <v>indst efficiency standards</v>
      </c>
      <c r="L967" s="380">
        <f>IF(ISBLANK(INDEX('Policy Characteristics'!F:F,MATCH($C967,'Policy Characteristics'!$C:$C,0))),"",INDEX('Policy Characteristics'!F:F,MATCH($C967,'Policy Characteristics'!$C:$C,0)))</f>
        <v>0</v>
      </c>
      <c r="M967" s="380">
        <f>IF(ISBLANK(INDEX('Policy Characteristics'!G:G,MATCH($C967,'Policy Characteristics'!$C:$C,0))),"",INDEX('Policy Characteristics'!G:G,MATCH($C967,'Policy Characteristics'!$C:$C,0)))</f>
        <v>0.25</v>
      </c>
      <c r="N967" s="380">
        <f>IF(ISBLANK(INDEX('Policy Characteristics'!H:H,MATCH($C967,'Policy Characteristics'!$C:$C,0))),"",INDEX('Policy Characteristics'!H:H,MATCH($C967,'Policy Characteristics'!$C:$C,0)))</f>
        <v>0.01</v>
      </c>
      <c r="O967" s="358" t="str">
        <f>IF(ISBLANK(INDEX('Policy Characteristics'!I:I,MATCH($C967,'Policy Characteristics'!$C:$C,0))),"",INDEX('Policy Characteristics'!I:I,MATCH($C967,'Policy Characteristics'!$C:$C,0)))</f>
        <v>% reduction in energy use</v>
      </c>
      <c r="P967" s="358" t="str">
        <f>IF(ISBLANK(INDEX('Policy Characteristics'!J:J,MATCH($C967,'Policy Characteristics'!$C:$C,0))),"",INDEX('Policy Characteristics'!J:J,MATCH($C967,'Policy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67" s="358" t="str">
        <f>IF(ISBLANK(INDEX('Policy Characteristics'!K:K,MATCH($C967,'Policy Characteristics'!$C:$C,0))),"",INDEX('Policy Characteristics'!K:K,MATCH($C967,'Policy Characteristics'!$C:$C,0)))</f>
        <v>industry-ag-main.html#eff-stds</v>
      </c>
      <c r="R967" s="358" t="str">
        <f>IF(ISBLANK(INDEX('Policy Characteristics'!L:L,MATCH($C967,'Policy Characteristics'!$C:$C,0))),"",INDEX('Policy Characteristics'!L:L,MATCH($C967,'Policy Characteristics'!$C:$C,0)))</f>
        <v>industry-energy-efficiency-standards.html</v>
      </c>
    </row>
    <row r="968" spans="1:18" s="5" customFormat="1" x14ac:dyDescent="0.35">
      <c r="A968" s="358" t="str">
        <f>IF(ISBLANK(INDEX('Policy Characteristics'!A:A,MATCH($C968,'Policy Characteristics'!$C:$C,0))),"",INDEX('Policy Characteristics'!A:A,MATCH($C968,'Policy Characteristics'!$C:$C,0)))</f>
        <v>Industry</v>
      </c>
      <c r="B968" s="358" t="str">
        <f>IF(ISBLANK(INDEX('Policy Characteristics'!B:B,MATCH($C968,'Policy Characteristics'!$C:$C,0))),"",INDEX('Policy Characteristics'!B:B,MATCH($C968,'Policy Characteristics'!$C:$C,0)))</f>
        <v>Industry Energy Efficiency Standards</v>
      </c>
      <c r="C968" s="362" t="str">
        <f t="shared" si="40"/>
        <v>Percentage Improvement in Eqpt Efficiency Standards above BAU</v>
      </c>
      <c r="D968" s="9" t="s">
        <v>3243</v>
      </c>
      <c r="E968" s="53" t="s">
        <v>2805</v>
      </c>
      <c r="F968" s="195" t="s">
        <v>3204</v>
      </c>
      <c r="G968" s="53" t="s">
        <v>2808</v>
      </c>
      <c r="H968" s="54">
        <v>1204</v>
      </c>
      <c r="I968" s="53" t="s">
        <v>46</v>
      </c>
      <c r="J968" s="360" t="str">
        <f>IF(ISBLANK(INDEX('Policy Characteristics'!D:D,MATCH($C968,'Policy Characteristics'!$C:$C,0))),"",INDEX('Policy Characteristics'!D:D,MATCH($C968,'Policy Characteristics'!$C:$C,0)))</f>
        <v>Industry Energy Efficiency Standards</v>
      </c>
      <c r="K968" s="358" t="str">
        <f>IF(ISBLANK(INDEX('Policy Characteristics'!E:E,MATCH($C968,'Policy Characteristics'!$C:$C,0))),"",INDEX('Policy Characteristics'!E:E,MATCH($C968,'Policy Characteristics'!$C:$C,0)))</f>
        <v>indst efficiency standards</v>
      </c>
      <c r="L968" s="380">
        <f>IF(ISBLANK(INDEX('Policy Characteristics'!F:F,MATCH($C968,'Policy Characteristics'!$C:$C,0))),"",INDEX('Policy Characteristics'!F:F,MATCH($C968,'Policy Characteristics'!$C:$C,0)))</f>
        <v>0</v>
      </c>
      <c r="M968" s="380">
        <f>IF(ISBLANK(INDEX('Policy Characteristics'!G:G,MATCH($C968,'Policy Characteristics'!$C:$C,0))),"",INDEX('Policy Characteristics'!G:G,MATCH($C968,'Policy Characteristics'!$C:$C,0)))</f>
        <v>0.25</v>
      </c>
      <c r="N968" s="380">
        <f>IF(ISBLANK(INDEX('Policy Characteristics'!H:H,MATCH($C968,'Policy Characteristics'!$C:$C,0))),"",INDEX('Policy Characteristics'!H:H,MATCH($C968,'Policy Characteristics'!$C:$C,0)))</f>
        <v>0.01</v>
      </c>
      <c r="O968" s="358" t="str">
        <f>IF(ISBLANK(INDEX('Policy Characteristics'!I:I,MATCH($C968,'Policy Characteristics'!$C:$C,0))),"",INDEX('Policy Characteristics'!I:I,MATCH($C968,'Policy Characteristics'!$C:$C,0)))</f>
        <v>% reduction in energy use</v>
      </c>
      <c r="P968" s="358" t="str">
        <f>IF(ISBLANK(INDEX('Policy Characteristics'!J:J,MATCH($C968,'Policy Characteristics'!$C:$C,0))),"",INDEX('Policy Characteristics'!J:J,MATCH($C968,'Policy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68" s="358" t="str">
        <f>IF(ISBLANK(INDEX('Policy Characteristics'!K:K,MATCH($C968,'Policy Characteristics'!$C:$C,0))),"",INDEX('Policy Characteristics'!K:K,MATCH($C968,'Policy Characteristics'!$C:$C,0)))</f>
        <v>industry-ag-main.html#eff-stds</v>
      </c>
      <c r="R968" s="358" t="str">
        <f>IF(ISBLANK(INDEX('Policy Characteristics'!L:L,MATCH($C968,'Policy Characteristics'!$C:$C,0))),"",INDEX('Policy Characteristics'!L:L,MATCH($C968,'Policy Characteristics'!$C:$C,0)))</f>
        <v>industry-energy-efficiency-standards.html</v>
      </c>
    </row>
    <row r="969" spans="1:18" s="5" customFormat="1" x14ac:dyDescent="0.35">
      <c r="A969" s="358" t="str">
        <f>IF(ISBLANK(INDEX('Policy Characteristics'!A:A,MATCH($C969,'Policy Characteristics'!$C:$C,0))),"",INDEX('Policy Characteristics'!A:A,MATCH($C969,'Policy Characteristics'!$C:$C,0)))</f>
        <v>Industry</v>
      </c>
      <c r="B969" s="358" t="str">
        <f>IF(ISBLANK(INDEX('Policy Characteristics'!B:B,MATCH($C969,'Policy Characteristics'!$C:$C,0))),"",INDEX('Policy Characteristics'!B:B,MATCH($C969,'Policy Characteristics'!$C:$C,0)))</f>
        <v>Industry Energy Efficiency Standards</v>
      </c>
      <c r="C969" s="362" t="str">
        <f t="shared" si="40"/>
        <v>Percentage Improvement in Eqpt Efficiency Standards above BAU</v>
      </c>
      <c r="D969" s="9" t="s">
        <v>3243</v>
      </c>
      <c r="E969" s="53" t="s">
        <v>2806</v>
      </c>
      <c r="F969" s="195" t="s">
        <v>3204</v>
      </c>
      <c r="G969" s="53" t="s">
        <v>2810</v>
      </c>
      <c r="H969" s="54">
        <v>1205</v>
      </c>
      <c r="I969" s="53" t="s">
        <v>45</v>
      </c>
      <c r="J969" s="360" t="str">
        <f>IF(ISBLANK(INDEX('Policy Characteristics'!D:D,MATCH($C969,'Policy Characteristics'!$C:$C,0))),"",INDEX('Policy Characteristics'!D:D,MATCH($C969,'Policy Characteristics'!$C:$C,0)))</f>
        <v>Industry Energy Efficiency Standards</v>
      </c>
      <c r="K969" s="358" t="str">
        <f>IF(ISBLANK(INDEX('Policy Characteristics'!E:E,MATCH($C969,'Policy Characteristics'!$C:$C,0))),"",INDEX('Policy Characteristics'!E:E,MATCH($C969,'Policy Characteristics'!$C:$C,0)))</f>
        <v>indst efficiency standards</v>
      </c>
      <c r="L969" s="380">
        <f>IF(ISBLANK(INDEX('Policy Characteristics'!F:F,MATCH($C969,'Policy Characteristics'!$C:$C,0))),"",INDEX('Policy Characteristics'!F:F,MATCH($C969,'Policy Characteristics'!$C:$C,0)))</f>
        <v>0</v>
      </c>
      <c r="M969" s="380">
        <f>IF(ISBLANK(INDEX('Policy Characteristics'!G:G,MATCH($C969,'Policy Characteristics'!$C:$C,0))),"",INDEX('Policy Characteristics'!G:G,MATCH($C969,'Policy Characteristics'!$C:$C,0)))</f>
        <v>0.25</v>
      </c>
      <c r="N969" s="380">
        <f>IF(ISBLANK(INDEX('Policy Characteristics'!H:H,MATCH($C969,'Policy Characteristics'!$C:$C,0))),"",INDEX('Policy Characteristics'!H:H,MATCH($C969,'Policy Characteristics'!$C:$C,0)))</f>
        <v>0.01</v>
      </c>
      <c r="O969" s="358" t="str">
        <f>IF(ISBLANK(INDEX('Policy Characteristics'!I:I,MATCH($C969,'Policy Characteristics'!$C:$C,0))),"",INDEX('Policy Characteristics'!I:I,MATCH($C969,'Policy Characteristics'!$C:$C,0)))</f>
        <v>% reduction in energy use</v>
      </c>
      <c r="P969" s="358" t="str">
        <f>IF(ISBLANK(INDEX('Policy Characteristics'!J:J,MATCH($C969,'Policy Characteristics'!$C:$C,0))),"",INDEX('Policy Characteristics'!J:J,MATCH($C969,'Policy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69" s="358" t="str">
        <f>IF(ISBLANK(INDEX('Policy Characteristics'!K:K,MATCH($C969,'Policy Characteristics'!$C:$C,0))),"",INDEX('Policy Characteristics'!K:K,MATCH($C969,'Policy Characteristics'!$C:$C,0)))</f>
        <v>industry-ag-main.html#eff-stds</v>
      </c>
      <c r="R969" s="358" t="str">
        <f>IF(ISBLANK(INDEX('Policy Characteristics'!L:L,MATCH($C969,'Policy Characteristics'!$C:$C,0))),"",INDEX('Policy Characteristics'!L:L,MATCH($C969,'Policy Characteristics'!$C:$C,0)))</f>
        <v>industry-energy-efficiency-standards.html</v>
      </c>
    </row>
    <row r="970" spans="1:18" s="5" customFormat="1" x14ac:dyDescent="0.35">
      <c r="A970" s="358" t="str">
        <f>IF(ISBLANK(INDEX('Policy Characteristics'!A:A,MATCH($C970,'Policy Characteristics'!$C:$C,0))),"",INDEX('Policy Characteristics'!A:A,MATCH($C970,'Policy Characteristics'!$C:$C,0)))</f>
        <v>Industry</v>
      </c>
      <c r="B970" s="358" t="str">
        <f>IF(ISBLANK(INDEX('Policy Characteristics'!B:B,MATCH($C970,'Policy Characteristics'!$C:$C,0))),"",INDEX('Policy Characteristics'!B:B,MATCH($C970,'Policy Characteristics'!$C:$C,0)))</f>
        <v>Industry Energy Efficiency Standards</v>
      </c>
      <c r="C970" s="362" t="str">
        <f t="shared" si="40"/>
        <v>Percentage Improvement in Eqpt Efficiency Standards above BAU</v>
      </c>
      <c r="D970" s="9" t="s">
        <v>3243</v>
      </c>
      <c r="E970" s="53" t="s">
        <v>2807</v>
      </c>
      <c r="F970" s="195" t="s">
        <v>3204</v>
      </c>
      <c r="G970" s="53" t="s">
        <v>2811</v>
      </c>
      <c r="H970" s="54">
        <v>1206</v>
      </c>
      <c r="I970" s="53" t="s">
        <v>45</v>
      </c>
      <c r="J970" s="360" t="str">
        <f>IF(ISBLANK(INDEX('Policy Characteristics'!D:D,MATCH($C970,'Policy Characteristics'!$C:$C,0))),"",INDEX('Policy Characteristics'!D:D,MATCH($C970,'Policy Characteristics'!$C:$C,0)))</f>
        <v>Industry Energy Efficiency Standards</v>
      </c>
      <c r="K970" s="358" t="str">
        <f>IF(ISBLANK(INDEX('Policy Characteristics'!E:E,MATCH($C970,'Policy Characteristics'!$C:$C,0))),"",INDEX('Policy Characteristics'!E:E,MATCH($C970,'Policy Characteristics'!$C:$C,0)))</f>
        <v>indst efficiency standards</v>
      </c>
      <c r="L970" s="380">
        <f>IF(ISBLANK(INDEX('Policy Characteristics'!F:F,MATCH($C970,'Policy Characteristics'!$C:$C,0))),"",INDEX('Policy Characteristics'!F:F,MATCH($C970,'Policy Characteristics'!$C:$C,0)))</f>
        <v>0</v>
      </c>
      <c r="M970" s="380">
        <f>IF(ISBLANK(INDEX('Policy Characteristics'!G:G,MATCH($C970,'Policy Characteristics'!$C:$C,0))),"",INDEX('Policy Characteristics'!G:G,MATCH($C970,'Policy Characteristics'!$C:$C,0)))</f>
        <v>0.25</v>
      </c>
      <c r="N970" s="380">
        <f>IF(ISBLANK(INDEX('Policy Characteristics'!H:H,MATCH($C970,'Policy Characteristics'!$C:$C,0))),"",INDEX('Policy Characteristics'!H:H,MATCH($C970,'Policy Characteristics'!$C:$C,0)))</f>
        <v>0.01</v>
      </c>
      <c r="O970" s="358" t="str">
        <f>IF(ISBLANK(INDEX('Policy Characteristics'!I:I,MATCH($C970,'Policy Characteristics'!$C:$C,0))),"",INDEX('Policy Characteristics'!I:I,MATCH($C970,'Policy Characteristics'!$C:$C,0)))</f>
        <v>% reduction in energy use</v>
      </c>
      <c r="P970" s="358" t="str">
        <f>IF(ISBLANK(INDEX('Policy Characteristics'!J:J,MATCH($C970,'Policy Characteristics'!$C:$C,0))),"",INDEX('Policy Characteristics'!J:J,MATCH($C970,'Policy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0" s="358" t="str">
        <f>IF(ISBLANK(INDEX('Policy Characteristics'!K:K,MATCH($C970,'Policy Characteristics'!$C:$C,0))),"",INDEX('Policy Characteristics'!K:K,MATCH($C970,'Policy Characteristics'!$C:$C,0)))</f>
        <v>industry-ag-main.html#eff-stds</v>
      </c>
      <c r="R970" s="358" t="str">
        <f>IF(ISBLANK(INDEX('Policy Characteristics'!L:L,MATCH($C970,'Policy Characteristics'!$C:$C,0))),"",INDEX('Policy Characteristics'!L:L,MATCH($C970,'Policy Characteristics'!$C:$C,0)))</f>
        <v>industry-energy-efficiency-standards.html</v>
      </c>
    </row>
    <row r="971" spans="1:18" s="5" customFormat="1" x14ac:dyDescent="0.35">
      <c r="A971" s="358" t="str">
        <f>IF(ISBLANK(INDEX('Policy Characteristics'!A:A,MATCH($C971,'Policy Characteristics'!$C:$C,0))),"",INDEX('Policy Characteristics'!A:A,MATCH($C971,'Policy Characteristics'!$C:$C,0)))</f>
        <v>Industry</v>
      </c>
      <c r="B971" s="358" t="str">
        <f>IF(ISBLANK(INDEX('Policy Characteristics'!B:B,MATCH($C971,'Policy Characteristics'!$C:$C,0))),"",INDEX('Policy Characteristics'!B:B,MATCH($C971,'Policy Characteristics'!$C:$C,0)))</f>
        <v>Industry Energy Efficiency Standards</v>
      </c>
      <c r="C971" s="362" t="str">
        <f t="shared" si="40"/>
        <v>Percentage Improvement in Eqpt Efficiency Standards above BAU</v>
      </c>
      <c r="D971" s="9" t="s">
        <v>3243</v>
      </c>
      <c r="E971" s="53" t="s">
        <v>2804</v>
      </c>
      <c r="F971" s="195" t="s">
        <v>3204</v>
      </c>
      <c r="G971" s="53" t="s">
        <v>2809</v>
      </c>
      <c r="H971" s="54">
        <v>1207</v>
      </c>
      <c r="I971" s="53" t="s">
        <v>46</v>
      </c>
      <c r="J971" s="360" t="str">
        <f>IF(ISBLANK(INDEX('Policy Characteristics'!D:D,MATCH($C971,'Policy Characteristics'!$C:$C,0))),"",INDEX('Policy Characteristics'!D:D,MATCH($C971,'Policy Characteristics'!$C:$C,0)))</f>
        <v>Industry Energy Efficiency Standards</v>
      </c>
      <c r="K971" s="358" t="str">
        <f>IF(ISBLANK(INDEX('Policy Characteristics'!E:E,MATCH($C971,'Policy Characteristics'!$C:$C,0))),"",INDEX('Policy Characteristics'!E:E,MATCH($C971,'Policy Characteristics'!$C:$C,0)))</f>
        <v>indst efficiency standards</v>
      </c>
      <c r="L971" s="380">
        <f>IF(ISBLANK(INDEX('Policy Characteristics'!F:F,MATCH($C971,'Policy Characteristics'!$C:$C,0))),"",INDEX('Policy Characteristics'!F:F,MATCH($C971,'Policy Characteristics'!$C:$C,0)))</f>
        <v>0</v>
      </c>
      <c r="M971" s="380">
        <f>IF(ISBLANK(INDEX('Policy Characteristics'!G:G,MATCH($C971,'Policy Characteristics'!$C:$C,0))),"",INDEX('Policy Characteristics'!G:G,MATCH($C971,'Policy Characteristics'!$C:$C,0)))</f>
        <v>0.25</v>
      </c>
      <c r="N971" s="380">
        <f>IF(ISBLANK(INDEX('Policy Characteristics'!H:H,MATCH($C971,'Policy Characteristics'!$C:$C,0))),"",INDEX('Policy Characteristics'!H:H,MATCH($C971,'Policy Characteristics'!$C:$C,0)))</f>
        <v>0.01</v>
      </c>
      <c r="O971" s="358" t="str">
        <f>IF(ISBLANK(INDEX('Policy Characteristics'!I:I,MATCH($C971,'Policy Characteristics'!$C:$C,0))),"",INDEX('Policy Characteristics'!I:I,MATCH($C971,'Policy Characteristics'!$C:$C,0)))</f>
        <v>% reduction in energy use</v>
      </c>
      <c r="P971" s="358" t="str">
        <f>IF(ISBLANK(INDEX('Policy Characteristics'!J:J,MATCH($C971,'Policy Characteristics'!$C:$C,0))),"",INDEX('Policy Characteristics'!J:J,MATCH($C971,'Policy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1" s="358" t="str">
        <f>IF(ISBLANK(INDEX('Policy Characteristics'!K:K,MATCH($C971,'Policy Characteristics'!$C:$C,0))),"",INDEX('Policy Characteristics'!K:K,MATCH($C971,'Policy Characteristics'!$C:$C,0)))</f>
        <v>industry-ag-main.html#eff-stds</v>
      </c>
      <c r="R971" s="358" t="str">
        <f>IF(ISBLANK(INDEX('Policy Characteristics'!L:L,MATCH($C971,'Policy Characteristics'!$C:$C,0))),"",INDEX('Policy Characteristics'!L:L,MATCH($C971,'Policy Characteristics'!$C:$C,0)))</f>
        <v>industry-energy-efficiency-standards.html</v>
      </c>
    </row>
    <row r="972" spans="1:18" s="5" customFormat="1" x14ac:dyDescent="0.35">
      <c r="A972" s="358" t="str">
        <f>IF(ISBLANK(INDEX('Policy Characteristics'!A:A,MATCH($C972,'Policy Characteristics'!$C:$C,0))),"",INDEX('Policy Characteristics'!A:A,MATCH($C972,'Policy Characteristics'!$C:$C,0)))</f>
        <v>Industry</v>
      </c>
      <c r="B972" s="358" t="str">
        <f>IF(ISBLANK(INDEX('Policy Characteristics'!B:B,MATCH($C972,'Policy Characteristics'!$C:$C,0))),"",INDEX('Policy Characteristics'!B:B,MATCH($C972,'Policy Characteristics'!$C:$C,0)))</f>
        <v>Material Efficiency, Longevity, &amp; Re-Use</v>
      </c>
      <c r="C972" s="363" t="s">
        <v>2501</v>
      </c>
      <c r="D972" s="53" t="s">
        <v>3231</v>
      </c>
      <c r="E972" s="53"/>
      <c r="F972" s="9" t="s">
        <v>3194</v>
      </c>
      <c r="G972" s="53"/>
      <c r="H972" s="54">
        <v>429</v>
      </c>
      <c r="I972" s="53" t="s">
        <v>45</v>
      </c>
      <c r="J972" s="360" t="str">
        <f>IF(ISBLANK(INDEX('Policy Characteristics'!D:D,MATCH($C972,'Policy Characteristics'!$C:$C,0))),"",INDEX('Policy Characteristics'!D:D,MATCH($C972,'Policy Characteristics'!$C:$C,0)))</f>
        <v>Material Efficiency, Longevity, &amp; Re-Use</v>
      </c>
      <c r="K972" s="358" t="str">
        <f>IF(ISBLANK(INDEX('Policy Characteristics'!E:E,MATCH($C972,'Policy Characteristics'!$C:$C,0))),"",INDEX('Policy Characteristics'!E:E,MATCH($C972,'Policy Characteristics'!$C:$C,0)))</f>
        <v>indst reduce nonenergy product demand</v>
      </c>
      <c r="L972" s="380">
        <f>IF(ISBLANK(INDEX('Policy Characteristics'!F:F,MATCH($C972,'Policy Characteristics'!$C:$C,0))),"",INDEX('Policy Characteristics'!F:F,MATCH($C972,'Policy Characteristics'!$C:$C,0)))</f>
        <v>0</v>
      </c>
      <c r="M972" s="380">
        <f>IF(ISBLANK(INDEX('Policy Characteristics'!G:G,MATCH($C972,'Policy Characteristics'!$C:$C,0))),"",INDEX('Policy Characteristics'!G:G,MATCH($C972,'Policy Characteristics'!$C:$C,0)))</f>
        <v>1</v>
      </c>
      <c r="N972" s="380">
        <f>IF(ISBLANK(INDEX('Policy Characteristics'!H:H,MATCH($C972,'Policy Characteristics'!$C:$C,0))),"",INDEX('Policy Characteristics'!H:H,MATCH($C972,'Policy Characteristics'!$C:$C,0)))</f>
        <v>0.01</v>
      </c>
      <c r="O972" s="358" t="str">
        <f>IF(ISBLANK(INDEX('Policy Characteristics'!I:I,MATCH($C972,'Policy Characteristics'!$C:$C,0))),"",INDEX('Policy Characteristics'!I:I,MATCH($C972,'Policy Characteristics'!$C:$C,0)))</f>
        <v>% demand reduction</v>
      </c>
      <c r="P972" s="358" t="str">
        <f>IF(ISBLANK(INDEX('Policy Characteristics'!J:J,MATCH($C972,'Policy Characteristics'!$C:$C,0))),"",INDEX('Policy Characteristics'!J:J,MATCH($C972,'Policy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72" s="358" t="str">
        <f>IF(ISBLANK(INDEX('Policy Characteristics'!K:K,MATCH($C972,'Policy Characteristics'!$C:$C,0))),"",INDEX('Policy Characteristics'!K:K,MATCH($C972,'Policy Characteristics'!$C:$C,0)))</f>
        <v/>
      </c>
      <c r="R972" s="358" t="str">
        <f>IF(ISBLANK(INDEX('Policy Characteristics'!L:L,MATCH($C972,'Policy Characteristics'!$C:$C,0))),"",INDEX('Policy Characteristics'!L:L,MATCH($C972,'Policy Characteristics'!$C:$C,0)))</f>
        <v>material-efficiency-longevity-reuse.html</v>
      </c>
    </row>
    <row r="973" spans="1:18" s="5" customFormat="1" x14ac:dyDescent="0.35">
      <c r="A973" s="358" t="str">
        <f>IF(ISBLANK(INDEX('Policy Characteristics'!A:A,MATCH($C973,'Policy Characteristics'!$C:$C,0))),"",INDEX('Policy Characteristics'!A:A,MATCH($C973,'Policy Characteristics'!$C:$C,0)))</f>
        <v>Industry</v>
      </c>
      <c r="B973" s="358" t="str">
        <f>IF(ISBLANK(INDEX('Policy Characteristics'!B:B,MATCH($C973,'Policy Characteristics'!$C:$C,0))),"",INDEX('Policy Characteristics'!B:B,MATCH($C973,'Policy Characteristics'!$C:$C,0)))</f>
        <v>Material Efficiency, Longevity, &amp; Re-Use</v>
      </c>
      <c r="C973" s="362" t="str">
        <f t="shared" ref="C973" si="41">C$972</f>
        <v>Percent Reduction in Nonenergy Nonagriculture Industry Product Demand</v>
      </c>
      <c r="D973" s="9" t="s">
        <v>3232</v>
      </c>
      <c r="E973" s="53"/>
      <c r="F973" s="9" t="s">
        <v>2666</v>
      </c>
      <c r="G973" s="53"/>
      <c r="H973" s="54">
        <v>430</v>
      </c>
      <c r="I973" s="53" t="s">
        <v>45</v>
      </c>
      <c r="J973" s="360" t="str">
        <f>IF(ISBLANK(INDEX('Policy Characteristics'!D:D,MATCH($C973,'Policy Characteristics'!$C:$C,0))),"",INDEX('Policy Characteristics'!D:D,MATCH($C973,'Policy Characteristics'!$C:$C,0)))</f>
        <v>Material Efficiency, Longevity, &amp; Re-Use</v>
      </c>
      <c r="K973" s="358" t="str">
        <f>IF(ISBLANK(INDEX('Policy Characteristics'!E:E,MATCH($C973,'Policy Characteristics'!$C:$C,0))),"",INDEX('Policy Characteristics'!E:E,MATCH($C973,'Policy Characteristics'!$C:$C,0)))</f>
        <v>indst reduce nonenergy product demand</v>
      </c>
      <c r="L973" s="380">
        <f>IF(ISBLANK(INDEX('Policy Characteristics'!F:F,MATCH($C973,'Policy Characteristics'!$C:$C,0))),"",INDEX('Policy Characteristics'!F:F,MATCH($C973,'Policy Characteristics'!$C:$C,0)))</f>
        <v>0</v>
      </c>
      <c r="M973" s="380">
        <f>IF(ISBLANK(INDEX('Policy Characteristics'!G:G,MATCH($C973,'Policy Characteristics'!$C:$C,0))),"",INDEX('Policy Characteristics'!G:G,MATCH($C973,'Policy Characteristics'!$C:$C,0)))</f>
        <v>1</v>
      </c>
      <c r="N973" s="380">
        <f>IF(ISBLANK(INDEX('Policy Characteristics'!H:H,MATCH($C973,'Policy Characteristics'!$C:$C,0))),"",INDEX('Policy Characteristics'!H:H,MATCH($C973,'Policy Characteristics'!$C:$C,0)))</f>
        <v>0.01</v>
      </c>
      <c r="O973" s="358" t="str">
        <f>IF(ISBLANK(INDEX('Policy Characteristics'!I:I,MATCH($C973,'Policy Characteristics'!$C:$C,0))),"",INDEX('Policy Characteristics'!I:I,MATCH($C973,'Policy Characteristics'!$C:$C,0)))</f>
        <v>% demand reduction</v>
      </c>
      <c r="P973" s="358" t="str">
        <f>IF(ISBLANK(INDEX('Policy Characteristics'!J:J,MATCH($C973,'Policy Characteristics'!$C:$C,0))),"",INDEX('Policy Characteristics'!J:J,MATCH($C973,'Policy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73" s="358" t="str">
        <f>IF(ISBLANK(INDEX('Policy Characteristics'!K:K,MATCH($C973,'Policy Characteristics'!$C:$C,0))),"",INDEX('Policy Characteristics'!K:K,MATCH($C973,'Policy Characteristics'!$C:$C,0)))</f>
        <v/>
      </c>
      <c r="R973" s="358" t="str">
        <f>IF(ISBLANK(INDEX('Policy Characteristics'!L:L,MATCH($C973,'Policy Characteristics'!$C:$C,0))),"",INDEX('Policy Characteristics'!L:L,MATCH($C973,'Policy Characteristics'!$C:$C,0)))</f>
        <v>material-efficiency-longevity-reuse.html</v>
      </c>
    </row>
    <row r="974" spans="1:18" s="5" customFormat="1" x14ac:dyDescent="0.35">
      <c r="A974" s="358" t="str">
        <f>IF(ISBLANK(INDEX('Policy Characteristics'!A:A,MATCH($C974,'Policy Characteristics'!$C:$C,0))),"",INDEX('Policy Characteristics'!A:A,MATCH($C974,'Policy Characteristics'!$C:$C,0)))</f>
        <v>Industry</v>
      </c>
      <c r="B974" s="358" t="str">
        <f>IF(ISBLANK(INDEX('Policy Characteristics'!B:B,MATCH($C974,'Policy Characteristics'!$C:$C,0))),"",INDEX('Policy Characteristics'!B:B,MATCH($C974,'Policy Characteristics'!$C:$C,0)))</f>
        <v>Material Efficiency, Longevity, &amp; Re-Use</v>
      </c>
      <c r="C974" s="362" t="str">
        <f t="shared" ref="C974" si="42">C$972</f>
        <v>Percent Reduction in Nonenergy Nonagriculture Industry Product Demand</v>
      </c>
      <c r="D974" s="9" t="s">
        <v>3242</v>
      </c>
      <c r="E974" s="53"/>
      <c r="F974" s="9" t="s">
        <v>3245</v>
      </c>
      <c r="G974" s="53"/>
      <c r="H974" s="54">
        <v>432</v>
      </c>
      <c r="I974" s="53" t="s">
        <v>45</v>
      </c>
      <c r="J974" s="360" t="str">
        <f>IF(ISBLANK(INDEX('Policy Characteristics'!D:D,MATCH($C974,'Policy Characteristics'!$C:$C,0))),"",INDEX('Policy Characteristics'!D:D,MATCH($C974,'Policy Characteristics'!$C:$C,0)))</f>
        <v>Material Efficiency, Longevity, &amp; Re-Use</v>
      </c>
      <c r="K974" s="358" t="str">
        <f>IF(ISBLANK(INDEX('Policy Characteristics'!E:E,MATCH($C974,'Policy Characteristics'!$C:$C,0))),"",INDEX('Policy Characteristics'!E:E,MATCH($C974,'Policy Characteristics'!$C:$C,0)))</f>
        <v>indst reduce nonenergy product demand</v>
      </c>
      <c r="L974" s="380">
        <f>IF(ISBLANK(INDEX('Policy Characteristics'!F:F,MATCH($C974,'Policy Characteristics'!$C:$C,0))),"",INDEX('Policy Characteristics'!F:F,MATCH($C974,'Policy Characteristics'!$C:$C,0)))</f>
        <v>0</v>
      </c>
      <c r="M974" s="380">
        <f>IF(ISBLANK(INDEX('Policy Characteristics'!G:G,MATCH($C974,'Policy Characteristics'!$C:$C,0))),"",INDEX('Policy Characteristics'!G:G,MATCH($C974,'Policy Characteristics'!$C:$C,0)))</f>
        <v>1</v>
      </c>
      <c r="N974" s="380">
        <f>IF(ISBLANK(INDEX('Policy Characteristics'!H:H,MATCH($C974,'Policy Characteristics'!$C:$C,0))),"",INDEX('Policy Characteristics'!H:H,MATCH($C974,'Policy Characteristics'!$C:$C,0)))</f>
        <v>0.01</v>
      </c>
      <c r="O974" s="358" t="str">
        <f>IF(ISBLANK(INDEX('Policy Characteristics'!I:I,MATCH($C974,'Policy Characteristics'!$C:$C,0))),"",INDEX('Policy Characteristics'!I:I,MATCH($C974,'Policy Characteristics'!$C:$C,0)))</f>
        <v>% demand reduction</v>
      </c>
      <c r="P974" s="358" t="str">
        <f>IF(ISBLANK(INDEX('Policy Characteristics'!J:J,MATCH($C974,'Policy Characteristics'!$C:$C,0))),"",INDEX('Policy Characteristics'!J:J,MATCH($C974,'Policy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74" s="358" t="str">
        <f>IF(ISBLANK(INDEX('Policy Characteristics'!K:K,MATCH($C974,'Policy Characteristics'!$C:$C,0))),"",INDEX('Policy Characteristics'!K:K,MATCH($C974,'Policy Characteristics'!$C:$C,0)))</f>
        <v/>
      </c>
      <c r="R974" s="358" t="str">
        <f>IF(ISBLANK(INDEX('Policy Characteristics'!L:L,MATCH($C974,'Policy Characteristics'!$C:$C,0))),"",INDEX('Policy Characteristics'!L:L,MATCH($C974,'Policy Characteristics'!$C:$C,0)))</f>
        <v>material-efficiency-longevity-reuse.html</v>
      </c>
    </row>
    <row r="975" spans="1:18" x14ac:dyDescent="0.35">
      <c r="A975" s="358" t="str">
        <f>IF(ISBLANK(INDEX('Policy Characteristics'!A:A,MATCH($C975,'Policy Characteristics'!$C:$C,0))),"",INDEX('Policy Characteristics'!A:A,MATCH($C975,'Policy Characteristics'!$C:$C,0)))</f>
        <v>Industry</v>
      </c>
      <c r="B975" s="358" t="str">
        <f>IF(ISBLANK(INDEX('Policy Characteristics'!B:B,MATCH($C975,'Policy Characteristics'!$C:$C,0))),"",INDEX('Policy Characteristics'!B:B,MATCH($C975,'Policy Characteristics'!$C:$C,0)))</f>
        <v>Methane Capture</v>
      </c>
      <c r="C975" s="363" t="s">
        <v>306</v>
      </c>
      <c r="D975" s="53" t="s">
        <v>3221</v>
      </c>
      <c r="E975" s="53"/>
      <c r="F975" s="195" t="s">
        <v>3185</v>
      </c>
      <c r="G975" s="53"/>
      <c r="H975" s="54">
        <v>1458</v>
      </c>
      <c r="I975" s="53" t="s">
        <v>45</v>
      </c>
      <c r="J975" s="360" t="str">
        <f>IF(ISBLANK(INDEX('Policy Characteristics'!D:D,MATCH($C975,'Policy Characteristics'!$C:$C,0))),"",INDEX('Policy Characteristics'!D:D,MATCH($C975,'Policy Characteristics'!$C:$C,0)))</f>
        <v>Methane Capture and Destruction</v>
      </c>
      <c r="K975" s="358" t="str">
        <f>IF(ISBLANK(INDEX('Policy Characteristics'!E:E,MATCH($C975,'Policy Characteristics'!$C:$C,0))),"",INDEX('Policy Characteristics'!E:E,MATCH($C975,'Policy Characteristics'!$C:$C,0)))</f>
        <v>indst methane capture</v>
      </c>
      <c r="L975" s="380">
        <f>IF(ISBLANK(INDEX('Policy Characteristics'!F:F,MATCH($C975,'Policy Characteristics'!$C:$C,0))),"",INDEX('Policy Characteristics'!F:F,MATCH($C975,'Policy Characteristics'!$C:$C,0)))</f>
        <v>0</v>
      </c>
      <c r="M975" s="380">
        <f>IF(ISBLANK(INDEX('Policy Characteristics'!G:G,MATCH($C975,'Policy Characteristics'!$C:$C,0))),"",INDEX('Policy Characteristics'!G:G,MATCH($C975,'Policy Characteristics'!$C:$C,0)))</f>
        <v>1</v>
      </c>
      <c r="N975" s="380">
        <f>IF(ISBLANK(INDEX('Policy Characteristics'!H:H,MATCH($C975,'Policy Characteristics'!$C:$C,0))),"",INDEX('Policy Characteristics'!H:H,MATCH($C975,'Policy Characteristics'!$C:$C,0)))</f>
        <v>0.01</v>
      </c>
      <c r="O975" s="358" t="str">
        <f>IF(ISBLANK(INDEX('Policy Characteristics'!I:I,MATCH($C975,'Policy Characteristics'!$C:$C,0))),"",INDEX('Policy Characteristics'!I:I,MATCH($C975,'Policy Characteristics'!$C:$C,0)))</f>
        <v>% of potential achieved</v>
      </c>
      <c r="P975" s="358" t="str">
        <f>IF(ISBLANK(INDEX('Policy Characteristics'!J:J,MATCH($C975,'Policy Characteristics'!$C:$C,0))),"",INDEX('Policy Characteristics'!J:J,MATCH($C975,'Policy Characteristics'!$C:$C,0)))</f>
        <v>**Description:** This policy reduces methane emissions from the selected industry by increasing the capture of methane that is currently being released into the atmosphere (for example, stopping leaks from wellheads, pipes, coal mines, landfills, etc.).</v>
      </c>
      <c r="Q975" s="358" t="str">
        <f>IF(ISBLANK(INDEX('Policy Characteristics'!K:K,MATCH($C975,'Policy Characteristics'!$C:$C,0))),"",INDEX('Policy Characteristics'!K:K,MATCH($C975,'Policy Characteristics'!$C:$C,0)))</f>
        <v>industry-ag-main.html#methane-capture</v>
      </c>
      <c r="R975" s="358" t="str">
        <f>IF(ISBLANK(INDEX('Policy Characteristics'!L:L,MATCH($C975,'Policy Characteristics'!$C:$C,0))),"",INDEX('Policy Characteristics'!L:L,MATCH($C975,'Policy Characteristics'!$C:$C,0)))</f>
        <v>methane-capture.html</v>
      </c>
    </row>
    <row r="976" spans="1:18" x14ac:dyDescent="0.35">
      <c r="A976" s="358" t="str">
        <f>IF(ISBLANK(INDEX('Policy Characteristics'!A:A,MATCH($C976,'Policy Characteristics'!$C:$C,0))),"",INDEX('Policy Characteristics'!A:A,MATCH($C976,'Policy Characteristics'!$C:$C,0)))</f>
        <v>Industry</v>
      </c>
      <c r="B976" s="358" t="str">
        <f>IF(ISBLANK(INDEX('Policy Characteristics'!B:B,MATCH($C976,'Policy Characteristics'!$C:$C,0))),"",INDEX('Policy Characteristics'!B:B,MATCH($C976,'Policy Characteristics'!$C:$C,0)))</f>
        <v>Methane Capture</v>
      </c>
      <c r="C976" s="362" t="str">
        <f t="shared" ref="C976:C978" si="43">C$975</f>
        <v>Fraction of Methane Capture Opportunities Achieved</v>
      </c>
      <c r="D976" s="53" t="s">
        <v>3241</v>
      </c>
      <c r="E976" s="53"/>
      <c r="F976" s="195" t="s">
        <v>3203</v>
      </c>
      <c r="G976" s="53"/>
      <c r="H976" s="54">
        <v>1459</v>
      </c>
      <c r="I976" s="53" t="s">
        <v>45</v>
      </c>
      <c r="J976" s="360" t="str">
        <f>IF(ISBLANK(INDEX('Policy Characteristics'!D:D,MATCH($C976,'Policy Characteristics'!$C:$C,0))),"",INDEX('Policy Characteristics'!D:D,MATCH($C976,'Policy Characteristics'!$C:$C,0)))</f>
        <v>Methane Capture and Destruction</v>
      </c>
      <c r="K976" s="358" t="str">
        <f>IF(ISBLANK(INDEX('Policy Characteristics'!E:E,MATCH($C976,'Policy Characteristics'!$C:$C,0))),"",INDEX('Policy Characteristics'!E:E,MATCH($C976,'Policy Characteristics'!$C:$C,0)))</f>
        <v>indst methane capture</v>
      </c>
      <c r="L976" s="380">
        <f>IF(ISBLANK(INDEX('Policy Characteristics'!F:F,MATCH($C976,'Policy Characteristics'!$C:$C,0))),"",INDEX('Policy Characteristics'!F:F,MATCH($C976,'Policy Characteristics'!$C:$C,0)))</f>
        <v>0</v>
      </c>
      <c r="M976" s="380">
        <f>IF(ISBLANK(INDEX('Policy Characteristics'!G:G,MATCH($C976,'Policy Characteristics'!$C:$C,0))),"",INDEX('Policy Characteristics'!G:G,MATCH($C976,'Policy Characteristics'!$C:$C,0)))</f>
        <v>1</v>
      </c>
      <c r="N976" s="380">
        <f>IF(ISBLANK(INDEX('Policy Characteristics'!H:H,MATCH($C976,'Policy Characteristics'!$C:$C,0))),"",INDEX('Policy Characteristics'!H:H,MATCH($C976,'Policy Characteristics'!$C:$C,0)))</f>
        <v>0.01</v>
      </c>
      <c r="O976" s="358" t="str">
        <f>IF(ISBLANK(INDEX('Policy Characteristics'!I:I,MATCH($C976,'Policy Characteristics'!$C:$C,0))),"",INDEX('Policy Characteristics'!I:I,MATCH($C976,'Policy Characteristics'!$C:$C,0)))</f>
        <v>% of potential achieved</v>
      </c>
      <c r="P976" s="358" t="str">
        <f>IF(ISBLANK(INDEX('Policy Characteristics'!J:J,MATCH($C976,'Policy Characteristics'!$C:$C,0))),"",INDEX('Policy Characteristics'!J:J,MATCH($C976,'Policy Characteristics'!$C:$C,0)))</f>
        <v>**Description:** This policy reduces methane emissions from the selected industry by increasing the capture of methane that is currently being released into the atmosphere (for example, stopping leaks from wellheads, pipes, coal mines, landfills, etc.).</v>
      </c>
      <c r="Q976" s="358" t="str">
        <f>IF(ISBLANK(INDEX('Policy Characteristics'!K:K,MATCH($C976,'Policy Characteristics'!$C:$C,0))),"",INDEX('Policy Characteristics'!K:K,MATCH($C976,'Policy Characteristics'!$C:$C,0)))</f>
        <v>industry-ag-main.html#methane-capture</v>
      </c>
      <c r="R976" s="358" t="str">
        <f>IF(ISBLANK(INDEX('Policy Characteristics'!L:L,MATCH($C976,'Policy Characteristics'!$C:$C,0))),"",INDEX('Policy Characteristics'!L:L,MATCH($C976,'Policy Characteristics'!$C:$C,0)))</f>
        <v>methane-capture.html</v>
      </c>
    </row>
    <row r="977" spans="1:18" x14ac:dyDescent="0.35">
      <c r="A977" s="358" t="str">
        <f>IF(ISBLANK(INDEX('Policy Characteristics'!A:A,MATCH($C977,'Policy Characteristics'!$C:$C,0))),"",INDEX('Policy Characteristics'!A:A,MATCH($C977,'Policy Characteristics'!$C:$C,0)))</f>
        <v>Industry</v>
      </c>
      <c r="B977" s="358" t="str">
        <f>IF(ISBLANK(INDEX('Policy Characteristics'!B:B,MATCH($C977,'Policy Characteristics'!$C:$C,0))),"",INDEX('Policy Characteristics'!B:B,MATCH($C977,'Policy Characteristics'!$C:$C,0)))</f>
        <v>Methane Capture</v>
      </c>
      <c r="C977" s="362" t="str">
        <f t="shared" si="43"/>
        <v>Fraction of Methane Capture Opportunities Achieved</v>
      </c>
      <c r="D977" s="53" t="s">
        <v>3220</v>
      </c>
      <c r="E977" s="53"/>
      <c r="F977" s="195" t="s">
        <v>2864</v>
      </c>
      <c r="G977" s="53"/>
      <c r="H977" s="54">
        <v>513</v>
      </c>
      <c r="I977" s="53" t="s">
        <v>45</v>
      </c>
      <c r="J977" s="360" t="str">
        <f>IF(ISBLANK(INDEX('Policy Characteristics'!D:D,MATCH($C977,'Policy Characteristics'!$C:$C,0))),"",INDEX('Policy Characteristics'!D:D,MATCH($C977,'Policy Characteristics'!$C:$C,0)))</f>
        <v>Methane Capture and Destruction</v>
      </c>
      <c r="K977" s="358" t="str">
        <f>IF(ISBLANK(INDEX('Policy Characteristics'!E:E,MATCH($C977,'Policy Characteristics'!$C:$C,0))),"",INDEX('Policy Characteristics'!E:E,MATCH($C977,'Policy Characteristics'!$C:$C,0)))</f>
        <v>indst methane capture</v>
      </c>
      <c r="L977" s="380">
        <f>IF(ISBLANK(INDEX('Policy Characteristics'!F:F,MATCH($C977,'Policy Characteristics'!$C:$C,0))),"",INDEX('Policy Characteristics'!F:F,MATCH($C977,'Policy Characteristics'!$C:$C,0)))</f>
        <v>0</v>
      </c>
      <c r="M977" s="380">
        <f>IF(ISBLANK(INDEX('Policy Characteristics'!G:G,MATCH($C977,'Policy Characteristics'!$C:$C,0))),"",INDEX('Policy Characteristics'!G:G,MATCH($C977,'Policy Characteristics'!$C:$C,0)))</f>
        <v>1</v>
      </c>
      <c r="N977" s="380">
        <f>IF(ISBLANK(INDEX('Policy Characteristics'!H:H,MATCH($C977,'Policy Characteristics'!$C:$C,0))),"",INDEX('Policy Characteristics'!H:H,MATCH($C977,'Policy Characteristics'!$C:$C,0)))</f>
        <v>0.01</v>
      </c>
      <c r="O977" s="358" t="str">
        <f>IF(ISBLANK(INDEX('Policy Characteristics'!I:I,MATCH($C977,'Policy Characteristics'!$C:$C,0))),"",INDEX('Policy Characteristics'!I:I,MATCH($C977,'Policy Characteristics'!$C:$C,0)))</f>
        <v>% of potential achieved</v>
      </c>
      <c r="P977" s="358" t="str">
        <f>IF(ISBLANK(INDEX('Policy Characteristics'!J:J,MATCH($C977,'Policy Characteristics'!$C:$C,0))),"",INDEX('Policy Characteristics'!J:J,MATCH($C977,'Policy Characteristics'!$C:$C,0)))</f>
        <v>**Description:** This policy reduces methane emissions from the selected industry by increasing the capture of methane that is currently being released into the atmosphere (for example, stopping leaks from wellheads, pipes, coal mines, landfills, etc.).</v>
      </c>
      <c r="Q977" s="358" t="str">
        <f>IF(ISBLANK(INDEX('Policy Characteristics'!K:K,MATCH($C977,'Policy Characteristics'!$C:$C,0))),"",INDEX('Policy Characteristics'!K:K,MATCH($C977,'Policy Characteristics'!$C:$C,0)))</f>
        <v>industry-ag-main.html#methane-capture</v>
      </c>
      <c r="R977" s="358" t="str">
        <f>IF(ISBLANK(INDEX('Policy Characteristics'!L:L,MATCH($C977,'Policy Characteristics'!$C:$C,0))),"",INDEX('Policy Characteristics'!L:L,MATCH($C977,'Policy Characteristics'!$C:$C,0)))</f>
        <v>methane-capture.html</v>
      </c>
    </row>
    <row r="978" spans="1:18" x14ac:dyDescent="0.35">
      <c r="A978" s="358" t="str">
        <f>IF(ISBLANK(INDEX('Policy Characteristics'!A:A,MATCH($C978,'Policy Characteristics'!$C:$C,0))),"",INDEX('Policy Characteristics'!A:A,MATCH($C978,'Policy Characteristics'!$C:$C,0)))</f>
        <v>Industry</v>
      </c>
      <c r="B978" s="358" t="str">
        <f>IF(ISBLANK(INDEX('Policy Characteristics'!B:B,MATCH($C978,'Policy Characteristics'!$C:$C,0))),"",INDEX('Policy Characteristics'!B:B,MATCH($C978,'Policy Characteristics'!$C:$C,0)))</f>
        <v>Methane Capture</v>
      </c>
      <c r="C978" s="362" t="str">
        <f t="shared" si="43"/>
        <v>Fraction of Methane Capture Opportunities Achieved</v>
      </c>
      <c r="D978" s="53" t="s">
        <v>3242</v>
      </c>
      <c r="E978" s="53"/>
      <c r="F978" s="195" t="s">
        <v>3245</v>
      </c>
      <c r="G978" s="53"/>
      <c r="H978" s="54">
        <v>514</v>
      </c>
      <c r="I978" s="53" t="s">
        <v>45</v>
      </c>
      <c r="J978" s="360" t="str">
        <f>IF(ISBLANK(INDEX('Policy Characteristics'!D:D,MATCH($C978,'Policy Characteristics'!$C:$C,0))),"",INDEX('Policy Characteristics'!D:D,MATCH($C978,'Policy Characteristics'!$C:$C,0)))</f>
        <v>Methane Capture and Destruction</v>
      </c>
      <c r="K978" s="358" t="str">
        <f>IF(ISBLANK(INDEX('Policy Characteristics'!E:E,MATCH($C978,'Policy Characteristics'!$C:$C,0))),"",INDEX('Policy Characteristics'!E:E,MATCH($C978,'Policy Characteristics'!$C:$C,0)))</f>
        <v>indst methane capture</v>
      </c>
      <c r="L978" s="380">
        <f>IF(ISBLANK(INDEX('Policy Characteristics'!F:F,MATCH($C978,'Policy Characteristics'!$C:$C,0))),"",INDEX('Policy Characteristics'!F:F,MATCH($C978,'Policy Characteristics'!$C:$C,0)))</f>
        <v>0</v>
      </c>
      <c r="M978" s="380">
        <f>IF(ISBLANK(INDEX('Policy Characteristics'!G:G,MATCH($C978,'Policy Characteristics'!$C:$C,0))),"",INDEX('Policy Characteristics'!G:G,MATCH($C978,'Policy Characteristics'!$C:$C,0)))</f>
        <v>1</v>
      </c>
      <c r="N978" s="380">
        <f>IF(ISBLANK(INDEX('Policy Characteristics'!H:H,MATCH($C978,'Policy Characteristics'!$C:$C,0))),"",INDEX('Policy Characteristics'!H:H,MATCH($C978,'Policy Characteristics'!$C:$C,0)))</f>
        <v>0.01</v>
      </c>
      <c r="O978" s="358" t="str">
        <f>IF(ISBLANK(INDEX('Policy Characteristics'!I:I,MATCH($C978,'Policy Characteristics'!$C:$C,0))),"",INDEX('Policy Characteristics'!I:I,MATCH($C978,'Policy Characteristics'!$C:$C,0)))</f>
        <v>% of potential achieved</v>
      </c>
      <c r="P978" s="358" t="str">
        <f>IF(ISBLANK(INDEX('Policy Characteristics'!J:J,MATCH($C978,'Policy Characteristics'!$C:$C,0))),"",INDEX('Policy Characteristics'!J:J,MATCH($C978,'Policy Characteristics'!$C:$C,0)))</f>
        <v>**Description:** This policy reduces methane emissions from the selected industry by increasing the capture of methane that is currently being released into the atmosphere (for example, stopping leaks from wellheads, pipes, coal mines, landfills, etc.).</v>
      </c>
      <c r="Q978" s="358" t="str">
        <f>IF(ISBLANK(INDEX('Policy Characteristics'!K:K,MATCH($C978,'Policy Characteristics'!$C:$C,0))),"",INDEX('Policy Characteristics'!K:K,MATCH($C978,'Policy Characteristics'!$C:$C,0)))</f>
        <v>industry-ag-main.html#methane-capture</v>
      </c>
      <c r="R978" s="358" t="str">
        <f>IF(ISBLANK(INDEX('Policy Characteristics'!L:L,MATCH($C978,'Policy Characteristics'!$C:$C,0))),"",INDEX('Policy Characteristics'!L:L,MATCH($C978,'Policy Characteristics'!$C:$C,0)))</f>
        <v>methane-capture.html</v>
      </c>
    </row>
    <row r="979" spans="1:18" x14ac:dyDescent="0.35">
      <c r="A979" s="358" t="str">
        <f>IF(ISBLANK(INDEX('Policy Characteristics'!A:A,MATCH($C979,'Policy Characteristics'!$C:$C,0))),"",INDEX('Policy Characteristics'!A:A,MATCH($C979,'Policy Characteristics'!$C:$C,0)))</f>
        <v>Industry</v>
      </c>
      <c r="B979" s="358" t="str">
        <f>IF(ISBLANK(INDEX('Policy Characteristics'!B:B,MATCH($C979,'Policy Characteristics'!$C:$C,0))),"",INDEX('Policy Characteristics'!B:B,MATCH($C979,'Policy Characteristics'!$C:$C,0)))</f>
        <v>Methane Destruction</v>
      </c>
      <c r="C979" s="363" t="s">
        <v>307</v>
      </c>
      <c r="D979" s="53" t="s">
        <v>3221</v>
      </c>
      <c r="E979" s="53"/>
      <c r="F979" s="195" t="s">
        <v>3185</v>
      </c>
      <c r="G979" s="53"/>
      <c r="H979" s="54">
        <v>1460</v>
      </c>
      <c r="I979" s="53" t="s">
        <v>45</v>
      </c>
      <c r="J979" s="360" t="str">
        <f>IF(ISBLANK(INDEX('Policy Characteristics'!D:D,MATCH($C979,'Policy Characteristics'!$C:$C,0))),"",INDEX('Policy Characteristics'!D:D,MATCH($C979,'Policy Characteristics'!$C:$C,0)))</f>
        <v>Methane Capture and Destruction</v>
      </c>
      <c r="K979" s="358" t="str">
        <f>IF(ISBLANK(INDEX('Policy Characteristics'!E:E,MATCH($C979,'Policy Characteristics'!$C:$C,0))),"",INDEX('Policy Characteristics'!E:E,MATCH($C979,'Policy Characteristics'!$C:$C,0)))</f>
        <v>indst methane destruction</v>
      </c>
      <c r="L979" s="380">
        <f>IF(ISBLANK(INDEX('Policy Characteristics'!F:F,MATCH($C979,'Policy Characteristics'!$C:$C,0))),"",INDEX('Policy Characteristics'!F:F,MATCH($C979,'Policy Characteristics'!$C:$C,0)))</f>
        <v>0</v>
      </c>
      <c r="M979" s="380">
        <f>IF(ISBLANK(INDEX('Policy Characteristics'!G:G,MATCH($C979,'Policy Characteristics'!$C:$C,0))),"",INDEX('Policy Characteristics'!G:G,MATCH($C979,'Policy Characteristics'!$C:$C,0)))</f>
        <v>1</v>
      </c>
      <c r="N979" s="380">
        <f>IF(ISBLANK(INDEX('Policy Characteristics'!H:H,MATCH($C979,'Policy Characteristics'!$C:$C,0))),"",INDEX('Policy Characteristics'!H:H,MATCH($C979,'Policy Characteristics'!$C:$C,0)))</f>
        <v>0.01</v>
      </c>
      <c r="O979" s="358" t="str">
        <f>IF(ISBLANK(INDEX('Policy Characteristics'!I:I,MATCH($C979,'Policy Characteristics'!$C:$C,0))),"",INDEX('Policy Characteristics'!I:I,MATCH($C979,'Policy Characteristics'!$C:$C,0)))</f>
        <v>% of potential achieved</v>
      </c>
      <c r="P979" s="358" t="str">
        <f>IF(ISBLANK(INDEX('Policy Characteristics'!J:J,MATCH($C979,'Policy Characteristics'!$C:$C,0))),"",INDEX('Policy Characteristics'!J:J,MATCH($C979,'Policy Characteristics'!$C:$C,0)))</f>
        <v>**Description:** This policy reduces methane emissions from the selected industry by increasing the burning of methane that is currently being released into the atmosphere (i.e. flaring instead of venting/leaking).</v>
      </c>
      <c r="Q979" s="358" t="str">
        <f>IF(ISBLANK(INDEX('Policy Characteristics'!K:K,MATCH($C979,'Policy Characteristics'!$C:$C,0))),"",INDEX('Policy Characteristics'!K:K,MATCH($C979,'Policy Characteristics'!$C:$C,0)))</f>
        <v>industry-ag-main.html#methane-destr</v>
      </c>
      <c r="R979" s="358" t="str">
        <f>IF(ISBLANK(INDEX('Policy Characteristics'!L:L,MATCH($C979,'Policy Characteristics'!$C:$C,0))),"",INDEX('Policy Characteristics'!L:L,MATCH($C979,'Policy Characteristics'!$C:$C,0)))</f>
        <v>methane-destruction.html</v>
      </c>
    </row>
    <row r="980" spans="1:18" x14ac:dyDescent="0.35">
      <c r="A980" s="358" t="str">
        <f>IF(ISBLANK(INDEX('Policy Characteristics'!A:A,MATCH($C980,'Policy Characteristics'!$C:$C,0))),"",INDEX('Policy Characteristics'!A:A,MATCH($C980,'Policy Characteristics'!$C:$C,0)))</f>
        <v>Industry</v>
      </c>
      <c r="B980" s="358" t="str">
        <f>IF(ISBLANK(INDEX('Policy Characteristics'!B:B,MATCH($C980,'Policy Characteristics'!$C:$C,0))),"",INDEX('Policy Characteristics'!B:B,MATCH($C980,'Policy Characteristics'!$C:$C,0)))</f>
        <v>Methane Destruction</v>
      </c>
      <c r="C980" s="362" t="str">
        <f t="shared" ref="C980:C982" si="44">C$979</f>
        <v>Fraction of Methane Destruction Opportunities Achieved</v>
      </c>
      <c r="D980" s="53" t="s">
        <v>3241</v>
      </c>
      <c r="E980" s="53"/>
      <c r="F980" s="195" t="s">
        <v>3203</v>
      </c>
      <c r="G980" s="53"/>
      <c r="H980" s="54">
        <v>1461</v>
      </c>
      <c r="I980" s="53" t="s">
        <v>45</v>
      </c>
      <c r="J980" s="360" t="str">
        <f>IF(ISBLANK(INDEX('Policy Characteristics'!D:D,MATCH($C980,'Policy Characteristics'!$C:$C,0))),"",INDEX('Policy Characteristics'!D:D,MATCH($C980,'Policy Characteristics'!$C:$C,0)))</f>
        <v>Methane Capture and Destruction</v>
      </c>
      <c r="K980" s="358" t="str">
        <f>IF(ISBLANK(INDEX('Policy Characteristics'!E:E,MATCH($C980,'Policy Characteristics'!$C:$C,0))),"",INDEX('Policy Characteristics'!E:E,MATCH($C980,'Policy Characteristics'!$C:$C,0)))</f>
        <v>indst methane destruction</v>
      </c>
      <c r="L980" s="380">
        <f>IF(ISBLANK(INDEX('Policy Characteristics'!F:F,MATCH($C980,'Policy Characteristics'!$C:$C,0))),"",INDEX('Policy Characteristics'!F:F,MATCH($C980,'Policy Characteristics'!$C:$C,0)))</f>
        <v>0</v>
      </c>
      <c r="M980" s="380">
        <f>IF(ISBLANK(INDEX('Policy Characteristics'!G:G,MATCH($C980,'Policy Characteristics'!$C:$C,0))),"",INDEX('Policy Characteristics'!G:G,MATCH($C980,'Policy Characteristics'!$C:$C,0)))</f>
        <v>1</v>
      </c>
      <c r="N980" s="380">
        <f>IF(ISBLANK(INDEX('Policy Characteristics'!H:H,MATCH($C980,'Policy Characteristics'!$C:$C,0))),"",INDEX('Policy Characteristics'!H:H,MATCH($C980,'Policy Characteristics'!$C:$C,0)))</f>
        <v>0.01</v>
      </c>
      <c r="O980" s="358" t="str">
        <f>IF(ISBLANK(INDEX('Policy Characteristics'!I:I,MATCH($C980,'Policy Characteristics'!$C:$C,0))),"",INDEX('Policy Characteristics'!I:I,MATCH($C980,'Policy Characteristics'!$C:$C,0)))</f>
        <v>% of potential achieved</v>
      </c>
      <c r="P980" s="358" t="str">
        <f>IF(ISBLANK(INDEX('Policy Characteristics'!J:J,MATCH($C980,'Policy Characteristics'!$C:$C,0))),"",INDEX('Policy Characteristics'!J:J,MATCH($C980,'Policy Characteristics'!$C:$C,0)))</f>
        <v>**Description:** This policy reduces methane emissions from the selected industry by increasing the burning of methane that is currently being released into the atmosphere (i.e. flaring instead of venting/leaking).</v>
      </c>
      <c r="Q980" s="358" t="str">
        <f>IF(ISBLANK(INDEX('Policy Characteristics'!K:K,MATCH($C980,'Policy Characteristics'!$C:$C,0))),"",INDEX('Policy Characteristics'!K:K,MATCH($C980,'Policy Characteristics'!$C:$C,0)))</f>
        <v>industry-ag-main.html#methane-destr</v>
      </c>
      <c r="R980" s="358" t="str">
        <f>IF(ISBLANK(INDEX('Policy Characteristics'!L:L,MATCH($C980,'Policy Characteristics'!$C:$C,0))),"",INDEX('Policy Characteristics'!L:L,MATCH($C980,'Policy Characteristics'!$C:$C,0)))</f>
        <v>methane-destruction.html</v>
      </c>
    </row>
    <row r="981" spans="1:18" x14ac:dyDescent="0.35">
      <c r="A981" s="358" t="str">
        <f>IF(ISBLANK(INDEX('Policy Characteristics'!A:A,MATCH($C981,'Policy Characteristics'!$C:$C,0))),"",INDEX('Policy Characteristics'!A:A,MATCH($C981,'Policy Characteristics'!$C:$C,0)))</f>
        <v>Industry</v>
      </c>
      <c r="B981" s="358" t="str">
        <f>IF(ISBLANK(INDEX('Policy Characteristics'!B:B,MATCH($C981,'Policy Characteristics'!$C:$C,0))),"",INDEX('Policy Characteristics'!B:B,MATCH($C981,'Policy Characteristics'!$C:$C,0)))</f>
        <v>Methane Destruction</v>
      </c>
      <c r="C981" s="362" t="str">
        <f t="shared" si="44"/>
        <v>Fraction of Methane Destruction Opportunities Achieved</v>
      </c>
      <c r="D981" s="53" t="s">
        <v>3220</v>
      </c>
      <c r="E981" s="53"/>
      <c r="F981" s="195" t="s">
        <v>2864</v>
      </c>
      <c r="G981" s="53"/>
      <c r="H981" s="54">
        <v>515</v>
      </c>
      <c r="I981" s="53" t="s">
        <v>45</v>
      </c>
      <c r="J981" s="360" t="str">
        <f>IF(ISBLANK(INDEX('Policy Characteristics'!D:D,MATCH($C981,'Policy Characteristics'!$C:$C,0))),"",INDEX('Policy Characteristics'!D:D,MATCH($C981,'Policy Characteristics'!$C:$C,0)))</f>
        <v>Methane Capture and Destruction</v>
      </c>
      <c r="K981" s="358" t="str">
        <f>IF(ISBLANK(INDEX('Policy Characteristics'!E:E,MATCH($C981,'Policy Characteristics'!$C:$C,0))),"",INDEX('Policy Characteristics'!E:E,MATCH($C981,'Policy Characteristics'!$C:$C,0)))</f>
        <v>indst methane destruction</v>
      </c>
      <c r="L981" s="380">
        <f>IF(ISBLANK(INDEX('Policy Characteristics'!F:F,MATCH($C981,'Policy Characteristics'!$C:$C,0))),"",INDEX('Policy Characteristics'!F:F,MATCH($C981,'Policy Characteristics'!$C:$C,0)))</f>
        <v>0</v>
      </c>
      <c r="M981" s="380">
        <f>IF(ISBLANK(INDEX('Policy Characteristics'!G:G,MATCH($C981,'Policy Characteristics'!$C:$C,0))),"",INDEX('Policy Characteristics'!G:G,MATCH($C981,'Policy Characteristics'!$C:$C,0)))</f>
        <v>1</v>
      </c>
      <c r="N981" s="380">
        <f>IF(ISBLANK(INDEX('Policy Characteristics'!H:H,MATCH($C981,'Policy Characteristics'!$C:$C,0))),"",INDEX('Policy Characteristics'!H:H,MATCH($C981,'Policy Characteristics'!$C:$C,0)))</f>
        <v>0.01</v>
      </c>
      <c r="O981" s="358" t="str">
        <f>IF(ISBLANK(INDEX('Policy Characteristics'!I:I,MATCH($C981,'Policy Characteristics'!$C:$C,0))),"",INDEX('Policy Characteristics'!I:I,MATCH($C981,'Policy Characteristics'!$C:$C,0)))</f>
        <v>% of potential achieved</v>
      </c>
      <c r="P981" s="358" t="str">
        <f>IF(ISBLANK(INDEX('Policy Characteristics'!J:J,MATCH($C981,'Policy Characteristics'!$C:$C,0))),"",INDEX('Policy Characteristics'!J:J,MATCH($C981,'Policy Characteristics'!$C:$C,0)))</f>
        <v>**Description:** This policy reduces methane emissions from the selected industry by increasing the burning of methane that is currently being released into the atmosphere (i.e. flaring instead of venting/leaking).</v>
      </c>
      <c r="Q981" s="358" t="str">
        <f>IF(ISBLANK(INDEX('Policy Characteristics'!K:K,MATCH($C981,'Policy Characteristics'!$C:$C,0))),"",INDEX('Policy Characteristics'!K:K,MATCH($C981,'Policy Characteristics'!$C:$C,0)))</f>
        <v>industry-ag-main.html#methane-destr</v>
      </c>
      <c r="R981" s="358" t="str">
        <f>IF(ISBLANK(INDEX('Policy Characteristics'!L:L,MATCH($C981,'Policy Characteristics'!$C:$C,0))),"",INDEX('Policy Characteristics'!L:L,MATCH($C981,'Policy Characteristics'!$C:$C,0)))</f>
        <v>methane-destruction.html</v>
      </c>
    </row>
    <row r="982" spans="1:18" x14ac:dyDescent="0.35">
      <c r="A982" s="358" t="str">
        <f>IF(ISBLANK(INDEX('Policy Characteristics'!A:A,MATCH($C982,'Policy Characteristics'!$C:$C,0))),"",INDEX('Policy Characteristics'!A:A,MATCH($C982,'Policy Characteristics'!$C:$C,0)))</f>
        <v>Industry</v>
      </c>
      <c r="B982" s="358" t="str">
        <f>IF(ISBLANK(INDEX('Policy Characteristics'!B:B,MATCH($C982,'Policy Characteristics'!$C:$C,0))),"",INDEX('Policy Characteristics'!B:B,MATCH($C982,'Policy Characteristics'!$C:$C,0)))</f>
        <v>Methane Destruction</v>
      </c>
      <c r="C982" s="362" t="str">
        <f t="shared" si="44"/>
        <v>Fraction of Methane Destruction Opportunities Achieved</v>
      </c>
      <c r="D982" s="53" t="s">
        <v>3242</v>
      </c>
      <c r="E982" s="53"/>
      <c r="F982" s="195" t="s">
        <v>3245</v>
      </c>
      <c r="G982" s="53"/>
      <c r="H982" s="54">
        <v>516</v>
      </c>
      <c r="I982" s="53" t="s">
        <v>45</v>
      </c>
      <c r="J982" s="360" t="str">
        <f>IF(ISBLANK(INDEX('Policy Characteristics'!D:D,MATCH($C982,'Policy Characteristics'!$C:$C,0))),"",INDEX('Policy Characteristics'!D:D,MATCH($C982,'Policy Characteristics'!$C:$C,0)))</f>
        <v>Methane Capture and Destruction</v>
      </c>
      <c r="K982" s="358" t="str">
        <f>IF(ISBLANK(INDEX('Policy Characteristics'!E:E,MATCH($C982,'Policy Characteristics'!$C:$C,0))),"",INDEX('Policy Characteristics'!E:E,MATCH($C982,'Policy Characteristics'!$C:$C,0)))</f>
        <v>indst methane destruction</v>
      </c>
      <c r="L982" s="380">
        <f>IF(ISBLANK(INDEX('Policy Characteristics'!F:F,MATCH($C982,'Policy Characteristics'!$C:$C,0))),"",INDEX('Policy Characteristics'!F:F,MATCH($C982,'Policy Characteristics'!$C:$C,0)))</f>
        <v>0</v>
      </c>
      <c r="M982" s="380">
        <f>IF(ISBLANK(INDEX('Policy Characteristics'!G:G,MATCH($C982,'Policy Characteristics'!$C:$C,0))),"",INDEX('Policy Characteristics'!G:G,MATCH($C982,'Policy Characteristics'!$C:$C,0)))</f>
        <v>1</v>
      </c>
      <c r="N982" s="380">
        <f>IF(ISBLANK(INDEX('Policy Characteristics'!H:H,MATCH($C982,'Policy Characteristics'!$C:$C,0))),"",INDEX('Policy Characteristics'!H:H,MATCH($C982,'Policy Characteristics'!$C:$C,0)))</f>
        <v>0.01</v>
      </c>
      <c r="O982" s="358" t="str">
        <f>IF(ISBLANK(INDEX('Policy Characteristics'!I:I,MATCH($C982,'Policy Characteristics'!$C:$C,0))),"",INDEX('Policy Characteristics'!I:I,MATCH($C982,'Policy Characteristics'!$C:$C,0)))</f>
        <v>% of potential achieved</v>
      </c>
      <c r="P982" s="358" t="str">
        <f>IF(ISBLANK(INDEX('Policy Characteristics'!J:J,MATCH($C982,'Policy Characteristics'!$C:$C,0))),"",INDEX('Policy Characteristics'!J:J,MATCH($C982,'Policy Characteristics'!$C:$C,0)))</f>
        <v>**Description:** This policy reduces methane emissions from the selected industry by increasing the burning of methane that is currently being released into the atmosphere (i.e. flaring instead of venting/leaking).</v>
      </c>
      <c r="Q982" s="358" t="str">
        <f>IF(ISBLANK(INDEX('Policy Characteristics'!K:K,MATCH($C982,'Policy Characteristics'!$C:$C,0))),"",INDEX('Policy Characteristics'!K:K,MATCH($C982,'Policy Characteristics'!$C:$C,0)))</f>
        <v>industry-ag-main.html#methane-destr</v>
      </c>
      <c r="R982" s="358" t="str">
        <f>IF(ISBLANK(INDEX('Policy Characteristics'!L:L,MATCH($C982,'Policy Characteristics'!$C:$C,0))),"",INDEX('Policy Characteristics'!L:L,MATCH($C982,'Policy Characteristics'!$C:$C,0)))</f>
        <v>methane-destruction.html</v>
      </c>
    </row>
    <row r="983" spans="1:18" x14ac:dyDescent="0.35">
      <c r="A983" s="358" t="str">
        <f>IF(ISBLANK(INDEX('Policy Characteristics'!A:A,MATCH($C983,'Policy Characteristics'!$C:$C,0))),"",INDEX('Policy Characteristics'!A:A,MATCH($C983,'Policy Characteristics'!$C:$C,0)))</f>
        <v>Industry</v>
      </c>
      <c r="B983" s="383" t="str">
        <f>IF(ISBLANK(INDEX('Policy Characteristics'!B:B,MATCH($C983,'Policy Characteristics'!$C:$C,0))),"",INDEX('Policy Characteristics'!B:B,MATCH($C983,'Policy Characteristics'!$C:$C,0)))</f>
        <v>N2O Abatement</v>
      </c>
      <c r="C983" s="4" t="s">
        <v>3424</v>
      </c>
      <c r="D983" s="53"/>
      <c r="E983" s="53"/>
      <c r="F983" s="195"/>
      <c r="G983" s="53"/>
      <c r="H983" s="54">
        <v>1562</v>
      </c>
      <c r="I983" s="53" t="s">
        <v>45</v>
      </c>
      <c r="J983" s="360" t="str">
        <f>IF(ISBLANK(INDEX('Policy Characteristics'!D:D,MATCH($C983,'Policy Characteristics'!$C:$C,0))),"",INDEX('Policy Characteristics'!D:D,MATCH($C983,'Policy Characteristics'!$C:$C,0)))</f>
        <v>N2O Abatement</v>
      </c>
      <c r="K983" s="358" t="str">
        <f>IF(ISBLANK(INDEX('Policy Characteristics'!E:E,MATCH($C983,'Policy Characteristics'!$C:$C,0))),"",INDEX('Policy Characteristics'!E:E,MATCH($C983,'Policy Characteristics'!$C:$C,0)))</f>
        <v>indst N2O abatement</v>
      </c>
      <c r="L983" s="380">
        <f>IF(ISBLANK(INDEX('Policy Characteristics'!F:F,MATCH($C983,'Policy Characteristics'!$C:$C,0))),"",INDEX('Policy Characteristics'!F:F,MATCH($C983,'Policy Characteristics'!$C:$C,0)))</f>
        <v>0</v>
      </c>
      <c r="M983" s="380">
        <f>IF(ISBLANK(INDEX('Policy Characteristics'!G:G,MATCH($C983,'Policy Characteristics'!$C:$C,0))),"",INDEX('Policy Characteristics'!G:G,MATCH($C983,'Policy Characteristics'!$C:$C,0)))</f>
        <v>1</v>
      </c>
      <c r="N983" s="380">
        <f>IF(ISBLANK(INDEX('Policy Characteristics'!H:H,MATCH($C983,'Policy Characteristics'!$C:$C,0))),"",INDEX('Policy Characteristics'!H:H,MATCH($C983,'Policy Characteristics'!$C:$C,0)))</f>
        <v>0.01</v>
      </c>
      <c r="O983" s="358" t="str">
        <f>IF(ISBLANK(INDEX('Policy Characteristics'!I:I,MATCH($C983,'Policy Characteristics'!$C:$C,0))),"",INDEX('Policy Characteristics'!I:I,MATCH($C983,'Policy Characteristics'!$C:$C,0)))</f>
        <v>% of potential achieved</v>
      </c>
      <c r="P983" s="358" t="str">
        <f>IF(ISBLANK(INDEX('Policy Characteristics'!J:J,MATCH($C983,'Policy Characteristics'!$C:$C,0))),"",INDEX('Policy Characteristics'!J:J,MATCH($C983,'Policy Characteristics'!$C:$C,0)))</f>
        <v>**Description:** This policy reduces nitrous oxide (N2O) process emissions from the chemicals industry (primarily from the production of nitric acid and adipic acid) by destroying the N2O rather than venting it to the atmosphere.</v>
      </c>
      <c r="Q983" s="358" t="str">
        <f>IF(ISBLANK(INDEX('Policy Characteristics'!K:K,MATCH($C983,'Policy Characteristics'!$C:$C,0))),"",INDEX('Policy Characteristics'!K:K,MATCH($C983,'Policy Characteristics'!$C:$C,0)))</f>
        <v/>
      </c>
      <c r="R983" s="358" t="str">
        <f>IF(ISBLANK(INDEX('Policy Characteristics'!L:L,MATCH($C983,'Policy Characteristics'!$C:$C,0))),"",INDEX('Policy Characteristics'!L:L,MATCH($C983,'Policy Characteristics'!$C:$C,0)))</f>
        <v/>
      </c>
    </row>
    <row r="984" spans="1:18" x14ac:dyDescent="0.35">
      <c r="A984" s="358" t="str">
        <f>IF(ISBLANK(INDEX('Policy Characteristics'!A:A,MATCH($C984,'Policy Characteristics'!$C:$C,0))),"",INDEX('Policy Characteristics'!A:A,MATCH($C984,'Policy Characteristics'!$C:$C,0)))</f>
        <v>Industry</v>
      </c>
      <c r="B984" s="358" t="str">
        <f>IF(ISBLANK(INDEX('Policy Characteristics'!B:B,MATCH($C984,'Policy Characteristics'!$C:$C,0))),"",INDEX('Policy Characteristics'!B:B,MATCH($C984,'Policy Characteristics'!$C:$C,0)))</f>
        <v>Reduce Fossil Fuel Exports</v>
      </c>
      <c r="C984" s="363" t="s">
        <v>2566</v>
      </c>
      <c r="D984" s="9" t="s">
        <v>479</v>
      </c>
      <c r="E984" s="53"/>
      <c r="F984" s="9" t="s">
        <v>476</v>
      </c>
      <c r="G984" s="53"/>
      <c r="H984" s="54">
        <v>451</v>
      </c>
      <c r="I984" s="53" t="s">
        <v>45</v>
      </c>
      <c r="J984" s="360" t="str">
        <f>IF(ISBLANK(INDEX('Policy Characteristics'!D:D,MATCH($C984,'Policy Characteristics'!$C:$C,0))),"",INDEX('Policy Characteristics'!D:D,MATCH($C984,'Policy Characteristics'!$C:$C,0)))</f>
        <v>Percent Reduction in Fossil Fuel Exports</v>
      </c>
      <c r="K984" s="358" t="str">
        <f>IF(ISBLANK(INDEX('Policy Characteristics'!E:E,MATCH($C984,'Policy Characteristics'!$C:$C,0))),"",INDEX('Policy Characteristics'!E:E,MATCH($C984,'Policy Characteristics'!$C:$C,0)))</f>
        <v>indst reduce fossil fuel exports</v>
      </c>
      <c r="L984" s="380">
        <f>IF(ISBLANK(INDEX('Policy Characteristics'!F:F,MATCH($C984,'Policy Characteristics'!$C:$C,0))),"",INDEX('Policy Characteristics'!F:F,MATCH($C984,'Policy Characteristics'!$C:$C,0)))</f>
        <v>0</v>
      </c>
      <c r="M984" s="380">
        <f>IF(ISBLANK(INDEX('Policy Characteristics'!G:G,MATCH($C984,'Policy Characteristics'!$C:$C,0))),"",INDEX('Policy Characteristics'!G:G,MATCH($C984,'Policy Characteristics'!$C:$C,0)))</f>
        <v>1</v>
      </c>
      <c r="N984" s="380">
        <f>IF(ISBLANK(INDEX('Policy Characteristics'!H:H,MATCH($C984,'Policy Characteristics'!$C:$C,0))),"",INDEX('Policy Characteristics'!H:H,MATCH($C984,'Policy Characteristics'!$C:$C,0)))</f>
        <v>0.01</v>
      </c>
      <c r="O984" s="358" t="str">
        <f>IF(ISBLANK(INDEX('Policy Characteristics'!I:I,MATCH($C984,'Policy Characteristics'!$C:$C,0))),"",INDEX('Policy Characteristics'!I:I,MATCH($C984,'Policy Characteristics'!$C:$C,0)))</f>
        <v>% reduction in exports</v>
      </c>
      <c r="P984" s="358" t="str">
        <f>IF(ISBLANK(INDEX('Policy Characteristics'!J:J,MATCH($C984,'Policy Characteristics'!$C:$C,0))),"",INDEX('Policy Characteristics'!J:J,MATCH($C984,'Policy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11% of natural gas production, 8% of petroleum gasoline production, 27% of petroleum diesel production, 11% of jet fuel and kerosene production, 12% of crude oil production, 72% of heavy and residual fuel oil production, and 47% of LPG, propane, and butane production.</v>
      </c>
      <c r="Q984" s="358" t="str">
        <f>IF(ISBLANK(INDEX('Policy Characteristics'!K:K,MATCH($C984,'Policy Characteristics'!$C:$C,0))),"",INDEX('Policy Characteristics'!K:K,MATCH($C984,'Policy Characteristics'!$C:$C,0)))</f>
        <v/>
      </c>
      <c r="R984" s="358" t="str">
        <f>IF(ISBLANK(INDEX('Policy Characteristics'!L:L,MATCH($C984,'Policy Characteristics'!$C:$C,0))),"",INDEX('Policy Characteristics'!L:L,MATCH($C984,'Policy Characteristics'!$C:$C,0)))</f>
        <v>reduce-fuel-exports.html</v>
      </c>
    </row>
    <row r="985" spans="1:18" x14ac:dyDescent="0.35">
      <c r="A985" s="358" t="str">
        <f>IF(ISBLANK(INDEX('Policy Characteristics'!A:A,MATCH($C985,'Policy Characteristics'!$C:$C,0))),"",INDEX('Policy Characteristics'!A:A,MATCH($C985,'Policy Characteristics'!$C:$C,0)))</f>
        <v>Industry</v>
      </c>
      <c r="B985" s="358" t="str">
        <f>IF(ISBLANK(INDEX('Policy Characteristics'!B:B,MATCH($C985,'Policy Characteristics'!$C:$C,0))),"",INDEX('Policy Characteristics'!B:B,MATCH($C985,'Policy Characteristics'!$C:$C,0)))</f>
        <v>Reduce Fossil Fuel Exports</v>
      </c>
      <c r="C985" s="362" t="str">
        <f t="shared" ref="C985:C992" si="45">C$984</f>
        <v>Percent Reduction in Fossil Fuel Exports</v>
      </c>
      <c r="D985" s="9" t="s">
        <v>48</v>
      </c>
      <c r="E985" s="53"/>
      <c r="F985" s="9" t="s">
        <v>91</v>
      </c>
      <c r="G985" s="53"/>
      <c r="H985" s="54">
        <v>452</v>
      </c>
      <c r="I985" s="53" t="s">
        <v>45</v>
      </c>
      <c r="J985" s="360" t="str">
        <f>IF(ISBLANK(INDEX('Policy Characteristics'!D:D,MATCH($C985,'Policy Characteristics'!$C:$C,0))),"",INDEX('Policy Characteristics'!D:D,MATCH($C985,'Policy Characteristics'!$C:$C,0)))</f>
        <v>Percent Reduction in Fossil Fuel Exports</v>
      </c>
      <c r="K985" s="358" t="str">
        <f>IF(ISBLANK(INDEX('Policy Characteristics'!E:E,MATCH($C985,'Policy Characteristics'!$C:$C,0))),"",INDEX('Policy Characteristics'!E:E,MATCH($C985,'Policy Characteristics'!$C:$C,0)))</f>
        <v>indst reduce fossil fuel exports</v>
      </c>
      <c r="L985" s="380">
        <f>IF(ISBLANK(INDEX('Policy Characteristics'!F:F,MATCH($C985,'Policy Characteristics'!$C:$C,0))),"",INDEX('Policy Characteristics'!F:F,MATCH($C985,'Policy Characteristics'!$C:$C,0)))</f>
        <v>0</v>
      </c>
      <c r="M985" s="380">
        <f>IF(ISBLANK(INDEX('Policy Characteristics'!G:G,MATCH($C985,'Policy Characteristics'!$C:$C,0))),"",INDEX('Policy Characteristics'!G:G,MATCH($C985,'Policy Characteristics'!$C:$C,0)))</f>
        <v>1</v>
      </c>
      <c r="N985" s="380">
        <f>IF(ISBLANK(INDEX('Policy Characteristics'!H:H,MATCH($C985,'Policy Characteristics'!$C:$C,0))),"",INDEX('Policy Characteristics'!H:H,MATCH($C985,'Policy Characteristics'!$C:$C,0)))</f>
        <v>0.01</v>
      </c>
      <c r="O985" s="358" t="str">
        <f>IF(ISBLANK(INDEX('Policy Characteristics'!I:I,MATCH($C985,'Policy Characteristics'!$C:$C,0))),"",INDEX('Policy Characteristics'!I:I,MATCH($C985,'Policy Characteristics'!$C:$C,0)))</f>
        <v>% reduction in exports</v>
      </c>
      <c r="P985" s="358" t="str">
        <f>IF(ISBLANK(INDEX('Policy Characteristics'!J:J,MATCH($C985,'Policy Characteristics'!$C:$C,0))),"",INDEX('Policy Characteristics'!J:J,MATCH($C985,'Policy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11% of natural gas production, 8% of petroleum gasoline production, 27% of petroleum diesel production, 11% of jet fuel and kerosene production, 12% of crude oil production, 72% of heavy and residual fuel oil production, and 47% of LPG, propane, and butane production.</v>
      </c>
      <c r="Q985" s="358" t="str">
        <f>IF(ISBLANK(INDEX('Policy Characteristics'!K:K,MATCH($C985,'Policy Characteristics'!$C:$C,0))),"",INDEX('Policy Characteristics'!K:K,MATCH($C985,'Policy Characteristics'!$C:$C,0)))</f>
        <v/>
      </c>
      <c r="R985" s="358" t="str">
        <f>IF(ISBLANK(INDEX('Policy Characteristics'!L:L,MATCH($C985,'Policy Characteristics'!$C:$C,0))),"",INDEX('Policy Characteristics'!L:L,MATCH($C985,'Policy Characteristics'!$C:$C,0)))</f>
        <v>reduce-fuel-exports.html</v>
      </c>
    </row>
    <row r="986" spans="1:18" x14ac:dyDescent="0.35">
      <c r="A986" s="358" t="str">
        <f>IF(ISBLANK(INDEX('Policy Characteristics'!A:A,MATCH($C986,'Policy Characteristics'!$C:$C,0))),"",INDEX('Policy Characteristics'!A:A,MATCH($C986,'Policy Characteristics'!$C:$C,0)))</f>
        <v>Industry</v>
      </c>
      <c r="B986" s="358" t="str">
        <f>IF(ISBLANK(INDEX('Policy Characteristics'!B:B,MATCH($C986,'Policy Characteristics'!$C:$C,0))),"",INDEX('Policy Characteristics'!B:B,MATCH($C986,'Policy Characteristics'!$C:$C,0)))</f>
        <v>Reduce Fossil Fuel Exports</v>
      </c>
      <c r="C986" s="362" t="str">
        <f t="shared" si="45"/>
        <v>Percent Reduction in Fossil Fuel Exports</v>
      </c>
      <c r="D986" s="9" t="s">
        <v>55</v>
      </c>
      <c r="E986" s="53"/>
      <c r="F986" s="9" t="s">
        <v>99</v>
      </c>
      <c r="G986" s="53"/>
      <c r="H986" s="54">
        <v>453</v>
      </c>
      <c r="I986" s="53" t="s">
        <v>45</v>
      </c>
      <c r="J986" s="360" t="str">
        <f>IF(ISBLANK(INDEX('Policy Characteristics'!D:D,MATCH($C986,'Policy Characteristics'!$C:$C,0))),"",INDEX('Policy Characteristics'!D:D,MATCH($C986,'Policy Characteristics'!$C:$C,0)))</f>
        <v>Percent Reduction in Fossil Fuel Exports</v>
      </c>
      <c r="K986" s="358" t="str">
        <f>IF(ISBLANK(INDEX('Policy Characteristics'!E:E,MATCH($C986,'Policy Characteristics'!$C:$C,0))),"",INDEX('Policy Characteristics'!E:E,MATCH($C986,'Policy Characteristics'!$C:$C,0)))</f>
        <v>indst reduce fossil fuel exports</v>
      </c>
      <c r="L986" s="380">
        <f>IF(ISBLANK(INDEX('Policy Characteristics'!F:F,MATCH($C986,'Policy Characteristics'!$C:$C,0))),"",INDEX('Policy Characteristics'!F:F,MATCH($C986,'Policy Characteristics'!$C:$C,0)))</f>
        <v>0</v>
      </c>
      <c r="M986" s="380">
        <f>IF(ISBLANK(INDEX('Policy Characteristics'!G:G,MATCH($C986,'Policy Characteristics'!$C:$C,0))),"",INDEX('Policy Characteristics'!G:G,MATCH($C986,'Policy Characteristics'!$C:$C,0)))</f>
        <v>1</v>
      </c>
      <c r="N986" s="380">
        <f>IF(ISBLANK(INDEX('Policy Characteristics'!H:H,MATCH($C986,'Policy Characteristics'!$C:$C,0))),"",INDEX('Policy Characteristics'!H:H,MATCH($C986,'Policy Characteristics'!$C:$C,0)))</f>
        <v>0.01</v>
      </c>
      <c r="O986" s="358" t="str">
        <f>IF(ISBLANK(INDEX('Policy Characteristics'!I:I,MATCH($C986,'Policy Characteristics'!$C:$C,0))),"",INDEX('Policy Characteristics'!I:I,MATCH($C986,'Policy Characteristics'!$C:$C,0)))</f>
        <v>% reduction in exports</v>
      </c>
      <c r="P986" s="358" t="str">
        <f>IF(ISBLANK(INDEX('Policy Characteristics'!J:J,MATCH($C986,'Policy Characteristics'!$C:$C,0))),"",INDEX('Policy Characteristics'!J:J,MATCH($C986,'Policy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11% of natural gas production, 8% of petroleum gasoline production, 27% of petroleum diesel production, 11% of jet fuel and kerosene production, 12% of crude oil production, 72% of heavy and residual fuel oil production, and 47% of LPG, propane, and butane production.</v>
      </c>
      <c r="Q986" s="358" t="str">
        <f>IF(ISBLANK(INDEX('Policy Characteristics'!K:K,MATCH($C986,'Policy Characteristics'!$C:$C,0))),"",INDEX('Policy Characteristics'!K:K,MATCH($C986,'Policy Characteristics'!$C:$C,0)))</f>
        <v/>
      </c>
      <c r="R986" s="358" t="str">
        <f>IF(ISBLANK(INDEX('Policy Characteristics'!L:L,MATCH($C986,'Policy Characteristics'!$C:$C,0))),"",INDEX('Policy Characteristics'!L:L,MATCH($C986,'Policy Characteristics'!$C:$C,0)))</f>
        <v>reduce-fuel-exports.html</v>
      </c>
    </row>
    <row r="987" spans="1:18" x14ac:dyDescent="0.35">
      <c r="A987" s="358" t="str">
        <f>IF(ISBLANK(INDEX('Policy Characteristics'!A:A,MATCH($C987,'Policy Characteristics'!$C:$C,0))),"",INDEX('Policy Characteristics'!A:A,MATCH($C987,'Policy Characteristics'!$C:$C,0)))</f>
        <v>Industry</v>
      </c>
      <c r="B987" s="358" t="str">
        <f>IF(ISBLANK(INDEX('Policy Characteristics'!B:B,MATCH($C987,'Policy Characteristics'!$C:$C,0))),"",INDEX('Policy Characteristics'!B:B,MATCH($C987,'Policy Characteristics'!$C:$C,0)))</f>
        <v>Reduce Fossil Fuel Exports</v>
      </c>
      <c r="C987" s="362" t="str">
        <f t="shared" si="45"/>
        <v>Percent Reduction in Fossil Fuel Exports</v>
      </c>
      <c r="D987" s="9" t="s">
        <v>56</v>
      </c>
      <c r="E987" s="53"/>
      <c r="F987" s="9" t="s">
        <v>100</v>
      </c>
      <c r="G987" s="53"/>
      <c r="H987" s="54">
        <v>454</v>
      </c>
      <c r="I987" s="53" t="s">
        <v>45</v>
      </c>
      <c r="J987" s="360" t="str">
        <f>IF(ISBLANK(INDEX('Policy Characteristics'!D:D,MATCH($C987,'Policy Characteristics'!$C:$C,0))),"",INDEX('Policy Characteristics'!D:D,MATCH($C987,'Policy Characteristics'!$C:$C,0)))</f>
        <v>Percent Reduction in Fossil Fuel Exports</v>
      </c>
      <c r="K987" s="358" t="str">
        <f>IF(ISBLANK(INDEX('Policy Characteristics'!E:E,MATCH($C987,'Policy Characteristics'!$C:$C,0))),"",INDEX('Policy Characteristics'!E:E,MATCH($C987,'Policy Characteristics'!$C:$C,0)))</f>
        <v>indst reduce fossil fuel exports</v>
      </c>
      <c r="L987" s="380">
        <f>IF(ISBLANK(INDEX('Policy Characteristics'!F:F,MATCH($C987,'Policy Characteristics'!$C:$C,0))),"",INDEX('Policy Characteristics'!F:F,MATCH($C987,'Policy Characteristics'!$C:$C,0)))</f>
        <v>0</v>
      </c>
      <c r="M987" s="380">
        <f>IF(ISBLANK(INDEX('Policy Characteristics'!G:G,MATCH($C987,'Policy Characteristics'!$C:$C,0))),"",INDEX('Policy Characteristics'!G:G,MATCH($C987,'Policy Characteristics'!$C:$C,0)))</f>
        <v>1</v>
      </c>
      <c r="N987" s="380">
        <f>IF(ISBLANK(INDEX('Policy Characteristics'!H:H,MATCH($C987,'Policy Characteristics'!$C:$C,0))),"",INDEX('Policy Characteristics'!H:H,MATCH($C987,'Policy Characteristics'!$C:$C,0)))</f>
        <v>0.01</v>
      </c>
      <c r="O987" s="358" t="str">
        <f>IF(ISBLANK(INDEX('Policy Characteristics'!I:I,MATCH($C987,'Policy Characteristics'!$C:$C,0))),"",INDEX('Policy Characteristics'!I:I,MATCH($C987,'Policy Characteristics'!$C:$C,0)))</f>
        <v>% reduction in exports</v>
      </c>
      <c r="P987" s="358" t="str">
        <f>IF(ISBLANK(INDEX('Policy Characteristics'!J:J,MATCH($C987,'Policy Characteristics'!$C:$C,0))),"",INDEX('Policy Characteristics'!J:J,MATCH($C987,'Policy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11% of natural gas production, 8% of petroleum gasoline production, 27% of petroleum diesel production, 11% of jet fuel and kerosene production, 12% of crude oil production, 72% of heavy and residual fuel oil production, and 47% of LPG, propane, and butane production.</v>
      </c>
      <c r="Q987" s="358" t="str">
        <f>IF(ISBLANK(INDEX('Policy Characteristics'!K:K,MATCH($C987,'Policy Characteristics'!$C:$C,0))),"",INDEX('Policy Characteristics'!K:K,MATCH($C987,'Policy Characteristics'!$C:$C,0)))</f>
        <v/>
      </c>
      <c r="R987" s="358" t="str">
        <f>IF(ISBLANK(INDEX('Policy Characteristics'!L:L,MATCH($C987,'Policy Characteristics'!$C:$C,0))),"",INDEX('Policy Characteristics'!L:L,MATCH($C987,'Policy Characteristics'!$C:$C,0)))</f>
        <v>reduce-fuel-exports.html</v>
      </c>
    </row>
    <row r="988" spans="1:18" x14ac:dyDescent="0.35">
      <c r="A988" s="358" t="str">
        <f>IF(ISBLANK(INDEX('Policy Characteristics'!A:A,MATCH($C988,'Policy Characteristics'!$C:$C,0))),"",INDEX('Policy Characteristics'!A:A,MATCH($C988,'Policy Characteristics'!$C:$C,0)))</f>
        <v>Industry</v>
      </c>
      <c r="B988" s="358" t="str">
        <f>IF(ISBLANK(INDEX('Policy Characteristics'!B:B,MATCH($C988,'Policy Characteristics'!$C:$C,0))),"",INDEX('Policy Characteristics'!B:B,MATCH($C988,'Policy Characteristics'!$C:$C,0)))</f>
        <v>Reduce Fossil Fuel Exports</v>
      </c>
      <c r="C988" s="362" t="str">
        <f t="shared" si="45"/>
        <v>Percent Reduction in Fossil Fuel Exports</v>
      </c>
      <c r="D988" s="9" t="s">
        <v>2547</v>
      </c>
      <c r="E988" s="53"/>
      <c r="F988" s="9" t="s">
        <v>2548</v>
      </c>
      <c r="G988" s="53"/>
      <c r="H988" s="54">
        <v>455</v>
      </c>
      <c r="I988" s="53" t="s">
        <v>45</v>
      </c>
      <c r="J988" s="360" t="str">
        <f>IF(ISBLANK(INDEX('Policy Characteristics'!D:D,MATCH($C988,'Policy Characteristics'!$C:$C,0))),"",INDEX('Policy Characteristics'!D:D,MATCH($C988,'Policy Characteristics'!$C:$C,0)))</f>
        <v>Percent Reduction in Fossil Fuel Exports</v>
      </c>
      <c r="K988" s="358" t="str">
        <f>IF(ISBLANK(INDEX('Policy Characteristics'!E:E,MATCH($C988,'Policy Characteristics'!$C:$C,0))),"",INDEX('Policy Characteristics'!E:E,MATCH($C988,'Policy Characteristics'!$C:$C,0)))</f>
        <v>indst reduce fossil fuel exports</v>
      </c>
      <c r="L988" s="380">
        <f>IF(ISBLANK(INDEX('Policy Characteristics'!F:F,MATCH($C988,'Policy Characteristics'!$C:$C,0))),"",INDEX('Policy Characteristics'!F:F,MATCH($C988,'Policy Characteristics'!$C:$C,0)))</f>
        <v>0</v>
      </c>
      <c r="M988" s="380">
        <f>IF(ISBLANK(INDEX('Policy Characteristics'!G:G,MATCH($C988,'Policy Characteristics'!$C:$C,0))),"",INDEX('Policy Characteristics'!G:G,MATCH($C988,'Policy Characteristics'!$C:$C,0)))</f>
        <v>1</v>
      </c>
      <c r="N988" s="380">
        <f>IF(ISBLANK(INDEX('Policy Characteristics'!H:H,MATCH($C988,'Policy Characteristics'!$C:$C,0))),"",INDEX('Policy Characteristics'!H:H,MATCH($C988,'Policy Characteristics'!$C:$C,0)))</f>
        <v>0.01</v>
      </c>
      <c r="O988" s="358" t="str">
        <f>IF(ISBLANK(INDEX('Policy Characteristics'!I:I,MATCH($C988,'Policy Characteristics'!$C:$C,0))),"",INDEX('Policy Characteristics'!I:I,MATCH($C988,'Policy Characteristics'!$C:$C,0)))</f>
        <v>% reduction in exports</v>
      </c>
      <c r="P988" s="358" t="str">
        <f>IF(ISBLANK(INDEX('Policy Characteristics'!J:J,MATCH($C988,'Policy Characteristics'!$C:$C,0))),"",INDEX('Policy Characteristics'!J:J,MATCH($C988,'Policy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11% of natural gas production, 8% of petroleum gasoline production, 27% of petroleum diesel production, 11% of jet fuel and kerosene production, 12% of crude oil production, 72% of heavy and residual fuel oil production, and 47% of LPG, propane, and butane production.</v>
      </c>
      <c r="Q988" s="358" t="str">
        <f>IF(ISBLANK(INDEX('Policy Characteristics'!K:K,MATCH($C988,'Policy Characteristics'!$C:$C,0))),"",INDEX('Policy Characteristics'!K:K,MATCH($C988,'Policy Characteristics'!$C:$C,0)))</f>
        <v/>
      </c>
      <c r="R988" s="358" t="str">
        <f>IF(ISBLANK(INDEX('Policy Characteristics'!L:L,MATCH($C988,'Policy Characteristics'!$C:$C,0))),"",INDEX('Policy Characteristics'!L:L,MATCH($C988,'Policy Characteristics'!$C:$C,0)))</f>
        <v>reduce-fuel-exports.html</v>
      </c>
    </row>
    <row r="989" spans="1:18" x14ac:dyDescent="0.35">
      <c r="A989" s="358" t="str">
        <f>IF(ISBLANK(INDEX('Policy Characteristics'!A:A,MATCH($C989,'Policy Characteristics'!$C:$C,0))),"",INDEX('Policy Characteristics'!A:A,MATCH($C989,'Policy Characteristics'!$C:$C,0)))</f>
        <v>Industry</v>
      </c>
      <c r="B989" s="358" t="str">
        <f>IF(ISBLANK(INDEX('Policy Characteristics'!B:B,MATCH($C989,'Policy Characteristics'!$C:$C,0))),"",INDEX('Policy Characteristics'!B:B,MATCH($C989,'Policy Characteristics'!$C:$C,0)))</f>
        <v>Reduce Fossil Fuel Exports</v>
      </c>
      <c r="C989" s="362" t="str">
        <f t="shared" si="45"/>
        <v>Percent Reduction in Fossil Fuel Exports</v>
      </c>
      <c r="D989" s="9" t="s">
        <v>472</v>
      </c>
      <c r="E989" s="53"/>
      <c r="F989" s="9" t="s">
        <v>473</v>
      </c>
      <c r="G989" s="53"/>
      <c r="H989" s="54">
        <v>456</v>
      </c>
      <c r="I989" s="9" t="s">
        <v>46</v>
      </c>
      <c r="J989" s="360" t="str">
        <f>IF(ISBLANK(INDEX('Policy Characteristics'!D:D,MATCH($C989,'Policy Characteristics'!$C:$C,0))),"",INDEX('Policy Characteristics'!D:D,MATCH($C989,'Policy Characteristics'!$C:$C,0)))</f>
        <v>Percent Reduction in Fossil Fuel Exports</v>
      </c>
      <c r="K989" s="358" t="str">
        <f>IF(ISBLANK(INDEX('Policy Characteristics'!E:E,MATCH($C989,'Policy Characteristics'!$C:$C,0))),"",INDEX('Policy Characteristics'!E:E,MATCH($C989,'Policy Characteristics'!$C:$C,0)))</f>
        <v>indst reduce fossil fuel exports</v>
      </c>
      <c r="L989" s="380">
        <f>IF(ISBLANK(INDEX('Policy Characteristics'!F:F,MATCH($C989,'Policy Characteristics'!$C:$C,0))),"",INDEX('Policy Characteristics'!F:F,MATCH($C989,'Policy Characteristics'!$C:$C,0)))</f>
        <v>0</v>
      </c>
      <c r="M989" s="380">
        <f>IF(ISBLANK(INDEX('Policy Characteristics'!G:G,MATCH($C989,'Policy Characteristics'!$C:$C,0))),"",INDEX('Policy Characteristics'!G:G,MATCH($C989,'Policy Characteristics'!$C:$C,0)))</f>
        <v>1</v>
      </c>
      <c r="N989" s="380">
        <f>IF(ISBLANK(INDEX('Policy Characteristics'!H:H,MATCH($C989,'Policy Characteristics'!$C:$C,0))),"",INDEX('Policy Characteristics'!H:H,MATCH($C989,'Policy Characteristics'!$C:$C,0)))</f>
        <v>0.01</v>
      </c>
      <c r="O989" s="358" t="str">
        <f>IF(ISBLANK(INDEX('Policy Characteristics'!I:I,MATCH($C989,'Policy Characteristics'!$C:$C,0))),"",INDEX('Policy Characteristics'!I:I,MATCH($C989,'Policy Characteristics'!$C:$C,0)))</f>
        <v>% reduction in exports</v>
      </c>
      <c r="P989" s="358" t="str">
        <f>IF(ISBLANK(INDEX('Policy Characteristics'!J:J,MATCH($C989,'Policy Characteristics'!$C:$C,0))),"",INDEX('Policy Characteristics'!J:J,MATCH($C989,'Policy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11% of natural gas production, 8% of petroleum gasoline production, 27% of petroleum diesel production, 11% of jet fuel and kerosene production, 12% of crude oil production, 72% of heavy and residual fuel oil production, and 47% of LPG, propane, and butane production.</v>
      </c>
      <c r="Q989" s="358" t="str">
        <f>IF(ISBLANK(INDEX('Policy Characteristics'!K:K,MATCH($C989,'Policy Characteristics'!$C:$C,0))),"",INDEX('Policy Characteristics'!K:K,MATCH($C989,'Policy Characteristics'!$C:$C,0)))</f>
        <v/>
      </c>
      <c r="R989" s="358" t="str">
        <f>IF(ISBLANK(INDEX('Policy Characteristics'!L:L,MATCH($C989,'Policy Characteristics'!$C:$C,0))),"",INDEX('Policy Characteristics'!L:L,MATCH($C989,'Policy Characteristics'!$C:$C,0)))</f>
        <v>reduce-fuel-exports.html</v>
      </c>
    </row>
    <row r="990" spans="1:18" x14ac:dyDescent="0.35">
      <c r="A990" s="358" t="str">
        <f>IF(ISBLANK(INDEX('Policy Characteristics'!A:A,MATCH($C990,'Policy Characteristics'!$C:$C,0))),"",INDEX('Policy Characteristics'!A:A,MATCH($C990,'Policy Characteristics'!$C:$C,0)))</f>
        <v>Industry</v>
      </c>
      <c r="B990" s="358" t="str">
        <f>IF(ISBLANK(INDEX('Policy Characteristics'!B:B,MATCH($C990,'Policy Characteristics'!$C:$C,0))),"",INDEX('Policy Characteristics'!B:B,MATCH($C990,'Policy Characteristics'!$C:$C,0)))</f>
        <v>Reduce Fossil Fuel Exports</v>
      </c>
      <c r="C990" s="362" t="str">
        <f t="shared" si="45"/>
        <v>Percent Reduction in Fossil Fuel Exports</v>
      </c>
      <c r="D990" s="9" t="s">
        <v>2539</v>
      </c>
      <c r="E990" s="53"/>
      <c r="F990" s="9" t="s">
        <v>2543</v>
      </c>
      <c r="G990" s="53"/>
      <c r="H990" s="54">
        <v>457</v>
      </c>
      <c r="I990" s="53" t="s">
        <v>45</v>
      </c>
      <c r="J990" s="360" t="str">
        <f>IF(ISBLANK(INDEX('Policy Characteristics'!D:D,MATCH($C990,'Policy Characteristics'!$C:$C,0))),"",INDEX('Policy Characteristics'!D:D,MATCH($C990,'Policy Characteristics'!$C:$C,0)))</f>
        <v>Percent Reduction in Fossil Fuel Exports</v>
      </c>
      <c r="K990" s="358" t="str">
        <f>IF(ISBLANK(INDEX('Policy Characteristics'!E:E,MATCH($C990,'Policy Characteristics'!$C:$C,0))),"",INDEX('Policy Characteristics'!E:E,MATCH($C990,'Policy Characteristics'!$C:$C,0)))</f>
        <v>indst reduce fossil fuel exports</v>
      </c>
      <c r="L990" s="380">
        <f>IF(ISBLANK(INDEX('Policy Characteristics'!F:F,MATCH($C990,'Policy Characteristics'!$C:$C,0))),"",INDEX('Policy Characteristics'!F:F,MATCH($C990,'Policy Characteristics'!$C:$C,0)))</f>
        <v>0</v>
      </c>
      <c r="M990" s="380">
        <f>IF(ISBLANK(INDEX('Policy Characteristics'!G:G,MATCH($C990,'Policy Characteristics'!$C:$C,0))),"",INDEX('Policy Characteristics'!G:G,MATCH($C990,'Policy Characteristics'!$C:$C,0)))</f>
        <v>1</v>
      </c>
      <c r="N990" s="380">
        <f>IF(ISBLANK(INDEX('Policy Characteristics'!H:H,MATCH($C990,'Policy Characteristics'!$C:$C,0))),"",INDEX('Policy Characteristics'!H:H,MATCH($C990,'Policy Characteristics'!$C:$C,0)))</f>
        <v>0.01</v>
      </c>
      <c r="O990" s="358" t="str">
        <f>IF(ISBLANK(INDEX('Policy Characteristics'!I:I,MATCH($C990,'Policy Characteristics'!$C:$C,0))),"",INDEX('Policy Characteristics'!I:I,MATCH($C990,'Policy Characteristics'!$C:$C,0)))</f>
        <v>% reduction in exports</v>
      </c>
      <c r="P990" s="358" t="str">
        <f>IF(ISBLANK(INDEX('Policy Characteristics'!J:J,MATCH($C990,'Policy Characteristics'!$C:$C,0))),"",INDEX('Policy Characteristics'!J:J,MATCH($C990,'Policy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11% of natural gas production, 8% of petroleum gasoline production, 27% of petroleum diesel production, 11% of jet fuel and kerosene production, 12% of crude oil production, 72% of heavy and residual fuel oil production, and 47% of LPG, propane, and butane production.</v>
      </c>
      <c r="Q990" s="358" t="str">
        <f>IF(ISBLANK(INDEX('Policy Characteristics'!K:K,MATCH($C990,'Policy Characteristics'!$C:$C,0))),"",INDEX('Policy Characteristics'!K:K,MATCH($C990,'Policy Characteristics'!$C:$C,0)))</f>
        <v/>
      </c>
      <c r="R990" s="358" t="str">
        <f>IF(ISBLANK(INDEX('Policy Characteristics'!L:L,MATCH($C990,'Policy Characteristics'!$C:$C,0))),"",INDEX('Policy Characteristics'!L:L,MATCH($C990,'Policy Characteristics'!$C:$C,0)))</f>
        <v>reduce-fuel-exports.html</v>
      </c>
    </row>
    <row r="991" spans="1:18" x14ac:dyDescent="0.35">
      <c r="A991" s="358" t="str">
        <f>IF(ISBLANK(INDEX('Policy Characteristics'!A:A,MATCH($C991,'Policy Characteristics'!$C:$C,0))),"",INDEX('Policy Characteristics'!A:A,MATCH($C991,'Policy Characteristics'!$C:$C,0)))</f>
        <v>Industry</v>
      </c>
      <c r="B991" s="358" t="str">
        <f>IF(ISBLANK(INDEX('Policy Characteristics'!B:B,MATCH($C991,'Policy Characteristics'!$C:$C,0))),"",INDEX('Policy Characteristics'!B:B,MATCH($C991,'Policy Characteristics'!$C:$C,0)))</f>
        <v>Reduce Fossil Fuel Exports</v>
      </c>
      <c r="C991" s="362" t="str">
        <f t="shared" si="45"/>
        <v>Percent Reduction in Fossil Fuel Exports</v>
      </c>
      <c r="D991" s="9" t="s">
        <v>2549</v>
      </c>
      <c r="E991" s="53"/>
      <c r="F991" s="9" t="s">
        <v>2550</v>
      </c>
      <c r="G991" s="53"/>
      <c r="H991" s="54">
        <v>458</v>
      </c>
      <c r="I991" s="53" t="s">
        <v>45</v>
      </c>
      <c r="J991" s="360" t="str">
        <f>IF(ISBLANK(INDEX('Policy Characteristics'!D:D,MATCH($C991,'Policy Characteristics'!$C:$C,0))),"",INDEX('Policy Characteristics'!D:D,MATCH($C991,'Policy Characteristics'!$C:$C,0)))</f>
        <v>Percent Reduction in Fossil Fuel Exports</v>
      </c>
      <c r="K991" s="358" t="str">
        <f>IF(ISBLANK(INDEX('Policy Characteristics'!E:E,MATCH($C991,'Policy Characteristics'!$C:$C,0))),"",INDEX('Policy Characteristics'!E:E,MATCH($C991,'Policy Characteristics'!$C:$C,0)))</f>
        <v>indst reduce fossil fuel exports</v>
      </c>
      <c r="L991" s="380">
        <f>IF(ISBLANK(INDEX('Policy Characteristics'!F:F,MATCH($C991,'Policy Characteristics'!$C:$C,0))),"",INDEX('Policy Characteristics'!F:F,MATCH($C991,'Policy Characteristics'!$C:$C,0)))</f>
        <v>0</v>
      </c>
      <c r="M991" s="380">
        <f>IF(ISBLANK(INDEX('Policy Characteristics'!G:G,MATCH($C991,'Policy Characteristics'!$C:$C,0))),"",INDEX('Policy Characteristics'!G:G,MATCH($C991,'Policy Characteristics'!$C:$C,0)))</f>
        <v>1</v>
      </c>
      <c r="N991" s="380">
        <f>IF(ISBLANK(INDEX('Policy Characteristics'!H:H,MATCH($C991,'Policy Characteristics'!$C:$C,0))),"",INDEX('Policy Characteristics'!H:H,MATCH($C991,'Policy Characteristics'!$C:$C,0)))</f>
        <v>0.01</v>
      </c>
      <c r="O991" s="358" t="str">
        <f>IF(ISBLANK(INDEX('Policy Characteristics'!I:I,MATCH($C991,'Policy Characteristics'!$C:$C,0))),"",INDEX('Policy Characteristics'!I:I,MATCH($C991,'Policy Characteristics'!$C:$C,0)))</f>
        <v>% reduction in exports</v>
      </c>
      <c r="P991" s="358" t="str">
        <f>IF(ISBLANK(INDEX('Policy Characteristics'!J:J,MATCH($C991,'Policy Characteristics'!$C:$C,0))),"",INDEX('Policy Characteristics'!J:J,MATCH($C991,'Policy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11% of natural gas production, 8% of petroleum gasoline production, 27% of petroleum diesel production, 11% of jet fuel and kerosene production, 12% of crude oil production, 72% of heavy and residual fuel oil production, and 47% of LPG, propane, and butane production.</v>
      </c>
      <c r="Q991" s="358" t="str">
        <f>IF(ISBLANK(INDEX('Policy Characteristics'!K:K,MATCH($C991,'Policy Characteristics'!$C:$C,0))),"",INDEX('Policy Characteristics'!K:K,MATCH($C991,'Policy Characteristics'!$C:$C,0)))</f>
        <v/>
      </c>
      <c r="R991" s="358" t="str">
        <f>IF(ISBLANK(INDEX('Policy Characteristics'!L:L,MATCH($C991,'Policy Characteristics'!$C:$C,0))),"",INDEX('Policy Characteristics'!L:L,MATCH($C991,'Policy Characteristics'!$C:$C,0)))</f>
        <v>reduce-fuel-exports.html</v>
      </c>
    </row>
    <row r="992" spans="1:18" x14ac:dyDescent="0.35">
      <c r="A992" s="358" t="str">
        <f>IF(ISBLANK(INDEX('Policy Characteristics'!A:A,MATCH($C992,'Policy Characteristics'!$C:$C,0))),"",INDEX('Policy Characteristics'!A:A,MATCH($C992,'Policy Characteristics'!$C:$C,0)))</f>
        <v>Industry</v>
      </c>
      <c r="B992" s="358" t="str">
        <f>IF(ISBLANK(INDEX('Policy Characteristics'!B:B,MATCH($C992,'Policy Characteristics'!$C:$C,0))),"",INDEX('Policy Characteristics'!B:B,MATCH($C992,'Policy Characteristics'!$C:$C,0)))</f>
        <v>Reduce Fossil Fuel Exports</v>
      </c>
      <c r="C992" s="362" t="str">
        <f t="shared" si="45"/>
        <v>Percent Reduction in Fossil Fuel Exports</v>
      </c>
      <c r="D992" s="9" t="s">
        <v>2540</v>
      </c>
      <c r="E992" s="53"/>
      <c r="F992" s="9" t="s">
        <v>2544</v>
      </c>
      <c r="G992" s="53"/>
      <c r="H992" s="54">
        <v>459</v>
      </c>
      <c r="I992" s="53" t="s">
        <v>45</v>
      </c>
      <c r="J992" s="360" t="str">
        <f>IF(ISBLANK(INDEX('Policy Characteristics'!D:D,MATCH($C992,'Policy Characteristics'!$C:$C,0))),"",INDEX('Policy Characteristics'!D:D,MATCH($C992,'Policy Characteristics'!$C:$C,0)))</f>
        <v>Percent Reduction in Fossil Fuel Exports</v>
      </c>
      <c r="K992" s="358" t="str">
        <f>IF(ISBLANK(INDEX('Policy Characteristics'!E:E,MATCH($C992,'Policy Characteristics'!$C:$C,0))),"",INDEX('Policy Characteristics'!E:E,MATCH($C992,'Policy Characteristics'!$C:$C,0)))</f>
        <v>indst reduce fossil fuel exports</v>
      </c>
      <c r="L992" s="380">
        <f>IF(ISBLANK(INDEX('Policy Characteristics'!F:F,MATCH($C992,'Policy Characteristics'!$C:$C,0))),"",INDEX('Policy Characteristics'!F:F,MATCH($C992,'Policy Characteristics'!$C:$C,0)))</f>
        <v>0</v>
      </c>
      <c r="M992" s="380">
        <f>IF(ISBLANK(INDEX('Policy Characteristics'!G:G,MATCH($C992,'Policy Characteristics'!$C:$C,0))),"",INDEX('Policy Characteristics'!G:G,MATCH($C992,'Policy Characteristics'!$C:$C,0)))</f>
        <v>1</v>
      </c>
      <c r="N992" s="380">
        <f>IF(ISBLANK(INDEX('Policy Characteristics'!H:H,MATCH($C992,'Policy Characteristics'!$C:$C,0))),"",INDEX('Policy Characteristics'!H:H,MATCH($C992,'Policy Characteristics'!$C:$C,0)))</f>
        <v>0.01</v>
      </c>
      <c r="O992" s="358" t="str">
        <f>IF(ISBLANK(INDEX('Policy Characteristics'!I:I,MATCH($C992,'Policy Characteristics'!$C:$C,0))),"",INDEX('Policy Characteristics'!I:I,MATCH($C992,'Policy Characteristics'!$C:$C,0)))</f>
        <v>% reduction in exports</v>
      </c>
      <c r="P992" s="358" t="str">
        <f>IF(ISBLANK(INDEX('Policy Characteristics'!J:J,MATCH($C992,'Policy Characteristics'!$C:$C,0))),"",INDEX('Policy Characteristics'!J:J,MATCH($C992,'Policy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11% of natural gas production, 8% of petroleum gasoline production, 27% of petroleum diesel production, 11% of jet fuel and kerosene production, 12% of crude oil production, 72% of heavy and residual fuel oil production, and 47% of LPG, propane, and butane production.</v>
      </c>
      <c r="Q992" s="358" t="str">
        <f>IF(ISBLANK(INDEX('Policy Characteristics'!K:K,MATCH($C992,'Policy Characteristics'!$C:$C,0))),"",INDEX('Policy Characteristics'!K:K,MATCH($C992,'Policy Characteristics'!$C:$C,0)))</f>
        <v/>
      </c>
      <c r="R992" s="358" t="str">
        <f>IF(ISBLANK(INDEX('Policy Characteristics'!L:L,MATCH($C992,'Policy Characteristics'!$C:$C,0))),"",INDEX('Policy Characteristics'!L:L,MATCH($C992,'Policy Characteristics'!$C:$C,0)))</f>
        <v>reduce-fuel-exports.html</v>
      </c>
    </row>
    <row r="993" spans="1:18" x14ac:dyDescent="0.35">
      <c r="A993" s="358" t="str">
        <f>IF(ISBLANK(INDEX('Policy Characteristics'!A:A,MATCH($C993,'Policy Characteristics'!$C:$C,0))),"",INDEX('Policy Characteristics'!A:A,MATCH($C993,'Policy Characteristics'!$C:$C,0)))</f>
        <v>Agriculture, Land Use, and Forestry</v>
      </c>
      <c r="B993" s="358" t="str">
        <f>IF(ISBLANK(INDEX('Policy Characteristics'!B:B,MATCH($C993,'Policy Characteristics'!$C:$C,0))),"",INDEX('Policy Characteristics'!B:B,MATCH($C993,'Policy Characteristics'!$C:$C,0)))</f>
        <v>Afforestation and Reforestation</v>
      </c>
      <c r="C993" s="363" t="s">
        <v>458</v>
      </c>
      <c r="D993" s="53"/>
      <c r="E993" s="53"/>
      <c r="F993" s="53"/>
      <c r="G993" s="53"/>
      <c r="H993" s="54">
        <v>60</v>
      </c>
      <c r="I993" s="53" t="s">
        <v>45</v>
      </c>
      <c r="J993" s="360" t="str">
        <f>IF(ISBLANK(INDEX('Policy Characteristics'!D:D,MATCH($C993,'Policy Characteristics'!$C:$C,0))),"",INDEX('Policy Characteristics'!D:D,MATCH($C993,'Policy Characteristics'!$C:$C,0)))</f>
        <v>Afforestation and Reforestation</v>
      </c>
      <c r="K993" s="358" t="str">
        <f>IF(ISBLANK(INDEX('Policy Characteristics'!E:E,MATCH($C993,'Policy Characteristics'!$C:$C,0))),"",INDEX('Policy Characteristics'!E:E,MATCH($C993,'Policy Characteristics'!$C:$C,0)))</f>
        <v>land afforestation and reforestation</v>
      </c>
      <c r="L993" s="380">
        <f>IF(ISBLANK(INDEX('Policy Characteristics'!F:F,MATCH($C993,'Policy Characteristics'!$C:$C,0))),"",INDEX('Policy Characteristics'!F:F,MATCH($C993,'Policy Characteristics'!$C:$C,0)))</f>
        <v>0</v>
      </c>
      <c r="M993" s="380">
        <f>IF(ISBLANK(INDEX('Policy Characteristics'!G:G,MATCH($C993,'Policy Characteristics'!$C:$C,0))),"",INDEX('Policy Characteristics'!G:G,MATCH($C993,'Policy Characteristics'!$C:$C,0)))</f>
        <v>1</v>
      </c>
      <c r="N993" s="380">
        <f>IF(ISBLANK(INDEX('Policy Characteristics'!H:H,MATCH($C993,'Policy Characteristics'!$C:$C,0))),"",INDEX('Policy Characteristics'!H:H,MATCH($C993,'Policy Characteristics'!$C:$C,0)))</f>
        <v>0.01</v>
      </c>
      <c r="O993" s="358" t="str">
        <f>IF(ISBLANK(INDEX('Policy Characteristics'!I:I,MATCH($C993,'Policy Characteristics'!$C:$C,0))),"",INDEX('Policy Characteristics'!I:I,MATCH($C993,'Policy Characteristics'!$C:$C,0)))</f>
        <v>% of potential achieved</v>
      </c>
      <c r="P993" s="358" t="str">
        <f>IF(ISBLANK(INDEX('Policy Characteristics'!J:J,MATCH($C993,'Policy Characteristics'!$C:$C,0))),"",INDEX('Policy Characteristics'!J:J,MATCH($C993,'Policy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2 million acres per year in 2050 (roughly equal to 0.1% of the land area of the lower 48 states).</v>
      </c>
      <c r="Q993" s="358" t="str">
        <f>IF(ISBLANK(INDEX('Policy Characteristics'!K:K,MATCH($C993,'Policy Characteristics'!$C:$C,0))),"",INDEX('Policy Characteristics'!K:K,MATCH($C993,'Policy Characteristics'!$C:$C,0)))</f>
        <v>lulucf.html#aff-ref</v>
      </c>
      <c r="R993" s="358" t="str">
        <f>IF(ISBLANK(INDEX('Policy Characteristics'!L:L,MATCH($C993,'Policy Characteristics'!$C:$C,0))),"",INDEX('Policy Characteristics'!L:L,MATCH($C993,'Policy Characteristics'!$C:$C,0)))</f>
        <v>afforestation-and-reforestation.html</v>
      </c>
    </row>
    <row r="994" spans="1:18" x14ac:dyDescent="0.35">
      <c r="A994" s="358" t="str">
        <f>IF(ISBLANK(INDEX('Policy Characteristics'!A:A,MATCH($C994,'Policy Characteristics'!$C:$C,0))),"",INDEX('Policy Characteristics'!A:A,MATCH($C994,'Policy Characteristics'!$C:$C,0)))</f>
        <v>Agriculture, Land Use, and Forestry</v>
      </c>
      <c r="B994" s="358" t="str">
        <f>IF(ISBLANK(INDEX('Policy Characteristics'!B:B,MATCH($C994,'Policy Characteristics'!$C:$C,0))),"",INDEX('Policy Characteristics'!B:B,MATCH($C994,'Policy Characteristics'!$C:$C,0)))</f>
        <v>Avoid Deforestation</v>
      </c>
      <c r="C994" s="363" t="s">
        <v>467</v>
      </c>
      <c r="D994" s="53"/>
      <c r="E994" s="53"/>
      <c r="F994" s="53"/>
      <c r="G994" s="53"/>
      <c r="H994" s="54">
        <v>705</v>
      </c>
      <c r="I994" s="9" t="s">
        <v>46</v>
      </c>
      <c r="J994" s="360" t="str">
        <f>IF(ISBLANK(INDEX('Policy Characteristics'!D:D,MATCH($C994,'Policy Characteristics'!$C:$C,0))),"",INDEX('Policy Characteristics'!D:D,MATCH($C994,'Policy Characteristics'!$C:$C,0)))</f>
        <v>Avoid Deforestation</v>
      </c>
      <c r="K994" s="358" t="str">
        <f>IF(ISBLANK(INDEX('Policy Characteristics'!E:E,MATCH($C994,'Policy Characteristics'!$C:$C,0))),"",INDEX('Policy Characteristics'!E:E,MATCH($C994,'Policy Characteristics'!$C:$C,0)))</f>
        <v>land avoid deforestation</v>
      </c>
      <c r="L994" s="380">
        <f>IF(ISBLANK(INDEX('Policy Characteristics'!F:F,MATCH($C994,'Policy Characteristics'!$C:$C,0))),"",INDEX('Policy Characteristics'!F:F,MATCH($C994,'Policy Characteristics'!$C:$C,0)))</f>
        <v>0</v>
      </c>
      <c r="M994" s="380">
        <f>IF(ISBLANK(INDEX('Policy Characteristics'!G:G,MATCH($C994,'Policy Characteristics'!$C:$C,0))),"",INDEX('Policy Characteristics'!G:G,MATCH($C994,'Policy Characteristics'!$C:$C,0)))</f>
        <v>1</v>
      </c>
      <c r="N994" s="380">
        <f>IF(ISBLANK(INDEX('Policy Characteristics'!H:H,MATCH($C994,'Policy Characteristics'!$C:$C,0))),"",INDEX('Policy Characteristics'!H:H,MATCH($C994,'Policy Characteristics'!$C:$C,0)))</f>
        <v>0.01</v>
      </c>
      <c r="O994" s="358" t="str">
        <f>IF(ISBLANK(INDEX('Policy Characteristics'!I:I,MATCH($C994,'Policy Characteristics'!$C:$C,0))),"",INDEX('Policy Characteristics'!I:I,MATCH($C994,'Policy Characteristics'!$C:$C,0)))</f>
        <v>% of potential achieved</v>
      </c>
      <c r="P994" s="358" t="str">
        <f>IF(ISBLANK(INDEX('Policy Characteristics'!J:J,MATCH($C994,'Policy Characteristics'!$C:$C,0))),"",INDEX('Policy Characteristics'!J:J,MATCH($C994,'Policy Characteristics'!$C:$C,0)))</f>
        <v/>
      </c>
      <c r="Q994" s="358" t="str">
        <f>IF(ISBLANK(INDEX('Policy Characteristics'!K:K,MATCH($C994,'Policy Characteristics'!$C:$C,0))),"",INDEX('Policy Characteristics'!K:K,MATCH($C994,'Policy Characteristics'!$C:$C,0)))</f>
        <v>lulucf.html#avoid-def</v>
      </c>
      <c r="R994" s="358" t="str">
        <f>IF(ISBLANK(INDEX('Policy Characteristics'!L:L,MATCH($C994,'Policy Characteristics'!$C:$C,0))),"",INDEX('Policy Characteristics'!L:L,MATCH($C994,'Policy Characteristics'!$C:$C,0)))</f>
        <v>avoid-deforestation.html</v>
      </c>
    </row>
    <row r="995" spans="1:18" x14ac:dyDescent="0.35">
      <c r="A995" s="358" t="str">
        <f>IF(ISBLANK(INDEX('Policy Characteristics'!A:A,MATCH($C995,'Policy Characteristics'!$C:$C,0))),"",INDEX('Policy Characteristics'!A:A,MATCH($C995,'Policy Characteristics'!$C:$C,0)))</f>
        <v>Agriculture, Land Use, and Forestry</v>
      </c>
      <c r="B995" s="358" t="str">
        <f>IF(ISBLANK(INDEX('Policy Characteristics'!B:B,MATCH($C995,'Policy Characteristics'!$C:$C,0))),"",INDEX('Policy Characteristics'!B:B,MATCH($C995,'Policy Characteristics'!$C:$C,0)))</f>
        <v>Forest Restoration</v>
      </c>
      <c r="C995" s="363" t="s">
        <v>464</v>
      </c>
      <c r="D995" s="53"/>
      <c r="E995" s="53"/>
      <c r="F995" s="53"/>
      <c r="G995" s="53"/>
      <c r="H995" s="54">
        <v>177</v>
      </c>
      <c r="I995" s="9" t="s">
        <v>46</v>
      </c>
      <c r="J995" s="360" t="str">
        <f>IF(ISBLANK(INDEX('Policy Characteristics'!D:D,MATCH($C995,'Policy Characteristics'!$C:$C,0))),"",INDEX('Policy Characteristics'!D:D,MATCH($C995,'Policy Characteristics'!$C:$C,0)))</f>
        <v>Forest Restoration</v>
      </c>
      <c r="K995" s="358" t="str">
        <f>IF(ISBLANK(INDEX('Policy Characteristics'!E:E,MATCH($C995,'Policy Characteristics'!$C:$C,0))),"",INDEX('Policy Characteristics'!E:E,MATCH($C995,'Policy Characteristics'!$C:$C,0)))</f>
        <v>land forest restoration</v>
      </c>
      <c r="L995" s="380">
        <f>IF(ISBLANK(INDEX('Policy Characteristics'!F:F,MATCH($C995,'Policy Characteristics'!$C:$C,0))),"",INDEX('Policy Characteristics'!F:F,MATCH($C995,'Policy Characteristics'!$C:$C,0)))</f>
        <v>0</v>
      </c>
      <c r="M995" s="380">
        <f>IF(ISBLANK(INDEX('Policy Characteristics'!G:G,MATCH($C995,'Policy Characteristics'!$C:$C,0))),"",INDEX('Policy Characteristics'!G:G,MATCH($C995,'Policy Characteristics'!$C:$C,0)))</f>
        <v>1</v>
      </c>
      <c r="N995" s="380">
        <f>IF(ISBLANK(INDEX('Policy Characteristics'!H:H,MATCH($C995,'Policy Characteristics'!$C:$C,0))),"",INDEX('Policy Characteristics'!H:H,MATCH($C995,'Policy Characteristics'!$C:$C,0)))</f>
        <v>0.01</v>
      </c>
      <c r="O995" s="358" t="str">
        <f>IF(ISBLANK(INDEX('Policy Characteristics'!I:I,MATCH($C995,'Policy Characteristics'!$C:$C,0))),"",INDEX('Policy Characteristics'!I:I,MATCH($C995,'Policy Characteristics'!$C:$C,0)))</f>
        <v>% of potential achieved</v>
      </c>
      <c r="P995" s="358" t="str">
        <f>IF(ISBLANK(INDEX('Policy Characteristics'!J:J,MATCH($C995,'Policy Characteristics'!$C:$C,0))),"",INDEX('Policy Characteristics'!J:J,MATCH($C995,'Policy Characteristics'!$C:$C,0)))</f>
        <v/>
      </c>
      <c r="Q995" s="358" t="str">
        <f>IF(ISBLANK(INDEX('Policy Characteristics'!K:K,MATCH($C995,'Policy Characteristics'!$C:$C,0))),"",INDEX('Policy Characteristics'!K:K,MATCH($C995,'Policy Characteristics'!$C:$C,0)))</f>
        <v/>
      </c>
      <c r="R995" s="358" t="str">
        <f>IF(ISBLANK(INDEX('Policy Characteristics'!L:L,MATCH($C995,'Policy Characteristics'!$C:$C,0))),"",INDEX('Policy Characteristics'!L:L,MATCH($C995,'Policy Characteristics'!$C:$C,0)))</f>
        <v>forest-restoration.html</v>
      </c>
    </row>
    <row r="996" spans="1:18" x14ac:dyDescent="0.35">
      <c r="A996" s="358" t="str">
        <f>IF(ISBLANK(INDEX('Policy Characteristics'!A:A,MATCH($C996,'Policy Characteristics'!$C:$C,0))),"",INDEX('Policy Characteristics'!A:A,MATCH($C996,'Policy Characteristics'!$C:$C,0)))</f>
        <v>Agriculture, Land Use, and Forestry</v>
      </c>
      <c r="B996" s="358" t="str">
        <f>IF(ISBLANK(INDEX('Policy Characteristics'!B:B,MATCH($C996,'Policy Characteristics'!$C:$C,0))),"",INDEX('Policy Characteristics'!B:B,MATCH($C996,'Policy Characteristics'!$C:$C,0)))</f>
        <v>Forest Set-Asides</v>
      </c>
      <c r="C996" s="363" t="s">
        <v>459</v>
      </c>
      <c r="D996" s="53"/>
      <c r="E996" s="53"/>
      <c r="F996" s="53"/>
      <c r="G996" s="53"/>
      <c r="H996" s="54">
        <v>61</v>
      </c>
      <c r="I996" s="53" t="s">
        <v>45</v>
      </c>
      <c r="J996" s="360" t="str">
        <f>IF(ISBLANK(INDEX('Policy Characteristics'!D:D,MATCH($C996,'Policy Characteristics'!$C:$C,0))),"",INDEX('Policy Characteristics'!D:D,MATCH($C996,'Policy Characteristics'!$C:$C,0)))</f>
        <v>Forest Set-Asides</v>
      </c>
      <c r="K996" s="358" t="str">
        <f>IF(ISBLANK(INDEX('Policy Characteristics'!E:E,MATCH($C996,'Policy Characteristics'!$C:$C,0))),"",INDEX('Policy Characteristics'!E:E,MATCH($C996,'Policy Characteristics'!$C:$C,0)))</f>
        <v>land forest set asides</v>
      </c>
      <c r="L996" s="380">
        <f>IF(ISBLANK(INDEX('Policy Characteristics'!F:F,MATCH($C996,'Policy Characteristics'!$C:$C,0))),"",INDEX('Policy Characteristics'!F:F,MATCH($C996,'Policy Characteristics'!$C:$C,0)))</f>
        <v>0</v>
      </c>
      <c r="M996" s="380">
        <f>IF(ISBLANK(INDEX('Policy Characteristics'!G:G,MATCH($C996,'Policy Characteristics'!$C:$C,0))),"",INDEX('Policy Characteristics'!G:G,MATCH($C996,'Policy Characteristics'!$C:$C,0)))</f>
        <v>1</v>
      </c>
      <c r="N996" s="380">
        <f>IF(ISBLANK(INDEX('Policy Characteristics'!H:H,MATCH($C996,'Policy Characteristics'!$C:$C,0))),"",INDEX('Policy Characteristics'!H:H,MATCH($C996,'Policy Characteristics'!$C:$C,0)))</f>
        <v>0.01</v>
      </c>
      <c r="O996" s="358" t="str">
        <f>IF(ISBLANK(INDEX('Policy Characteristics'!I:I,MATCH($C996,'Policy Characteristics'!$C:$C,0))),"",INDEX('Policy Characteristics'!I:I,MATCH($C996,'Policy Characteristics'!$C:$C,0)))</f>
        <v>% of potential achieved</v>
      </c>
      <c r="P996" s="358" t="str">
        <f>IF(ISBLANK(INDEX('Policy Characteristics'!J:J,MATCH($C996,'Policy Characteristics'!$C:$C,0))),"",INDEX('Policy Characteristics'!J:J,MATCH($C996,'Policy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996" s="358" t="str">
        <f>IF(ISBLANK(INDEX('Policy Characteristics'!K:K,MATCH($C996,'Policy Characteristics'!$C:$C,0))),"",INDEX('Policy Characteristics'!K:K,MATCH($C996,'Policy Characteristics'!$C:$C,0)))</f>
        <v>lulucf.html#set-asides</v>
      </c>
      <c r="R996" s="358" t="str">
        <f>IF(ISBLANK(INDEX('Policy Characteristics'!L:L,MATCH($C996,'Policy Characteristics'!$C:$C,0))),"",INDEX('Policy Characteristics'!L:L,MATCH($C996,'Policy Characteristics'!$C:$C,0)))</f>
        <v>forest-set-asides.html</v>
      </c>
    </row>
    <row r="997" spans="1:18" x14ac:dyDescent="0.35">
      <c r="A997" s="358" t="str">
        <f>IF(ISBLANK(INDEX('Policy Characteristics'!A:A,MATCH($C997,'Policy Characteristics'!$C:$C,0))),"",INDEX('Policy Characteristics'!A:A,MATCH($C997,'Policy Characteristics'!$C:$C,0)))</f>
        <v>Agriculture, Land Use, and Forestry</v>
      </c>
      <c r="B997" s="358" t="str">
        <f>IF(ISBLANK(INDEX('Policy Characteristics'!B:B,MATCH($C997,'Policy Characteristics'!$C:$C,0))),"",INDEX('Policy Characteristics'!B:B,MATCH($C997,'Policy Characteristics'!$C:$C,0)))</f>
        <v>Cropland and Rice Measures</v>
      </c>
      <c r="C997" s="363" t="s">
        <v>2879</v>
      </c>
      <c r="D997" s="53"/>
      <c r="E997" s="53"/>
      <c r="F997" s="53"/>
      <c r="G997" s="53"/>
      <c r="H997" s="54">
        <v>62</v>
      </c>
      <c r="I997" s="53" t="s">
        <v>45</v>
      </c>
      <c r="J997" s="360" t="str">
        <f>IF(ISBLANK(INDEX('Policy Characteristics'!D:D,MATCH($C997,'Policy Characteristics'!$C:$C,0))),"",INDEX('Policy Characteristics'!D:D,MATCH($C997,'Policy Characteristics'!$C:$C,0)))</f>
        <v>Cropland and Rice Measures</v>
      </c>
      <c r="K997" s="358" t="str">
        <f>IF(ISBLANK(INDEX('Policy Characteristics'!E:E,MATCH($C997,'Policy Characteristics'!$C:$C,0))),"",INDEX('Policy Characteristics'!E:E,MATCH($C997,'Policy Characteristics'!$C:$C,0)))</f>
        <v>indst cropland and rice measures</v>
      </c>
      <c r="L997" s="380">
        <f>IF(ISBLANK(INDEX('Policy Characteristics'!F:F,MATCH($C997,'Policy Characteristics'!$C:$C,0))),"",INDEX('Policy Characteristics'!F:F,MATCH($C997,'Policy Characteristics'!$C:$C,0)))</f>
        <v>0</v>
      </c>
      <c r="M997" s="380">
        <f>IF(ISBLANK(INDEX('Policy Characteristics'!G:G,MATCH($C997,'Policy Characteristics'!$C:$C,0))),"",INDEX('Policy Characteristics'!G:G,MATCH($C997,'Policy Characteristics'!$C:$C,0)))</f>
        <v>1</v>
      </c>
      <c r="N997" s="380">
        <f>IF(ISBLANK(INDEX('Policy Characteristics'!H:H,MATCH($C997,'Policy Characteristics'!$C:$C,0))),"",INDEX('Policy Characteristics'!H:H,MATCH($C997,'Policy Characteristics'!$C:$C,0)))</f>
        <v>0.01</v>
      </c>
      <c r="O997" s="358" t="str">
        <f>IF(ISBLANK(INDEX('Policy Characteristics'!I:I,MATCH($C997,'Policy Characteristics'!$C:$C,0))),"",INDEX('Policy Characteristics'!I:I,MATCH($C997,'Policy Characteristics'!$C:$C,0)))</f>
        <v>% of potential achieved</v>
      </c>
      <c r="P997" s="358" t="str">
        <f>IF(ISBLANK(INDEX('Policy Characteristics'!J:J,MATCH($C997,'Policy Characteristics'!$C:$C,0))),"",INDEX('Policy Characteristics'!J:J,MATCH($C997,'Policy Characteristics'!$C:$C,0)))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v>
      </c>
      <c r="Q997" s="358" t="str">
        <f>IF(ISBLANK(INDEX('Policy Characteristics'!K:K,MATCH($C997,'Policy Characteristics'!$C:$C,0))),"",INDEX('Policy Characteristics'!K:K,MATCH($C997,'Policy Characteristics'!$C:$C,0)))</f>
        <v>industry-ag-main.html#cropland</v>
      </c>
      <c r="R997" s="358" t="str">
        <f>IF(ISBLANK(INDEX('Policy Characteristics'!L:L,MATCH($C997,'Policy Characteristics'!$C:$C,0))),"",INDEX('Policy Characteristics'!L:L,MATCH($C997,'Policy Characteristics'!$C:$C,0)))</f>
        <v>cropland-management.html</v>
      </c>
    </row>
    <row r="998" spans="1:18" x14ac:dyDescent="0.35">
      <c r="A998" s="358" t="str">
        <f>IF(ISBLANK(INDEX('Policy Characteristics'!A:A,MATCH($C998,'Policy Characteristics'!$C:$C,0))),"",INDEX('Policy Characteristics'!A:A,MATCH($C998,'Policy Characteristics'!$C:$C,0)))</f>
        <v>Agriculture, Land Use, and Forestry</v>
      </c>
      <c r="B998" s="358" t="str">
        <f>IF(ISBLANK(INDEX('Policy Characteristics'!B:B,MATCH($C998,'Policy Characteristics'!$C:$C,0))),"",INDEX('Policy Characteristics'!B:B,MATCH($C998,'Policy Characteristics'!$C:$C,0)))</f>
        <v>Improved Forest Management</v>
      </c>
      <c r="C998" s="363" t="s">
        <v>460</v>
      </c>
      <c r="D998" s="53"/>
      <c r="E998" s="53"/>
      <c r="F998" s="53"/>
      <c r="G998" s="53"/>
      <c r="H998" s="54">
        <v>63</v>
      </c>
      <c r="I998" s="53" t="s">
        <v>45</v>
      </c>
      <c r="J998" s="360" t="str">
        <f>IF(ISBLANK(INDEX('Policy Characteristics'!D:D,MATCH($C998,'Policy Characteristics'!$C:$C,0))),"",INDEX('Policy Characteristics'!D:D,MATCH($C998,'Policy Characteristics'!$C:$C,0)))</f>
        <v>Improved Forest Management</v>
      </c>
      <c r="K998" s="358" t="str">
        <f>IF(ISBLANK(INDEX('Policy Characteristics'!E:E,MATCH($C998,'Policy Characteristics'!$C:$C,0))),"",INDEX('Policy Characteristics'!E:E,MATCH($C998,'Policy Characteristics'!$C:$C,0)))</f>
        <v>land forest management</v>
      </c>
      <c r="L998" s="380">
        <f>IF(ISBLANK(INDEX('Policy Characteristics'!F:F,MATCH($C998,'Policy Characteristics'!$C:$C,0))),"",INDEX('Policy Characteristics'!F:F,MATCH($C998,'Policy Characteristics'!$C:$C,0)))</f>
        <v>0</v>
      </c>
      <c r="M998" s="380">
        <f>IF(ISBLANK(INDEX('Policy Characteristics'!G:G,MATCH($C998,'Policy Characteristics'!$C:$C,0))),"",INDEX('Policy Characteristics'!G:G,MATCH($C998,'Policy Characteristics'!$C:$C,0)))</f>
        <v>1</v>
      </c>
      <c r="N998" s="380">
        <f>IF(ISBLANK(INDEX('Policy Characteristics'!H:H,MATCH($C998,'Policy Characteristics'!$C:$C,0))),"",INDEX('Policy Characteristics'!H:H,MATCH($C998,'Policy Characteristics'!$C:$C,0)))</f>
        <v>0.01</v>
      </c>
      <c r="O998" s="358" t="str">
        <f>IF(ISBLANK(INDEX('Policy Characteristics'!I:I,MATCH($C998,'Policy Characteristics'!$C:$C,0))),"",INDEX('Policy Characteristics'!I:I,MATCH($C998,'Policy Characteristics'!$C:$C,0)))</f>
        <v>% of potential achieved</v>
      </c>
      <c r="P998" s="358" t="str">
        <f>IF(ISBLANK(INDEX('Policy Characteristics'!J:J,MATCH($C998,'Policy Characteristics'!$C:$C,0))),"",INDEX('Policy Characteristics'!J:J,MATCH($C998,'Policy Characteristics'!$C:$C,0)))</f>
        <v>**Description:**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v>
      </c>
      <c r="Q998" s="358" t="str">
        <f>IF(ISBLANK(INDEX('Policy Characteristics'!K:K,MATCH($C998,'Policy Characteristics'!$C:$C,0))),"",INDEX('Policy Characteristics'!K:K,MATCH($C998,'Policy Characteristics'!$C:$C,0)))</f>
        <v>lulucf.html#forest-mgmt</v>
      </c>
      <c r="R998" s="358" t="str">
        <f>IF(ISBLANK(INDEX('Policy Characteristics'!L:L,MATCH($C998,'Policy Characteristics'!$C:$C,0))),"",INDEX('Policy Characteristics'!L:L,MATCH($C998,'Policy Characteristics'!$C:$C,0)))</f>
        <v>improved-forest-management.html</v>
      </c>
    </row>
    <row r="999" spans="1:18" x14ac:dyDescent="0.35">
      <c r="A999" s="358" t="str">
        <f>IF(ISBLANK(INDEX('Policy Characteristics'!A:A,MATCH($C999,'Policy Characteristics'!$C:$C,0))),"",INDEX('Policy Characteristics'!A:A,MATCH($C999,'Policy Characteristics'!$C:$C,0)))</f>
        <v>Agriculture, Land Use, and Forestry</v>
      </c>
      <c r="B999" s="358" t="str">
        <f>IF(ISBLANK(INDEX('Policy Characteristics'!B:B,MATCH($C999,'Policy Characteristics'!$C:$C,0))),"",INDEX('Policy Characteristics'!B:B,MATCH($C999,'Policy Characteristics'!$C:$C,0)))</f>
        <v>Livestock Measures</v>
      </c>
      <c r="C999" s="363" t="s">
        <v>2913</v>
      </c>
      <c r="D999" s="53"/>
      <c r="E999" s="53"/>
      <c r="F999" s="53"/>
      <c r="G999" s="53"/>
      <c r="H999" s="54">
        <v>64</v>
      </c>
      <c r="I999" s="53" t="s">
        <v>45</v>
      </c>
      <c r="J999" s="360" t="str">
        <f>IF(ISBLANK(INDEX('Policy Characteristics'!D:D,MATCH($C999,'Policy Characteristics'!$C:$C,0))),"",INDEX('Policy Characteristics'!D:D,MATCH($C999,'Policy Characteristics'!$C:$C,0)))</f>
        <v>Livestock Measures</v>
      </c>
      <c r="K999" s="358" t="str">
        <f>IF(ISBLANK(INDEX('Policy Characteristics'!E:E,MATCH($C999,'Policy Characteristics'!$C:$C,0))),"",INDEX('Policy Characteristics'!E:E,MATCH($C999,'Policy Characteristics'!$C:$C,0)))</f>
        <v>indst livestock measures</v>
      </c>
      <c r="L999" s="380">
        <f>IF(ISBLANK(INDEX('Policy Characteristics'!F:F,MATCH($C999,'Policy Characteristics'!$C:$C,0))),"",INDEX('Policy Characteristics'!F:F,MATCH($C999,'Policy Characteristics'!$C:$C,0)))</f>
        <v>0</v>
      </c>
      <c r="M999" s="380">
        <f>IF(ISBLANK(INDEX('Policy Characteristics'!G:G,MATCH($C999,'Policy Characteristics'!$C:$C,0))),"",INDEX('Policy Characteristics'!G:G,MATCH($C999,'Policy Characteristics'!$C:$C,0)))</f>
        <v>1</v>
      </c>
      <c r="N999" s="380">
        <f>IF(ISBLANK(INDEX('Policy Characteristics'!H:H,MATCH($C999,'Policy Characteristics'!$C:$C,0))),"",INDEX('Policy Characteristics'!H:H,MATCH($C999,'Policy Characteristics'!$C:$C,0)))</f>
        <v>0.01</v>
      </c>
      <c r="O999" s="358" t="str">
        <f>IF(ISBLANK(INDEX('Policy Characteristics'!I:I,MATCH($C999,'Policy Characteristics'!$C:$C,0))),"",INDEX('Policy Characteristics'!I:I,MATCH($C999,'Policy Characteristics'!$C:$C,0)))</f>
        <v>% of potential achieved</v>
      </c>
      <c r="P999" s="358" t="str">
        <f>IF(ISBLANK(INDEX('Policy Characteristics'!J:J,MATCH($C999,'Policy Characteristics'!$C:$C,0))),"",INDEX('Policy Characteristics'!J:J,MATCH($C999,'Policy Characteristics'!$C:$C,0)))</f>
        <v>**Description:**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v>
      </c>
      <c r="Q999" s="358" t="str">
        <f>IF(ISBLANK(INDEX('Policy Characteristics'!K:K,MATCH($C999,'Policy Characteristics'!$C:$C,0))),"",INDEX('Policy Characteristics'!K:K,MATCH($C999,'Policy Characteristics'!$C:$C,0)))</f>
        <v>industry-ag-main.html#livestock</v>
      </c>
      <c r="R999" s="358" t="str">
        <f>IF(ISBLANK(INDEX('Policy Characteristics'!L:L,MATCH($C999,'Policy Characteristics'!$C:$C,0))),"",INDEX('Policy Characteristics'!L:L,MATCH($C999,'Policy Characteristics'!$C:$C,0)))</f>
        <v>livestock-measures.html</v>
      </c>
    </row>
    <row r="1000" spans="1:18" x14ac:dyDescent="0.35">
      <c r="A1000" s="358" t="str">
        <f>IF(ISBLANK(INDEX('Policy Characteristics'!A:A,MATCH($C1000,'Policy Characteristics'!$C:$C,0))),"",INDEX('Policy Characteristics'!A:A,MATCH($C1000,'Policy Characteristics'!$C:$C,0)))</f>
        <v>Agriculture, Land Use, and Forestry</v>
      </c>
      <c r="B1000" s="358" t="str">
        <f>IF(ISBLANK(INDEX('Policy Characteristics'!B:B,MATCH($C1000,'Policy Characteristics'!$C:$C,0))),"",INDEX('Policy Characteristics'!B:B,MATCH($C1000,'Policy Characteristics'!$C:$C,0)))</f>
        <v>Peatland Restoration</v>
      </c>
      <c r="C1000" s="363" t="s">
        <v>462</v>
      </c>
      <c r="D1000" s="53"/>
      <c r="E1000" s="53"/>
      <c r="F1000" s="53"/>
      <c r="G1000" s="53"/>
      <c r="H1000" s="54">
        <v>178</v>
      </c>
      <c r="I1000" s="53" t="s">
        <v>46</v>
      </c>
      <c r="J1000" s="360" t="str">
        <f>IF(ISBLANK(INDEX('Policy Characteristics'!D:D,MATCH($C1000,'Policy Characteristics'!$C:$C,0))),"",INDEX('Policy Characteristics'!D:D,MATCH($C1000,'Policy Characteristics'!$C:$C,0)))</f>
        <v>Peatland Restoration</v>
      </c>
      <c r="K1000" s="358" t="str">
        <f>IF(ISBLANK(INDEX('Policy Characteristics'!E:E,MATCH($C1000,'Policy Characteristics'!$C:$C,0))),"",INDEX('Policy Characteristics'!E:E,MATCH($C1000,'Policy Characteristics'!$C:$C,0)))</f>
        <v>land peatland restoration</v>
      </c>
      <c r="L1000" s="380">
        <f>IF(ISBLANK(INDEX('Policy Characteristics'!F:F,MATCH($C1000,'Policy Characteristics'!$C:$C,0))),"",INDEX('Policy Characteristics'!F:F,MATCH($C1000,'Policy Characteristics'!$C:$C,0)))</f>
        <v>0</v>
      </c>
      <c r="M1000" s="380">
        <f>IF(ISBLANK(INDEX('Policy Characteristics'!G:G,MATCH($C1000,'Policy Characteristics'!$C:$C,0))),"",INDEX('Policy Characteristics'!G:G,MATCH($C1000,'Policy Characteristics'!$C:$C,0)))</f>
        <v>1</v>
      </c>
      <c r="N1000" s="380">
        <f>IF(ISBLANK(INDEX('Policy Characteristics'!H:H,MATCH($C1000,'Policy Characteristics'!$C:$C,0))),"",INDEX('Policy Characteristics'!H:H,MATCH($C1000,'Policy Characteristics'!$C:$C,0)))</f>
        <v>0.01</v>
      </c>
      <c r="O1000" s="358" t="str">
        <f>IF(ISBLANK(INDEX('Policy Characteristics'!I:I,MATCH($C1000,'Policy Characteristics'!$C:$C,0))),"",INDEX('Policy Characteristics'!I:I,MATCH($C1000,'Policy Characteristics'!$C:$C,0)))</f>
        <v>% of potential achieved</v>
      </c>
      <c r="P1000" s="358" t="str">
        <f>IF(ISBLANK(INDEX('Policy Characteristics'!J:J,MATCH($C1000,'Policy Characteristics'!$C:$C,0))),"",INDEX('Policy Characteristics'!J:J,MATCH($C1000,'Policy Characteristics'!$C:$C,0)))</f>
        <v/>
      </c>
      <c r="Q1000" s="358" t="str">
        <f>IF(ISBLANK(INDEX('Policy Characteristics'!K:K,MATCH($C1000,'Policy Characteristics'!$C:$C,0))),"",INDEX('Policy Characteristics'!K:K,MATCH($C1000,'Policy Characteristics'!$C:$C,0)))</f>
        <v/>
      </c>
      <c r="R1000" s="358" t="str">
        <f>IF(ISBLANK(INDEX('Policy Characteristics'!L:L,MATCH($C1000,'Policy Characteristics'!$C:$C,0))),"",INDEX('Policy Characteristics'!L:L,MATCH($C1000,'Policy Characteristics'!$C:$C,0)))</f>
        <v>peatland-restoration.html</v>
      </c>
    </row>
    <row r="1001" spans="1:18" x14ac:dyDescent="0.35">
      <c r="A1001" s="358" t="str">
        <f>IF(ISBLANK(INDEX('Policy Characteristics'!A:A,MATCH($C1001,'Policy Characteristics'!$C:$C,0))),"",INDEX('Policy Characteristics'!A:A,MATCH($C1001,'Policy Characteristics'!$C:$C,0)))</f>
        <v>Agriculture, Land Use, and Forestry</v>
      </c>
      <c r="B1001" s="358" t="str">
        <f>IF(ISBLANK(INDEX('Policy Characteristics'!B:B,MATCH($C1001,'Policy Characteristics'!$C:$C,0))),"",INDEX('Policy Characteristics'!B:B,MATCH($C1001,'Policy Characteristics'!$C:$C,0)))</f>
        <v>Shift to Non-Animal Products</v>
      </c>
      <c r="C1001" s="363" t="s">
        <v>2507</v>
      </c>
      <c r="D1001" s="53"/>
      <c r="E1001" s="53"/>
      <c r="F1001" s="53"/>
      <c r="G1001" s="53"/>
      <c r="H1001" s="54">
        <v>434</v>
      </c>
      <c r="I1001" s="53" t="s">
        <v>45</v>
      </c>
      <c r="J1001" s="360" t="str">
        <f>IF(ISBLANK(INDEX('Policy Characteristics'!D:D,MATCH($C1001,'Policy Characteristics'!$C:$C,0))),"",INDEX('Policy Characteristics'!D:D,MATCH($C1001,'Policy Characteristics'!$C:$C,0)))</f>
        <v>Shift to Non-Animal Products</v>
      </c>
      <c r="K1001" s="358" t="str">
        <f>IF(ISBLANK(INDEX('Policy Characteristics'!E:E,MATCH($C1001,'Policy Characteristics'!$C:$C,0))),"",INDEX('Policy Characteristics'!E:E,MATCH($C1001,'Policy Characteristics'!$C:$C,0)))</f>
        <v>indst shift to nonanimal products</v>
      </c>
      <c r="L1001" s="380">
        <f>IF(ISBLANK(INDEX('Policy Characteristics'!F:F,MATCH($C1001,'Policy Characteristics'!$C:$C,0))),"",INDEX('Policy Characteristics'!F:F,MATCH($C1001,'Policy Characteristics'!$C:$C,0)))</f>
        <v>0</v>
      </c>
      <c r="M1001" s="380">
        <f>IF(ISBLANK(INDEX('Policy Characteristics'!G:G,MATCH($C1001,'Policy Characteristics'!$C:$C,0))),"",INDEX('Policy Characteristics'!G:G,MATCH($C1001,'Policy Characteristics'!$C:$C,0)))</f>
        <v>1</v>
      </c>
      <c r="N1001" s="380">
        <f>IF(ISBLANK(INDEX('Policy Characteristics'!H:H,MATCH($C1001,'Policy Characteristics'!$C:$C,0))),"",INDEX('Policy Characteristics'!H:H,MATCH($C1001,'Policy Characteristics'!$C:$C,0)))</f>
        <v>0.01</v>
      </c>
      <c r="O1001" s="358" t="str">
        <f>IF(ISBLANK(INDEX('Policy Characteristics'!I:I,MATCH($C1001,'Policy Characteristics'!$C:$C,0))),"",INDEX('Policy Characteristics'!I:I,MATCH($C1001,'Policy Characteristics'!$C:$C,0)))</f>
        <v>% reduction in animal products</v>
      </c>
      <c r="P1001" s="358" t="str">
        <f>IF(ISBLANK(INDEX('Policy Characteristics'!J:J,MATCH($C1001,'Policy Characteristics'!$C:$C,0))),"",INDEX('Policy Characteristics'!J:J,MATCH($C1001,'Policy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001" s="358" t="str">
        <f>IF(ISBLANK(INDEX('Policy Characteristics'!K:K,MATCH($C1001,'Policy Characteristics'!$C:$C,0))),"",INDEX('Policy Characteristics'!K:K,MATCH($C1001,'Policy Characteristics'!$C:$C,0)))</f>
        <v/>
      </c>
      <c r="R1001" s="358" t="str">
        <f>IF(ISBLANK(INDEX('Policy Characteristics'!L:L,MATCH($C1001,'Policy Characteristics'!$C:$C,0))),"",INDEX('Policy Characteristics'!L:L,MATCH($C1001,'Policy Characteristics'!$C:$C,0)))</f>
        <v>shift-to-non-animal-products.html</v>
      </c>
    </row>
    <row r="1002" spans="1:18" s="2" customFormat="1" x14ac:dyDescent="0.35">
      <c r="A1002" s="358" t="str">
        <f>IF(ISBLANK(INDEX('Policy Characteristics'!A:A,MATCH($C1002,'Policy Characteristics'!$C:$C,0))),"",INDEX('Policy Characteristics'!A:A,MATCH($C1002,'Policy Characteristics'!$C:$C,0)))</f>
        <v>District Heat and Hydrogen</v>
      </c>
      <c r="B1002" s="358" t="str">
        <f>IF(ISBLANK(INDEX('Policy Characteristics'!B:B,MATCH($C1002,'Policy Characteristics'!$C:$C,0))),"",INDEX('Policy Characteristics'!B:B,MATCH($C1002,'Policy Characteristics'!$C:$C,0)))</f>
        <v>Use CHP for District Heat</v>
      </c>
      <c r="C1002" s="361" t="s">
        <v>308</v>
      </c>
      <c r="D1002" s="9"/>
      <c r="E1002" s="9"/>
      <c r="F1002" s="9"/>
      <c r="G1002" s="9"/>
      <c r="H1002" s="54">
        <v>68</v>
      </c>
      <c r="I1002" s="9" t="s">
        <v>45</v>
      </c>
      <c r="J1002" s="360" t="str">
        <f>IF(ISBLANK(INDEX('Policy Characteristics'!D:D,MATCH($C1002,'Policy Characteristics'!$C:$C,0))),"",INDEX('Policy Characteristics'!D:D,MATCH($C1002,'Policy Characteristics'!$C:$C,0)))</f>
        <v>District Heat CHP</v>
      </c>
      <c r="K1002" s="358" t="str">
        <f>IF(ISBLANK(INDEX('Policy Characteristics'!E:E,MATCH($C1002,'Policy Characteristics'!$C:$C,0))),"",INDEX('Policy Characteristics'!E:E,MATCH($C1002,'Policy Characteristics'!$C:$C,0)))</f>
        <v>heat convert heat to CHP</v>
      </c>
      <c r="L1002" s="380">
        <f>IF(ISBLANK(INDEX('Policy Characteristics'!F:F,MATCH($C1002,'Policy Characteristics'!$C:$C,0))),"",INDEX('Policy Characteristics'!F:F,MATCH($C1002,'Policy Characteristics'!$C:$C,0)))</f>
        <v>0</v>
      </c>
      <c r="M1002" s="380">
        <f>IF(ISBLANK(INDEX('Policy Characteristics'!G:G,MATCH($C1002,'Policy Characteristics'!$C:$C,0))),"",INDEX('Policy Characteristics'!G:G,MATCH($C1002,'Policy Characteristics'!$C:$C,0)))</f>
        <v>1</v>
      </c>
      <c r="N1002" s="380">
        <f>IF(ISBLANK(INDEX('Policy Characteristics'!H:H,MATCH($C1002,'Policy Characteristics'!$C:$C,0))),"",INDEX('Policy Characteristics'!H:H,MATCH($C1002,'Policy Characteristics'!$C:$C,0)))</f>
        <v>0.01</v>
      </c>
      <c r="O1002" s="358" t="str">
        <f>IF(ISBLANK(INDEX('Policy Characteristics'!I:I,MATCH($C1002,'Policy Characteristics'!$C:$C,0))),"",INDEX('Policy Characteristics'!I:I,MATCH($C1002,'Policy Characteristics'!$C:$C,0)))</f>
        <v>% non-CHP heat converted</v>
      </c>
      <c r="P1002" s="358" t="str">
        <f>IF(ISBLANK(INDEX('Policy Characteristics'!J:J,MATCH($C1002,'Policy Characteristics'!$C:$C,0))),"",INDEX('Policy Characteristics'!J:J,MATCH($C1002,'Policy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002" s="358" t="str">
        <f>IF(ISBLANK(INDEX('Policy Characteristics'!K:K,MATCH($C1002,'Policy Characteristics'!$C:$C,0))),"",INDEX('Policy Characteristics'!K:K,MATCH($C1002,'Policy Characteristics'!$C:$C,0)))</f>
        <v>district-heating.html#chp</v>
      </c>
      <c r="R1002" s="358" t="str">
        <f>IF(ISBLANK(INDEX('Policy Characteristics'!L:L,MATCH($C1002,'Policy Characteristics'!$C:$C,0))),"",INDEX('Policy Characteristics'!L:L,MATCH($C1002,'Policy Characteristics'!$C:$C,0)))</f>
        <v>convert-non-chp-heat-production.html</v>
      </c>
    </row>
    <row r="1003" spans="1:18" s="2" customFormat="1" x14ac:dyDescent="0.35">
      <c r="A1003" s="358" t="str">
        <f>IF(ISBLANK(INDEX('Policy Characteristics'!A:A,MATCH($C1003,'Policy Characteristics'!$C:$C,0))),"",INDEX('Policy Characteristics'!A:A,MATCH($C1003,'Policy Characteristics'!$C:$C,0)))</f>
        <v>District Heat and Hydrogen</v>
      </c>
      <c r="B1003" s="358" t="str">
        <f>IF(ISBLANK(INDEX('Policy Characteristics'!B:B,MATCH($C1003,'Policy Characteristics'!$C:$C,0))),"",INDEX('Policy Characteristics'!B:B,MATCH($C1003,'Policy Characteristics'!$C:$C,0)))</f>
        <v>Produce District Heat with Hydrogen</v>
      </c>
      <c r="C1003" s="361" t="s">
        <v>2838</v>
      </c>
      <c r="D1003" s="9"/>
      <c r="E1003" s="9"/>
      <c r="F1003" s="9"/>
      <c r="G1003" s="9"/>
      <c r="H1003" s="54">
        <v>176</v>
      </c>
      <c r="I1003" s="9" t="s">
        <v>45</v>
      </c>
      <c r="J1003" s="360" t="str">
        <f>IF(ISBLANK(INDEX('Policy Characteristics'!D:D,MATCH($C1003,'Policy Characteristics'!$C:$C,0))),"",INDEX('Policy Characteristics'!D:D,MATCH($C1003,'Policy Characteristics'!$C:$C,0)))</f>
        <v>District Heat Fuel Switching</v>
      </c>
      <c r="K1003" s="358" t="str">
        <f>IF(ISBLANK(INDEX('Policy Characteristics'!E:E,MATCH($C1003,'Policy Characteristics'!$C:$C,0))),"",INDEX('Policy Characteristics'!E:E,MATCH($C1003,'Policy Characteristics'!$C:$C,0)))</f>
        <v>heat fuel type shifting</v>
      </c>
      <c r="L1003" s="380">
        <f>IF(ISBLANK(INDEX('Policy Characteristics'!F:F,MATCH($C1003,'Policy Characteristics'!$C:$C,0))),"",INDEX('Policy Characteristics'!F:F,MATCH($C1003,'Policy Characteristics'!$C:$C,0)))</f>
        <v>0</v>
      </c>
      <c r="M1003" s="380">
        <f>IF(ISBLANK(INDEX('Policy Characteristics'!G:G,MATCH($C1003,'Policy Characteristics'!$C:$C,0))),"",INDEX('Policy Characteristics'!G:G,MATCH($C1003,'Policy Characteristics'!$C:$C,0)))</f>
        <v>1</v>
      </c>
      <c r="N1003" s="380">
        <f>IF(ISBLANK(INDEX('Policy Characteristics'!H:H,MATCH($C1003,'Policy Characteristics'!$C:$C,0))),"",INDEX('Policy Characteristics'!H:H,MATCH($C1003,'Policy Characteristics'!$C:$C,0)))</f>
        <v>0.01</v>
      </c>
      <c r="O1003" s="358" t="str">
        <f>IF(ISBLANK(INDEX('Policy Characteristics'!I:I,MATCH($C1003,'Policy Characteristics'!$C:$C,0))),"",INDEX('Policy Characteristics'!I:I,MATCH($C1003,'Policy Characteristics'!$C:$C,0)))</f>
        <v>% of fuel use</v>
      </c>
      <c r="P1003" s="358" t="str">
        <f>IF(ISBLANK(INDEX('Policy Characteristics'!J:J,MATCH($C1003,'Policy Characteristics'!$C:$C,0))),"",INDEX('Policy Characteristics'!J:J,MATCH($C1003,'Policy Characteristics'!$C:$C,0)))</f>
        <v>**Description:**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1003" s="358" t="str">
        <f>IF(ISBLANK(INDEX('Policy Characteristics'!K:K,MATCH($C1003,'Policy Characteristics'!$C:$C,0))),"",INDEX('Policy Characteristics'!K:K,MATCH($C1003,'Policy Characteristics'!$C:$C,0)))</f>
        <v>district-heating.html#convert-coal</v>
      </c>
      <c r="R1003" s="358" t="str">
        <f>IF(ISBLANK(INDEX('Policy Characteristics'!L:L,MATCH($C1003,'Policy Characteristics'!$C:$C,0))),"",INDEX('Policy Characteristics'!L:L,MATCH($C1003,'Policy Characteristics'!$C:$C,0)))</f>
        <v>district-heat-fuel-switching.html</v>
      </c>
    </row>
    <row r="1004" spans="1:18" s="2" customFormat="1" x14ac:dyDescent="0.35">
      <c r="A1004" s="358" t="str">
        <f>IF(ISBLANK(INDEX('Policy Characteristics'!A:A,MATCH($C1004,'Policy Characteristics'!$C:$C,0))),"",INDEX('Policy Characteristics'!A:A,MATCH($C1004,'Policy Characteristics'!$C:$C,0)))</f>
        <v>District Heat and Hydrogen</v>
      </c>
      <c r="B1004" s="358" t="str">
        <f>IF(ISBLANK(INDEX('Policy Characteristics'!B:B,MATCH($C1004,'Policy Characteristics'!$C:$C,0))),"",INDEX('Policy Characteristics'!B:B,MATCH($C1004,'Policy Characteristics'!$C:$C,0)))</f>
        <v>Shift Hydrogen Production to Electrolysis</v>
      </c>
      <c r="C1004" s="361" t="s">
        <v>2553</v>
      </c>
      <c r="D1004" s="9"/>
      <c r="E1004" s="9"/>
      <c r="F1004" s="9"/>
      <c r="G1004" s="9"/>
      <c r="H1004" s="54">
        <v>450</v>
      </c>
      <c r="I1004" s="9" t="s">
        <v>45</v>
      </c>
      <c r="J1004" s="360" t="str">
        <f>IF(ISBLANK(INDEX('Policy Characteristics'!D:D,MATCH($C1004,'Policy Characteristics'!$C:$C,0))),"",INDEX('Policy Characteristics'!D:D,MATCH($C1004,'Policy Characteristics'!$C:$C,0)))</f>
        <v>Hydrogen Electrolysis</v>
      </c>
      <c r="K1004" s="358" t="str">
        <f>IF(ISBLANK(INDEX('Policy Characteristics'!E:E,MATCH($C1004,'Policy Characteristics'!$C:$C,0))),"",INDEX('Policy Characteristics'!E:E,MATCH($C1004,'Policy Characteristics'!$C:$C,0)))</f>
        <v>hydgn shift production pathways</v>
      </c>
      <c r="L1004" s="380">
        <f>IF(ISBLANK(INDEX('Policy Characteristics'!F:F,MATCH($C1004,'Policy Characteristics'!$C:$C,0))),"",INDEX('Policy Characteristics'!F:F,MATCH($C1004,'Policy Characteristics'!$C:$C,0)))</f>
        <v>0</v>
      </c>
      <c r="M1004" s="380">
        <f>IF(ISBLANK(INDEX('Policy Characteristics'!G:G,MATCH($C1004,'Policy Characteristics'!$C:$C,0))),"",INDEX('Policy Characteristics'!G:G,MATCH($C1004,'Policy Characteristics'!$C:$C,0)))</f>
        <v>1</v>
      </c>
      <c r="N1004" s="380">
        <f>IF(ISBLANK(INDEX('Policy Characteristics'!H:H,MATCH($C1004,'Policy Characteristics'!$C:$C,0))),"",INDEX('Policy Characteristics'!H:H,MATCH($C1004,'Policy Characteristics'!$C:$C,0)))</f>
        <v>0.01</v>
      </c>
      <c r="O1004" s="358" t="str">
        <f>IF(ISBLANK(INDEX('Policy Characteristics'!I:I,MATCH($C1004,'Policy Characteristics'!$C:$C,0))),"",INDEX('Policy Characteristics'!I:I,MATCH($C1004,'Policy Characteristics'!$C:$C,0)))</f>
        <v>% of hydrogen production</v>
      </c>
      <c r="P1004" s="358" t="str">
        <f>IF(ISBLANK(INDEX('Policy Characteristics'!J:J,MATCH($C1004,'Policy Characteristics'!$C:$C,0))),"",INDEX('Policy Characteristics'!J:J,MATCH($C1004,'Policy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004" s="358" t="str">
        <f>IF(ISBLANK(INDEX('Policy Characteristics'!K:K,MATCH($C1004,'Policy Characteristics'!$C:$C,0))),"",INDEX('Policy Characteristics'!K:K,MATCH($C1004,'Policy Characteristics'!$C:$C,0)))</f>
        <v/>
      </c>
      <c r="R1004" s="358" t="str">
        <f>IF(ISBLANK(INDEX('Policy Characteristics'!L:L,MATCH($C1004,'Policy Characteristics'!$C:$C,0))),"",INDEX('Policy Characteristics'!L:L,MATCH($C1004,'Policy Characteristics'!$C:$C,0)))</f>
        <v>switch-hydrogen-production-pathway.html</v>
      </c>
    </row>
    <row r="1005" spans="1:18" s="5" customFormat="1" x14ac:dyDescent="0.35">
      <c r="A1005" s="358" t="str">
        <f>IF(ISBLANK(INDEX('Policy Characteristics'!A:A,MATCH($C1005,'Policy Characteristics'!$C:$C,0))),"",INDEX('Policy Characteristics'!A:A,MATCH($C1005,'Policy Characteristics'!$C:$C,0)))</f>
        <v>Cross-Sector</v>
      </c>
      <c r="B1005" s="358" t="str">
        <f>IF(ISBLANK(INDEX('Policy Characteristics'!B:B,MATCH($C1005,'Policy Characteristics'!$C:$C,0))),"",INDEX('Policy Characteristics'!B:B,MATCH($C1005,'Policy Characteristics'!$C:$C,0)))</f>
        <v>Carbon Price</v>
      </c>
      <c r="C1005" s="363" t="s">
        <v>2477</v>
      </c>
      <c r="D1005" s="53" t="s">
        <v>359</v>
      </c>
      <c r="E1005" s="53"/>
      <c r="F1005" s="53" t="s">
        <v>363</v>
      </c>
      <c r="G1005" s="53"/>
      <c r="H1005" s="54">
        <v>171</v>
      </c>
      <c r="I1005" s="53" t="s">
        <v>45</v>
      </c>
      <c r="J1005" s="360" t="str">
        <f>IF(ISBLANK(INDEX('Policy Characteristics'!D:D,MATCH($C1005,'Policy Characteristics'!$C:$C,0))),"",INDEX('Policy Characteristics'!D:D,MATCH($C1005,'Policy Characteristics'!$C:$C,0)))</f>
        <v>Carbon Price</v>
      </c>
      <c r="K1005" s="358" t="str">
        <f>IF(ISBLANK(INDEX('Policy Characteristics'!E:E,MATCH($C1005,'Policy Characteristics'!$C:$C,0))),"",INDEX('Policy Characteristics'!E:E,MATCH($C1005,'Policy Characteristics'!$C:$C,0)))</f>
        <v>cross carbon tax</v>
      </c>
      <c r="L1005" s="358">
        <f>IF(ISBLANK(INDEX('Policy Characteristics'!F:F,MATCH($C1005,'Policy Characteristics'!$C:$C,0))),"",INDEX('Policy Characteristics'!F:F,MATCH($C1005,'Policy Characteristics'!$C:$C,0)))</f>
        <v>0</v>
      </c>
      <c r="M1005" s="358">
        <f>IF(ISBLANK(INDEX('Policy Characteristics'!G:G,MATCH($C1005,'Policy Characteristics'!$C:$C,0))),"",INDEX('Policy Characteristics'!G:G,MATCH($C1005,'Policy Characteristics'!$C:$C,0)))</f>
        <v>300</v>
      </c>
      <c r="N1005" s="358">
        <f>IF(ISBLANK(INDEX('Policy Characteristics'!H:H,MATCH($C1005,'Policy Characteristics'!$C:$C,0))),"",INDEX('Policy Characteristics'!H:H,MATCH($C1005,'Policy Characteristics'!$C:$C,0)))</f>
        <v>5</v>
      </c>
      <c r="O1005" s="358" t="str">
        <f>IF(ISBLANK(INDEX('Policy Characteristics'!I:I,MATCH($C1005,'Policy Characteristics'!$C:$C,0))),"",INDEX('Policy Characteristics'!I:I,MATCH($C1005,'Policy Characteristics'!$C:$C,0)))</f>
        <v>$/metric ton CO2e</v>
      </c>
      <c r="P1005" s="358" t="str">
        <f>IF(ISBLANK(INDEX('Policy Characteristics'!J:J,MATCH($C1005,'Policy Characteristics'!$C:$C,0))),"",INDEX('Policy Characteristics'!J:J,MATCH($C1005,'Policy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 **Guidance for setting values:** The U.S. government's revised 2015 Social Cost of Carbon estimates for the year 2050 range from $32 to $115 per ton (in inflation-adjusted 2018 dollars), depending on one's choice of discount rate.</v>
      </c>
      <c r="Q1005" s="358" t="str">
        <f>IF(ISBLANK(INDEX('Policy Characteristics'!K:K,MATCH($C1005,'Policy Characteristics'!$C:$C,0))),"",INDEX('Policy Characteristics'!K:K,MATCH($C1005,'Policy Characteristics'!$C:$C,0)))</f>
        <v>fuels.html#carbon-tax</v>
      </c>
      <c r="R1005" s="358" t="str">
        <f>IF(ISBLANK(INDEX('Policy Characteristics'!L:L,MATCH($C1005,'Policy Characteristics'!$C:$C,0))),"",INDEX('Policy Characteristics'!L:L,MATCH($C1005,'Policy Characteristics'!$C:$C,0)))</f>
        <v>carbon-tax.html</v>
      </c>
    </row>
    <row r="1006" spans="1:18" s="5" customFormat="1" x14ac:dyDescent="0.35">
      <c r="A1006" s="358" t="str">
        <f>IF(ISBLANK(INDEX('Policy Characteristics'!A:A,MATCH($C1006,'Policy Characteristics'!$C:$C,0))),"",INDEX('Policy Characteristics'!A:A,MATCH($C1006,'Policy Characteristics'!$C:$C,0)))</f>
        <v>Cross-Sector</v>
      </c>
      <c r="B1006" s="358" t="str">
        <f>IF(ISBLANK(INDEX('Policy Characteristics'!B:B,MATCH($C1006,'Policy Characteristics'!$C:$C,0))),"",INDEX('Policy Characteristics'!B:B,MATCH($C1006,'Policy Characteristics'!$C:$C,0)))</f>
        <v>Carbon Price</v>
      </c>
      <c r="C1006" s="362" t="str">
        <f t="shared" ref="C1006" si="46">C$1005</f>
        <v>Additional Carbon Tax Rate</v>
      </c>
      <c r="D1006" s="53" t="s">
        <v>367</v>
      </c>
      <c r="E1006" s="53"/>
      <c r="F1006" s="53" t="s">
        <v>368</v>
      </c>
      <c r="G1006" s="53"/>
      <c r="H1006" s="54">
        <v>172</v>
      </c>
      <c r="I1006" s="53" t="s">
        <v>45</v>
      </c>
      <c r="J1006" s="360" t="str">
        <f>IF(ISBLANK(INDEX('Policy Characteristics'!D:D,MATCH($C1006,'Policy Characteristics'!$C:$C,0))),"",INDEX('Policy Characteristics'!D:D,MATCH($C1006,'Policy Characteristics'!$C:$C,0)))</f>
        <v>Carbon Price</v>
      </c>
      <c r="K1006" s="358" t="str">
        <f>IF(ISBLANK(INDEX('Policy Characteristics'!E:E,MATCH($C1006,'Policy Characteristics'!$C:$C,0))),"",INDEX('Policy Characteristics'!E:E,MATCH($C1006,'Policy Characteristics'!$C:$C,0)))</f>
        <v>cross carbon tax</v>
      </c>
      <c r="L1006" s="358">
        <f>IF(ISBLANK(INDEX('Policy Characteristics'!F:F,MATCH($C1006,'Policy Characteristics'!$C:$C,0))),"",INDEX('Policy Characteristics'!F:F,MATCH($C1006,'Policy Characteristics'!$C:$C,0)))</f>
        <v>0</v>
      </c>
      <c r="M1006" s="358">
        <f>IF(ISBLANK(INDEX('Policy Characteristics'!G:G,MATCH($C1006,'Policy Characteristics'!$C:$C,0))),"",INDEX('Policy Characteristics'!G:G,MATCH($C1006,'Policy Characteristics'!$C:$C,0)))</f>
        <v>300</v>
      </c>
      <c r="N1006" s="358">
        <f>IF(ISBLANK(INDEX('Policy Characteristics'!H:H,MATCH($C1006,'Policy Characteristics'!$C:$C,0))),"",INDEX('Policy Characteristics'!H:H,MATCH($C1006,'Policy Characteristics'!$C:$C,0)))</f>
        <v>5</v>
      </c>
      <c r="O1006" s="358" t="str">
        <f>IF(ISBLANK(INDEX('Policy Characteristics'!I:I,MATCH($C1006,'Policy Characteristics'!$C:$C,0))),"",INDEX('Policy Characteristics'!I:I,MATCH($C1006,'Policy Characteristics'!$C:$C,0)))</f>
        <v>$/metric ton CO2e</v>
      </c>
      <c r="P1006" s="358" t="str">
        <f>IF(ISBLANK(INDEX('Policy Characteristics'!J:J,MATCH($C1006,'Policy Characteristics'!$C:$C,0))),"",INDEX('Policy Characteristics'!J:J,MATCH($C1006,'Policy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 **Guidance for setting values:** The U.S. government's revised 2015 Social Cost of Carbon estimates for the year 2050 range from $32 to $115 per ton (in inflation-adjusted 2018 dollars), depending on one's choice of discount rate.</v>
      </c>
      <c r="Q1006" s="358" t="str">
        <f>IF(ISBLANK(INDEX('Policy Characteristics'!K:K,MATCH($C1006,'Policy Characteristics'!$C:$C,0))),"",INDEX('Policy Characteristics'!K:K,MATCH($C1006,'Policy Characteristics'!$C:$C,0)))</f>
        <v>fuels.html#carbon-tax</v>
      </c>
      <c r="R1006" s="358" t="str">
        <f>IF(ISBLANK(INDEX('Policy Characteristics'!L:L,MATCH($C1006,'Policy Characteristics'!$C:$C,0))),"",INDEX('Policy Characteristics'!L:L,MATCH($C1006,'Policy Characteristics'!$C:$C,0)))</f>
        <v>carbon-tax.html</v>
      </c>
    </row>
    <row r="1007" spans="1:18" s="5" customFormat="1" x14ac:dyDescent="0.35">
      <c r="A1007" s="358" t="str">
        <f>IF(ISBLANK(INDEX('Policy Characteristics'!A:A,MATCH($C1007,'Policy Characteristics'!$C:$C,0))),"",INDEX('Policy Characteristics'!A:A,MATCH($C1007,'Policy Characteristics'!$C:$C,0)))</f>
        <v>Cross-Sector</v>
      </c>
      <c r="B1007" s="358" t="str">
        <f>IF(ISBLANK(INDEX('Policy Characteristics'!B:B,MATCH($C1007,'Policy Characteristics'!$C:$C,0))),"",INDEX('Policy Characteristics'!B:B,MATCH($C1007,'Policy Characteristics'!$C:$C,0)))</f>
        <v>Carbon Price</v>
      </c>
      <c r="C1007" s="362" t="str">
        <f t="shared" ref="C1007:C1010" si="47">C$1005</f>
        <v>Additional Carbon Tax Rate</v>
      </c>
      <c r="D1007" s="53" t="s">
        <v>361</v>
      </c>
      <c r="E1007" s="53"/>
      <c r="F1007" s="53" t="s">
        <v>365</v>
      </c>
      <c r="G1007" s="53"/>
      <c r="H1007" s="54">
        <v>173</v>
      </c>
      <c r="I1007" s="53" t="s">
        <v>45</v>
      </c>
      <c r="J1007" s="360" t="str">
        <f>IF(ISBLANK(INDEX('Policy Characteristics'!D:D,MATCH($C1007,'Policy Characteristics'!$C:$C,0))),"",INDEX('Policy Characteristics'!D:D,MATCH($C1007,'Policy Characteristics'!$C:$C,0)))</f>
        <v>Carbon Price</v>
      </c>
      <c r="K1007" s="358" t="str">
        <f>IF(ISBLANK(INDEX('Policy Characteristics'!E:E,MATCH($C1007,'Policy Characteristics'!$C:$C,0))),"",INDEX('Policy Characteristics'!E:E,MATCH($C1007,'Policy Characteristics'!$C:$C,0)))</f>
        <v>cross carbon tax</v>
      </c>
      <c r="L1007" s="358">
        <f>IF(ISBLANK(INDEX('Policy Characteristics'!F:F,MATCH($C1007,'Policy Characteristics'!$C:$C,0))),"",INDEX('Policy Characteristics'!F:F,MATCH($C1007,'Policy Characteristics'!$C:$C,0)))</f>
        <v>0</v>
      </c>
      <c r="M1007" s="358">
        <f>IF(ISBLANK(INDEX('Policy Characteristics'!G:G,MATCH($C1007,'Policy Characteristics'!$C:$C,0))),"",INDEX('Policy Characteristics'!G:G,MATCH($C1007,'Policy Characteristics'!$C:$C,0)))</f>
        <v>300</v>
      </c>
      <c r="N1007" s="358">
        <f>IF(ISBLANK(INDEX('Policy Characteristics'!H:H,MATCH($C1007,'Policy Characteristics'!$C:$C,0))),"",INDEX('Policy Characteristics'!H:H,MATCH($C1007,'Policy Characteristics'!$C:$C,0)))</f>
        <v>5</v>
      </c>
      <c r="O1007" s="358" t="str">
        <f>IF(ISBLANK(INDEX('Policy Characteristics'!I:I,MATCH($C1007,'Policy Characteristics'!$C:$C,0))),"",INDEX('Policy Characteristics'!I:I,MATCH($C1007,'Policy Characteristics'!$C:$C,0)))</f>
        <v>$/metric ton CO2e</v>
      </c>
      <c r="P1007" s="358" t="str">
        <f>IF(ISBLANK(INDEX('Policy Characteristics'!J:J,MATCH($C1007,'Policy Characteristics'!$C:$C,0))),"",INDEX('Policy Characteristics'!J:J,MATCH($C1007,'Policy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 **Guidance for setting values:** The U.S. government's revised 2015 Social Cost of Carbon estimates for the year 2050 range from $32 to $115 per ton (in inflation-adjusted 2018 dollars), depending on one's choice of discount rate.</v>
      </c>
      <c r="Q1007" s="358" t="str">
        <f>IF(ISBLANK(INDEX('Policy Characteristics'!K:K,MATCH($C1007,'Policy Characteristics'!$C:$C,0))),"",INDEX('Policy Characteristics'!K:K,MATCH($C1007,'Policy Characteristics'!$C:$C,0)))</f>
        <v>fuels.html#carbon-tax</v>
      </c>
      <c r="R1007" s="358" t="str">
        <f>IF(ISBLANK(INDEX('Policy Characteristics'!L:L,MATCH($C1007,'Policy Characteristics'!$C:$C,0))),"",INDEX('Policy Characteristics'!L:L,MATCH($C1007,'Policy Characteristics'!$C:$C,0)))</f>
        <v>carbon-tax.html</v>
      </c>
    </row>
    <row r="1008" spans="1:18" s="5" customFormat="1" x14ac:dyDescent="0.35">
      <c r="A1008" s="358" t="str">
        <f>IF(ISBLANK(INDEX('Policy Characteristics'!A:A,MATCH($C1008,'Policy Characteristics'!$C:$C,0))),"",INDEX('Policy Characteristics'!A:A,MATCH($C1008,'Policy Characteristics'!$C:$C,0)))</f>
        <v>Cross-Sector</v>
      </c>
      <c r="B1008" s="358" t="str">
        <f>IF(ISBLANK(INDEX('Policy Characteristics'!B:B,MATCH($C1008,'Policy Characteristics'!$C:$C,0))),"",INDEX('Policy Characteristics'!B:B,MATCH($C1008,'Policy Characteristics'!$C:$C,0)))</f>
        <v>Carbon Price</v>
      </c>
      <c r="C1008" s="362" t="str">
        <f t="shared" si="47"/>
        <v>Additional Carbon Tax Rate</v>
      </c>
      <c r="D1008" s="53" t="s">
        <v>362</v>
      </c>
      <c r="E1008" s="53"/>
      <c r="F1008" s="53" t="s">
        <v>366</v>
      </c>
      <c r="G1008" s="53"/>
      <c r="H1008" s="54">
        <v>174</v>
      </c>
      <c r="I1008" s="53" t="s">
        <v>45</v>
      </c>
      <c r="J1008" s="360" t="str">
        <f>IF(ISBLANK(INDEX('Policy Characteristics'!D:D,MATCH($C1008,'Policy Characteristics'!$C:$C,0))),"",INDEX('Policy Characteristics'!D:D,MATCH($C1008,'Policy Characteristics'!$C:$C,0)))</f>
        <v>Carbon Price</v>
      </c>
      <c r="K1008" s="358" t="str">
        <f>IF(ISBLANK(INDEX('Policy Characteristics'!E:E,MATCH($C1008,'Policy Characteristics'!$C:$C,0))),"",INDEX('Policy Characteristics'!E:E,MATCH($C1008,'Policy Characteristics'!$C:$C,0)))</f>
        <v>cross carbon tax</v>
      </c>
      <c r="L1008" s="358">
        <f>IF(ISBLANK(INDEX('Policy Characteristics'!F:F,MATCH($C1008,'Policy Characteristics'!$C:$C,0))),"",INDEX('Policy Characteristics'!F:F,MATCH($C1008,'Policy Characteristics'!$C:$C,0)))</f>
        <v>0</v>
      </c>
      <c r="M1008" s="358">
        <f>IF(ISBLANK(INDEX('Policy Characteristics'!G:G,MATCH($C1008,'Policy Characteristics'!$C:$C,0))),"",INDEX('Policy Characteristics'!G:G,MATCH($C1008,'Policy Characteristics'!$C:$C,0)))</f>
        <v>300</v>
      </c>
      <c r="N1008" s="358">
        <f>IF(ISBLANK(INDEX('Policy Characteristics'!H:H,MATCH($C1008,'Policy Characteristics'!$C:$C,0))),"",INDEX('Policy Characteristics'!H:H,MATCH($C1008,'Policy Characteristics'!$C:$C,0)))</f>
        <v>5</v>
      </c>
      <c r="O1008" s="358" t="str">
        <f>IF(ISBLANK(INDEX('Policy Characteristics'!I:I,MATCH($C1008,'Policy Characteristics'!$C:$C,0))),"",INDEX('Policy Characteristics'!I:I,MATCH($C1008,'Policy Characteristics'!$C:$C,0)))</f>
        <v>$/metric ton CO2e</v>
      </c>
      <c r="P1008" s="358" t="str">
        <f>IF(ISBLANK(INDEX('Policy Characteristics'!J:J,MATCH($C1008,'Policy Characteristics'!$C:$C,0))),"",INDEX('Policy Characteristics'!J:J,MATCH($C1008,'Policy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 **Guidance for setting values:** The U.S. government's revised 2015 Social Cost of Carbon estimates for the year 2050 range from $32 to $115 per ton (in inflation-adjusted 2018 dollars), depending on one's choice of discount rate.</v>
      </c>
      <c r="Q1008" s="358" t="str">
        <f>IF(ISBLANK(INDEX('Policy Characteristics'!K:K,MATCH($C1008,'Policy Characteristics'!$C:$C,0))),"",INDEX('Policy Characteristics'!K:K,MATCH($C1008,'Policy Characteristics'!$C:$C,0)))</f>
        <v>fuels.html#carbon-tax</v>
      </c>
      <c r="R1008" s="358" t="str">
        <f>IF(ISBLANK(INDEX('Policy Characteristics'!L:L,MATCH($C1008,'Policy Characteristics'!$C:$C,0))),"",INDEX('Policy Characteristics'!L:L,MATCH($C1008,'Policy Characteristics'!$C:$C,0)))</f>
        <v>carbon-tax.html</v>
      </c>
    </row>
    <row r="1009" spans="1:18" s="5" customFormat="1" x14ac:dyDescent="0.35">
      <c r="A1009" s="358" t="str">
        <f>IF(ISBLANK(INDEX('Policy Characteristics'!A:A,MATCH($C1009,'Policy Characteristics'!$C:$C,0))),"",INDEX('Policy Characteristics'!A:A,MATCH($C1009,'Policy Characteristics'!$C:$C,0)))</f>
        <v>Cross-Sector</v>
      </c>
      <c r="B1009" s="358" t="str">
        <f>IF(ISBLANK(INDEX('Policy Characteristics'!B:B,MATCH($C1009,'Policy Characteristics'!$C:$C,0))),"",INDEX('Policy Characteristics'!B:B,MATCH($C1009,'Policy Characteristics'!$C:$C,0)))</f>
        <v>Carbon Price</v>
      </c>
      <c r="C1009" s="362" t="str">
        <f t="shared" si="47"/>
        <v>Additional Carbon Tax Rate</v>
      </c>
      <c r="D1009" s="53" t="s">
        <v>360</v>
      </c>
      <c r="E1009" s="53"/>
      <c r="F1009" s="53" t="s">
        <v>364</v>
      </c>
      <c r="G1009" s="53"/>
      <c r="H1009" s="54">
        <v>175</v>
      </c>
      <c r="I1009" s="53" t="s">
        <v>45</v>
      </c>
      <c r="J1009" s="360" t="str">
        <f>IF(ISBLANK(INDEX('Policy Characteristics'!D:D,MATCH($C1009,'Policy Characteristics'!$C:$C,0))),"",INDEX('Policy Characteristics'!D:D,MATCH($C1009,'Policy Characteristics'!$C:$C,0)))</f>
        <v>Carbon Price</v>
      </c>
      <c r="K1009" s="358" t="str">
        <f>IF(ISBLANK(INDEX('Policy Characteristics'!E:E,MATCH($C1009,'Policy Characteristics'!$C:$C,0))),"",INDEX('Policy Characteristics'!E:E,MATCH($C1009,'Policy Characteristics'!$C:$C,0)))</f>
        <v>cross carbon tax</v>
      </c>
      <c r="L1009" s="358">
        <f>IF(ISBLANK(INDEX('Policy Characteristics'!F:F,MATCH($C1009,'Policy Characteristics'!$C:$C,0))),"",INDEX('Policy Characteristics'!F:F,MATCH($C1009,'Policy Characteristics'!$C:$C,0)))</f>
        <v>0</v>
      </c>
      <c r="M1009" s="358">
        <f>IF(ISBLANK(INDEX('Policy Characteristics'!G:G,MATCH($C1009,'Policy Characteristics'!$C:$C,0))),"",INDEX('Policy Characteristics'!G:G,MATCH($C1009,'Policy Characteristics'!$C:$C,0)))</f>
        <v>300</v>
      </c>
      <c r="N1009" s="358">
        <f>IF(ISBLANK(INDEX('Policy Characteristics'!H:H,MATCH($C1009,'Policy Characteristics'!$C:$C,0))),"",INDEX('Policy Characteristics'!H:H,MATCH($C1009,'Policy Characteristics'!$C:$C,0)))</f>
        <v>5</v>
      </c>
      <c r="O1009" s="358" t="str">
        <f>IF(ISBLANK(INDEX('Policy Characteristics'!I:I,MATCH($C1009,'Policy Characteristics'!$C:$C,0))),"",INDEX('Policy Characteristics'!I:I,MATCH($C1009,'Policy Characteristics'!$C:$C,0)))</f>
        <v>$/metric ton CO2e</v>
      </c>
      <c r="P1009" s="358" t="str">
        <f>IF(ISBLANK(INDEX('Policy Characteristics'!J:J,MATCH($C1009,'Policy Characteristics'!$C:$C,0))),"",INDEX('Policy Characteristics'!J:J,MATCH($C1009,'Policy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 **Guidance for setting values:** The U.S. government's revised 2015 Social Cost of Carbon estimates for the year 2050 range from $32 to $115 per ton (in inflation-adjusted 2018 dollars), depending on one's choice of discount rate.</v>
      </c>
      <c r="Q1009" s="358" t="str">
        <f>IF(ISBLANK(INDEX('Policy Characteristics'!K:K,MATCH($C1009,'Policy Characteristics'!$C:$C,0))),"",INDEX('Policy Characteristics'!K:K,MATCH($C1009,'Policy Characteristics'!$C:$C,0)))</f>
        <v>fuels.html#carbon-tax</v>
      </c>
      <c r="R1009" s="358" t="str">
        <f>IF(ISBLANK(INDEX('Policy Characteristics'!L:L,MATCH($C1009,'Policy Characteristics'!$C:$C,0))),"",INDEX('Policy Characteristics'!L:L,MATCH($C1009,'Policy Characteristics'!$C:$C,0)))</f>
        <v>carbon-tax.html</v>
      </c>
    </row>
    <row r="1010" spans="1:18" s="5" customFormat="1" x14ac:dyDescent="0.35">
      <c r="A1010" s="358" t="str">
        <f>IF(ISBLANK(INDEX('Policy Characteristics'!A:A,MATCH($C1010,'Policy Characteristics'!$C:$C,0))),"",INDEX('Policy Characteristics'!A:A,MATCH($C1010,'Policy Characteristics'!$C:$C,0)))</f>
        <v>Cross-Sector</v>
      </c>
      <c r="B1010" s="358" t="str">
        <f>IF(ISBLANK(INDEX('Policy Characteristics'!B:B,MATCH($C1010,'Policy Characteristics'!$C:$C,0))),"",INDEX('Policy Characteristics'!B:B,MATCH($C1010,'Policy Characteristics'!$C:$C,0)))</f>
        <v>Carbon Price</v>
      </c>
      <c r="C1010" s="362" t="str">
        <f t="shared" si="47"/>
        <v>Additional Carbon Tax Rate</v>
      </c>
      <c r="D1010" s="53" t="s">
        <v>2572</v>
      </c>
      <c r="E1010" s="53"/>
      <c r="F1010" s="53" t="s">
        <v>2995</v>
      </c>
      <c r="G1010" s="53"/>
      <c r="H1010" s="54">
        <v>544</v>
      </c>
      <c r="I1010" s="53" t="s">
        <v>45</v>
      </c>
      <c r="J1010" s="360" t="str">
        <f>IF(ISBLANK(INDEX('Policy Characteristics'!D:D,MATCH($C1010,'Policy Characteristics'!$C:$C,0))),"",INDEX('Policy Characteristics'!D:D,MATCH($C1010,'Policy Characteristics'!$C:$C,0)))</f>
        <v>Carbon Price</v>
      </c>
      <c r="K1010" s="358" t="str">
        <f>IF(ISBLANK(INDEX('Policy Characteristics'!E:E,MATCH($C1010,'Policy Characteristics'!$C:$C,0))),"",INDEX('Policy Characteristics'!E:E,MATCH($C1010,'Policy Characteristics'!$C:$C,0)))</f>
        <v>cross carbon tax</v>
      </c>
      <c r="L1010" s="358">
        <f>IF(ISBLANK(INDEX('Policy Characteristics'!F:F,MATCH($C1010,'Policy Characteristics'!$C:$C,0))),"",INDEX('Policy Characteristics'!F:F,MATCH($C1010,'Policy Characteristics'!$C:$C,0)))</f>
        <v>0</v>
      </c>
      <c r="M1010" s="358">
        <f>IF(ISBLANK(INDEX('Policy Characteristics'!G:G,MATCH($C1010,'Policy Characteristics'!$C:$C,0))),"",INDEX('Policy Characteristics'!G:G,MATCH($C1010,'Policy Characteristics'!$C:$C,0)))</f>
        <v>300</v>
      </c>
      <c r="N1010" s="358">
        <f>IF(ISBLANK(INDEX('Policy Characteristics'!H:H,MATCH($C1010,'Policy Characteristics'!$C:$C,0))),"",INDEX('Policy Characteristics'!H:H,MATCH($C1010,'Policy Characteristics'!$C:$C,0)))</f>
        <v>5</v>
      </c>
      <c r="O1010" s="358" t="str">
        <f>IF(ISBLANK(INDEX('Policy Characteristics'!I:I,MATCH($C1010,'Policy Characteristics'!$C:$C,0))),"",INDEX('Policy Characteristics'!I:I,MATCH($C1010,'Policy Characteristics'!$C:$C,0)))</f>
        <v>$/metric ton CO2e</v>
      </c>
      <c r="P1010" s="358" t="str">
        <f>IF(ISBLANK(INDEX('Policy Characteristics'!J:J,MATCH($C1010,'Policy Characteristics'!$C:$C,0))),"",INDEX('Policy Characteristics'!J:J,MATCH($C1010,'Policy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 **Guidance for setting values:** The U.S. government's revised 2015 Social Cost of Carbon estimates for the year 2050 range from $32 to $115 per ton (in inflation-adjusted 2018 dollars), depending on one's choice of discount rate.</v>
      </c>
      <c r="Q1010" s="358" t="str">
        <f>IF(ISBLANK(INDEX('Policy Characteristics'!K:K,MATCH($C1010,'Policy Characteristics'!$C:$C,0))),"",INDEX('Policy Characteristics'!K:K,MATCH($C1010,'Policy Characteristics'!$C:$C,0)))</f>
        <v>fuels.html#carbon-tax</v>
      </c>
      <c r="R1010" s="358" t="str">
        <f>IF(ISBLANK(INDEX('Policy Characteristics'!L:L,MATCH($C1010,'Policy Characteristics'!$C:$C,0))),"",INDEX('Policy Characteristics'!L:L,MATCH($C1010,'Policy Characteristics'!$C:$C,0)))</f>
        <v>carbon-tax.html</v>
      </c>
    </row>
    <row r="1011" spans="1:18" s="5" customFormat="1" x14ac:dyDescent="0.35">
      <c r="A1011" s="358" t="str">
        <f>IF(ISBLANK(INDEX('Policy Characteristics'!A:A,MATCH($C1011,'Policy Characteristics'!$C:$C,0))),"",INDEX('Policy Characteristics'!A:A,MATCH($C1011,'Policy Characteristics'!$C:$C,0)))</f>
        <v>Cross-Sector</v>
      </c>
      <c r="B1011" s="358" t="str">
        <f>IF(ISBLANK(INDEX('Policy Characteristics'!B:B,MATCH($C1011,'Policy Characteristics'!$C:$C,0))),"",INDEX('Policy Characteristics'!B:B,MATCH($C1011,'Policy Characteristics'!$C:$C,0)))</f>
        <v>End Existing Subsidies</v>
      </c>
      <c r="C1011" s="363" t="s">
        <v>147</v>
      </c>
      <c r="D1011" s="53" t="s">
        <v>54</v>
      </c>
      <c r="E1011" s="53"/>
      <c r="F1011" s="53" t="s">
        <v>97</v>
      </c>
      <c r="G1011" s="53"/>
      <c r="H1011" s="54">
        <v>706</v>
      </c>
      <c r="I1011" s="9" t="s">
        <v>46</v>
      </c>
      <c r="J1011" s="360" t="str">
        <f>IF(ISBLANK(INDEX('Policy Characteristics'!D:D,MATCH($C1011,'Policy Characteristics'!$C:$C,0))),"",INDEX('Policy Characteristics'!D:D,MATCH($C1011,'Policy Characteristics'!$C:$C,0)))</f>
        <v>End Existing Subsidies</v>
      </c>
      <c r="K1011" s="358" t="str">
        <f>IF(ISBLANK(INDEX('Policy Characteristics'!E:E,MATCH($C1011,'Policy Characteristics'!$C:$C,0))),"",INDEX('Policy Characteristics'!E:E,MATCH($C1011,'Policy Characteristics'!$C:$C,0)))</f>
        <v>cross reduce BAU subsidies</v>
      </c>
      <c r="L1011" s="380">
        <f>IF(ISBLANK(INDEX('Policy Characteristics'!F:F,MATCH($C1011,'Policy Characteristics'!$C:$C,0))),"",INDEX('Policy Characteristics'!F:F,MATCH($C1011,'Policy Characteristics'!$C:$C,0)))</f>
        <v>0</v>
      </c>
      <c r="M1011" s="380">
        <f>IF(ISBLANK(INDEX('Policy Characteristics'!G:G,MATCH($C1011,'Policy Characteristics'!$C:$C,0))),"",INDEX('Policy Characteristics'!G:G,MATCH($C1011,'Policy Characteristics'!$C:$C,0)))</f>
        <v>1</v>
      </c>
      <c r="N1011" s="380">
        <f>IF(ISBLANK(INDEX('Policy Characteristics'!H:H,MATCH($C1011,'Policy Characteristics'!$C:$C,0))),"",INDEX('Policy Characteristics'!H:H,MATCH($C1011,'Policy Characteristics'!$C:$C,0)))</f>
        <v>0.01</v>
      </c>
      <c r="O1011" s="358" t="str">
        <f>IF(ISBLANK(INDEX('Policy Characteristics'!I:I,MATCH($C1011,'Policy Characteristics'!$C:$C,0))),"",INDEX('Policy Characteristics'!I:I,MATCH($C1011,'Policy Characteristics'!$C:$C,0)))</f>
        <v>% reduction in BAU subsidies</v>
      </c>
      <c r="P1011" s="358" t="str">
        <f>IF(ISBLANK(INDEX('Policy Characteristics'!J:J,MATCH($C1011,'Policy Characteristics'!$C:$C,0))),"",INDEX('Policy Characteristics'!J:J,MATCH($C1011,'Policy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011" s="358" t="str">
        <f>IF(ISBLANK(INDEX('Policy Characteristics'!K:K,MATCH($C1011,'Policy Characteristics'!$C:$C,0))),"",INDEX('Policy Characteristics'!K:K,MATCH($C1011,'Policy Characteristics'!$C:$C,0)))</f>
        <v>fuels.html#end-subsidies</v>
      </c>
      <c r="R1011" s="358" t="str">
        <f>IF(ISBLANK(INDEX('Policy Characteristics'!L:L,MATCH($C1011,'Policy Characteristics'!$C:$C,0))),"",INDEX('Policy Characteristics'!L:L,MATCH($C1011,'Policy Characteristics'!$C:$C,0)))</f>
        <v>end-existing-subsidies.html</v>
      </c>
    </row>
    <row r="1012" spans="1:18" s="5" customFormat="1" x14ac:dyDescent="0.35">
      <c r="A1012" s="358" t="str">
        <f>IF(ISBLANK(INDEX('Policy Characteristics'!A:A,MATCH($C1012,'Policy Characteristics'!$C:$C,0))),"",INDEX('Policy Characteristics'!A:A,MATCH($C1012,'Policy Characteristics'!$C:$C,0)))</f>
        <v>Cross-Sector</v>
      </c>
      <c r="B1012" s="358" t="str">
        <f>IF(ISBLANK(INDEX('Policy Characteristics'!B:B,MATCH($C1012,'Policy Characteristics'!$C:$C,0))),"",INDEX('Policy Characteristics'!B:B,MATCH($C1012,'Policy Characteristics'!$C:$C,0)))</f>
        <v>End Existing Subsidies</v>
      </c>
      <c r="C1012" s="362" t="str">
        <f t="shared" ref="C1012:C1027" si="48">C$1011</f>
        <v>Percent Reduction in BAU Subsidies</v>
      </c>
      <c r="D1012" s="9" t="s">
        <v>479</v>
      </c>
      <c r="E1012" s="53"/>
      <c r="F1012" s="9" t="s">
        <v>476</v>
      </c>
      <c r="G1012" s="53"/>
      <c r="H1012" s="54">
        <v>69</v>
      </c>
      <c r="I1012" s="9" t="s">
        <v>45</v>
      </c>
      <c r="J1012" s="360" t="str">
        <f>IF(ISBLANK(INDEX('Policy Characteristics'!D:D,MATCH($C1012,'Policy Characteristics'!$C:$C,0))),"",INDEX('Policy Characteristics'!D:D,MATCH($C1012,'Policy Characteristics'!$C:$C,0)))</f>
        <v>End Existing Subsidies</v>
      </c>
      <c r="K1012" s="358" t="str">
        <f>IF(ISBLANK(INDEX('Policy Characteristics'!E:E,MATCH($C1012,'Policy Characteristics'!$C:$C,0))),"",INDEX('Policy Characteristics'!E:E,MATCH($C1012,'Policy Characteristics'!$C:$C,0)))</f>
        <v>cross reduce BAU subsidies</v>
      </c>
      <c r="L1012" s="380">
        <f>IF(ISBLANK(INDEX('Policy Characteristics'!F:F,MATCH($C1012,'Policy Characteristics'!$C:$C,0))),"",INDEX('Policy Characteristics'!F:F,MATCH($C1012,'Policy Characteristics'!$C:$C,0)))</f>
        <v>0</v>
      </c>
      <c r="M1012" s="380">
        <f>IF(ISBLANK(INDEX('Policy Characteristics'!G:G,MATCH($C1012,'Policy Characteristics'!$C:$C,0))),"",INDEX('Policy Characteristics'!G:G,MATCH($C1012,'Policy Characteristics'!$C:$C,0)))</f>
        <v>1</v>
      </c>
      <c r="N1012" s="380">
        <f>IF(ISBLANK(INDEX('Policy Characteristics'!H:H,MATCH($C1012,'Policy Characteristics'!$C:$C,0))),"",INDEX('Policy Characteristics'!H:H,MATCH($C1012,'Policy Characteristics'!$C:$C,0)))</f>
        <v>0.01</v>
      </c>
      <c r="O1012" s="358" t="str">
        <f>IF(ISBLANK(INDEX('Policy Characteristics'!I:I,MATCH($C1012,'Policy Characteristics'!$C:$C,0))),"",INDEX('Policy Characteristics'!I:I,MATCH($C1012,'Policy Characteristics'!$C:$C,0)))</f>
        <v>% reduction in BAU subsidies</v>
      </c>
      <c r="P1012" s="358" t="str">
        <f>IF(ISBLANK(INDEX('Policy Characteristics'!J:J,MATCH($C1012,'Policy Characteristics'!$C:$C,0))),"",INDEX('Policy Characteristics'!J:J,MATCH($C1012,'Policy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012" s="358" t="str">
        <f>IF(ISBLANK(INDEX('Policy Characteristics'!K:K,MATCH($C1012,'Policy Characteristics'!$C:$C,0))),"",INDEX('Policy Characteristics'!K:K,MATCH($C1012,'Policy Characteristics'!$C:$C,0)))</f>
        <v>fuels.html#end-subsidies</v>
      </c>
      <c r="R1012" s="358" t="str">
        <f>IF(ISBLANK(INDEX('Policy Characteristics'!L:L,MATCH($C1012,'Policy Characteristics'!$C:$C,0))),"",INDEX('Policy Characteristics'!L:L,MATCH($C1012,'Policy Characteristics'!$C:$C,0)))</f>
        <v>end-existing-subsidies.html</v>
      </c>
    </row>
    <row r="1013" spans="1:18" s="5" customFormat="1" x14ac:dyDescent="0.35">
      <c r="A1013" s="358" t="str">
        <f>IF(ISBLANK(INDEX('Policy Characteristics'!A:A,MATCH($C1013,'Policy Characteristics'!$C:$C,0))),"",INDEX('Policy Characteristics'!A:A,MATCH($C1013,'Policy Characteristics'!$C:$C,0)))</f>
        <v>Cross-Sector</v>
      </c>
      <c r="B1013" s="358" t="str">
        <f>IF(ISBLANK(INDEX('Policy Characteristics'!B:B,MATCH($C1013,'Policy Characteristics'!$C:$C,0))),"",INDEX('Policy Characteristics'!B:B,MATCH($C1013,'Policy Characteristics'!$C:$C,0)))</f>
        <v>End Existing Subsidies</v>
      </c>
      <c r="C1013" s="362" t="str">
        <f t="shared" si="48"/>
        <v>Percent Reduction in BAU Subsidies</v>
      </c>
      <c r="D1013" s="9" t="s">
        <v>48</v>
      </c>
      <c r="E1013" s="53"/>
      <c r="F1013" s="9" t="s">
        <v>91</v>
      </c>
      <c r="G1013" s="53"/>
      <c r="H1013" s="54">
        <v>70</v>
      </c>
      <c r="I1013" s="9" t="s">
        <v>45</v>
      </c>
      <c r="J1013" s="360" t="str">
        <f>IF(ISBLANK(INDEX('Policy Characteristics'!D:D,MATCH($C1013,'Policy Characteristics'!$C:$C,0))),"",INDEX('Policy Characteristics'!D:D,MATCH($C1013,'Policy Characteristics'!$C:$C,0)))</f>
        <v>End Existing Subsidies</v>
      </c>
      <c r="K1013" s="358" t="str">
        <f>IF(ISBLANK(INDEX('Policy Characteristics'!E:E,MATCH($C1013,'Policy Characteristics'!$C:$C,0))),"",INDEX('Policy Characteristics'!E:E,MATCH($C1013,'Policy Characteristics'!$C:$C,0)))</f>
        <v>cross reduce BAU subsidies</v>
      </c>
      <c r="L1013" s="380">
        <f>IF(ISBLANK(INDEX('Policy Characteristics'!F:F,MATCH($C1013,'Policy Characteristics'!$C:$C,0))),"",INDEX('Policy Characteristics'!F:F,MATCH($C1013,'Policy Characteristics'!$C:$C,0)))</f>
        <v>0</v>
      </c>
      <c r="M1013" s="380">
        <f>IF(ISBLANK(INDEX('Policy Characteristics'!G:G,MATCH($C1013,'Policy Characteristics'!$C:$C,0))),"",INDEX('Policy Characteristics'!G:G,MATCH($C1013,'Policy Characteristics'!$C:$C,0)))</f>
        <v>1</v>
      </c>
      <c r="N1013" s="380">
        <f>IF(ISBLANK(INDEX('Policy Characteristics'!H:H,MATCH($C1013,'Policy Characteristics'!$C:$C,0))),"",INDEX('Policy Characteristics'!H:H,MATCH($C1013,'Policy Characteristics'!$C:$C,0)))</f>
        <v>0.01</v>
      </c>
      <c r="O1013" s="358" t="str">
        <f>IF(ISBLANK(INDEX('Policy Characteristics'!I:I,MATCH($C1013,'Policy Characteristics'!$C:$C,0))),"",INDEX('Policy Characteristics'!I:I,MATCH($C1013,'Policy Characteristics'!$C:$C,0)))</f>
        <v>% reduction in BAU subsidies</v>
      </c>
      <c r="P1013" s="358" t="str">
        <f>IF(ISBLANK(INDEX('Policy Characteristics'!J:J,MATCH($C1013,'Policy Characteristics'!$C:$C,0))),"",INDEX('Policy Characteristics'!J:J,MATCH($C1013,'Policy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013" s="358" t="str">
        <f>IF(ISBLANK(INDEX('Policy Characteristics'!K:K,MATCH($C1013,'Policy Characteristics'!$C:$C,0))),"",INDEX('Policy Characteristics'!K:K,MATCH($C1013,'Policy Characteristics'!$C:$C,0)))</f>
        <v>fuels.html#end-subsidies</v>
      </c>
      <c r="R1013" s="358" t="str">
        <f>IF(ISBLANK(INDEX('Policy Characteristics'!L:L,MATCH($C1013,'Policy Characteristics'!$C:$C,0))),"",INDEX('Policy Characteristics'!L:L,MATCH($C1013,'Policy Characteristics'!$C:$C,0)))</f>
        <v>end-existing-subsidies.html</v>
      </c>
    </row>
    <row r="1014" spans="1:18" s="5" customFormat="1" x14ac:dyDescent="0.35">
      <c r="A1014" s="358" t="str">
        <f>IF(ISBLANK(INDEX('Policy Characteristics'!A:A,MATCH($C1014,'Policy Characteristics'!$C:$C,0))),"",INDEX('Policy Characteristics'!A:A,MATCH($C1014,'Policy Characteristics'!$C:$C,0)))</f>
        <v>Cross-Sector</v>
      </c>
      <c r="B1014" s="358" t="str">
        <f>IF(ISBLANK(INDEX('Policy Characteristics'!B:B,MATCH($C1014,'Policy Characteristics'!$C:$C,0))),"",INDEX('Policy Characteristics'!B:B,MATCH($C1014,'Policy Characteristics'!$C:$C,0)))</f>
        <v>End Existing Subsidies</v>
      </c>
      <c r="C1014" s="362" t="str">
        <f t="shared" si="48"/>
        <v>Percent Reduction in BAU Subsidies</v>
      </c>
      <c r="D1014" s="9" t="s">
        <v>49</v>
      </c>
      <c r="E1014" s="53"/>
      <c r="F1014" s="9" t="s">
        <v>92</v>
      </c>
      <c r="G1014" s="53"/>
      <c r="H1014" s="54">
        <v>71</v>
      </c>
      <c r="I1014" s="9" t="s">
        <v>45</v>
      </c>
      <c r="J1014" s="360" t="str">
        <f>IF(ISBLANK(INDEX('Policy Characteristics'!D:D,MATCH($C1014,'Policy Characteristics'!$C:$C,0))),"",INDEX('Policy Characteristics'!D:D,MATCH($C1014,'Policy Characteristics'!$C:$C,0)))</f>
        <v>End Existing Subsidies</v>
      </c>
      <c r="K1014" s="358" t="str">
        <f>IF(ISBLANK(INDEX('Policy Characteristics'!E:E,MATCH($C1014,'Policy Characteristics'!$C:$C,0))),"",INDEX('Policy Characteristics'!E:E,MATCH($C1014,'Policy Characteristics'!$C:$C,0)))</f>
        <v>cross reduce BAU subsidies</v>
      </c>
      <c r="L1014" s="380">
        <f>IF(ISBLANK(INDEX('Policy Characteristics'!F:F,MATCH($C1014,'Policy Characteristics'!$C:$C,0))),"",INDEX('Policy Characteristics'!F:F,MATCH($C1014,'Policy Characteristics'!$C:$C,0)))</f>
        <v>0</v>
      </c>
      <c r="M1014" s="380">
        <f>IF(ISBLANK(INDEX('Policy Characteristics'!G:G,MATCH($C1014,'Policy Characteristics'!$C:$C,0))),"",INDEX('Policy Characteristics'!G:G,MATCH($C1014,'Policy Characteristics'!$C:$C,0)))</f>
        <v>1</v>
      </c>
      <c r="N1014" s="380">
        <f>IF(ISBLANK(INDEX('Policy Characteristics'!H:H,MATCH($C1014,'Policy Characteristics'!$C:$C,0))),"",INDEX('Policy Characteristics'!H:H,MATCH($C1014,'Policy Characteristics'!$C:$C,0)))</f>
        <v>0.01</v>
      </c>
      <c r="O1014" s="358" t="str">
        <f>IF(ISBLANK(INDEX('Policy Characteristics'!I:I,MATCH($C1014,'Policy Characteristics'!$C:$C,0))),"",INDEX('Policy Characteristics'!I:I,MATCH($C1014,'Policy Characteristics'!$C:$C,0)))</f>
        <v>% reduction in BAU subsidies</v>
      </c>
      <c r="P1014" s="358" t="str">
        <f>IF(ISBLANK(INDEX('Policy Characteristics'!J:J,MATCH($C1014,'Policy Characteristics'!$C:$C,0))),"",INDEX('Policy Characteristics'!J:J,MATCH($C1014,'Policy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014" s="358" t="str">
        <f>IF(ISBLANK(INDEX('Policy Characteristics'!K:K,MATCH($C1014,'Policy Characteristics'!$C:$C,0))),"",INDEX('Policy Characteristics'!K:K,MATCH($C1014,'Policy Characteristics'!$C:$C,0)))</f>
        <v>fuels.html#end-subsidies</v>
      </c>
      <c r="R1014" s="358" t="str">
        <f>IF(ISBLANK(INDEX('Policy Characteristics'!L:L,MATCH($C1014,'Policy Characteristics'!$C:$C,0))),"",INDEX('Policy Characteristics'!L:L,MATCH($C1014,'Policy Characteristics'!$C:$C,0)))</f>
        <v>end-existing-subsidies.html</v>
      </c>
    </row>
    <row r="1015" spans="1:18" s="5" customFormat="1" x14ac:dyDescent="0.35">
      <c r="A1015" s="358" t="str">
        <f>IF(ISBLANK(INDEX('Policy Characteristics'!A:A,MATCH($C1015,'Policy Characteristics'!$C:$C,0))),"",INDEX('Policy Characteristics'!A:A,MATCH($C1015,'Policy Characteristics'!$C:$C,0)))</f>
        <v>Cross-Sector</v>
      </c>
      <c r="B1015" s="358" t="str">
        <f>IF(ISBLANK(INDEX('Policy Characteristics'!B:B,MATCH($C1015,'Policy Characteristics'!$C:$C,0))),"",INDEX('Policy Characteristics'!B:B,MATCH($C1015,'Policy Characteristics'!$C:$C,0)))</f>
        <v>End Existing Subsidies</v>
      </c>
      <c r="C1015" s="362" t="str">
        <f t="shared" si="48"/>
        <v>Percent Reduction in BAU Subsidies</v>
      </c>
      <c r="D1015" s="9" t="s">
        <v>50</v>
      </c>
      <c r="E1015" s="53"/>
      <c r="F1015" s="9" t="s">
        <v>93</v>
      </c>
      <c r="G1015" s="53"/>
      <c r="H1015" s="54">
        <v>72</v>
      </c>
      <c r="I1015" s="9" t="s">
        <v>46</v>
      </c>
      <c r="J1015" s="360" t="str">
        <f>IF(ISBLANK(INDEX('Policy Characteristics'!D:D,MATCH($C1015,'Policy Characteristics'!$C:$C,0))),"",INDEX('Policy Characteristics'!D:D,MATCH($C1015,'Policy Characteristics'!$C:$C,0)))</f>
        <v>End Existing Subsidies</v>
      </c>
      <c r="K1015" s="358" t="str">
        <f>IF(ISBLANK(INDEX('Policy Characteristics'!E:E,MATCH($C1015,'Policy Characteristics'!$C:$C,0))),"",INDEX('Policy Characteristics'!E:E,MATCH($C1015,'Policy Characteristics'!$C:$C,0)))</f>
        <v>cross reduce BAU subsidies</v>
      </c>
      <c r="L1015" s="380">
        <f>IF(ISBLANK(INDEX('Policy Characteristics'!F:F,MATCH($C1015,'Policy Characteristics'!$C:$C,0))),"",INDEX('Policy Characteristics'!F:F,MATCH($C1015,'Policy Characteristics'!$C:$C,0)))</f>
        <v>0</v>
      </c>
      <c r="M1015" s="380">
        <f>IF(ISBLANK(INDEX('Policy Characteristics'!G:G,MATCH($C1015,'Policy Characteristics'!$C:$C,0))),"",INDEX('Policy Characteristics'!G:G,MATCH($C1015,'Policy Characteristics'!$C:$C,0)))</f>
        <v>1</v>
      </c>
      <c r="N1015" s="380">
        <f>IF(ISBLANK(INDEX('Policy Characteristics'!H:H,MATCH($C1015,'Policy Characteristics'!$C:$C,0))),"",INDEX('Policy Characteristics'!H:H,MATCH($C1015,'Policy Characteristics'!$C:$C,0)))</f>
        <v>0.01</v>
      </c>
      <c r="O1015" s="358" t="str">
        <f>IF(ISBLANK(INDEX('Policy Characteristics'!I:I,MATCH($C1015,'Policy Characteristics'!$C:$C,0))),"",INDEX('Policy Characteristics'!I:I,MATCH($C1015,'Policy Characteristics'!$C:$C,0)))</f>
        <v>% reduction in BAU subsidies</v>
      </c>
      <c r="P1015" s="358" t="str">
        <f>IF(ISBLANK(INDEX('Policy Characteristics'!J:J,MATCH($C1015,'Policy Characteristics'!$C:$C,0))),"",INDEX('Policy Characteristics'!J:J,MATCH($C1015,'Policy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015" s="358" t="str">
        <f>IF(ISBLANK(INDEX('Policy Characteristics'!K:K,MATCH($C1015,'Policy Characteristics'!$C:$C,0))),"",INDEX('Policy Characteristics'!K:K,MATCH($C1015,'Policy Characteristics'!$C:$C,0)))</f>
        <v>fuels.html#end-subsidies</v>
      </c>
      <c r="R1015" s="358" t="str">
        <f>IF(ISBLANK(INDEX('Policy Characteristics'!L:L,MATCH($C1015,'Policy Characteristics'!$C:$C,0))),"",INDEX('Policy Characteristics'!L:L,MATCH($C1015,'Policy Characteristics'!$C:$C,0)))</f>
        <v>end-existing-subsidies.html</v>
      </c>
    </row>
    <row r="1016" spans="1:18" s="5" customFormat="1" x14ac:dyDescent="0.35">
      <c r="A1016" s="358" t="str">
        <f>IF(ISBLANK(INDEX('Policy Characteristics'!A:A,MATCH($C1016,'Policy Characteristics'!$C:$C,0))),"",INDEX('Policy Characteristics'!A:A,MATCH($C1016,'Policy Characteristics'!$C:$C,0)))</f>
        <v>Cross-Sector</v>
      </c>
      <c r="B1016" s="358" t="str">
        <f>IF(ISBLANK(INDEX('Policy Characteristics'!B:B,MATCH($C1016,'Policy Characteristics'!$C:$C,0))),"",INDEX('Policy Characteristics'!B:B,MATCH($C1016,'Policy Characteristics'!$C:$C,0)))</f>
        <v>End Existing Subsidies</v>
      </c>
      <c r="C1016" s="362" t="str">
        <f t="shared" si="48"/>
        <v>Percent Reduction in BAU Subsidies</v>
      </c>
      <c r="D1016" s="9" t="s">
        <v>51</v>
      </c>
      <c r="E1016" s="53"/>
      <c r="F1016" s="9" t="s">
        <v>481</v>
      </c>
      <c r="G1016" s="53"/>
      <c r="H1016" s="54">
        <v>73</v>
      </c>
      <c r="I1016" s="9" t="s">
        <v>46</v>
      </c>
      <c r="J1016" s="360" t="str">
        <f>IF(ISBLANK(INDEX('Policy Characteristics'!D:D,MATCH($C1016,'Policy Characteristics'!$C:$C,0))),"",INDEX('Policy Characteristics'!D:D,MATCH($C1016,'Policy Characteristics'!$C:$C,0)))</f>
        <v>End Existing Subsidies</v>
      </c>
      <c r="K1016" s="358" t="str">
        <f>IF(ISBLANK(INDEX('Policy Characteristics'!E:E,MATCH($C1016,'Policy Characteristics'!$C:$C,0))),"",INDEX('Policy Characteristics'!E:E,MATCH($C1016,'Policy Characteristics'!$C:$C,0)))</f>
        <v>cross reduce BAU subsidies</v>
      </c>
      <c r="L1016" s="380">
        <f>IF(ISBLANK(INDEX('Policy Characteristics'!F:F,MATCH($C1016,'Policy Characteristics'!$C:$C,0))),"",INDEX('Policy Characteristics'!F:F,MATCH($C1016,'Policy Characteristics'!$C:$C,0)))</f>
        <v>0</v>
      </c>
      <c r="M1016" s="380">
        <f>IF(ISBLANK(INDEX('Policy Characteristics'!G:G,MATCH($C1016,'Policy Characteristics'!$C:$C,0))),"",INDEX('Policy Characteristics'!G:G,MATCH($C1016,'Policy Characteristics'!$C:$C,0)))</f>
        <v>1</v>
      </c>
      <c r="N1016" s="380">
        <f>IF(ISBLANK(INDEX('Policy Characteristics'!H:H,MATCH($C1016,'Policy Characteristics'!$C:$C,0))),"",INDEX('Policy Characteristics'!H:H,MATCH($C1016,'Policy Characteristics'!$C:$C,0)))</f>
        <v>0.01</v>
      </c>
      <c r="O1016" s="358" t="str">
        <f>IF(ISBLANK(INDEX('Policy Characteristics'!I:I,MATCH($C1016,'Policy Characteristics'!$C:$C,0))),"",INDEX('Policy Characteristics'!I:I,MATCH($C1016,'Policy Characteristics'!$C:$C,0)))</f>
        <v>% reduction in BAU subsidies</v>
      </c>
      <c r="P1016" s="358" t="str">
        <f>IF(ISBLANK(INDEX('Policy Characteristics'!J:J,MATCH($C1016,'Policy Characteristics'!$C:$C,0))),"",INDEX('Policy Characteristics'!J:J,MATCH($C1016,'Policy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016" s="358" t="str">
        <f>IF(ISBLANK(INDEX('Policy Characteristics'!K:K,MATCH($C1016,'Policy Characteristics'!$C:$C,0))),"",INDEX('Policy Characteristics'!K:K,MATCH($C1016,'Policy Characteristics'!$C:$C,0)))</f>
        <v>fuels.html#end-subsidies</v>
      </c>
      <c r="R1016" s="358" t="str">
        <f>IF(ISBLANK(INDEX('Policy Characteristics'!L:L,MATCH($C1016,'Policy Characteristics'!$C:$C,0))),"",INDEX('Policy Characteristics'!L:L,MATCH($C1016,'Policy Characteristics'!$C:$C,0)))</f>
        <v>end-existing-subsidies.html</v>
      </c>
    </row>
    <row r="1017" spans="1:18" s="5" customFormat="1" x14ac:dyDescent="0.35">
      <c r="A1017" s="358" t="str">
        <f>IF(ISBLANK(INDEX('Policy Characteristics'!A:A,MATCH($C1017,'Policy Characteristics'!$C:$C,0))),"",INDEX('Policy Characteristics'!A:A,MATCH($C1017,'Policy Characteristics'!$C:$C,0)))</f>
        <v>Cross-Sector</v>
      </c>
      <c r="B1017" s="358" t="str">
        <f>IF(ISBLANK(INDEX('Policy Characteristics'!B:B,MATCH($C1017,'Policy Characteristics'!$C:$C,0))),"",INDEX('Policy Characteristics'!B:B,MATCH($C1017,'Policy Characteristics'!$C:$C,0)))</f>
        <v>End Existing Subsidies</v>
      </c>
      <c r="C1017" s="362" t="str">
        <f t="shared" si="48"/>
        <v>Percent Reduction in BAU Subsidies</v>
      </c>
      <c r="D1017" s="9" t="s">
        <v>52</v>
      </c>
      <c r="E1017" s="53"/>
      <c r="F1017" s="9" t="s">
        <v>98</v>
      </c>
      <c r="G1017" s="53"/>
      <c r="H1017" s="54">
        <v>74</v>
      </c>
      <c r="I1017" s="9" t="s">
        <v>45</v>
      </c>
      <c r="J1017" s="360" t="str">
        <f>IF(ISBLANK(INDEX('Policy Characteristics'!D:D,MATCH($C1017,'Policy Characteristics'!$C:$C,0))),"",INDEX('Policy Characteristics'!D:D,MATCH($C1017,'Policy Characteristics'!$C:$C,0)))</f>
        <v>End Existing Subsidies</v>
      </c>
      <c r="K1017" s="358" t="str">
        <f>IF(ISBLANK(INDEX('Policy Characteristics'!E:E,MATCH($C1017,'Policy Characteristics'!$C:$C,0))),"",INDEX('Policy Characteristics'!E:E,MATCH($C1017,'Policy Characteristics'!$C:$C,0)))</f>
        <v>cross reduce BAU subsidies</v>
      </c>
      <c r="L1017" s="380">
        <f>IF(ISBLANK(INDEX('Policy Characteristics'!F:F,MATCH($C1017,'Policy Characteristics'!$C:$C,0))),"",INDEX('Policy Characteristics'!F:F,MATCH($C1017,'Policy Characteristics'!$C:$C,0)))</f>
        <v>0</v>
      </c>
      <c r="M1017" s="380">
        <f>IF(ISBLANK(INDEX('Policy Characteristics'!G:G,MATCH($C1017,'Policy Characteristics'!$C:$C,0))),"",INDEX('Policy Characteristics'!G:G,MATCH($C1017,'Policy Characteristics'!$C:$C,0)))</f>
        <v>1</v>
      </c>
      <c r="N1017" s="380">
        <f>IF(ISBLANK(INDEX('Policy Characteristics'!H:H,MATCH($C1017,'Policy Characteristics'!$C:$C,0))),"",INDEX('Policy Characteristics'!H:H,MATCH($C1017,'Policy Characteristics'!$C:$C,0)))</f>
        <v>0.01</v>
      </c>
      <c r="O1017" s="358" t="str">
        <f>IF(ISBLANK(INDEX('Policy Characteristics'!I:I,MATCH($C1017,'Policy Characteristics'!$C:$C,0))),"",INDEX('Policy Characteristics'!I:I,MATCH($C1017,'Policy Characteristics'!$C:$C,0)))</f>
        <v>% reduction in BAU subsidies</v>
      </c>
      <c r="P1017" s="358" t="str">
        <f>IF(ISBLANK(INDEX('Policy Characteristics'!J:J,MATCH($C1017,'Policy Characteristics'!$C:$C,0))),"",INDEX('Policy Characteristics'!J:J,MATCH($C1017,'Policy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017" s="358" t="str">
        <f>IF(ISBLANK(INDEX('Policy Characteristics'!K:K,MATCH($C1017,'Policy Characteristics'!$C:$C,0))),"",INDEX('Policy Characteristics'!K:K,MATCH($C1017,'Policy Characteristics'!$C:$C,0)))</f>
        <v>fuels.html#end-subsidies</v>
      </c>
      <c r="R1017" s="358" t="str">
        <f>IF(ISBLANK(INDEX('Policy Characteristics'!L:L,MATCH($C1017,'Policy Characteristics'!$C:$C,0))),"",INDEX('Policy Characteristics'!L:L,MATCH($C1017,'Policy Characteristics'!$C:$C,0)))</f>
        <v>end-existing-subsidies.html</v>
      </c>
    </row>
    <row r="1018" spans="1:18" s="5" customFormat="1" x14ac:dyDescent="0.35">
      <c r="A1018" s="358" t="str">
        <f>IF(ISBLANK(INDEX('Policy Characteristics'!A:A,MATCH($C1018,'Policy Characteristics'!$C:$C,0))),"",INDEX('Policy Characteristics'!A:A,MATCH($C1018,'Policy Characteristics'!$C:$C,0)))</f>
        <v>Cross-Sector</v>
      </c>
      <c r="B1018" s="358" t="str">
        <f>IF(ISBLANK(INDEX('Policy Characteristics'!B:B,MATCH($C1018,'Policy Characteristics'!$C:$C,0))),"",INDEX('Policy Characteristics'!B:B,MATCH($C1018,'Policy Characteristics'!$C:$C,0)))</f>
        <v>End Existing Subsidies</v>
      </c>
      <c r="C1018" s="362" t="str">
        <f t="shared" si="48"/>
        <v>Percent Reduction in BAU Subsidies</v>
      </c>
      <c r="D1018" s="9" t="s">
        <v>53</v>
      </c>
      <c r="E1018" s="53"/>
      <c r="F1018" s="9" t="s">
        <v>96</v>
      </c>
      <c r="G1018" s="53"/>
      <c r="H1018" s="54">
        <v>707</v>
      </c>
      <c r="I1018" s="9" t="s">
        <v>46</v>
      </c>
      <c r="J1018" s="360" t="str">
        <f>IF(ISBLANK(INDEX('Policy Characteristics'!D:D,MATCH($C1018,'Policy Characteristics'!$C:$C,0))),"",INDEX('Policy Characteristics'!D:D,MATCH($C1018,'Policy Characteristics'!$C:$C,0)))</f>
        <v>End Existing Subsidies</v>
      </c>
      <c r="K1018" s="358" t="str">
        <f>IF(ISBLANK(INDEX('Policy Characteristics'!E:E,MATCH($C1018,'Policy Characteristics'!$C:$C,0))),"",INDEX('Policy Characteristics'!E:E,MATCH($C1018,'Policy Characteristics'!$C:$C,0)))</f>
        <v>cross reduce BAU subsidies</v>
      </c>
      <c r="L1018" s="380">
        <f>IF(ISBLANK(INDEX('Policy Characteristics'!F:F,MATCH($C1018,'Policy Characteristics'!$C:$C,0))),"",INDEX('Policy Characteristics'!F:F,MATCH($C1018,'Policy Characteristics'!$C:$C,0)))</f>
        <v>0</v>
      </c>
      <c r="M1018" s="380">
        <f>IF(ISBLANK(INDEX('Policy Characteristics'!G:G,MATCH($C1018,'Policy Characteristics'!$C:$C,0))),"",INDEX('Policy Characteristics'!G:G,MATCH($C1018,'Policy Characteristics'!$C:$C,0)))</f>
        <v>1</v>
      </c>
      <c r="N1018" s="380">
        <f>IF(ISBLANK(INDEX('Policy Characteristics'!H:H,MATCH($C1018,'Policy Characteristics'!$C:$C,0))),"",INDEX('Policy Characteristics'!H:H,MATCH($C1018,'Policy Characteristics'!$C:$C,0)))</f>
        <v>0.01</v>
      </c>
      <c r="O1018" s="358" t="str">
        <f>IF(ISBLANK(INDEX('Policy Characteristics'!I:I,MATCH($C1018,'Policy Characteristics'!$C:$C,0))),"",INDEX('Policy Characteristics'!I:I,MATCH($C1018,'Policy Characteristics'!$C:$C,0)))</f>
        <v>% reduction in BAU subsidies</v>
      </c>
      <c r="P1018" s="358" t="str">
        <f>IF(ISBLANK(INDEX('Policy Characteristics'!J:J,MATCH($C1018,'Policy Characteristics'!$C:$C,0))),"",INDEX('Policy Characteristics'!J:J,MATCH($C1018,'Policy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018" s="358" t="str">
        <f>IF(ISBLANK(INDEX('Policy Characteristics'!K:K,MATCH($C1018,'Policy Characteristics'!$C:$C,0))),"",INDEX('Policy Characteristics'!K:K,MATCH($C1018,'Policy Characteristics'!$C:$C,0)))</f>
        <v>fuels.html#end-subsidies</v>
      </c>
      <c r="R1018" s="358" t="str">
        <f>IF(ISBLANK(INDEX('Policy Characteristics'!L:L,MATCH($C1018,'Policy Characteristics'!$C:$C,0))),"",INDEX('Policy Characteristics'!L:L,MATCH($C1018,'Policy Characteristics'!$C:$C,0)))</f>
        <v>end-existing-subsidies.html</v>
      </c>
    </row>
    <row r="1019" spans="1:18" s="5" customFormat="1" x14ac:dyDescent="0.35">
      <c r="A1019" s="358" t="str">
        <f>IF(ISBLANK(INDEX('Policy Characteristics'!A:A,MATCH($C1019,'Policy Characteristics'!$C:$C,0))),"",INDEX('Policy Characteristics'!A:A,MATCH($C1019,'Policy Characteristics'!$C:$C,0)))</f>
        <v>Cross-Sector</v>
      </c>
      <c r="B1019" s="358" t="str">
        <f>IF(ISBLANK(INDEX('Policy Characteristics'!B:B,MATCH($C1019,'Policy Characteristics'!$C:$C,0))),"",INDEX('Policy Characteristics'!B:B,MATCH($C1019,'Policy Characteristics'!$C:$C,0)))</f>
        <v>End Existing Subsidies</v>
      </c>
      <c r="C1019" s="362" t="str">
        <f t="shared" si="48"/>
        <v>Percent Reduction in BAU Subsidies</v>
      </c>
      <c r="D1019" s="9" t="s">
        <v>55</v>
      </c>
      <c r="E1019" s="53"/>
      <c r="F1019" s="9" t="s">
        <v>99</v>
      </c>
      <c r="G1019" s="53"/>
      <c r="H1019" s="54">
        <v>75</v>
      </c>
      <c r="I1019" s="9" t="s">
        <v>45</v>
      </c>
      <c r="J1019" s="360" t="str">
        <f>IF(ISBLANK(INDEX('Policy Characteristics'!D:D,MATCH($C1019,'Policy Characteristics'!$C:$C,0))),"",INDEX('Policy Characteristics'!D:D,MATCH($C1019,'Policy Characteristics'!$C:$C,0)))</f>
        <v>End Existing Subsidies</v>
      </c>
      <c r="K1019" s="358" t="str">
        <f>IF(ISBLANK(INDEX('Policy Characteristics'!E:E,MATCH($C1019,'Policy Characteristics'!$C:$C,0))),"",INDEX('Policy Characteristics'!E:E,MATCH($C1019,'Policy Characteristics'!$C:$C,0)))</f>
        <v>cross reduce BAU subsidies</v>
      </c>
      <c r="L1019" s="380">
        <f>IF(ISBLANK(INDEX('Policy Characteristics'!F:F,MATCH($C1019,'Policy Characteristics'!$C:$C,0))),"",INDEX('Policy Characteristics'!F:F,MATCH($C1019,'Policy Characteristics'!$C:$C,0)))</f>
        <v>0</v>
      </c>
      <c r="M1019" s="380">
        <f>IF(ISBLANK(INDEX('Policy Characteristics'!G:G,MATCH($C1019,'Policy Characteristics'!$C:$C,0))),"",INDEX('Policy Characteristics'!G:G,MATCH($C1019,'Policy Characteristics'!$C:$C,0)))</f>
        <v>1</v>
      </c>
      <c r="N1019" s="380">
        <f>IF(ISBLANK(INDEX('Policy Characteristics'!H:H,MATCH($C1019,'Policy Characteristics'!$C:$C,0))),"",INDEX('Policy Characteristics'!H:H,MATCH($C1019,'Policy Characteristics'!$C:$C,0)))</f>
        <v>0.01</v>
      </c>
      <c r="O1019" s="358" t="str">
        <f>IF(ISBLANK(INDEX('Policy Characteristics'!I:I,MATCH($C1019,'Policy Characteristics'!$C:$C,0))),"",INDEX('Policy Characteristics'!I:I,MATCH($C1019,'Policy Characteristics'!$C:$C,0)))</f>
        <v>% reduction in BAU subsidies</v>
      </c>
      <c r="P1019" s="358" t="str">
        <f>IF(ISBLANK(INDEX('Policy Characteristics'!J:J,MATCH($C1019,'Policy Characteristics'!$C:$C,0))),"",INDEX('Policy Characteristics'!J:J,MATCH($C1019,'Policy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019" s="358" t="str">
        <f>IF(ISBLANK(INDEX('Policy Characteristics'!K:K,MATCH($C1019,'Policy Characteristics'!$C:$C,0))),"",INDEX('Policy Characteristics'!K:K,MATCH($C1019,'Policy Characteristics'!$C:$C,0)))</f>
        <v>fuels.html#end-subsidies</v>
      </c>
      <c r="R1019" s="358" t="str">
        <f>IF(ISBLANK(INDEX('Policy Characteristics'!L:L,MATCH($C1019,'Policy Characteristics'!$C:$C,0))),"",INDEX('Policy Characteristics'!L:L,MATCH($C1019,'Policy Characteristics'!$C:$C,0)))</f>
        <v>end-existing-subsidies.html</v>
      </c>
    </row>
    <row r="1020" spans="1:18" s="5" customFormat="1" x14ac:dyDescent="0.35">
      <c r="A1020" s="358" t="str">
        <f>IF(ISBLANK(INDEX('Policy Characteristics'!A:A,MATCH($C1020,'Policy Characteristics'!$C:$C,0))),"",INDEX('Policy Characteristics'!A:A,MATCH($C1020,'Policy Characteristics'!$C:$C,0)))</f>
        <v>Cross-Sector</v>
      </c>
      <c r="B1020" s="358" t="str">
        <f>IF(ISBLANK(INDEX('Policy Characteristics'!B:B,MATCH($C1020,'Policy Characteristics'!$C:$C,0))),"",INDEX('Policy Characteristics'!B:B,MATCH($C1020,'Policy Characteristics'!$C:$C,0)))</f>
        <v>End Existing Subsidies</v>
      </c>
      <c r="C1020" s="362" t="str">
        <f t="shared" si="48"/>
        <v>Percent Reduction in BAU Subsidies</v>
      </c>
      <c r="D1020" s="9" t="s">
        <v>56</v>
      </c>
      <c r="E1020" s="53"/>
      <c r="F1020" s="9" t="s">
        <v>100</v>
      </c>
      <c r="G1020" s="53"/>
      <c r="H1020" s="54">
        <v>76</v>
      </c>
      <c r="I1020" s="9" t="s">
        <v>45</v>
      </c>
      <c r="J1020" s="360" t="str">
        <f>IF(ISBLANK(INDEX('Policy Characteristics'!D:D,MATCH($C1020,'Policy Characteristics'!$C:$C,0))),"",INDEX('Policy Characteristics'!D:D,MATCH($C1020,'Policy Characteristics'!$C:$C,0)))</f>
        <v>End Existing Subsidies</v>
      </c>
      <c r="K1020" s="358" t="str">
        <f>IF(ISBLANK(INDEX('Policy Characteristics'!E:E,MATCH($C1020,'Policy Characteristics'!$C:$C,0))),"",INDEX('Policy Characteristics'!E:E,MATCH($C1020,'Policy Characteristics'!$C:$C,0)))</f>
        <v>cross reduce BAU subsidies</v>
      </c>
      <c r="L1020" s="380">
        <f>IF(ISBLANK(INDEX('Policy Characteristics'!F:F,MATCH($C1020,'Policy Characteristics'!$C:$C,0))),"",INDEX('Policy Characteristics'!F:F,MATCH($C1020,'Policy Characteristics'!$C:$C,0)))</f>
        <v>0</v>
      </c>
      <c r="M1020" s="380">
        <f>IF(ISBLANK(INDEX('Policy Characteristics'!G:G,MATCH($C1020,'Policy Characteristics'!$C:$C,0))),"",INDEX('Policy Characteristics'!G:G,MATCH($C1020,'Policy Characteristics'!$C:$C,0)))</f>
        <v>1</v>
      </c>
      <c r="N1020" s="380">
        <f>IF(ISBLANK(INDEX('Policy Characteristics'!H:H,MATCH($C1020,'Policy Characteristics'!$C:$C,0))),"",INDEX('Policy Characteristics'!H:H,MATCH($C1020,'Policy Characteristics'!$C:$C,0)))</f>
        <v>0.01</v>
      </c>
      <c r="O1020" s="358" t="str">
        <f>IF(ISBLANK(INDEX('Policy Characteristics'!I:I,MATCH($C1020,'Policy Characteristics'!$C:$C,0))),"",INDEX('Policy Characteristics'!I:I,MATCH($C1020,'Policy Characteristics'!$C:$C,0)))</f>
        <v>% reduction in BAU subsidies</v>
      </c>
      <c r="P1020" s="358" t="str">
        <f>IF(ISBLANK(INDEX('Policy Characteristics'!J:J,MATCH($C1020,'Policy Characteristics'!$C:$C,0))),"",INDEX('Policy Characteristics'!J:J,MATCH($C1020,'Policy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020" s="358" t="str">
        <f>IF(ISBLANK(INDEX('Policy Characteristics'!K:K,MATCH($C1020,'Policy Characteristics'!$C:$C,0))),"",INDEX('Policy Characteristics'!K:K,MATCH($C1020,'Policy Characteristics'!$C:$C,0)))</f>
        <v>fuels.html#end-subsidies</v>
      </c>
      <c r="R1020" s="358" t="str">
        <f>IF(ISBLANK(INDEX('Policy Characteristics'!L:L,MATCH($C1020,'Policy Characteristics'!$C:$C,0))),"",INDEX('Policy Characteristics'!L:L,MATCH($C1020,'Policy Characteristics'!$C:$C,0)))</f>
        <v>end-existing-subsidies.html</v>
      </c>
    </row>
    <row r="1021" spans="1:18" s="5" customFormat="1" x14ac:dyDescent="0.35">
      <c r="A1021" s="358" t="str">
        <f>IF(ISBLANK(INDEX('Policy Characteristics'!A:A,MATCH($C1021,'Policy Characteristics'!$C:$C,0))),"",INDEX('Policy Characteristics'!A:A,MATCH($C1021,'Policy Characteristics'!$C:$C,0)))</f>
        <v>Cross-Sector</v>
      </c>
      <c r="B1021" s="358" t="str">
        <f>IF(ISBLANK(INDEX('Policy Characteristics'!B:B,MATCH($C1021,'Policy Characteristics'!$C:$C,0))),"",INDEX('Policy Characteristics'!B:B,MATCH($C1021,'Policy Characteristics'!$C:$C,0)))</f>
        <v>End Existing Subsidies</v>
      </c>
      <c r="C1021" s="362" t="str">
        <f t="shared" si="48"/>
        <v>Percent Reduction in BAU Subsidies</v>
      </c>
      <c r="D1021" s="9" t="s">
        <v>57</v>
      </c>
      <c r="E1021" s="53"/>
      <c r="F1021" s="9" t="s">
        <v>101</v>
      </c>
      <c r="G1021" s="53"/>
      <c r="H1021" s="54">
        <v>708</v>
      </c>
      <c r="I1021" s="9" t="s">
        <v>46</v>
      </c>
      <c r="J1021" s="360" t="str">
        <f>IF(ISBLANK(INDEX('Policy Characteristics'!D:D,MATCH($C1021,'Policy Characteristics'!$C:$C,0))),"",INDEX('Policy Characteristics'!D:D,MATCH($C1021,'Policy Characteristics'!$C:$C,0)))</f>
        <v>End Existing Subsidies</v>
      </c>
      <c r="K1021" s="358" t="str">
        <f>IF(ISBLANK(INDEX('Policy Characteristics'!E:E,MATCH($C1021,'Policy Characteristics'!$C:$C,0))),"",INDEX('Policy Characteristics'!E:E,MATCH($C1021,'Policy Characteristics'!$C:$C,0)))</f>
        <v>cross reduce BAU subsidies</v>
      </c>
      <c r="L1021" s="380">
        <f>IF(ISBLANK(INDEX('Policy Characteristics'!F:F,MATCH($C1021,'Policy Characteristics'!$C:$C,0))),"",INDEX('Policy Characteristics'!F:F,MATCH($C1021,'Policy Characteristics'!$C:$C,0)))</f>
        <v>0</v>
      </c>
      <c r="M1021" s="380">
        <f>IF(ISBLANK(INDEX('Policy Characteristics'!G:G,MATCH($C1021,'Policy Characteristics'!$C:$C,0))),"",INDEX('Policy Characteristics'!G:G,MATCH($C1021,'Policy Characteristics'!$C:$C,0)))</f>
        <v>1</v>
      </c>
      <c r="N1021" s="380">
        <f>IF(ISBLANK(INDEX('Policy Characteristics'!H:H,MATCH($C1021,'Policy Characteristics'!$C:$C,0))),"",INDEX('Policy Characteristics'!H:H,MATCH($C1021,'Policy Characteristics'!$C:$C,0)))</f>
        <v>0.01</v>
      </c>
      <c r="O1021" s="358" t="str">
        <f>IF(ISBLANK(INDEX('Policy Characteristics'!I:I,MATCH($C1021,'Policy Characteristics'!$C:$C,0))),"",INDEX('Policy Characteristics'!I:I,MATCH($C1021,'Policy Characteristics'!$C:$C,0)))</f>
        <v>% reduction in BAU subsidies</v>
      </c>
      <c r="P1021" s="358" t="str">
        <f>IF(ISBLANK(INDEX('Policy Characteristics'!J:J,MATCH($C1021,'Policy Characteristics'!$C:$C,0))),"",INDEX('Policy Characteristics'!J:J,MATCH($C1021,'Policy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021" s="358" t="str">
        <f>IF(ISBLANK(INDEX('Policy Characteristics'!K:K,MATCH($C1021,'Policy Characteristics'!$C:$C,0))),"",INDEX('Policy Characteristics'!K:K,MATCH($C1021,'Policy Characteristics'!$C:$C,0)))</f>
        <v>fuels.html#end-subsidies</v>
      </c>
      <c r="R1021" s="358" t="str">
        <f>IF(ISBLANK(INDEX('Policy Characteristics'!L:L,MATCH($C1021,'Policy Characteristics'!$C:$C,0))),"",INDEX('Policy Characteristics'!L:L,MATCH($C1021,'Policy Characteristics'!$C:$C,0)))</f>
        <v>end-existing-subsidies.html</v>
      </c>
    </row>
    <row r="1022" spans="1:18" s="5" customFormat="1" x14ac:dyDescent="0.35">
      <c r="A1022" s="358" t="str">
        <f>IF(ISBLANK(INDEX('Policy Characteristics'!A:A,MATCH($C1022,'Policy Characteristics'!$C:$C,0))),"",INDEX('Policy Characteristics'!A:A,MATCH($C1022,'Policy Characteristics'!$C:$C,0)))</f>
        <v>Cross-Sector</v>
      </c>
      <c r="B1022" s="358" t="str">
        <f>IF(ISBLANK(INDEX('Policy Characteristics'!B:B,MATCH($C1022,'Policy Characteristics'!$C:$C,0))),"",INDEX('Policy Characteristics'!B:B,MATCH($C1022,'Policy Characteristics'!$C:$C,0)))</f>
        <v>End Existing Subsidies</v>
      </c>
      <c r="C1022" s="362" t="str">
        <f t="shared" si="48"/>
        <v>Percent Reduction in BAU Subsidies</v>
      </c>
      <c r="D1022" s="9" t="s">
        <v>58</v>
      </c>
      <c r="E1022" s="53"/>
      <c r="F1022" s="9" t="s">
        <v>102</v>
      </c>
      <c r="G1022" s="53"/>
      <c r="H1022" s="54">
        <v>709</v>
      </c>
      <c r="I1022" s="9" t="s">
        <v>46</v>
      </c>
      <c r="J1022" s="360" t="str">
        <f>IF(ISBLANK(INDEX('Policy Characteristics'!D:D,MATCH($C1022,'Policy Characteristics'!$C:$C,0))),"",INDEX('Policy Characteristics'!D:D,MATCH($C1022,'Policy Characteristics'!$C:$C,0)))</f>
        <v>End Existing Subsidies</v>
      </c>
      <c r="K1022" s="358" t="str">
        <f>IF(ISBLANK(INDEX('Policy Characteristics'!E:E,MATCH($C1022,'Policy Characteristics'!$C:$C,0))),"",INDEX('Policy Characteristics'!E:E,MATCH($C1022,'Policy Characteristics'!$C:$C,0)))</f>
        <v>cross reduce BAU subsidies</v>
      </c>
      <c r="L1022" s="380">
        <f>IF(ISBLANK(INDEX('Policy Characteristics'!F:F,MATCH($C1022,'Policy Characteristics'!$C:$C,0))),"",INDEX('Policy Characteristics'!F:F,MATCH($C1022,'Policy Characteristics'!$C:$C,0)))</f>
        <v>0</v>
      </c>
      <c r="M1022" s="380">
        <f>IF(ISBLANK(INDEX('Policy Characteristics'!G:G,MATCH($C1022,'Policy Characteristics'!$C:$C,0))),"",INDEX('Policy Characteristics'!G:G,MATCH($C1022,'Policy Characteristics'!$C:$C,0)))</f>
        <v>1</v>
      </c>
      <c r="N1022" s="380">
        <f>IF(ISBLANK(INDEX('Policy Characteristics'!H:H,MATCH($C1022,'Policy Characteristics'!$C:$C,0))),"",INDEX('Policy Characteristics'!H:H,MATCH($C1022,'Policy Characteristics'!$C:$C,0)))</f>
        <v>0.01</v>
      </c>
      <c r="O1022" s="358" t="str">
        <f>IF(ISBLANK(INDEX('Policy Characteristics'!I:I,MATCH($C1022,'Policy Characteristics'!$C:$C,0))),"",INDEX('Policy Characteristics'!I:I,MATCH($C1022,'Policy Characteristics'!$C:$C,0)))</f>
        <v>% reduction in BAU subsidies</v>
      </c>
      <c r="P1022" s="358" t="str">
        <f>IF(ISBLANK(INDEX('Policy Characteristics'!J:J,MATCH($C1022,'Policy Characteristics'!$C:$C,0))),"",INDEX('Policy Characteristics'!J:J,MATCH($C1022,'Policy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022" s="358" t="str">
        <f>IF(ISBLANK(INDEX('Policy Characteristics'!K:K,MATCH($C1022,'Policy Characteristics'!$C:$C,0))),"",INDEX('Policy Characteristics'!K:K,MATCH($C1022,'Policy Characteristics'!$C:$C,0)))</f>
        <v>fuels.html#end-subsidies</v>
      </c>
      <c r="R1022" s="358" t="str">
        <f>IF(ISBLANK(INDEX('Policy Characteristics'!L:L,MATCH($C1022,'Policy Characteristics'!$C:$C,0))),"",INDEX('Policy Characteristics'!L:L,MATCH($C1022,'Policy Characteristics'!$C:$C,0)))</f>
        <v>end-existing-subsidies.html</v>
      </c>
    </row>
    <row r="1023" spans="1:18" s="5" customFormat="1" x14ac:dyDescent="0.35">
      <c r="A1023" s="358" t="str">
        <f>IF(ISBLANK(INDEX('Policy Characteristics'!A:A,MATCH($C1023,'Policy Characteristics'!$C:$C,0))),"",INDEX('Policy Characteristics'!A:A,MATCH($C1023,'Policy Characteristics'!$C:$C,0)))</f>
        <v>Cross-Sector</v>
      </c>
      <c r="B1023" s="358" t="str">
        <f>IF(ISBLANK(INDEX('Policy Characteristics'!B:B,MATCH($C1023,'Policy Characteristics'!$C:$C,0))),"",INDEX('Policy Characteristics'!B:B,MATCH($C1023,'Policy Characteristics'!$C:$C,0)))</f>
        <v>End Existing Subsidies</v>
      </c>
      <c r="C1023" s="362" t="str">
        <f t="shared" si="48"/>
        <v>Percent Reduction in BAU Subsidies</v>
      </c>
      <c r="D1023" s="9" t="s">
        <v>2547</v>
      </c>
      <c r="E1023" s="53"/>
      <c r="F1023" s="9" t="s">
        <v>2548</v>
      </c>
      <c r="G1023" s="53"/>
      <c r="H1023" s="54">
        <v>710</v>
      </c>
      <c r="I1023" s="9" t="s">
        <v>46</v>
      </c>
      <c r="J1023" s="360" t="str">
        <f>IF(ISBLANK(INDEX('Policy Characteristics'!D:D,MATCH($C1023,'Policy Characteristics'!$C:$C,0))),"",INDEX('Policy Characteristics'!D:D,MATCH($C1023,'Policy Characteristics'!$C:$C,0)))</f>
        <v>End Existing Subsidies</v>
      </c>
      <c r="K1023" s="358" t="str">
        <f>IF(ISBLANK(INDEX('Policy Characteristics'!E:E,MATCH($C1023,'Policy Characteristics'!$C:$C,0))),"",INDEX('Policy Characteristics'!E:E,MATCH($C1023,'Policy Characteristics'!$C:$C,0)))</f>
        <v>cross reduce BAU subsidies</v>
      </c>
      <c r="L1023" s="380">
        <f>IF(ISBLANK(INDEX('Policy Characteristics'!F:F,MATCH($C1023,'Policy Characteristics'!$C:$C,0))),"",INDEX('Policy Characteristics'!F:F,MATCH($C1023,'Policy Characteristics'!$C:$C,0)))</f>
        <v>0</v>
      </c>
      <c r="M1023" s="380">
        <f>IF(ISBLANK(INDEX('Policy Characteristics'!G:G,MATCH($C1023,'Policy Characteristics'!$C:$C,0))),"",INDEX('Policy Characteristics'!G:G,MATCH($C1023,'Policy Characteristics'!$C:$C,0)))</f>
        <v>1</v>
      </c>
      <c r="N1023" s="380">
        <f>IF(ISBLANK(INDEX('Policy Characteristics'!H:H,MATCH($C1023,'Policy Characteristics'!$C:$C,0))),"",INDEX('Policy Characteristics'!H:H,MATCH($C1023,'Policy Characteristics'!$C:$C,0)))</f>
        <v>0.01</v>
      </c>
      <c r="O1023" s="358" t="str">
        <f>IF(ISBLANK(INDEX('Policy Characteristics'!I:I,MATCH($C1023,'Policy Characteristics'!$C:$C,0))),"",INDEX('Policy Characteristics'!I:I,MATCH($C1023,'Policy Characteristics'!$C:$C,0)))</f>
        <v>% reduction in BAU subsidies</v>
      </c>
      <c r="P1023" s="358" t="str">
        <f>IF(ISBLANK(INDEX('Policy Characteristics'!J:J,MATCH($C1023,'Policy Characteristics'!$C:$C,0))),"",INDEX('Policy Characteristics'!J:J,MATCH($C1023,'Policy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023" s="358" t="str">
        <f>IF(ISBLANK(INDEX('Policy Characteristics'!K:K,MATCH($C1023,'Policy Characteristics'!$C:$C,0))),"",INDEX('Policy Characteristics'!K:K,MATCH($C1023,'Policy Characteristics'!$C:$C,0)))</f>
        <v>fuels.html#end-subsidies</v>
      </c>
      <c r="R1023" s="358" t="str">
        <f>IF(ISBLANK(INDEX('Policy Characteristics'!L:L,MATCH($C1023,'Policy Characteristics'!$C:$C,0))),"",INDEX('Policy Characteristics'!L:L,MATCH($C1023,'Policy Characteristics'!$C:$C,0)))</f>
        <v>end-existing-subsidies.html</v>
      </c>
    </row>
    <row r="1024" spans="1:18" s="5" customFormat="1" x14ac:dyDescent="0.35">
      <c r="A1024" s="358" t="str">
        <f>IF(ISBLANK(INDEX('Policy Characteristics'!A:A,MATCH($C1024,'Policy Characteristics'!$C:$C,0))),"",INDEX('Policy Characteristics'!A:A,MATCH($C1024,'Policy Characteristics'!$C:$C,0)))</f>
        <v>Cross-Sector</v>
      </c>
      <c r="B1024" s="358" t="str">
        <f>IF(ISBLANK(INDEX('Policy Characteristics'!B:B,MATCH($C1024,'Policy Characteristics'!$C:$C,0))),"",INDEX('Policy Characteristics'!B:B,MATCH($C1024,'Policy Characteristics'!$C:$C,0)))</f>
        <v>End Existing Subsidies</v>
      </c>
      <c r="C1024" s="362" t="str">
        <f t="shared" si="48"/>
        <v>Percent Reduction in BAU Subsidies</v>
      </c>
      <c r="D1024" s="9" t="s">
        <v>77</v>
      </c>
      <c r="E1024" s="53"/>
      <c r="F1024" s="9" t="s">
        <v>103</v>
      </c>
      <c r="G1024" s="53"/>
      <c r="H1024" s="54">
        <v>711</v>
      </c>
      <c r="I1024" s="9" t="s">
        <v>46</v>
      </c>
      <c r="J1024" s="360" t="str">
        <f>IF(ISBLANK(INDEX('Policy Characteristics'!D:D,MATCH($C1024,'Policy Characteristics'!$C:$C,0))),"",INDEX('Policy Characteristics'!D:D,MATCH($C1024,'Policy Characteristics'!$C:$C,0)))</f>
        <v>End Existing Subsidies</v>
      </c>
      <c r="K1024" s="358" t="str">
        <f>IF(ISBLANK(INDEX('Policy Characteristics'!E:E,MATCH($C1024,'Policy Characteristics'!$C:$C,0))),"",INDEX('Policy Characteristics'!E:E,MATCH($C1024,'Policy Characteristics'!$C:$C,0)))</f>
        <v>cross reduce BAU subsidies</v>
      </c>
      <c r="L1024" s="380">
        <f>IF(ISBLANK(INDEX('Policy Characteristics'!F:F,MATCH($C1024,'Policy Characteristics'!$C:$C,0))),"",INDEX('Policy Characteristics'!F:F,MATCH($C1024,'Policy Characteristics'!$C:$C,0)))</f>
        <v>0</v>
      </c>
      <c r="M1024" s="380">
        <f>IF(ISBLANK(INDEX('Policy Characteristics'!G:G,MATCH($C1024,'Policy Characteristics'!$C:$C,0))),"",INDEX('Policy Characteristics'!G:G,MATCH($C1024,'Policy Characteristics'!$C:$C,0)))</f>
        <v>1</v>
      </c>
      <c r="N1024" s="380">
        <f>IF(ISBLANK(INDEX('Policy Characteristics'!H:H,MATCH($C1024,'Policy Characteristics'!$C:$C,0))),"",INDEX('Policy Characteristics'!H:H,MATCH($C1024,'Policy Characteristics'!$C:$C,0)))</f>
        <v>0.01</v>
      </c>
      <c r="O1024" s="358" t="str">
        <f>IF(ISBLANK(INDEX('Policy Characteristics'!I:I,MATCH($C1024,'Policy Characteristics'!$C:$C,0))),"",INDEX('Policy Characteristics'!I:I,MATCH($C1024,'Policy Characteristics'!$C:$C,0)))</f>
        <v>% reduction in BAU subsidies</v>
      </c>
      <c r="P1024" s="358" t="str">
        <f>IF(ISBLANK(INDEX('Policy Characteristics'!J:J,MATCH($C1024,'Policy Characteristics'!$C:$C,0))),"",INDEX('Policy Characteristics'!J:J,MATCH($C1024,'Policy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024" s="358" t="str">
        <f>IF(ISBLANK(INDEX('Policy Characteristics'!K:K,MATCH($C1024,'Policy Characteristics'!$C:$C,0))),"",INDEX('Policy Characteristics'!K:K,MATCH($C1024,'Policy Characteristics'!$C:$C,0)))</f>
        <v>fuels.html#end-subsidies</v>
      </c>
      <c r="R1024" s="358" t="str">
        <f>IF(ISBLANK(INDEX('Policy Characteristics'!L:L,MATCH($C1024,'Policy Characteristics'!$C:$C,0))),"",INDEX('Policy Characteristics'!L:L,MATCH($C1024,'Policy Characteristics'!$C:$C,0)))</f>
        <v>end-existing-subsidies.html</v>
      </c>
    </row>
    <row r="1025" spans="1:18" s="5" customFormat="1" x14ac:dyDescent="0.35">
      <c r="A1025" s="358" t="str">
        <f>IF(ISBLANK(INDEX('Policy Characteristics'!A:A,MATCH($C1025,'Policy Characteristics'!$C:$C,0))),"",INDEX('Policy Characteristics'!A:A,MATCH($C1025,'Policy Characteristics'!$C:$C,0)))</f>
        <v>Cross-Sector</v>
      </c>
      <c r="B1025" s="358" t="str">
        <f>IF(ISBLANK(INDEX('Policy Characteristics'!B:B,MATCH($C1025,'Policy Characteristics'!$C:$C,0))),"",INDEX('Policy Characteristics'!B:B,MATCH($C1025,'Policy Characteristics'!$C:$C,0)))</f>
        <v>End Existing Subsidies</v>
      </c>
      <c r="C1025" s="362" t="str">
        <f t="shared" si="48"/>
        <v>Percent Reduction in BAU Subsidies</v>
      </c>
      <c r="D1025" s="9" t="s">
        <v>465</v>
      </c>
      <c r="E1025" s="53"/>
      <c r="F1025" s="9" t="s">
        <v>466</v>
      </c>
      <c r="G1025" s="53"/>
      <c r="H1025" s="54">
        <v>712</v>
      </c>
      <c r="I1025" s="9" t="s">
        <v>46</v>
      </c>
      <c r="J1025" s="360" t="str">
        <f>IF(ISBLANK(INDEX('Policy Characteristics'!D:D,MATCH($C1025,'Policy Characteristics'!$C:$C,0))),"",INDEX('Policy Characteristics'!D:D,MATCH($C1025,'Policy Characteristics'!$C:$C,0)))</f>
        <v>End Existing Subsidies</v>
      </c>
      <c r="K1025" s="358" t="str">
        <f>IF(ISBLANK(INDEX('Policy Characteristics'!E:E,MATCH($C1025,'Policy Characteristics'!$C:$C,0))),"",INDEX('Policy Characteristics'!E:E,MATCH($C1025,'Policy Characteristics'!$C:$C,0)))</f>
        <v>cross reduce BAU subsidies</v>
      </c>
      <c r="L1025" s="380">
        <f>IF(ISBLANK(INDEX('Policy Characteristics'!F:F,MATCH($C1025,'Policy Characteristics'!$C:$C,0))),"",INDEX('Policy Characteristics'!F:F,MATCH($C1025,'Policy Characteristics'!$C:$C,0)))</f>
        <v>0</v>
      </c>
      <c r="M1025" s="380">
        <f>IF(ISBLANK(INDEX('Policy Characteristics'!G:G,MATCH($C1025,'Policy Characteristics'!$C:$C,0))),"",INDEX('Policy Characteristics'!G:G,MATCH($C1025,'Policy Characteristics'!$C:$C,0)))</f>
        <v>1</v>
      </c>
      <c r="N1025" s="380">
        <f>IF(ISBLANK(INDEX('Policy Characteristics'!H:H,MATCH($C1025,'Policy Characteristics'!$C:$C,0))),"",INDEX('Policy Characteristics'!H:H,MATCH($C1025,'Policy Characteristics'!$C:$C,0)))</f>
        <v>0.01</v>
      </c>
      <c r="O1025" s="358" t="str">
        <f>IF(ISBLANK(INDEX('Policy Characteristics'!I:I,MATCH($C1025,'Policy Characteristics'!$C:$C,0))),"",INDEX('Policy Characteristics'!I:I,MATCH($C1025,'Policy Characteristics'!$C:$C,0)))</f>
        <v>% reduction in BAU subsidies</v>
      </c>
      <c r="P1025" s="358" t="str">
        <f>IF(ISBLANK(INDEX('Policy Characteristics'!J:J,MATCH($C1025,'Policy Characteristics'!$C:$C,0))),"",INDEX('Policy Characteristics'!J:J,MATCH($C1025,'Policy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025" s="358" t="str">
        <f>IF(ISBLANK(INDEX('Policy Characteristics'!K:K,MATCH($C1025,'Policy Characteristics'!$C:$C,0))),"",INDEX('Policy Characteristics'!K:K,MATCH($C1025,'Policy Characteristics'!$C:$C,0)))</f>
        <v>fuels.html#end-subsidies</v>
      </c>
      <c r="R1025" s="358" t="str">
        <f>IF(ISBLANK(INDEX('Policy Characteristics'!L:L,MATCH($C1025,'Policy Characteristics'!$C:$C,0))),"",INDEX('Policy Characteristics'!L:L,MATCH($C1025,'Policy Characteristics'!$C:$C,0)))</f>
        <v>end-existing-subsidies.html</v>
      </c>
    </row>
    <row r="1026" spans="1:18" s="5" customFormat="1" x14ac:dyDescent="0.35">
      <c r="A1026" s="358" t="str">
        <f>IF(ISBLANK(INDEX('Policy Characteristics'!A:A,MATCH($C1026,'Policy Characteristics'!$C:$C,0))),"",INDEX('Policy Characteristics'!A:A,MATCH($C1026,'Policy Characteristics'!$C:$C,0)))</f>
        <v>Cross-Sector</v>
      </c>
      <c r="B1026" s="358" t="str">
        <f>IF(ISBLANK(INDEX('Policy Characteristics'!B:B,MATCH($C1026,'Policy Characteristics'!$C:$C,0))),"",INDEX('Policy Characteristics'!B:B,MATCH($C1026,'Policy Characteristics'!$C:$C,0)))</f>
        <v>End Existing Subsidies</v>
      </c>
      <c r="C1026" s="362" t="str">
        <f t="shared" si="48"/>
        <v>Percent Reduction in BAU Subsidies</v>
      </c>
      <c r="D1026" s="9" t="s">
        <v>472</v>
      </c>
      <c r="E1026" s="53"/>
      <c r="F1026" s="9" t="s">
        <v>473</v>
      </c>
      <c r="G1026" s="53"/>
      <c r="H1026" s="54">
        <v>713</v>
      </c>
      <c r="I1026" s="9" t="s">
        <v>46</v>
      </c>
      <c r="J1026" s="360" t="str">
        <f>IF(ISBLANK(INDEX('Policy Characteristics'!D:D,MATCH($C1026,'Policy Characteristics'!$C:$C,0))),"",INDEX('Policy Characteristics'!D:D,MATCH($C1026,'Policy Characteristics'!$C:$C,0)))</f>
        <v>End Existing Subsidies</v>
      </c>
      <c r="K1026" s="358" t="str">
        <f>IF(ISBLANK(INDEX('Policy Characteristics'!E:E,MATCH($C1026,'Policy Characteristics'!$C:$C,0))),"",INDEX('Policy Characteristics'!E:E,MATCH($C1026,'Policy Characteristics'!$C:$C,0)))</f>
        <v>cross reduce BAU subsidies</v>
      </c>
      <c r="L1026" s="380">
        <f>IF(ISBLANK(INDEX('Policy Characteristics'!F:F,MATCH($C1026,'Policy Characteristics'!$C:$C,0))),"",INDEX('Policy Characteristics'!F:F,MATCH($C1026,'Policy Characteristics'!$C:$C,0)))</f>
        <v>0</v>
      </c>
      <c r="M1026" s="380">
        <f>IF(ISBLANK(INDEX('Policy Characteristics'!G:G,MATCH($C1026,'Policy Characteristics'!$C:$C,0))),"",INDEX('Policy Characteristics'!G:G,MATCH($C1026,'Policy Characteristics'!$C:$C,0)))</f>
        <v>1</v>
      </c>
      <c r="N1026" s="380">
        <f>IF(ISBLANK(INDEX('Policy Characteristics'!H:H,MATCH($C1026,'Policy Characteristics'!$C:$C,0))),"",INDEX('Policy Characteristics'!H:H,MATCH($C1026,'Policy Characteristics'!$C:$C,0)))</f>
        <v>0.01</v>
      </c>
      <c r="O1026" s="358" t="str">
        <f>IF(ISBLANK(INDEX('Policy Characteristics'!I:I,MATCH($C1026,'Policy Characteristics'!$C:$C,0))),"",INDEX('Policy Characteristics'!I:I,MATCH($C1026,'Policy Characteristics'!$C:$C,0)))</f>
        <v>% reduction in BAU subsidies</v>
      </c>
      <c r="P1026" s="358" t="str">
        <f>IF(ISBLANK(INDEX('Policy Characteristics'!J:J,MATCH($C1026,'Policy Characteristics'!$C:$C,0))),"",INDEX('Policy Characteristics'!J:J,MATCH($C1026,'Policy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026" s="358" t="str">
        <f>IF(ISBLANK(INDEX('Policy Characteristics'!K:K,MATCH($C1026,'Policy Characteristics'!$C:$C,0))),"",INDEX('Policy Characteristics'!K:K,MATCH($C1026,'Policy Characteristics'!$C:$C,0)))</f>
        <v>fuels.html#end-subsidies</v>
      </c>
      <c r="R1026" s="358" t="str">
        <f>IF(ISBLANK(INDEX('Policy Characteristics'!L:L,MATCH($C1026,'Policy Characteristics'!$C:$C,0))),"",INDEX('Policy Characteristics'!L:L,MATCH($C1026,'Policy Characteristics'!$C:$C,0)))</f>
        <v>end-existing-subsidies.html</v>
      </c>
    </row>
    <row r="1027" spans="1:18" s="5" customFormat="1" x14ac:dyDescent="0.35">
      <c r="A1027" s="358" t="str">
        <f>IF(ISBLANK(INDEX('Policy Characteristics'!A:A,MATCH($C1027,'Policy Characteristics'!$C:$C,0))),"",INDEX('Policy Characteristics'!A:A,MATCH($C1027,'Policy Characteristics'!$C:$C,0)))</f>
        <v>Cross-Sector</v>
      </c>
      <c r="B1027" s="358" t="str">
        <f>IF(ISBLANK(INDEX('Policy Characteristics'!B:B,MATCH($C1027,'Policy Characteristics'!$C:$C,0))),"",INDEX('Policy Characteristics'!B:B,MATCH($C1027,'Policy Characteristics'!$C:$C,0)))</f>
        <v>End Existing Subsidies</v>
      </c>
      <c r="C1027" s="362" t="str">
        <f t="shared" si="48"/>
        <v>Percent Reduction in BAU Subsidies</v>
      </c>
      <c r="D1027" s="9" t="s">
        <v>2539</v>
      </c>
      <c r="E1027" s="53"/>
      <c r="F1027" s="9" t="s">
        <v>2543</v>
      </c>
      <c r="G1027" s="53"/>
      <c r="H1027" s="54">
        <v>714</v>
      </c>
      <c r="I1027" s="9" t="s">
        <v>46</v>
      </c>
      <c r="J1027" s="360" t="str">
        <f>IF(ISBLANK(INDEX('Policy Characteristics'!D:D,MATCH($C1027,'Policy Characteristics'!$C:$C,0))),"",INDEX('Policy Characteristics'!D:D,MATCH($C1027,'Policy Characteristics'!$C:$C,0)))</f>
        <v>End Existing Subsidies</v>
      </c>
      <c r="K1027" s="358" t="str">
        <f>IF(ISBLANK(INDEX('Policy Characteristics'!E:E,MATCH($C1027,'Policy Characteristics'!$C:$C,0))),"",INDEX('Policy Characteristics'!E:E,MATCH($C1027,'Policy Characteristics'!$C:$C,0)))</f>
        <v>cross reduce BAU subsidies</v>
      </c>
      <c r="L1027" s="380">
        <f>IF(ISBLANK(INDEX('Policy Characteristics'!F:F,MATCH($C1027,'Policy Characteristics'!$C:$C,0))),"",INDEX('Policy Characteristics'!F:F,MATCH($C1027,'Policy Characteristics'!$C:$C,0)))</f>
        <v>0</v>
      </c>
      <c r="M1027" s="380">
        <f>IF(ISBLANK(INDEX('Policy Characteristics'!G:G,MATCH($C1027,'Policy Characteristics'!$C:$C,0))),"",INDEX('Policy Characteristics'!G:G,MATCH($C1027,'Policy Characteristics'!$C:$C,0)))</f>
        <v>1</v>
      </c>
      <c r="N1027" s="380">
        <f>IF(ISBLANK(INDEX('Policy Characteristics'!H:H,MATCH($C1027,'Policy Characteristics'!$C:$C,0))),"",INDEX('Policy Characteristics'!H:H,MATCH($C1027,'Policy Characteristics'!$C:$C,0)))</f>
        <v>0.01</v>
      </c>
      <c r="O1027" s="358" t="str">
        <f>IF(ISBLANK(INDEX('Policy Characteristics'!I:I,MATCH($C1027,'Policy Characteristics'!$C:$C,0))),"",INDEX('Policy Characteristics'!I:I,MATCH($C1027,'Policy Characteristics'!$C:$C,0)))</f>
        <v>% reduction in BAU subsidies</v>
      </c>
      <c r="P1027" s="358" t="str">
        <f>IF(ISBLANK(INDEX('Policy Characteristics'!J:J,MATCH($C1027,'Policy Characteristics'!$C:$C,0))),"",INDEX('Policy Characteristics'!J:J,MATCH($C1027,'Policy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027" s="358" t="str">
        <f>IF(ISBLANK(INDEX('Policy Characteristics'!K:K,MATCH($C1027,'Policy Characteristics'!$C:$C,0))),"",INDEX('Policy Characteristics'!K:K,MATCH($C1027,'Policy Characteristics'!$C:$C,0)))</f>
        <v>fuels.html#end-subsidies</v>
      </c>
      <c r="R1027" s="358" t="str">
        <f>IF(ISBLANK(INDEX('Policy Characteristics'!L:L,MATCH($C1027,'Policy Characteristics'!$C:$C,0))),"",INDEX('Policy Characteristics'!L:L,MATCH($C1027,'Policy Characteristics'!$C:$C,0)))</f>
        <v>end-existing-subsidies.html</v>
      </c>
    </row>
    <row r="1028" spans="1:18" s="5" customFormat="1" x14ac:dyDescent="0.35">
      <c r="A1028" s="358" t="str">
        <f>IF(ISBLANK(INDEX('Policy Characteristics'!A:A,MATCH($C1028,'Policy Characteristics'!$C:$C,0))),"",INDEX('Policy Characteristics'!A:A,MATCH($C1028,'Policy Characteristics'!$C:$C,0)))</f>
        <v>Cross-Sector</v>
      </c>
      <c r="B1028" s="358" t="str">
        <f>IF(ISBLANK(INDEX('Policy Characteristics'!B:B,MATCH($C1028,'Policy Characteristics'!$C:$C,0))),"",INDEX('Policy Characteristics'!B:B,MATCH($C1028,'Policy Characteristics'!$C:$C,0)))</f>
        <v>End Existing Subsidies</v>
      </c>
      <c r="C1028" s="362" t="str">
        <f t="shared" ref="C1028" si="49">C$1011</f>
        <v>Percent Reduction in BAU Subsidies</v>
      </c>
      <c r="D1028" s="9" t="s">
        <v>2549</v>
      </c>
      <c r="E1028" s="53"/>
      <c r="F1028" s="9" t="s">
        <v>2550</v>
      </c>
      <c r="G1028" s="53"/>
      <c r="H1028" s="54">
        <v>715</v>
      </c>
      <c r="I1028" s="9" t="s">
        <v>46</v>
      </c>
      <c r="J1028" s="360" t="str">
        <f>IF(ISBLANK(INDEX('Policy Characteristics'!D:D,MATCH($C1028,'Policy Characteristics'!$C:$C,0))),"",INDEX('Policy Characteristics'!D:D,MATCH($C1028,'Policy Characteristics'!$C:$C,0)))</f>
        <v>End Existing Subsidies</v>
      </c>
      <c r="K1028" s="358" t="str">
        <f>IF(ISBLANK(INDEX('Policy Characteristics'!E:E,MATCH($C1028,'Policy Characteristics'!$C:$C,0))),"",INDEX('Policy Characteristics'!E:E,MATCH($C1028,'Policy Characteristics'!$C:$C,0)))</f>
        <v>cross reduce BAU subsidies</v>
      </c>
      <c r="L1028" s="380">
        <f>IF(ISBLANK(INDEX('Policy Characteristics'!F:F,MATCH($C1028,'Policy Characteristics'!$C:$C,0))),"",INDEX('Policy Characteristics'!F:F,MATCH($C1028,'Policy Characteristics'!$C:$C,0)))</f>
        <v>0</v>
      </c>
      <c r="M1028" s="380">
        <f>IF(ISBLANK(INDEX('Policy Characteristics'!G:G,MATCH($C1028,'Policy Characteristics'!$C:$C,0))),"",INDEX('Policy Characteristics'!G:G,MATCH($C1028,'Policy Characteristics'!$C:$C,0)))</f>
        <v>1</v>
      </c>
      <c r="N1028" s="380">
        <f>IF(ISBLANK(INDEX('Policy Characteristics'!H:H,MATCH($C1028,'Policy Characteristics'!$C:$C,0))),"",INDEX('Policy Characteristics'!H:H,MATCH($C1028,'Policy Characteristics'!$C:$C,0)))</f>
        <v>0.01</v>
      </c>
      <c r="O1028" s="358" t="str">
        <f>IF(ISBLANK(INDEX('Policy Characteristics'!I:I,MATCH($C1028,'Policy Characteristics'!$C:$C,0))),"",INDEX('Policy Characteristics'!I:I,MATCH($C1028,'Policy Characteristics'!$C:$C,0)))</f>
        <v>% reduction in BAU subsidies</v>
      </c>
      <c r="P1028" s="358" t="str">
        <f>IF(ISBLANK(INDEX('Policy Characteristics'!J:J,MATCH($C1028,'Policy Characteristics'!$C:$C,0))),"",INDEX('Policy Characteristics'!J:J,MATCH($C1028,'Policy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028" s="358" t="str">
        <f>IF(ISBLANK(INDEX('Policy Characteristics'!K:K,MATCH($C1028,'Policy Characteristics'!$C:$C,0))),"",INDEX('Policy Characteristics'!K:K,MATCH($C1028,'Policy Characteristics'!$C:$C,0)))</f>
        <v>fuels.html#end-subsidies</v>
      </c>
      <c r="R1028" s="358" t="str">
        <f>IF(ISBLANK(INDEX('Policy Characteristics'!L:L,MATCH($C1028,'Policy Characteristics'!$C:$C,0))),"",INDEX('Policy Characteristics'!L:L,MATCH($C1028,'Policy Characteristics'!$C:$C,0)))</f>
        <v>end-existing-subsidies.html</v>
      </c>
    </row>
    <row r="1029" spans="1:18" s="5" customFormat="1" x14ac:dyDescent="0.35">
      <c r="A1029" s="358" t="str">
        <f>IF(ISBLANK(INDEX('Policy Characteristics'!A:A,MATCH($C1029,'Policy Characteristics'!$C:$C,0))),"",INDEX('Policy Characteristics'!A:A,MATCH($C1029,'Policy Characteristics'!$C:$C,0)))</f>
        <v>Cross-Sector</v>
      </c>
      <c r="B1029" s="358" t="str">
        <f>IF(ISBLANK(INDEX('Policy Characteristics'!B:B,MATCH($C1029,'Policy Characteristics'!$C:$C,0))),"",INDEX('Policy Characteristics'!B:B,MATCH($C1029,'Policy Characteristics'!$C:$C,0)))</f>
        <v>End Existing Subsidies</v>
      </c>
      <c r="C1029" s="362" t="str">
        <f t="shared" ref="C1029:C1031" si="50">C$1011</f>
        <v>Percent Reduction in BAU Subsidies</v>
      </c>
      <c r="D1029" s="9" t="s">
        <v>2540</v>
      </c>
      <c r="E1029" s="53"/>
      <c r="F1029" s="9" t="s">
        <v>2544</v>
      </c>
      <c r="G1029" s="53"/>
      <c r="H1029" s="54">
        <v>716</v>
      </c>
      <c r="I1029" s="9" t="s">
        <v>46</v>
      </c>
      <c r="J1029" s="360" t="str">
        <f>IF(ISBLANK(INDEX('Policy Characteristics'!D:D,MATCH($C1029,'Policy Characteristics'!$C:$C,0))),"",INDEX('Policy Characteristics'!D:D,MATCH($C1029,'Policy Characteristics'!$C:$C,0)))</f>
        <v>End Existing Subsidies</v>
      </c>
      <c r="K1029" s="358" t="str">
        <f>IF(ISBLANK(INDEX('Policy Characteristics'!E:E,MATCH($C1029,'Policy Characteristics'!$C:$C,0))),"",INDEX('Policy Characteristics'!E:E,MATCH($C1029,'Policy Characteristics'!$C:$C,0)))</f>
        <v>cross reduce BAU subsidies</v>
      </c>
      <c r="L1029" s="380">
        <f>IF(ISBLANK(INDEX('Policy Characteristics'!F:F,MATCH($C1029,'Policy Characteristics'!$C:$C,0))),"",INDEX('Policy Characteristics'!F:F,MATCH($C1029,'Policy Characteristics'!$C:$C,0)))</f>
        <v>0</v>
      </c>
      <c r="M1029" s="380">
        <f>IF(ISBLANK(INDEX('Policy Characteristics'!G:G,MATCH($C1029,'Policy Characteristics'!$C:$C,0))),"",INDEX('Policy Characteristics'!G:G,MATCH($C1029,'Policy Characteristics'!$C:$C,0)))</f>
        <v>1</v>
      </c>
      <c r="N1029" s="380">
        <f>IF(ISBLANK(INDEX('Policy Characteristics'!H:H,MATCH($C1029,'Policy Characteristics'!$C:$C,0))),"",INDEX('Policy Characteristics'!H:H,MATCH($C1029,'Policy Characteristics'!$C:$C,0)))</f>
        <v>0.01</v>
      </c>
      <c r="O1029" s="358" t="str">
        <f>IF(ISBLANK(INDEX('Policy Characteristics'!I:I,MATCH($C1029,'Policy Characteristics'!$C:$C,0))),"",INDEX('Policy Characteristics'!I:I,MATCH($C1029,'Policy Characteristics'!$C:$C,0)))</f>
        <v>% reduction in BAU subsidies</v>
      </c>
      <c r="P1029" s="358" t="str">
        <f>IF(ISBLANK(INDEX('Policy Characteristics'!J:J,MATCH($C1029,'Policy Characteristics'!$C:$C,0))),"",INDEX('Policy Characteristics'!J:J,MATCH($C1029,'Policy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029" s="358" t="str">
        <f>IF(ISBLANK(INDEX('Policy Characteristics'!K:K,MATCH($C1029,'Policy Characteristics'!$C:$C,0))),"",INDEX('Policy Characteristics'!K:K,MATCH($C1029,'Policy Characteristics'!$C:$C,0)))</f>
        <v>fuels.html#end-subsidies</v>
      </c>
      <c r="R1029" s="358" t="str">
        <f>IF(ISBLANK(INDEX('Policy Characteristics'!L:L,MATCH($C1029,'Policy Characteristics'!$C:$C,0))),"",INDEX('Policy Characteristics'!L:L,MATCH($C1029,'Policy Characteristics'!$C:$C,0)))</f>
        <v>end-existing-subsidies.html</v>
      </c>
    </row>
    <row r="1030" spans="1:18" s="5" customFormat="1" x14ac:dyDescent="0.35">
      <c r="A1030" s="358" t="str">
        <f>IF(ISBLANK(INDEX('Policy Characteristics'!A:A,MATCH($C1030,'Policy Characteristics'!$C:$C,0))),"",INDEX('Policy Characteristics'!A:A,MATCH($C1030,'Policy Characteristics'!$C:$C,0)))</f>
        <v>Cross-Sector</v>
      </c>
      <c r="B1030" s="358" t="str">
        <f>IF(ISBLANK(INDEX('Policy Characteristics'!B:B,MATCH($C1030,'Policy Characteristics'!$C:$C,0))),"",INDEX('Policy Characteristics'!B:B,MATCH($C1030,'Policy Characteristics'!$C:$C,0)))</f>
        <v>End Existing Subsidies</v>
      </c>
      <c r="C1030" s="362" t="str">
        <f t="shared" si="50"/>
        <v>Percent Reduction in BAU Subsidies</v>
      </c>
      <c r="D1030" s="9" t="s">
        <v>2541</v>
      </c>
      <c r="E1030" s="53"/>
      <c r="F1030" s="9" t="s">
        <v>2545</v>
      </c>
      <c r="G1030" s="53"/>
      <c r="H1030" s="54">
        <v>717</v>
      </c>
      <c r="I1030" s="9" t="s">
        <v>46</v>
      </c>
      <c r="J1030" s="360" t="str">
        <f>IF(ISBLANK(INDEX('Policy Characteristics'!D:D,MATCH($C1030,'Policy Characteristics'!$C:$C,0))),"",INDEX('Policy Characteristics'!D:D,MATCH($C1030,'Policy Characteristics'!$C:$C,0)))</f>
        <v>End Existing Subsidies</v>
      </c>
      <c r="K1030" s="358" t="str">
        <f>IF(ISBLANK(INDEX('Policy Characteristics'!E:E,MATCH($C1030,'Policy Characteristics'!$C:$C,0))),"",INDEX('Policy Characteristics'!E:E,MATCH($C1030,'Policy Characteristics'!$C:$C,0)))</f>
        <v>cross reduce BAU subsidies</v>
      </c>
      <c r="L1030" s="380">
        <f>IF(ISBLANK(INDEX('Policy Characteristics'!F:F,MATCH($C1030,'Policy Characteristics'!$C:$C,0))),"",INDEX('Policy Characteristics'!F:F,MATCH($C1030,'Policy Characteristics'!$C:$C,0)))</f>
        <v>0</v>
      </c>
      <c r="M1030" s="380">
        <f>IF(ISBLANK(INDEX('Policy Characteristics'!G:G,MATCH($C1030,'Policy Characteristics'!$C:$C,0))),"",INDEX('Policy Characteristics'!G:G,MATCH($C1030,'Policy Characteristics'!$C:$C,0)))</f>
        <v>1</v>
      </c>
      <c r="N1030" s="380">
        <f>IF(ISBLANK(INDEX('Policy Characteristics'!H:H,MATCH($C1030,'Policy Characteristics'!$C:$C,0))),"",INDEX('Policy Characteristics'!H:H,MATCH($C1030,'Policy Characteristics'!$C:$C,0)))</f>
        <v>0.01</v>
      </c>
      <c r="O1030" s="358" t="str">
        <f>IF(ISBLANK(INDEX('Policy Characteristics'!I:I,MATCH($C1030,'Policy Characteristics'!$C:$C,0))),"",INDEX('Policy Characteristics'!I:I,MATCH($C1030,'Policy Characteristics'!$C:$C,0)))</f>
        <v>% reduction in BAU subsidies</v>
      </c>
      <c r="P1030" s="358" t="str">
        <f>IF(ISBLANK(INDEX('Policy Characteristics'!J:J,MATCH($C1030,'Policy Characteristics'!$C:$C,0))),"",INDEX('Policy Characteristics'!J:J,MATCH($C1030,'Policy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030" s="358" t="str">
        <f>IF(ISBLANK(INDEX('Policy Characteristics'!K:K,MATCH($C1030,'Policy Characteristics'!$C:$C,0))),"",INDEX('Policy Characteristics'!K:K,MATCH($C1030,'Policy Characteristics'!$C:$C,0)))</f>
        <v>fuels.html#end-subsidies</v>
      </c>
      <c r="R1030" s="358" t="str">
        <f>IF(ISBLANK(INDEX('Policy Characteristics'!L:L,MATCH($C1030,'Policy Characteristics'!$C:$C,0))),"",INDEX('Policy Characteristics'!L:L,MATCH($C1030,'Policy Characteristics'!$C:$C,0)))</f>
        <v>end-existing-subsidies.html</v>
      </c>
    </row>
    <row r="1031" spans="1:18" s="5" customFormat="1" x14ac:dyDescent="0.35">
      <c r="A1031" s="358" t="str">
        <f>IF(ISBLANK(INDEX('Policy Characteristics'!A:A,MATCH($C1031,'Policy Characteristics'!$C:$C,0))),"",INDEX('Policy Characteristics'!A:A,MATCH($C1031,'Policy Characteristics'!$C:$C,0)))</f>
        <v>Cross-Sector</v>
      </c>
      <c r="B1031" s="358" t="str">
        <f>IF(ISBLANK(INDEX('Policy Characteristics'!B:B,MATCH($C1031,'Policy Characteristics'!$C:$C,0))),"",INDEX('Policy Characteristics'!B:B,MATCH($C1031,'Policy Characteristics'!$C:$C,0)))</f>
        <v>End Existing Subsidies</v>
      </c>
      <c r="C1031" s="362" t="str">
        <f t="shared" si="50"/>
        <v>Percent Reduction in BAU Subsidies</v>
      </c>
      <c r="D1031" s="9" t="s">
        <v>2542</v>
      </c>
      <c r="E1031" s="53"/>
      <c r="F1031" s="9" t="s">
        <v>2546</v>
      </c>
      <c r="G1031" s="53"/>
      <c r="H1031" s="54">
        <v>718</v>
      </c>
      <c r="I1031" s="9" t="s">
        <v>46</v>
      </c>
      <c r="J1031" s="360" t="str">
        <f>IF(ISBLANK(INDEX('Policy Characteristics'!D:D,MATCH($C1031,'Policy Characteristics'!$C:$C,0))),"",INDEX('Policy Characteristics'!D:D,MATCH($C1031,'Policy Characteristics'!$C:$C,0)))</f>
        <v>End Existing Subsidies</v>
      </c>
      <c r="K1031" s="358" t="str">
        <f>IF(ISBLANK(INDEX('Policy Characteristics'!E:E,MATCH($C1031,'Policy Characteristics'!$C:$C,0))),"",INDEX('Policy Characteristics'!E:E,MATCH($C1031,'Policy Characteristics'!$C:$C,0)))</f>
        <v>cross reduce BAU subsidies</v>
      </c>
      <c r="L1031" s="380">
        <f>IF(ISBLANK(INDEX('Policy Characteristics'!F:F,MATCH($C1031,'Policy Characteristics'!$C:$C,0))),"",INDEX('Policy Characteristics'!F:F,MATCH($C1031,'Policy Characteristics'!$C:$C,0)))</f>
        <v>0</v>
      </c>
      <c r="M1031" s="380">
        <f>IF(ISBLANK(INDEX('Policy Characteristics'!G:G,MATCH($C1031,'Policy Characteristics'!$C:$C,0))),"",INDEX('Policy Characteristics'!G:G,MATCH($C1031,'Policy Characteristics'!$C:$C,0)))</f>
        <v>1</v>
      </c>
      <c r="N1031" s="380">
        <f>IF(ISBLANK(INDEX('Policy Characteristics'!H:H,MATCH($C1031,'Policy Characteristics'!$C:$C,0))),"",INDEX('Policy Characteristics'!H:H,MATCH($C1031,'Policy Characteristics'!$C:$C,0)))</f>
        <v>0.01</v>
      </c>
      <c r="O1031" s="358" t="str">
        <f>IF(ISBLANK(INDEX('Policy Characteristics'!I:I,MATCH($C1031,'Policy Characteristics'!$C:$C,0))),"",INDEX('Policy Characteristics'!I:I,MATCH($C1031,'Policy Characteristics'!$C:$C,0)))</f>
        <v>% reduction in BAU subsidies</v>
      </c>
      <c r="P1031" s="358" t="str">
        <f>IF(ISBLANK(INDEX('Policy Characteristics'!J:J,MATCH($C1031,'Policy Characteristics'!$C:$C,0))),"",INDEX('Policy Characteristics'!J:J,MATCH($C1031,'Policy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031" s="358" t="str">
        <f>IF(ISBLANK(INDEX('Policy Characteristics'!K:K,MATCH($C1031,'Policy Characteristics'!$C:$C,0))),"",INDEX('Policy Characteristics'!K:K,MATCH($C1031,'Policy Characteristics'!$C:$C,0)))</f>
        <v>fuels.html#end-subsidies</v>
      </c>
      <c r="R1031" s="358" t="str">
        <f>IF(ISBLANK(INDEX('Policy Characteristics'!L:L,MATCH($C1031,'Policy Characteristics'!$C:$C,0))),"",INDEX('Policy Characteristics'!L:L,MATCH($C1031,'Policy Characteristics'!$C:$C,0)))</f>
        <v>end-existing-subsidies.html</v>
      </c>
    </row>
    <row r="1032" spans="1:18" s="2" customFormat="1" x14ac:dyDescent="0.35">
      <c r="A1032" s="358" t="str">
        <f>IF(ISBLANK(INDEX('Policy Characteristics'!A:A,MATCH($C1032,'Policy Characteristics'!$C:$C,0))),"",INDEX('Policy Characteristics'!A:A,MATCH($C1032,'Policy Characteristics'!$C:$C,0)))</f>
        <v>Cross-Sector</v>
      </c>
      <c r="B1032" s="358" t="str">
        <f>IF(ISBLANK(INDEX('Policy Characteristics'!B:B,MATCH($C1032,'Policy Characteristics'!$C:$C,0))),"",INDEX('Policy Characteristics'!B:B,MATCH($C1032,'Policy Characteristics'!$C:$C,0)))</f>
        <v>Exempt Non-CO2 Emissions from C Tax</v>
      </c>
      <c r="C1032" s="361" t="s">
        <v>2513</v>
      </c>
      <c r="D1032" s="9"/>
      <c r="E1032" s="9"/>
      <c r="F1032" s="9"/>
      <c r="G1032" s="9"/>
      <c r="H1032" s="54">
        <v>719</v>
      </c>
      <c r="I1032" s="9" t="s">
        <v>46</v>
      </c>
      <c r="J1032" s="360" t="str">
        <f>IF(ISBLANK(INDEX('Policy Characteristics'!D:D,MATCH($C1032,'Policy Characteristics'!$C:$C,0))),"",INDEX('Policy Characteristics'!D:D,MATCH($C1032,'Policy Characteristics'!$C:$C,0)))</f>
        <v>Carbon Tax Exemptions</v>
      </c>
      <c r="K1032" s="358" t="str">
        <f>IF(ISBLANK(INDEX('Policy Characteristics'!E:E,MATCH($C1032,'Policy Characteristics'!$C:$C,0))),"",INDEX('Policy Characteristics'!E:E,MATCH($C1032,'Policy Characteristics'!$C:$C,0)))</f>
        <v>cross toggle whether carbon tax affects non CO2 emissions</v>
      </c>
      <c r="L1032" s="358">
        <f>IF(ISBLANK(INDEX('Policy Characteristics'!F:F,MATCH($C1032,'Policy Characteristics'!$C:$C,0))),"",INDEX('Policy Characteristics'!F:F,MATCH($C1032,'Policy Characteristics'!$C:$C,0)))</f>
        <v>0</v>
      </c>
      <c r="M1032" s="358">
        <f>IF(ISBLANK(INDEX('Policy Characteristics'!G:G,MATCH($C1032,'Policy Characteristics'!$C:$C,0))),"",INDEX('Policy Characteristics'!G:G,MATCH($C1032,'Policy Characteristics'!$C:$C,0)))</f>
        <v>1</v>
      </c>
      <c r="N1032" s="358">
        <f>IF(ISBLANK(INDEX('Policy Characteristics'!H:H,MATCH($C1032,'Policy Characteristics'!$C:$C,0))),"",INDEX('Policy Characteristics'!H:H,MATCH($C1032,'Policy Characteristics'!$C:$C,0)))</f>
        <v>1</v>
      </c>
      <c r="O1032" s="358" t="str">
        <f>IF(ISBLANK(INDEX('Policy Characteristics'!I:I,MATCH($C1032,'Policy Characteristics'!$C:$C,0))),"",INDEX('Policy Characteristics'!I:I,MATCH($C1032,'Policy Characteristics'!$C:$C,0)))</f>
        <v>on/off</v>
      </c>
      <c r="P1032" s="358" t="str">
        <f>IF(ISBLANK(INDEX('Policy Characteristics'!J:J,MATCH($C1032,'Policy Characteristics'!$C:$C,0))),"",INDEX('Policy Characteristics'!J:J,MATCH($C1032,'Policy Characteristics'!$C:$C,0)))</f>
        <v/>
      </c>
      <c r="Q1032" s="358" t="str">
        <f>IF(ISBLANK(INDEX('Policy Characteristics'!K:K,MATCH($C1032,'Policy Characteristics'!$C:$C,0))),"",INDEX('Policy Characteristics'!K:K,MATCH($C1032,'Policy Characteristics'!$C:$C,0)))</f>
        <v/>
      </c>
      <c r="R1032" s="358" t="str">
        <f>IF(ISBLANK(INDEX('Policy Characteristics'!L:L,MATCH($C1032,'Policy Characteristics'!$C:$C,0))),"",INDEX('Policy Characteristics'!L:L,MATCH($C1032,'Policy Characteristics'!$C:$C,0)))</f>
        <v/>
      </c>
    </row>
    <row r="1033" spans="1:18" s="2" customFormat="1" x14ac:dyDescent="0.35">
      <c r="A1033" s="358" t="str">
        <f>IF(ISBLANK(INDEX('Policy Characteristics'!A:A,MATCH($C1033,'Policy Characteristics'!$C:$C,0))),"",INDEX('Policy Characteristics'!A:A,MATCH($C1033,'Policy Characteristics'!$C:$C,0)))</f>
        <v>Cross-Sector</v>
      </c>
      <c r="B1033" s="358" t="str">
        <f>IF(ISBLANK(INDEX('Policy Characteristics'!B:B,MATCH($C1033,'Policy Characteristics'!$C:$C,0))),"",INDEX('Policy Characteristics'!B:B,MATCH($C1033,'Policy Characteristics'!$C:$C,0)))</f>
        <v>Exempt Process Emissions from C Tax</v>
      </c>
      <c r="C1033" s="361" t="s">
        <v>2512</v>
      </c>
      <c r="D1033" s="9"/>
      <c r="E1033" s="9"/>
      <c r="F1033" s="9"/>
      <c r="G1033" s="9"/>
      <c r="H1033" s="56">
        <v>509</v>
      </c>
      <c r="I1033" s="9" t="s">
        <v>45</v>
      </c>
      <c r="J1033" s="360" t="str">
        <f>IF(ISBLANK(INDEX('Policy Characteristics'!D:D,MATCH($C1033,'Policy Characteristics'!$C:$C,0))),"",INDEX('Policy Characteristics'!D:D,MATCH($C1033,'Policy Characteristics'!$C:$C,0)))</f>
        <v>Carbon Tax on Process Emissions</v>
      </c>
      <c r="K1033" s="358" t="str">
        <f>IF(ISBLANK(INDEX('Policy Characteristics'!E:E,MATCH($C1033,'Policy Characteristics'!$C:$C,0))),"",INDEX('Policy Characteristics'!E:E,MATCH($C1033,'Policy Characteristics'!$C:$C,0)))</f>
        <v>cross toggle whether carbon tax affects process emissions</v>
      </c>
      <c r="L1033" s="358">
        <f>IF(ISBLANK(INDEX('Policy Characteristics'!F:F,MATCH($C1033,'Policy Characteristics'!$C:$C,0))),"",INDEX('Policy Characteristics'!F:F,MATCH($C1033,'Policy Characteristics'!$C:$C,0)))</f>
        <v>0</v>
      </c>
      <c r="M1033" s="358">
        <f>IF(ISBLANK(INDEX('Policy Characteristics'!G:G,MATCH($C1033,'Policy Characteristics'!$C:$C,0))),"",INDEX('Policy Characteristics'!G:G,MATCH($C1033,'Policy Characteristics'!$C:$C,0)))</f>
        <v>1</v>
      </c>
      <c r="N1033" s="358">
        <f>IF(ISBLANK(INDEX('Policy Characteristics'!H:H,MATCH($C1033,'Policy Characteristics'!$C:$C,0))),"",INDEX('Policy Characteristics'!H:H,MATCH($C1033,'Policy Characteristics'!$C:$C,0)))</f>
        <v>1</v>
      </c>
      <c r="O1033" s="358" t="str">
        <f>IF(ISBLANK(INDEX('Policy Characteristics'!I:I,MATCH($C1033,'Policy Characteristics'!$C:$C,0))),"",INDEX('Policy Characteristics'!I:I,MATCH($C1033,'Policy Characteristics'!$C:$C,0)))</f>
        <v>on/off</v>
      </c>
      <c r="P1033" s="358" t="str">
        <f>IF(ISBLANK(INDEX('Policy Characteristics'!J:J,MATCH($C1033,'Policy Characteristics'!$C:$C,0))),"",INDEX('Policy Characteristics'!J:J,MATCH($C1033,'Policy Characteristics'!$C:$C,0)))</f>
        <v>**Description:** This policy prevents the carbon tax from being levied on process emissions (non-energy greenhouse gas emissions from industrial and agricultural operations).</v>
      </c>
      <c r="Q1033" s="358" t="str">
        <f>IF(ISBLANK(INDEX('Policy Characteristics'!K:K,MATCH($C1033,'Policy Characteristics'!$C:$C,0))),"",INDEX('Policy Characteristics'!K:K,MATCH($C1033,'Policy Characteristics'!$C:$C,0)))</f>
        <v>fuels.html#carbon-tax</v>
      </c>
      <c r="R1033" s="358" t="str">
        <f>IF(ISBLANK(INDEX('Policy Characteristics'!L:L,MATCH($C1033,'Policy Characteristics'!$C:$C,0))),"",INDEX('Policy Characteristics'!L:L,MATCH($C1033,'Policy Characteristics'!$C:$C,0)))</f>
        <v>carbon-tax.html</v>
      </c>
    </row>
    <row r="1034" spans="1:18" s="2" customFormat="1" x14ac:dyDescent="0.35">
      <c r="A1034" s="358" t="str">
        <f>IF(ISBLANK(INDEX('Policy Characteristics'!A:A,MATCH($C1034,'Policy Characteristics'!$C:$C,0))),"",INDEX('Policy Characteristics'!A:A,MATCH($C1034,'Policy Characteristics'!$C:$C,0)))</f>
        <v>Cross-Sector</v>
      </c>
      <c r="B1034" s="358" t="str">
        <f>IF(ISBLANK(INDEX('Policy Characteristics'!B:B,MATCH($C1034,'Policy Characteristics'!$C:$C,0))),"",INDEX('Policy Characteristics'!B:B,MATCH($C1034,'Policy Characteristics'!$C:$C,0)))</f>
        <v>Fixed Energy Prices</v>
      </c>
      <c r="C1034" s="361" t="s">
        <v>2812</v>
      </c>
      <c r="D1034" s="9" t="s">
        <v>54</v>
      </c>
      <c r="E1034" s="9"/>
      <c r="F1034" s="9" t="s">
        <v>97</v>
      </c>
      <c r="G1034" s="9"/>
      <c r="H1034" s="54">
        <v>720</v>
      </c>
      <c r="I1034" s="9" t="s">
        <v>46</v>
      </c>
      <c r="J1034" s="360" t="str">
        <f>IF(ISBLANK(INDEX('Policy Characteristics'!D:D,MATCH($C1034,'Policy Characteristics'!$C:$C,0))),"",INDEX('Policy Characteristics'!D:D,MATCH($C1034,'Policy Characteristics'!$C:$C,0)))</f>
        <v>Fixed Energy Prices</v>
      </c>
      <c r="K1034" s="358" t="str">
        <f>IF(ISBLANK(INDEX('Policy Characteristics'!E:E,MATCH($C1034,'Policy Characteristics'!$C:$C,0))),"",INDEX('Policy Characteristics'!E:E,MATCH($C1034,'Policy Characteristics'!$C:$C,0)))</f>
        <v>cross toggle whether policies affect energy prices</v>
      </c>
      <c r="L1034" s="358">
        <f>IF(ISBLANK(INDEX('Policy Characteristics'!F:F,MATCH($C1034,'Policy Characteristics'!$C:$C,0))),"",INDEX('Policy Characteristics'!F:F,MATCH($C1034,'Policy Characteristics'!$C:$C,0)))</f>
        <v>0</v>
      </c>
      <c r="M1034" s="358">
        <f>IF(ISBLANK(INDEX('Policy Characteristics'!G:G,MATCH($C1034,'Policy Characteristics'!$C:$C,0))),"",INDEX('Policy Characteristics'!G:G,MATCH($C1034,'Policy Characteristics'!$C:$C,0)))</f>
        <v>1</v>
      </c>
      <c r="N1034" s="358">
        <f>IF(ISBLANK(INDEX('Policy Characteristics'!H:H,MATCH($C1034,'Policy Characteristics'!$C:$C,0))),"",INDEX('Policy Characteristics'!H:H,MATCH($C1034,'Policy Characteristics'!$C:$C,0)))</f>
        <v>1</v>
      </c>
      <c r="O1034" s="358" t="str">
        <f>IF(ISBLANK(INDEX('Policy Characteristics'!I:I,MATCH($C1034,'Policy Characteristics'!$C:$C,0))),"",INDEX('Policy Characteristics'!I:I,MATCH($C1034,'Policy Characteristics'!$C:$C,0)))</f>
        <v>on/off</v>
      </c>
      <c r="P1034" s="358" t="str">
        <f>IF(ISBLANK(INDEX('Policy Characteristics'!J:J,MATCH($C1034,'Policy Characteristics'!$C:$C,0))),"",INDEX('Policy Characteristics'!J:J,MATCH($C1034,'Policy Characteristics'!$C:$C,0)))</f>
        <v/>
      </c>
      <c r="Q1034" s="358" t="str">
        <f>IF(ISBLANK(INDEX('Policy Characteristics'!K:K,MATCH($C1034,'Policy Characteristics'!$C:$C,0))),"",INDEX('Policy Characteristics'!K:K,MATCH($C1034,'Policy Characteristics'!$C:$C,0)))</f>
        <v/>
      </c>
      <c r="R1034" s="358" t="str">
        <f>IF(ISBLANK(INDEX('Policy Characteristics'!L:L,MATCH($C1034,'Policy Characteristics'!$C:$C,0))),"",INDEX('Policy Characteristics'!L:L,MATCH($C1034,'Policy Characteristics'!$C:$C,0)))</f>
        <v/>
      </c>
    </row>
    <row r="1035" spans="1:18" s="2" customFormat="1" x14ac:dyDescent="0.35">
      <c r="A1035" s="358" t="str">
        <f>IF(ISBLANK(INDEX('Policy Characteristics'!A:A,MATCH($C1035,'Policy Characteristics'!$C:$C,0))),"",INDEX('Policy Characteristics'!A:A,MATCH($C1035,'Policy Characteristics'!$C:$C,0)))</f>
        <v>Cross-Sector</v>
      </c>
      <c r="B1035" s="358" t="str">
        <f>IF(ISBLANK(INDEX('Policy Characteristics'!B:B,MATCH($C1035,'Policy Characteristics'!$C:$C,0))),"",INDEX('Policy Characteristics'!B:B,MATCH($C1035,'Policy Characteristics'!$C:$C,0)))</f>
        <v>Fixed Energy Prices</v>
      </c>
      <c r="C1035" s="362" t="str">
        <f t="shared" ref="C1035:C1036" si="51">C$1034</f>
        <v>Toggle Whether Policies Affect Energy Prices</v>
      </c>
      <c r="D1035" s="9" t="s">
        <v>77</v>
      </c>
      <c r="E1035" s="9"/>
      <c r="F1035" s="9" t="s">
        <v>103</v>
      </c>
      <c r="G1035" s="9"/>
      <c r="H1035" s="54">
        <v>721</v>
      </c>
      <c r="I1035" s="9" t="s">
        <v>46</v>
      </c>
      <c r="J1035" s="360" t="str">
        <f>IF(ISBLANK(INDEX('Policy Characteristics'!D:D,MATCH($C1035,'Policy Characteristics'!$C:$C,0))),"",INDEX('Policy Characteristics'!D:D,MATCH($C1035,'Policy Characteristics'!$C:$C,0)))</f>
        <v>Fixed Energy Prices</v>
      </c>
      <c r="K1035" s="358" t="str">
        <f>IF(ISBLANK(INDEX('Policy Characteristics'!E:E,MATCH($C1035,'Policy Characteristics'!$C:$C,0))),"",INDEX('Policy Characteristics'!E:E,MATCH($C1035,'Policy Characteristics'!$C:$C,0)))</f>
        <v>cross toggle whether policies affect energy prices</v>
      </c>
      <c r="L1035" s="358">
        <f>IF(ISBLANK(INDEX('Policy Characteristics'!F:F,MATCH($C1035,'Policy Characteristics'!$C:$C,0))),"",INDEX('Policy Characteristics'!F:F,MATCH($C1035,'Policy Characteristics'!$C:$C,0)))</f>
        <v>0</v>
      </c>
      <c r="M1035" s="358">
        <f>IF(ISBLANK(INDEX('Policy Characteristics'!G:G,MATCH($C1035,'Policy Characteristics'!$C:$C,0))),"",INDEX('Policy Characteristics'!G:G,MATCH($C1035,'Policy Characteristics'!$C:$C,0)))</f>
        <v>1</v>
      </c>
      <c r="N1035" s="358">
        <f>IF(ISBLANK(INDEX('Policy Characteristics'!H:H,MATCH($C1035,'Policy Characteristics'!$C:$C,0))),"",INDEX('Policy Characteristics'!H:H,MATCH($C1035,'Policy Characteristics'!$C:$C,0)))</f>
        <v>1</v>
      </c>
      <c r="O1035" s="358" t="str">
        <f>IF(ISBLANK(INDEX('Policy Characteristics'!I:I,MATCH($C1035,'Policy Characteristics'!$C:$C,0))),"",INDEX('Policy Characteristics'!I:I,MATCH($C1035,'Policy Characteristics'!$C:$C,0)))</f>
        <v>on/off</v>
      </c>
      <c r="P1035" s="358" t="str">
        <f>IF(ISBLANK(INDEX('Policy Characteristics'!J:J,MATCH($C1035,'Policy Characteristics'!$C:$C,0))),"",INDEX('Policy Characteristics'!J:J,MATCH($C1035,'Policy Characteristics'!$C:$C,0)))</f>
        <v/>
      </c>
      <c r="Q1035" s="358" t="str">
        <f>IF(ISBLANK(INDEX('Policy Characteristics'!K:K,MATCH($C1035,'Policy Characteristics'!$C:$C,0))),"",INDEX('Policy Characteristics'!K:K,MATCH($C1035,'Policy Characteristics'!$C:$C,0)))</f>
        <v/>
      </c>
      <c r="R1035" s="358" t="str">
        <f>IF(ISBLANK(INDEX('Policy Characteristics'!L:L,MATCH($C1035,'Policy Characteristics'!$C:$C,0))),"",INDEX('Policy Characteristics'!L:L,MATCH($C1035,'Policy Characteristics'!$C:$C,0)))</f>
        <v/>
      </c>
    </row>
    <row r="1036" spans="1:18" s="2" customFormat="1" x14ac:dyDescent="0.35">
      <c r="A1036" s="358" t="str">
        <f>IF(ISBLANK(INDEX('Policy Characteristics'!A:A,MATCH($C1036,'Policy Characteristics'!$C:$C,0))),"",INDEX('Policy Characteristics'!A:A,MATCH($C1036,'Policy Characteristics'!$C:$C,0)))</f>
        <v>Cross-Sector</v>
      </c>
      <c r="B1036" s="358" t="str">
        <f>IF(ISBLANK(INDEX('Policy Characteristics'!B:B,MATCH($C1036,'Policy Characteristics'!$C:$C,0))),"",INDEX('Policy Characteristics'!B:B,MATCH($C1036,'Policy Characteristics'!$C:$C,0)))</f>
        <v>Fixed Energy Prices</v>
      </c>
      <c r="C1036" s="362" t="str">
        <f t="shared" si="51"/>
        <v>Toggle Whether Policies Affect Energy Prices</v>
      </c>
      <c r="D1036" s="9" t="s">
        <v>2542</v>
      </c>
      <c r="E1036" s="9"/>
      <c r="F1036" s="9" t="s">
        <v>2546</v>
      </c>
      <c r="G1036" s="9"/>
      <c r="H1036" s="54">
        <v>722</v>
      </c>
      <c r="I1036" s="9" t="s">
        <v>46</v>
      </c>
      <c r="J1036" s="360" t="str">
        <f>IF(ISBLANK(INDEX('Policy Characteristics'!D:D,MATCH($C1036,'Policy Characteristics'!$C:$C,0))),"",INDEX('Policy Characteristics'!D:D,MATCH($C1036,'Policy Characteristics'!$C:$C,0)))</f>
        <v>Fixed Energy Prices</v>
      </c>
      <c r="K1036" s="358" t="str">
        <f>IF(ISBLANK(INDEX('Policy Characteristics'!E:E,MATCH($C1036,'Policy Characteristics'!$C:$C,0))),"",INDEX('Policy Characteristics'!E:E,MATCH($C1036,'Policy Characteristics'!$C:$C,0)))</f>
        <v>cross toggle whether policies affect energy prices</v>
      </c>
      <c r="L1036" s="358">
        <f>IF(ISBLANK(INDEX('Policy Characteristics'!F:F,MATCH($C1036,'Policy Characteristics'!$C:$C,0))),"",INDEX('Policy Characteristics'!F:F,MATCH($C1036,'Policy Characteristics'!$C:$C,0)))</f>
        <v>0</v>
      </c>
      <c r="M1036" s="358">
        <f>IF(ISBLANK(INDEX('Policy Characteristics'!G:G,MATCH($C1036,'Policy Characteristics'!$C:$C,0))),"",INDEX('Policy Characteristics'!G:G,MATCH($C1036,'Policy Characteristics'!$C:$C,0)))</f>
        <v>1</v>
      </c>
      <c r="N1036" s="358">
        <f>IF(ISBLANK(INDEX('Policy Characteristics'!H:H,MATCH($C1036,'Policy Characteristics'!$C:$C,0))),"",INDEX('Policy Characteristics'!H:H,MATCH($C1036,'Policy Characteristics'!$C:$C,0)))</f>
        <v>1</v>
      </c>
      <c r="O1036" s="358" t="str">
        <f>IF(ISBLANK(INDEX('Policy Characteristics'!I:I,MATCH($C1036,'Policy Characteristics'!$C:$C,0))),"",INDEX('Policy Characteristics'!I:I,MATCH($C1036,'Policy Characteristics'!$C:$C,0)))</f>
        <v>on/off</v>
      </c>
      <c r="P1036" s="358" t="str">
        <f>IF(ISBLANK(INDEX('Policy Characteristics'!J:J,MATCH($C1036,'Policy Characteristics'!$C:$C,0))),"",INDEX('Policy Characteristics'!J:J,MATCH($C1036,'Policy Characteristics'!$C:$C,0)))</f>
        <v/>
      </c>
      <c r="Q1036" s="358" t="str">
        <f>IF(ISBLANK(INDEX('Policy Characteristics'!K:K,MATCH($C1036,'Policy Characteristics'!$C:$C,0))),"",INDEX('Policy Characteristics'!K:K,MATCH($C1036,'Policy Characteristics'!$C:$C,0)))</f>
        <v/>
      </c>
      <c r="R1036" s="358" t="str">
        <f>IF(ISBLANK(INDEX('Policy Characteristics'!L:L,MATCH($C1036,'Policy Characteristics'!$C:$C,0))),"",INDEX('Policy Characteristics'!L:L,MATCH($C1036,'Policy Characteristics'!$C:$C,0)))</f>
        <v/>
      </c>
    </row>
    <row r="1037" spans="1:18" s="2" customFormat="1" x14ac:dyDescent="0.35">
      <c r="A1037" s="358" t="str">
        <f>IF(ISBLANK(INDEX('Policy Characteristics'!A:A,MATCH($C1037,'Policy Characteristics'!$C:$C,0))),"",INDEX('Policy Characteristics'!A:A,MATCH($C1037,'Policy Characteristics'!$C:$C,0)))</f>
        <v>Cross-Sector</v>
      </c>
      <c r="B1037" s="358" t="str">
        <f>IF(ISBLANK(INDEX('Policy Characteristics'!B:B,MATCH($C1037,'Policy Characteristics'!$C:$C,0))),"",INDEX('Policy Characteristics'!B:B,MATCH($C1037,'Policy Characteristics'!$C:$C,0)))</f>
        <v>Fixed Energy Prices</v>
      </c>
      <c r="C1037" s="361" t="s">
        <v>2812</v>
      </c>
      <c r="D1037" s="9" t="s">
        <v>479</v>
      </c>
      <c r="E1037" s="53"/>
      <c r="F1037" s="9" t="s">
        <v>476</v>
      </c>
      <c r="G1037" s="9"/>
      <c r="H1037" s="56">
        <v>836</v>
      </c>
      <c r="I1037" s="9" t="s">
        <v>46</v>
      </c>
      <c r="J1037" s="360" t="str">
        <f>IF(ISBLANK(INDEX('Policy Characteristics'!D:D,MATCH($C1037,'Policy Characteristics'!$C:$C,0))),"",INDEX('Policy Characteristics'!D:D,MATCH($C1037,'Policy Characteristics'!$C:$C,0)))</f>
        <v>Fixed Energy Prices</v>
      </c>
      <c r="K1037" s="358" t="str">
        <f>IF(ISBLANK(INDEX('Policy Characteristics'!E:E,MATCH($C1037,'Policy Characteristics'!$C:$C,0))),"",INDEX('Policy Characteristics'!E:E,MATCH($C1037,'Policy Characteristics'!$C:$C,0)))</f>
        <v>cross toggle whether policies affect energy prices</v>
      </c>
      <c r="L1037" s="358">
        <f>IF(ISBLANK(INDEX('Policy Characteristics'!F:F,MATCH($C1037,'Policy Characteristics'!$C:$C,0))),"",INDEX('Policy Characteristics'!F:F,MATCH($C1037,'Policy Characteristics'!$C:$C,0)))</f>
        <v>0</v>
      </c>
      <c r="M1037" s="358">
        <f>IF(ISBLANK(INDEX('Policy Characteristics'!G:G,MATCH($C1037,'Policy Characteristics'!$C:$C,0))),"",INDEX('Policy Characteristics'!G:G,MATCH($C1037,'Policy Characteristics'!$C:$C,0)))</f>
        <v>1</v>
      </c>
      <c r="N1037" s="358">
        <f>IF(ISBLANK(INDEX('Policy Characteristics'!H:H,MATCH($C1037,'Policy Characteristics'!$C:$C,0))),"",INDEX('Policy Characteristics'!H:H,MATCH($C1037,'Policy Characteristics'!$C:$C,0)))</f>
        <v>1</v>
      </c>
      <c r="O1037" s="358" t="str">
        <f>IF(ISBLANK(INDEX('Policy Characteristics'!I:I,MATCH($C1037,'Policy Characteristics'!$C:$C,0))),"",INDEX('Policy Characteristics'!I:I,MATCH($C1037,'Policy Characteristics'!$C:$C,0)))</f>
        <v>on/off</v>
      </c>
      <c r="P1037" s="358" t="str">
        <f>IF(ISBLANK(INDEX('Policy Characteristics'!J:J,MATCH($C1037,'Policy Characteristics'!$C:$C,0))),"",INDEX('Policy Characteristics'!J:J,MATCH($C1037,'Policy Characteristics'!$C:$C,0)))</f>
        <v/>
      </c>
      <c r="Q1037" s="358" t="str">
        <f>IF(ISBLANK(INDEX('Policy Characteristics'!K:K,MATCH($C1037,'Policy Characteristics'!$C:$C,0))),"",INDEX('Policy Characteristics'!K:K,MATCH($C1037,'Policy Characteristics'!$C:$C,0)))</f>
        <v/>
      </c>
      <c r="R1037" s="358" t="str">
        <f>IF(ISBLANK(INDEX('Policy Characteristics'!L:L,MATCH($C1037,'Policy Characteristics'!$C:$C,0))),"",INDEX('Policy Characteristics'!L:L,MATCH($C1037,'Policy Characteristics'!$C:$C,0)))</f>
        <v/>
      </c>
    </row>
    <row r="1038" spans="1:18" s="2" customFormat="1" x14ac:dyDescent="0.35">
      <c r="A1038" s="358" t="str">
        <f>IF(ISBLANK(INDEX('Policy Characteristics'!A:A,MATCH($C1038,'Policy Characteristics'!$C:$C,0))),"",INDEX('Policy Characteristics'!A:A,MATCH($C1038,'Policy Characteristics'!$C:$C,0)))</f>
        <v>Cross-Sector</v>
      </c>
      <c r="B1038" s="358" t="str">
        <f>IF(ISBLANK(INDEX('Policy Characteristics'!B:B,MATCH($C1038,'Policy Characteristics'!$C:$C,0))),"",INDEX('Policy Characteristics'!B:B,MATCH($C1038,'Policy Characteristics'!$C:$C,0)))</f>
        <v>Fixed Energy Prices</v>
      </c>
      <c r="C1038" s="362" t="str">
        <f t="shared" ref="C1038:C1048" si="52">C$1037</f>
        <v>Toggle Whether Policies Affect Energy Prices</v>
      </c>
      <c r="D1038" s="9" t="s">
        <v>48</v>
      </c>
      <c r="E1038" s="53"/>
      <c r="F1038" s="9" t="s">
        <v>91</v>
      </c>
      <c r="G1038" s="9"/>
      <c r="H1038" s="54">
        <v>837</v>
      </c>
      <c r="I1038" s="9" t="s">
        <v>46</v>
      </c>
      <c r="J1038" s="360" t="str">
        <f>IF(ISBLANK(INDEX('Policy Characteristics'!D:D,MATCH($C1038,'Policy Characteristics'!$C:$C,0))),"",INDEX('Policy Characteristics'!D:D,MATCH($C1038,'Policy Characteristics'!$C:$C,0)))</f>
        <v>Fixed Energy Prices</v>
      </c>
      <c r="K1038" s="358" t="str">
        <f>IF(ISBLANK(INDEX('Policy Characteristics'!E:E,MATCH($C1038,'Policy Characteristics'!$C:$C,0))),"",INDEX('Policy Characteristics'!E:E,MATCH($C1038,'Policy Characteristics'!$C:$C,0)))</f>
        <v>cross toggle whether policies affect energy prices</v>
      </c>
      <c r="L1038" s="358">
        <f>IF(ISBLANK(INDEX('Policy Characteristics'!F:F,MATCH($C1038,'Policy Characteristics'!$C:$C,0))),"",INDEX('Policy Characteristics'!F:F,MATCH($C1038,'Policy Characteristics'!$C:$C,0)))</f>
        <v>0</v>
      </c>
      <c r="M1038" s="358">
        <f>IF(ISBLANK(INDEX('Policy Characteristics'!G:G,MATCH($C1038,'Policy Characteristics'!$C:$C,0))),"",INDEX('Policy Characteristics'!G:G,MATCH($C1038,'Policy Characteristics'!$C:$C,0)))</f>
        <v>1</v>
      </c>
      <c r="N1038" s="358">
        <f>IF(ISBLANK(INDEX('Policy Characteristics'!H:H,MATCH($C1038,'Policy Characteristics'!$C:$C,0))),"",INDEX('Policy Characteristics'!H:H,MATCH($C1038,'Policy Characteristics'!$C:$C,0)))</f>
        <v>1</v>
      </c>
      <c r="O1038" s="358" t="str">
        <f>IF(ISBLANK(INDEX('Policy Characteristics'!I:I,MATCH($C1038,'Policy Characteristics'!$C:$C,0))),"",INDEX('Policy Characteristics'!I:I,MATCH($C1038,'Policy Characteristics'!$C:$C,0)))</f>
        <v>on/off</v>
      </c>
      <c r="P1038" s="358" t="str">
        <f>IF(ISBLANK(INDEX('Policy Characteristics'!J:J,MATCH($C1038,'Policy Characteristics'!$C:$C,0))),"",INDEX('Policy Characteristics'!J:J,MATCH($C1038,'Policy Characteristics'!$C:$C,0)))</f>
        <v/>
      </c>
      <c r="Q1038" s="358" t="str">
        <f>IF(ISBLANK(INDEX('Policy Characteristics'!K:K,MATCH($C1038,'Policy Characteristics'!$C:$C,0))),"",INDEX('Policy Characteristics'!K:K,MATCH($C1038,'Policy Characteristics'!$C:$C,0)))</f>
        <v/>
      </c>
      <c r="R1038" s="358" t="str">
        <f>IF(ISBLANK(INDEX('Policy Characteristics'!L:L,MATCH($C1038,'Policy Characteristics'!$C:$C,0))),"",INDEX('Policy Characteristics'!L:L,MATCH($C1038,'Policy Characteristics'!$C:$C,0)))</f>
        <v/>
      </c>
    </row>
    <row r="1039" spans="1:18" s="2" customFormat="1" x14ac:dyDescent="0.35">
      <c r="A1039" s="358" t="str">
        <f>IF(ISBLANK(INDEX('Policy Characteristics'!A:A,MATCH($C1039,'Policy Characteristics'!$C:$C,0))),"",INDEX('Policy Characteristics'!A:A,MATCH($C1039,'Policy Characteristics'!$C:$C,0)))</f>
        <v>Cross-Sector</v>
      </c>
      <c r="B1039" s="358" t="str">
        <f>IF(ISBLANK(INDEX('Policy Characteristics'!B:B,MATCH($C1039,'Policy Characteristics'!$C:$C,0))),"",INDEX('Policy Characteristics'!B:B,MATCH($C1039,'Policy Characteristics'!$C:$C,0)))</f>
        <v>Fixed Energy Prices</v>
      </c>
      <c r="C1039" s="362" t="str">
        <f t="shared" si="52"/>
        <v>Toggle Whether Policies Affect Energy Prices</v>
      </c>
      <c r="D1039" s="9" t="s">
        <v>53</v>
      </c>
      <c r="E1039" s="53"/>
      <c r="F1039" s="9" t="s">
        <v>96</v>
      </c>
      <c r="G1039" s="9"/>
      <c r="H1039" s="56">
        <v>838</v>
      </c>
      <c r="I1039" s="9" t="s">
        <v>46</v>
      </c>
      <c r="J1039" s="360" t="str">
        <f>IF(ISBLANK(INDEX('Policy Characteristics'!D:D,MATCH($C1039,'Policy Characteristics'!$C:$C,0))),"",INDEX('Policy Characteristics'!D:D,MATCH($C1039,'Policy Characteristics'!$C:$C,0)))</f>
        <v>Fixed Energy Prices</v>
      </c>
      <c r="K1039" s="358" t="str">
        <f>IF(ISBLANK(INDEX('Policy Characteristics'!E:E,MATCH($C1039,'Policy Characteristics'!$C:$C,0))),"",INDEX('Policy Characteristics'!E:E,MATCH($C1039,'Policy Characteristics'!$C:$C,0)))</f>
        <v>cross toggle whether policies affect energy prices</v>
      </c>
      <c r="L1039" s="358">
        <f>IF(ISBLANK(INDEX('Policy Characteristics'!F:F,MATCH($C1039,'Policy Characteristics'!$C:$C,0))),"",INDEX('Policy Characteristics'!F:F,MATCH($C1039,'Policy Characteristics'!$C:$C,0)))</f>
        <v>0</v>
      </c>
      <c r="M1039" s="358">
        <f>IF(ISBLANK(INDEX('Policy Characteristics'!G:G,MATCH($C1039,'Policy Characteristics'!$C:$C,0))),"",INDEX('Policy Characteristics'!G:G,MATCH($C1039,'Policy Characteristics'!$C:$C,0)))</f>
        <v>1</v>
      </c>
      <c r="N1039" s="358">
        <f>IF(ISBLANK(INDEX('Policy Characteristics'!H:H,MATCH($C1039,'Policy Characteristics'!$C:$C,0))),"",INDEX('Policy Characteristics'!H:H,MATCH($C1039,'Policy Characteristics'!$C:$C,0)))</f>
        <v>1</v>
      </c>
      <c r="O1039" s="358" t="str">
        <f>IF(ISBLANK(INDEX('Policy Characteristics'!I:I,MATCH($C1039,'Policy Characteristics'!$C:$C,0))),"",INDEX('Policy Characteristics'!I:I,MATCH($C1039,'Policy Characteristics'!$C:$C,0)))</f>
        <v>on/off</v>
      </c>
      <c r="P1039" s="358" t="str">
        <f>IF(ISBLANK(INDEX('Policy Characteristics'!J:J,MATCH($C1039,'Policy Characteristics'!$C:$C,0))),"",INDEX('Policy Characteristics'!J:J,MATCH($C1039,'Policy Characteristics'!$C:$C,0)))</f>
        <v/>
      </c>
      <c r="Q1039" s="358" t="str">
        <f>IF(ISBLANK(INDEX('Policy Characteristics'!K:K,MATCH($C1039,'Policy Characteristics'!$C:$C,0))),"",INDEX('Policy Characteristics'!K:K,MATCH($C1039,'Policy Characteristics'!$C:$C,0)))</f>
        <v/>
      </c>
      <c r="R1039" s="358" t="str">
        <f>IF(ISBLANK(INDEX('Policy Characteristics'!L:L,MATCH($C1039,'Policy Characteristics'!$C:$C,0))),"",INDEX('Policy Characteristics'!L:L,MATCH($C1039,'Policy Characteristics'!$C:$C,0)))</f>
        <v/>
      </c>
    </row>
    <row r="1040" spans="1:18" s="2" customFormat="1" x14ac:dyDescent="0.35">
      <c r="A1040" s="358" t="str">
        <f>IF(ISBLANK(INDEX('Policy Characteristics'!A:A,MATCH($C1040,'Policy Characteristics'!$C:$C,0))),"",INDEX('Policy Characteristics'!A:A,MATCH($C1040,'Policy Characteristics'!$C:$C,0)))</f>
        <v>Cross-Sector</v>
      </c>
      <c r="B1040" s="358" t="str">
        <f>IF(ISBLANK(INDEX('Policy Characteristics'!B:B,MATCH($C1040,'Policy Characteristics'!$C:$C,0))),"",INDEX('Policy Characteristics'!B:B,MATCH($C1040,'Policy Characteristics'!$C:$C,0)))</f>
        <v>Fixed Energy Prices</v>
      </c>
      <c r="C1040" s="362" t="str">
        <f t="shared" si="52"/>
        <v>Toggle Whether Policies Affect Energy Prices</v>
      </c>
      <c r="D1040" s="9" t="s">
        <v>55</v>
      </c>
      <c r="E1040" s="53"/>
      <c r="F1040" s="9" t="s">
        <v>99</v>
      </c>
      <c r="G1040" s="9"/>
      <c r="H1040" s="54">
        <v>839</v>
      </c>
      <c r="I1040" s="9" t="s">
        <v>46</v>
      </c>
      <c r="J1040" s="360" t="str">
        <f>IF(ISBLANK(INDEX('Policy Characteristics'!D:D,MATCH($C1040,'Policy Characteristics'!$C:$C,0))),"",INDEX('Policy Characteristics'!D:D,MATCH($C1040,'Policy Characteristics'!$C:$C,0)))</f>
        <v>Fixed Energy Prices</v>
      </c>
      <c r="K1040" s="358" t="str">
        <f>IF(ISBLANK(INDEX('Policy Characteristics'!E:E,MATCH($C1040,'Policy Characteristics'!$C:$C,0))),"",INDEX('Policy Characteristics'!E:E,MATCH($C1040,'Policy Characteristics'!$C:$C,0)))</f>
        <v>cross toggle whether policies affect energy prices</v>
      </c>
      <c r="L1040" s="358">
        <f>IF(ISBLANK(INDEX('Policy Characteristics'!F:F,MATCH($C1040,'Policy Characteristics'!$C:$C,0))),"",INDEX('Policy Characteristics'!F:F,MATCH($C1040,'Policy Characteristics'!$C:$C,0)))</f>
        <v>0</v>
      </c>
      <c r="M1040" s="358">
        <f>IF(ISBLANK(INDEX('Policy Characteristics'!G:G,MATCH($C1040,'Policy Characteristics'!$C:$C,0))),"",INDEX('Policy Characteristics'!G:G,MATCH($C1040,'Policy Characteristics'!$C:$C,0)))</f>
        <v>1</v>
      </c>
      <c r="N1040" s="358">
        <f>IF(ISBLANK(INDEX('Policy Characteristics'!H:H,MATCH($C1040,'Policy Characteristics'!$C:$C,0))),"",INDEX('Policy Characteristics'!H:H,MATCH($C1040,'Policy Characteristics'!$C:$C,0)))</f>
        <v>1</v>
      </c>
      <c r="O1040" s="358" t="str">
        <f>IF(ISBLANK(INDEX('Policy Characteristics'!I:I,MATCH($C1040,'Policy Characteristics'!$C:$C,0))),"",INDEX('Policy Characteristics'!I:I,MATCH($C1040,'Policy Characteristics'!$C:$C,0)))</f>
        <v>on/off</v>
      </c>
      <c r="P1040" s="358" t="str">
        <f>IF(ISBLANK(INDEX('Policy Characteristics'!J:J,MATCH($C1040,'Policy Characteristics'!$C:$C,0))),"",INDEX('Policy Characteristics'!J:J,MATCH($C1040,'Policy Characteristics'!$C:$C,0)))</f>
        <v/>
      </c>
      <c r="Q1040" s="358" t="str">
        <f>IF(ISBLANK(INDEX('Policy Characteristics'!K:K,MATCH($C1040,'Policy Characteristics'!$C:$C,0))),"",INDEX('Policy Characteristics'!K:K,MATCH($C1040,'Policy Characteristics'!$C:$C,0)))</f>
        <v/>
      </c>
      <c r="R1040" s="358" t="str">
        <f>IF(ISBLANK(INDEX('Policy Characteristics'!L:L,MATCH($C1040,'Policy Characteristics'!$C:$C,0))),"",INDEX('Policy Characteristics'!L:L,MATCH($C1040,'Policy Characteristics'!$C:$C,0)))</f>
        <v/>
      </c>
    </row>
    <row r="1041" spans="1:18" s="2" customFormat="1" x14ac:dyDescent="0.35">
      <c r="A1041" s="358" t="str">
        <f>IF(ISBLANK(INDEX('Policy Characteristics'!A:A,MATCH($C1041,'Policy Characteristics'!$C:$C,0))),"",INDEX('Policy Characteristics'!A:A,MATCH($C1041,'Policy Characteristics'!$C:$C,0)))</f>
        <v>Cross-Sector</v>
      </c>
      <c r="B1041" s="358" t="str">
        <f>IF(ISBLANK(INDEX('Policy Characteristics'!B:B,MATCH($C1041,'Policy Characteristics'!$C:$C,0))),"",INDEX('Policy Characteristics'!B:B,MATCH($C1041,'Policy Characteristics'!$C:$C,0)))</f>
        <v>Fixed Energy Prices</v>
      </c>
      <c r="C1041" s="362" t="str">
        <f t="shared" si="52"/>
        <v>Toggle Whether Policies Affect Energy Prices</v>
      </c>
      <c r="D1041" s="9" t="s">
        <v>56</v>
      </c>
      <c r="E1041" s="53"/>
      <c r="F1041" s="9" t="s">
        <v>100</v>
      </c>
      <c r="G1041" s="9"/>
      <c r="H1041" s="56">
        <v>840</v>
      </c>
      <c r="I1041" s="9" t="s">
        <v>46</v>
      </c>
      <c r="J1041" s="360" t="str">
        <f>IF(ISBLANK(INDEX('Policy Characteristics'!D:D,MATCH($C1041,'Policy Characteristics'!$C:$C,0))),"",INDEX('Policy Characteristics'!D:D,MATCH($C1041,'Policy Characteristics'!$C:$C,0)))</f>
        <v>Fixed Energy Prices</v>
      </c>
      <c r="K1041" s="358" t="str">
        <f>IF(ISBLANK(INDEX('Policy Characteristics'!E:E,MATCH($C1041,'Policy Characteristics'!$C:$C,0))),"",INDEX('Policy Characteristics'!E:E,MATCH($C1041,'Policy Characteristics'!$C:$C,0)))</f>
        <v>cross toggle whether policies affect energy prices</v>
      </c>
      <c r="L1041" s="358">
        <f>IF(ISBLANK(INDEX('Policy Characteristics'!F:F,MATCH($C1041,'Policy Characteristics'!$C:$C,0))),"",INDEX('Policy Characteristics'!F:F,MATCH($C1041,'Policy Characteristics'!$C:$C,0)))</f>
        <v>0</v>
      </c>
      <c r="M1041" s="358">
        <f>IF(ISBLANK(INDEX('Policy Characteristics'!G:G,MATCH($C1041,'Policy Characteristics'!$C:$C,0))),"",INDEX('Policy Characteristics'!G:G,MATCH($C1041,'Policy Characteristics'!$C:$C,0)))</f>
        <v>1</v>
      </c>
      <c r="N1041" s="358">
        <f>IF(ISBLANK(INDEX('Policy Characteristics'!H:H,MATCH($C1041,'Policy Characteristics'!$C:$C,0))),"",INDEX('Policy Characteristics'!H:H,MATCH($C1041,'Policy Characteristics'!$C:$C,0)))</f>
        <v>1</v>
      </c>
      <c r="O1041" s="358" t="str">
        <f>IF(ISBLANK(INDEX('Policy Characteristics'!I:I,MATCH($C1041,'Policy Characteristics'!$C:$C,0))),"",INDEX('Policy Characteristics'!I:I,MATCH($C1041,'Policy Characteristics'!$C:$C,0)))</f>
        <v>on/off</v>
      </c>
      <c r="P1041" s="358" t="str">
        <f>IF(ISBLANK(INDEX('Policy Characteristics'!J:J,MATCH($C1041,'Policy Characteristics'!$C:$C,0))),"",INDEX('Policy Characteristics'!J:J,MATCH($C1041,'Policy Characteristics'!$C:$C,0)))</f>
        <v/>
      </c>
      <c r="Q1041" s="358" t="str">
        <f>IF(ISBLANK(INDEX('Policy Characteristics'!K:K,MATCH($C1041,'Policy Characteristics'!$C:$C,0))),"",INDEX('Policy Characteristics'!K:K,MATCH($C1041,'Policy Characteristics'!$C:$C,0)))</f>
        <v/>
      </c>
      <c r="R1041" s="358" t="str">
        <f>IF(ISBLANK(INDEX('Policy Characteristics'!L:L,MATCH($C1041,'Policy Characteristics'!$C:$C,0))),"",INDEX('Policy Characteristics'!L:L,MATCH($C1041,'Policy Characteristics'!$C:$C,0)))</f>
        <v/>
      </c>
    </row>
    <row r="1042" spans="1:18" s="2" customFormat="1" x14ac:dyDescent="0.35">
      <c r="A1042" s="358" t="str">
        <f>IF(ISBLANK(INDEX('Policy Characteristics'!A:A,MATCH($C1042,'Policy Characteristics'!$C:$C,0))),"",INDEX('Policy Characteristics'!A:A,MATCH($C1042,'Policy Characteristics'!$C:$C,0)))</f>
        <v>Cross-Sector</v>
      </c>
      <c r="B1042" s="358" t="str">
        <f>IF(ISBLANK(INDEX('Policy Characteristics'!B:B,MATCH($C1042,'Policy Characteristics'!$C:$C,0))),"",INDEX('Policy Characteristics'!B:B,MATCH($C1042,'Policy Characteristics'!$C:$C,0)))</f>
        <v>Fixed Energy Prices</v>
      </c>
      <c r="C1042" s="362" t="str">
        <f t="shared" si="52"/>
        <v>Toggle Whether Policies Affect Energy Prices</v>
      </c>
      <c r="D1042" s="9" t="s">
        <v>57</v>
      </c>
      <c r="E1042" s="53"/>
      <c r="F1042" s="9" t="s">
        <v>101</v>
      </c>
      <c r="G1042" s="9"/>
      <c r="H1042" s="54">
        <v>841</v>
      </c>
      <c r="I1042" s="9" t="s">
        <v>46</v>
      </c>
      <c r="J1042" s="360" t="str">
        <f>IF(ISBLANK(INDEX('Policy Characteristics'!D:D,MATCH($C1042,'Policy Characteristics'!$C:$C,0))),"",INDEX('Policy Characteristics'!D:D,MATCH($C1042,'Policy Characteristics'!$C:$C,0)))</f>
        <v>Fixed Energy Prices</v>
      </c>
      <c r="K1042" s="358" t="str">
        <f>IF(ISBLANK(INDEX('Policy Characteristics'!E:E,MATCH($C1042,'Policy Characteristics'!$C:$C,0))),"",INDEX('Policy Characteristics'!E:E,MATCH($C1042,'Policy Characteristics'!$C:$C,0)))</f>
        <v>cross toggle whether policies affect energy prices</v>
      </c>
      <c r="L1042" s="358">
        <f>IF(ISBLANK(INDEX('Policy Characteristics'!F:F,MATCH($C1042,'Policy Characteristics'!$C:$C,0))),"",INDEX('Policy Characteristics'!F:F,MATCH($C1042,'Policy Characteristics'!$C:$C,0)))</f>
        <v>0</v>
      </c>
      <c r="M1042" s="358">
        <f>IF(ISBLANK(INDEX('Policy Characteristics'!G:G,MATCH($C1042,'Policy Characteristics'!$C:$C,0))),"",INDEX('Policy Characteristics'!G:G,MATCH($C1042,'Policy Characteristics'!$C:$C,0)))</f>
        <v>1</v>
      </c>
      <c r="N1042" s="358">
        <f>IF(ISBLANK(INDEX('Policy Characteristics'!H:H,MATCH($C1042,'Policy Characteristics'!$C:$C,0))),"",INDEX('Policy Characteristics'!H:H,MATCH($C1042,'Policy Characteristics'!$C:$C,0)))</f>
        <v>1</v>
      </c>
      <c r="O1042" s="358" t="str">
        <f>IF(ISBLANK(INDEX('Policy Characteristics'!I:I,MATCH($C1042,'Policy Characteristics'!$C:$C,0))),"",INDEX('Policy Characteristics'!I:I,MATCH($C1042,'Policy Characteristics'!$C:$C,0)))</f>
        <v>on/off</v>
      </c>
      <c r="P1042" s="358" t="str">
        <f>IF(ISBLANK(INDEX('Policy Characteristics'!J:J,MATCH($C1042,'Policy Characteristics'!$C:$C,0))),"",INDEX('Policy Characteristics'!J:J,MATCH($C1042,'Policy Characteristics'!$C:$C,0)))</f>
        <v/>
      </c>
      <c r="Q1042" s="358" t="str">
        <f>IF(ISBLANK(INDEX('Policy Characteristics'!K:K,MATCH($C1042,'Policy Characteristics'!$C:$C,0))),"",INDEX('Policy Characteristics'!K:K,MATCH($C1042,'Policy Characteristics'!$C:$C,0)))</f>
        <v/>
      </c>
      <c r="R1042" s="358" t="str">
        <f>IF(ISBLANK(INDEX('Policy Characteristics'!L:L,MATCH($C1042,'Policy Characteristics'!$C:$C,0))),"",INDEX('Policy Characteristics'!L:L,MATCH($C1042,'Policy Characteristics'!$C:$C,0)))</f>
        <v/>
      </c>
    </row>
    <row r="1043" spans="1:18" s="2" customFormat="1" x14ac:dyDescent="0.35">
      <c r="A1043" s="358" t="str">
        <f>IF(ISBLANK(INDEX('Policy Characteristics'!A:A,MATCH($C1043,'Policy Characteristics'!$C:$C,0))),"",INDEX('Policy Characteristics'!A:A,MATCH($C1043,'Policy Characteristics'!$C:$C,0)))</f>
        <v>Cross-Sector</v>
      </c>
      <c r="B1043" s="358" t="str">
        <f>IF(ISBLANK(INDEX('Policy Characteristics'!B:B,MATCH($C1043,'Policy Characteristics'!$C:$C,0))),"",INDEX('Policy Characteristics'!B:B,MATCH($C1043,'Policy Characteristics'!$C:$C,0)))</f>
        <v>Fixed Energy Prices</v>
      </c>
      <c r="C1043" s="362" t="str">
        <f t="shared" si="52"/>
        <v>Toggle Whether Policies Affect Energy Prices</v>
      </c>
      <c r="D1043" s="9" t="s">
        <v>58</v>
      </c>
      <c r="E1043" s="53"/>
      <c r="F1043" s="9" t="s">
        <v>102</v>
      </c>
      <c r="G1043" s="9"/>
      <c r="H1043" s="56">
        <v>842</v>
      </c>
      <c r="I1043" s="9" t="s">
        <v>46</v>
      </c>
      <c r="J1043" s="360" t="str">
        <f>IF(ISBLANK(INDEX('Policy Characteristics'!D:D,MATCH($C1043,'Policy Characteristics'!$C:$C,0))),"",INDEX('Policy Characteristics'!D:D,MATCH($C1043,'Policy Characteristics'!$C:$C,0)))</f>
        <v>Fixed Energy Prices</v>
      </c>
      <c r="K1043" s="358" t="str">
        <f>IF(ISBLANK(INDEX('Policy Characteristics'!E:E,MATCH($C1043,'Policy Characteristics'!$C:$C,0))),"",INDEX('Policy Characteristics'!E:E,MATCH($C1043,'Policy Characteristics'!$C:$C,0)))</f>
        <v>cross toggle whether policies affect energy prices</v>
      </c>
      <c r="L1043" s="358">
        <f>IF(ISBLANK(INDEX('Policy Characteristics'!F:F,MATCH($C1043,'Policy Characteristics'!$C:$C,0))),"",INDEX('Policy Characteristics'!F:F,MATCH($C1043,'Policy Characteristics'!$C:$C,0)))</f>
        <v>0</v>
      </c>
      <c r="M1043" s="358">
        <f>IF(ISBLANK(INDEX('Policy Characteristics'!G:G,MATCH($C1043,'Policy Characteristics'!$C:$C,0))),"",INDEX('Policy Characteristics'!G:G,MATCH($C1043,'Policy Characteristics'!$C:$C,0)))</f>
        <v>1</v>
      </c>
      <c r="N1043" s="358">
        <f>IF(ISBLANK(INDEX('Policy Characteristics'!H:H,MATCH($C1043,'Policy Characteristics'!$C:$C,0))),"",INDEX('Policy Characteristics'!H:H,MATCH($C1043,'Policy Characteristics'!$C:$C,0)))</f>
        <v>1</v>
      </c>
      <c r="O1043" s="358" t="str">
        <f>IF(ISBLANK(INDEX('Policy Characteristics'!I:I,MATCH($C1043,'Policy Characteristics'!$C:$C,0))),"",INDEX('Policy Characteristics'!I:I,MATCH($C1043,'Policy Characteristics'!$C:$C,0)))</f>
        <v>on/off</v>
      </c>
      <c r="P1043" s="358" t="str">
        <f>IF(ISBLANK(INDEX('Policy Characteristics'!J:J,MATCH($C1043,'Policy Characteristics'!$C:$C,0))),"",INDEX('Policy Characteristics'!J:J,MATCH($C1043,'Policy Characteristics'!$C:$C,0)))</f>
        <v/>
      </c>
      <c r="Q1043" s="358" t="str">
        <f>IF(ISBLANK(INDEX('Policy Characteristics'!K:K,MATCH($C1043,'Policy Characteristics'!$C:$C,0))),"",INDEX('Policy Characteristics'!K:K,MATCH($C1043,'Policy Characteristics'!$C:$C,0)))</f>
        <v/>
      </c>
      <c r="R1043" s="358" t="str">
        <f>IF(ISBLANK(INDEX('Policy Characteristics'!L:L,MATCH($C1043,'Policy Characteristics'!$C:$C,0))),"",INDEX('Policy Characteristics'!L:L,MATCH($C1043,'Policy Characteristics'!$C:$C,0)))</f>
        <v/>
      </c>
    </row>
    <row r="1044" spans="1:18" s="2" customFormat="1" x14ac:dyDescent="0.35">
      <c r="A1044" s="358" t="str">
        <f>IF(ISBLANK(INDEX('Policy Characteristics'!A:A,MATCH($C1044,'Policy Characteristics'!$C:$C,0))),"",INDEX('Policy Characteristics'!A:A,MATCH($C1044,'Policy Characteristics'!$C:$C,0)))</f>
        <v>Cross-Sector</v>
      </c>
      <c r="B1044" s="358" t="str">
        <f>IF(ISBLANK(INDEX('Policy Characteristics'!B:B,MATCH($C1044,'Policy Characteristics'!$C:$C,0))),"",INDEX('Policy Characteristics'!B:B,MATCH($C1044,'Policy Characteristics'!$C:$C,0)))</f>
        <v>Fixed Energy Prices</v>
      </c>
      <c r="C1044" s="362" t="str">
        <f t="shared" si="52"/>
        <v>Toggle Whether Policies Affect Energy Prices</v>
      </c>
      <c r="D1044" s="9" t="s">
        <v>2547</v>
      </c>
      <c r="E1044" s="53"/>
      <c r="F1044" s="9" t="s">
        <v>2548</v>
      </c>
      <c r="G1044" s="9"/>
      <c r="H1044" s="54">
        <v>843</v>
      </c>
      <c r="I1044" s="9" t="s">
        <v>46</v>
      </c>
      <c r="J1044" s="360" t="str">
        <f>IF(ISBLANK(INDEX('Policy Characteristics'!D:D,MATCH($C1044,'Policy Characteristics'!$C:$C,0))),"",INDEX('Policy Characteristics'!D:D,MATCH($C1044,'Policy Characteristics'!$C:$C,0)))</f>
        <v>Fixed Energy Prices</v>
      </c>
      <c r="K1044" s="358" t="str">
        <f>IF(ISBLANK(INDEX('Policy Characteristics'!E:E,MATCH($C1044,'Policy Characteristics'!$C:$C,0))),"",INDEX('Policy Characteristics'!E:E,MATCH($C1044,'Policy Characteristics'!$C:$C,0)))</f>
        <v>cross toggle whether policies affect energy prices</v>
      </c>
      <c r="L1044" s="358">
        <f>IF(ISBLANK(INDEX('Policy Characteristics'!F:F,MATCH($C1044,'Policy Characteristics'!$C:$C,0))),"",INDEX('Policy Characteristics'!F:F,MATCH($C1044,'Policy Characteristics'!$C:$C,0)))</f>
        <v>0</v>
      </c>
      <c r="M1044" s="358">
        <f>IF(ISBLANK(INDEX('Policy Characteristics'!G:G,MATCH($C1044,'Policy Characteristics'!$C:$C,0))),"",INDEX('Policy Characteristics'!G:G,MATCH($C1044,'Policy Characteristics'!$C:$C,0)))</f>
        <v>1</v>
      </c>
      <c r="N1044" s="358">
        <f>IF(ISBLANK(INDEX('Policy Characteristics'!H:H,MATCH($C1044,'Policy Characteristics'!$C:$C,0))),"",INDEX('Policy Characteristics'!H:H,MATCH($C1044,'Policy Characteristics'!$C:$C,0)))</f>
        <v>1</v>
      </c>
      <c r="O1044" s="358" t="str">
        <f>IF(ISBLANK(INDEX('Policy Characteristics'!I:I,MATCH($C1044,'Policy Characteristics'!$C:$C,0))),"",INDEX('Policy Characteristics'!I:I,MATCH($C1044,'Policy Characteristics'!$C:$C,0)))</f>
        <v>on/off</v>
      </c>
      <c r="P1044" s="358" t="str">
        <f>IF(ISBLANK(INDEX('Policy Characteristics'!J:J,MATCH($C1044,'Policy Characteristics'!$C:$C,0))),"",INDEX('Policy Characteristics'!J:J,MATCH($C1044,'Policy Characteristics'!$C:$C,0)))</f>
        <v/>
      </c>
      <c r="Q1044" s="358" t="str">
        <f>IF(ISBLANK(INDEX('Policy Characteristics'!K:K,MATCH($C1044,'Policy Characteristics'!$C:$C,0))),"",INDEX('Policy Characteristics'!K:K,MATCH($C1044,'Policy Characteristics'!$C:$C,0)))</f>
        <v/>
      </c>
      <c r="R1044" s="358" t="str">
        <f>IF(ISBLANK(INDEX('Policy Characteristics'!L:L,MATCH($C1044,'Policy Characteristics'!$C:$C,0))),"",INDEX('Policy Characteristics'!L:L,MATCH($C1044,'Policy Characteristics'!$C:$C,0)))</f>
        <v/>
      </c>
    </row>
    <row r="1045" spans="1:18" s="2" customFormat="1" x14ac:dyDescent="0.35">
      <c r="A1045" s="358" t="str">
        <f>IF(ISBLANK(INDEX('Policy Characteristics'!A:A,MATCH($C1045,'Policy Characteristics'!$C:$C,0))),"",INDEX('Policy Characteristics'!A:A,MATCH($C1045,'Policy Characteristics'!$C:$C,0)))</f>
        <v>Cross-Sector</v>
      </c>
      <c r="B1045" s="358" t="str">
        <f>IF(ISBLANK(INDEX('Policy Characteristics'!B:B,MATCH($C1045,'Policy Characteristics'!$C:$C,0))),"",INDEX('Policy Characteristics'!B:B,MATCH($C1045,'Policy Characteristics'!$C:$C,0)))</f>
        <v>Fixed Energy Prices</v>
      </c>
      <c r="C1045" s="362" t="str">
        <f t="shared" si="52"/>
        <v>Toggle Whether Policies Affect Energy Prices</v>
      </c>
      <c r="D1045" s="9" t="s">
        <v>472</v>
      </c>
      <c r="E1045" s="53"/>
      <c r="F1045" s="9" t="s">
        <v>473</v>
      </c>
      <c r="G1045" s="9"/>
      <c r="H1045" s="56">
        <v>844</v>
      </c>
      <c r="I1045" s="9" t="s">
        <v>46</v>
      </c>
      <c r="J1045" s="360" t="str">
        <f>IF(ISBLANK(INDEX('Policy Characteristics'!D:D,MATCH($C1045,'Policy Characteristics'!$C:$C,0))),"",INDEX('Policy Characteristics'!D:D,MATCH($C1045,'Policy Characteristics'!$C:$C,0)))</f>
        <v>Fixed Energy Prices</v>
      </c>
      <c r="K1045" s="358" t="str">
        <f>IF(ISBLANK(INDEX('Policy Characteristics'!E:E,MATCH($C1045,'Policy Characteristics'!$C:$C,0))),"",INDEX('Policy Characteristics'!E:E,MATCH($C1045,'Policy Characteristics'!$C:$C,0)))</f>
        <v>cross toggle whether policies affect energy prices</v>
      </c>
      <c r="L1045" s="358">
        <f>IF(ISBLANK(INDEX('Policy Characteristics'!F:F,MATCH($C1045,'Policy Characteristics'!$C:$C,0))),"",INDEX('Policy Characteristics'!F:F,MATCH($C1045,'Policy Characteristics'!$C:$C,0)))</f>
        <v>0</v>
      </c>
      <c r="M1045" s="358">
        <f>IF(ISBLANK(INDEX('Policy Characteristics'!G:G,MATCH($C1045,'Policy Characteristics'!$C:$C,0))),"",INDEX('Policy Characteristics'!G:G,MATCH($C1045,'Policy Characteristics'!$C:$C,0)))</f>
        <v>1</v>
      </c>
      <c r="N1045" s="358">
        <f>IF(ISBLANK(INDEX('Policy Characteristics'!H:H,MATCH($C1045,'Policy Characteristics'!$C:$C,0))),"",INDEX('Policy Characteristics'!H:H,MATCH($C1045,'Policy Characteristics'!$C:$C,0)))</f>
        <v>1</v>
      </c>
      <c r="O1045" s="358" t="str">
        <f>IF(ISBLANK(INDEX('Policy Characteristics'!I:I,MATCH($C1045,'Policy Characteristics'!$C:$C,0))),"",INDEX('Policy Characteristics'!I:I,MATCH($C1045,'Policy Characteristics'!$C:$C,0)))</f>
        <v>on/off</v>
      </c>
      <c r="P1045" s="358" t="str">
        <f>IF(ISBLANK(INDEX('Policy Characteristics'!J:J,MATCH($C1045,'Policy Characteristics'!$C:$C,0))),"",INDEX('Policy Characteristics'!J:J,MATCH($C1045,'Policy Characteristics'!$C:$C,0)))</f>
        <v/>
      </c>
      <c r="Q1045" s="358" t="str">
        <f>IF(ISBLANK(INDEX('Policy Characteristics'!K:K,MATCH($C1045,'Policy Characteristics'!$C:$C,0))),"",INDEX('Policy Characteristics'!K:K,MATCH($C1045,'Policy Characteristics'!$C:$C,0)))</f>
        <v/>
      </c>
      <c r="R1045" s="358" t="str">
        <f>IF(ISBLANK(INDEX('Policy Characteristics'!L:L,MATCH($C1045,'Policy Characteristics'!$C:$C,0))),"",INDEX('Policy Characteristics'!L:L,MATCH($C1045,'Policy Characteristics'!$C:$C,0)))</f>
        <v/>
      </c>
    </row>
    <row r="1046" spans="1:18" s="2" customFormat="1" x14ac:dyDescent="0.35">
      <c r="A1046" s="358" t="str">
        <f>IF(ISBLANK(INDEX('Policy Characteristics'!A:A,MATCH($C1046,'Policy Characteristics'!$C:$C,0))),"",INDEX('Policy Characteristics'!A:A,MATCH($C1046,'Policy Characteristics'!$C:$C,0)))</f>
        <v>Cross-Sector</v>
      </c>
      <c r="B1046" s="358" t="str">
        <f>IF(ISBLANK(INDEX('Policy Characteristics'!B:B,MATCH($C1046,'Policy Characteristics'!$C:$C,0))),"",INDEX('Policy Characteristics'!B:B,MATCH($C1046,'Policy Characteristics'!$C:$C,0)))</f>
        <v>Fixed Energy Prices</v>
      </c>
      <c r="C1046" s="362" t="str">
        <f t="shared" si="52"/>
        <v>Toggle Whether Policies Affect Energy Prices</v>
      </c>
      <c r="D1046" s="9" t="s">
        <v>2539</v>
      </c>
      <c r="E1046" s="53"/>
      <c r="F1046" s="9" t="s">
        <v>2543</v>
      </c>
      <c r="G1046" s="9"/>
      <c r="H1046" s="54">
        <v>845</v>
      </c>
      <c r="I1046" s="9" t="s">
        <v>46</v>
      </c>
      <c r="J1046" s="360" t="str">
        <f>IF(ISBLANK(INDEX('Policy Characteristics'!D:D,MATCH($C1046,'Policy Characteristics'!$C:$C,0))),"",INDEX('Policy Characteristics'!D:D,MATCH($C1046,'Policy Characteristics'!$C:$C,0)))</f>
        <v>Fixed Energy Prices</v>
      </c>
      <c r="K1046" s="358" t="str">
        <f>IF(ISBLANK(INDEX('Policy Characteristics'!E:E,MATCH($C1046,'Policy Characteristics'!$C:$C,0))),"",INDEX('Policy Characteristics'!E:E,MATCH($C1046,'Policy Characteristics'!$C:$C,0)))</f>
        <v>cross toggle whether policies affect energy prices</v>
      </c>
      <c r="L1046" s="358">
        <f>IF(ISBLANK(INDEX('Policy Characteristics'!F:F,MATCH($C1046,'Policy Characteristics'!$C:$C,0))),"",INDEX('Policy Characteristics'!F:F,MATCH($C1046,'Policy Characteristics'!$C:$C,0)))</f>
        <v>0</v>
      </c>
      <c r="M1046" s="358">
        <f>IF(ISBLANK(INDEX('Policy Characteristics'!G:G,MATCH($C1046,'Policy Characteristics'!$C:$C,0))),"",INDEX('Policy Characteristics'!G:G,MATCH($C1046,'Policy Characteristics'!$C:$C,0)))</f>
        <v>1</v>
      </c>
      <c r="N1046" s="358">
        <f>IF(ISBLANK(INDEX('Policy Characteristics'!H:H,MATCH($C1046,'Policy Characteristics'!$C:$C,0))),"",INDEX('Policy Characteristics'!H:H,MATCH($C1046,'Policy Characteristics'!$C:$C,0)))</f>
        <v>1</v>
      </c>
      <c r="O1046" s="358" t="str">
        <f>IF(ISBLANK(INDEX('Policy Characteristics'!I:I,MATCH($C1046,'Policy Characteristics'!$C:$C,0))),"",INDEX('Policy Characteristics'!I:I,MATCH($C1046,'Policy Characteristics'!$C:$C,0)))</f>
        <v>on/off</v>
      </c>
      <c r="P1046" s="358" t="str">
        <f>IF(ISBLANK(INDEX('Policy Characteristics'!J:J,MATCH($C1046,'Policy Characteristics'!$C:$C,0))),"",INDEX('Policy Characteristics'!J:J,MATCH($C1046,'Policy Characteristics'!$C:$C,0)))</f>
        <v/>
      </c>
      <c r="Q1046" s="358" t="str">
        <f>IF(ISBLANK(INDEX('Policy Characteristics'!K:K,MATCH($C1046,'Policy Characteristics'!$C:$C,0))),"",INDEX('Policy Characteristics'!K:K,MATCH($C1046,'Policy Characteristics'!$C:$C,0)))</f>
        <v/>
      </c>
      <c r="R1046" s="358" t="str">
        <f>IF(ISBLANK(INDEX('Policy Characteristics'!L:L,MATCH($C1046,'Policy Characteristics'!$C:$C,0))),"",INDEX('Policy Characteristics'!L:L,MATCH($C1046,'Policy Characteristics'!$C:$C,0)))</f>
        <v/>
      </c>
    </row>
    <row r="1047" spans="1:18" s="2" customFormat="1" x14ac:dyDescent="0.35">
      <c r="A1047" s="358" t="str">
        <f>IF(ISBLANK(INDEX('Policy Characteristics'!A:A,MATCH($C1047,'Policy Characteristics'!$C:$C,0))),"",INDEX('Policy Characteristics'!A:A,MATCH($C1047,'Policy Characteristics'!$C:$C,0)))</f>
        <v>Cross-Sector</v>
      </c>
      <c r="B1047" s="358" t="str">
        <f>IF(ISBLANK(INDEX('Policy Characteristics'!B:B,MATCH($C1047,'Policy Characteristics'!$C:$C,0))),"",INDEX('Policy Characteristics'!B:B,MATCH($C1047,'Policy Characteristics'!$C:$C,0)))</f>
        <v>Fixed Energy Prices</v>
      </c>
      <c r="C1047" s="362" t="str">
        <f t="shared" si="52"/>
        <v>Toggle Whether Policies Affect Energy Prices</v>
      </c>
      <c r="D1047" s="9" t="s">
        <v>2549</v>
      </c>
      <c r="E1047" s="53"/>
      <c r="F1047" s="9" t="s">
        <v>2550</v>
      </c>
      <c r="G1047" s="9"/>
      <c r="H1047" s="56">
        <v>846</v>
      </c>
      <c r="I1047" s="9" t="s">
        <v>46</v>
      </c>
      <c r="J1047" s="360" t="str">
        <f>IF(ISBLANK(INDEX('Policy Characteristics'!D:D,MATCH($C1047,'Policy Characteristics'!$C:$C,0))),"",INDEX('Policy Characteristics'!D:D,MATCH($C1047,'Policy Characteristics'!$C:$C,0)))</f>
        <v>Fixed Energy Prices</v>
      </c>
      <c r="K1047" s="358" t="str">
        <f>IF(ISBLANK(INDEX('Policy Characteristics'!E:E,MATCH($C1047,'Policy Characteristics'!$C:$C,0))),"",INDEX('Policy Characteristics'!E:E,MATCH($C1047,'Policy Characteristics'!$C:$C,0)))</f>
        <v>cross toggle whether policies affect energy prices</v>
      </c>
      <c r="L1047" s="358">
        <f>IF(ISBLANK(INDEX('Policy Characteristics'!F:F,MATCH($C1047,'Policy Characteristics'!$C:$C,0))),"",INDEX('Policy Characteristics'!F:F,MATCH($C1047,'Policy Characteristics'!$C:$C,0)))</f>
        <v>0</v>
      </c>
      <c r="M1047" s="358">
        <f>IF(ISBLANK(INDEX('Policy Characteristics'!G:G,MATCH($C1047,'Policy Characteristics'!$C:$C,0))),"",INDEX('Policy Characteristics'!G:G,MATCH($C1047,'Policy Characteristics'!$C:$C,0)))</f>
        <v>1</v>
      </c>
      <c r="N1047" s="358">
        <f>IF(ISBLANK(INDEX('Policy Characteristics'!H:H,MATCH($C1047,'Policy Characteristics'!$C:$C,0))),"",INDEX('Policy Characteristics'!H:H,MATCH($C1047,'Policy Characteristics'!$C:$C,0)))</f>
        <v>1</v>
      </c>
      <c r="O1047" s="358" t="str">
        <f>IF(ISBLANK(INDEX('Policy Characteristics'!I:I,MATCH($C1047,'Policy Characteristics'!$C:$C,0))),"",INDEX('Policy Characteristics'!I:I,MATCH($C1047,'Policy Characteristics'!$C:$C,0)))</f>
        <v>on/off</v>
      </c>
      <c r="P1047" s="358" t="str">
        <f>IF(ISBLANK(INDEX('Policy Characteristics'!J:J,MATCH($C1047,'Policy Characteristics'!$C:$C,0))),"",INDEX('Policy Characteristics'!J:J,MATCH($C1047,'Policy Characteristics'!$C:$C,0)))</f>
        <v/>
      </c>
      <c r="Q1047" s="358" t="str">
        <f>IF(ISBLANK(INDEX('Policy Characteristics'!K:K,MATCH($C1047,'Policy Characteristics'!$C:$C,0))),"",INDEX('Policy Characteristics'!K:K,MATCH($C1047,'Policy Characteristics'!$C:$C,0)))</f>
        <v/>
      </c>
      <c r="R1047" s="358" t="str">
        <f>IF(ISBLANK(INDEX('Policy Characteristics'!L:L,MATCH($C1047,'Policy Characteristics'!$C:$C,0))),"",INDEX('Policy Characteristics'!L:L,MATCH($C1047,'Policy Characteristics'!$C:$C,0)))</f>
        <v/>
      </c>
    </row>
    <row r="1048" spans="1:18" s="2" customFormat="1" x14ac:dyDescent="0.35">
      <c r="A1048" s="358" t="str">
        <f>IF(ISBLANK(INDEX('Policy Characteristics'!A:A,MATCH($C1048,'Policy Characteristics'!$C:$C,0))),"",INDEX('Policy Characteristics'!A:A,MATCH($C1048,'Policy Characteristics'!$C:$C,0)))</f>
        <v>Cross-Sector</v>
      </c>
      <c r="B1048" s="358" t="str">
        <f>IF(ISBLANK(INDEX('Policy Characteristics'!B:B,MATCH($C1048,'Policy Characteristics'!$C:$C,0))),"",INDEX('Policy Characteristics'!B:B,MATCH($C1048,'Policy Characteristics'!$C:$C,0)))</f>
        <v>Fixed Energy Prices</v>
      </c>
      <c r="C1048" s="362" t="str">
        <f t="shared" si="52"/>
        <v>Toggle Whether Policies Affect Energy Prices</v>
      </c>
      <c r="D1048" s="9" t="s">
        <v>2540</v>
      </c>
      <c r="E1048" s="53"/>
      <c r="F1048" s="9" t="s">
        <v>2544</v>
      </c>
      <c r="G1048" s="9"/>
      <c r="H1048" s="54">
        <v>847</v>
      </c>
      <c r="I1048" s="9" t="s">
        <v>46</v>
      </c>
      <c r="J1048" s="360" t="str">
        <f>IF(ISBLANK(INDEX('Policy Characteristics'!D:D,MATCH($C1048,'Policy Characteristics'!$C:$C,0))),"",INDEX('Policy Characteristics'!D:D,MATCH($C1048,'Policy Characteristics'!$C:$C,0)))</f>
        <v>Fixed Energy Prices</v>
      </c>
      <c r="K1048" s="358" t="str">
        <f>IF(ISBLANK(INDEX('Policy Characteristics'!E:E,MATCH($C1048,'Policy Characteristics'!$C:$C,0))),"",INDEX('Policy Characteristics'!E:E,MATCH($C1048,'Policy Characteristics'!$C:$C,0)))</f>
        <v>cross toggle whether policies affect energy prices</v>
      </c>
      <c r="L1048" s="358">
        <f>IF(ISBLANK(INDEX('Policy Characteristics'!F:F,MATCH($C1048,'Policy Characteristics'!$C:$C,0))),"",INDEX('Policy Characteristics'!F:F,MATCH($C1048,'Policy Characteristics'!$C:$C,0)))</f>
        <v>0</v>
      </c>
      <c r="M1048" s="358">
        <f>IF(ISBLANK(INDEX('Policy Characteristics'!G:G,MATCH($C1048,'Policy Characteristics'!$C:$C,0))),"",INDEX('Policy Characteristics'!G:G,MATCH($C1048,'Policy Characteristics'!$C:$C,0)))</f>
        <v>1</v>
      </c>
      <c r="N1048" s="358">
        <f>IF(ISBLANK(INDEX('Policy Characteristics'!H:H,MATCH($C1048,'Policy Characteristics'!$C:$C,0))),"",INDEX('Policy Characteristics'!H:H,MATCH($C1048,'Policy Characteristics'!$C:$C,0)))</f>
        <v>1</v>
      </c>
      <c r="O1048" s="358" t="str">
        <f>IF(ISBLANK(INDEX('Policy Characteristics'!I:I,MATCH($C1048,'Policy Characteristics'!$C:$C,0))),"",INDEX('Policy Characteristics'!I:I,MATCH($C1048,'Policy Characteristics'!$C:$C,0)))</f>
        <v>on/off</v>
      </c>
      <c r="P1048" s="358" t="str">
        <f>IF(ISBLANK(INDEX('Policy Characteristics'!J:J,MATCH($C1048,'Policy Characteristics'!$C:$C,0))),"",INDEX('Policy Characteristics'!J:J,MATCH($C1048,'Policy Characteristics'!$C:$C,0)))</f>
        <v/>
      </c>
      <c r="Q1048" s="358" t="str">
        <f>IF(ISBLANK(INDEX('Policy Characteristics'!K:K,MATCH($C1048,'Policy Characteristics'!$C:$C,0))),"",INDEX('Policy Characteristics'!K:K,MATCH($C1048,'Policy Characteristics'!$C:$C,0)))</f>
        <v/>
      </c>
      <c r="R1048" s="358" t="str">
        <f>IF(ISBLANK(INDEX('Policy Characteristics'!L:L,MATCH($C1048,'Policy Characteristics'!$C:$C,0))),"",INDEX('Policy Characteristics'!L:L,MATCH($C1048,'Policy Characteristics'!$C:$C,0)))</f>
        <v/>
      </c>
    </row>
    <row r="1049" spans="1:18" s="2" customFormat="1" x14ac:dyDescent="0.35">
      <c r="A1049" s="358" t="str">
        <f>IF(ISBLANK(INDEX('Policy Characteristics'!A:A,MATCH($C1049,'Policy Characteristics'!$C:$C,0))),"",INDEX('Policy Characteristics'!A:A,MATCH($C1049,'Policy Characteristics'!$C:$C,0)))</f>
        <v>Cross-Sector</v>
      </c>
      <c r="B1049" s="358" t="str">
        <f>IF(ISBLANK(INDEX('Policy Characteristics'!B:B,MATCH($C1049,'Policy Characteristics'!$C:$C,0))),"",INDEX('Policy Characteristics'!B:B,MATCH($C1049,'Policy Characteristics'!$C:$C,0)))</f>
        <v>Fuel Price Deregulation</v>
      </c>
      <c r="C1049" s="361" t="s">
        <v>2861</v>
      </c>
      <c r="D1049" s="9" t="s">
        <v>479</v>
      </c>
      <c r="E1049" s="53"/>
      <c r="F1049" s="9" t="s">
        <v>476</v>
      </c>
      <c r="G1049" s="9"/>
      <c r="H1049" s="54">
        <v>723</v>
      </c>
      <c r="I1049" s="9" t="s">
        <v>46</v>
      </c>
      <c r="J1049" s="360" t="str">
        <f>IF(ISBLANK(INDEX('Policy Characteristics'!D:D,MATCH($C1049,'Policy Characteristics'!$C:$C,0))),"",INDEX('Policy Characteristics'!D:D,MATCH($C1049,'Policy Characteristics'!$C:$C,0)))</f>
        <v>Fuel Price Deregulation</v>
      </c>
      <c r="K1049" s="358" t="str">
        <f>IF(ISBLANK(INDEX('Policy Characteristics'!E:E,MATCH($C1049,'Policy Characteristics'!$C:$C,0))),"",INDEX('Policy Characteristics'!E:E,MATCH($C1049,'Policy Characteristics'!$C:$C,0)))</f>
        <v>cross fuel price deregulation</v>
      </c>
      <c r="L1049" s="380">
        <f>IF(ISBLANK(INDEX('Policy Characteristics'!F:F,MATCH($C1049,'Policy Characteristics'!$C:$C,0))),"",INDEX('Policy Characteristics'!F:F,MATCH($C1049,'Policy Characteristics'!$C:$C,0)))</f>
        <v>0</v>
      </c>
      <c r="M1049" s="380">
        <f>IF(ISBLANK(INDEX('Policy Characteristics'!G:G,MATCH($C1049,'Policy Characteristics'!$C:$C,0))),"",INDEX('Policy Characteristics'!G:G,MATCH($C1049,'Policy Characteristics'!$C:$C,0)))</f>
        <v>1</v>
      </c>
      <c r="N1049" s="380">
        <f>IF(ISBLANK(INDEX('Policy Characteristics'!H:H,MATCH($C1049,'Policy Characteristics'!$C:$C,0))),"",INDEX('Policy Characteristics'!H:H,MATCH($C1049,'Policy Characteristics'!$C:$C,0)))</f>
        <v>0.01</v>
      </c>
      <c r="O1049" s="358" t="str">
        <f>IF(ISBLANK(INDEX('Policy Characteristics'!I:I,MATCH($C1049,'Policy Characteristics'!$C:$C,0))),"",INDEX('Policy Characteristics'!I:I,MATCH($C1049,'Policy Characteristics'!$C:$C,0)))</f>
        <v>% of price deregulated</v>
      </c>
      <c r="P1049" s="358" t="str">
        <f>IF(ISBLANK(INDEX('Policy Characteristics'!J:J,MATCH($C1049,'Policy Characteristics'!$C:$C,0))),"",INDEX('Policy Characteristics'!J:J,MATCH($C1049,'Policy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49" s="358" t="str">
        <f>IF(ISBLANK(INDEX('Policy Characteristics'!K:K,MATCH($C1049,'Policy Characteristics'!$C:$C,0))),"",INDEX('Policy Characteristics'!K:K,MATCH($C1049,'Policy Characteristics'!$C:$C,0)))</f>
        <v>fuels.html#fuel-price-deregulation</v>
      </c>
      <c r="R1049" s="358" t="str">
        <f>IF(ISBLANK(INDEX('Policy Characteristics'!L:L,MATCH($C1049,'Policy Characteristics'!$C:$C,0))),"",INDEX('Policy Characteristics'!L:L,MATCH($C1049,'Policy Characteristics'!$C:$C,0)))</f>
        <v/>
      </c>
    </row>
    <row r="1050" spans="1:18" s="2" customFormat="1" x14ac:dyDescent="0.35">
      <c r="A1050" s="358" t="str">
        <f>IF(ISBLANK(INDEX('Policy Characteristics'!A:A,MATCH($C1050,'Policy Characteristics'!$C:$C,0))),"",INDEX('Policy Characteristics'!A:A,MATCH($C1050,'Policy Characteristics'!$C:$C,0)))</f>
        <v>Cross-Sector</v>
      </c>
      <c r="B1050" s="358" t="str">
        <f>IF(ISBLANK(INDEX('Policy Characteristics'!B:B,MATCH($C1050,'Policy Characteristics'!$C:$C,0))),"",INDEX('Policy Characteristics'!B:B,MATCH($C1050,'Policy Characteristics'!$C:$C,0)))</f>
        <v>Fuel Price Deregulation</v>
      </c>
      <c r="C1050" s="362" t="str">
        <f t="shared" ref="C1050:C1063" si="53">C$1049</f>
        <v>Fuel Price Deregulation</v>
      </c>
      <c r="D1050" s="9" t="s">
        <v>48</v>
      </c>
      <c r="E1050" s="53"/>
      <c r="F1050" s="9" t="s">
        <v>91</v>
      </c>
      <c r="G1050" s="9"/>
      <c r="H1050" s="54">
        <v>724</v>
      </c>
      <c r="I1050" s="9" t="s">
        <v>46</v>
      </c>
      <c r="J1050" s="360" t="str">
        <f>IF(ISBLANK(INDEX('Policy Characteristics'!D:D,MATCH($C1050,'Policy Characteristics'!$C:$C,0))),"",INDEX('Policy Characteristics'!D:D,MATCH($C1050,'Policy Characteristics'!$C:$C,0)))</f>
        <v>Fuel Price Deregulation</v>
      </c>
      <c r="K1050" s="358" t="str">
        <f>IF(ISBLANK(INDEX('Policy Characteristics'!E:E,MATCH($C1050,'Policy Characteristics'!$C:$C,0))),"",INDEX('Policy Characteristics'!E:E,MATCH($C1050,'Policy Characteristics'!$C:$C,0)))</f>
        <v>cross fuel price deregulation</v>
      </c>
      <c r="L1050" s="380">
        <f>IF(ISBLANK(INDEX('Policy Characteristics'!F:F,MATCH($C1050,'Policy Characteristics'!$C:$C,0))),"",INDEX('Policy Characteristics'!F:F,MATCH($C1050,'Policy Characteristics'!$C:$C,0)))</f>
        <v>0</v>
      </c>
      <c r="M1050" s="380">
        <f>IF(ISBLANK(INDEX('Policy Characteristics'!G:G,MATCH($C1050,'Policy Characteristics'!$C:$C,0))),"",INDEX('Policy Characteristics'!G:G,MATCH($C1050,'Policy Characteristics'!$C:$C,0)))</f>
        <v>1</v>
      </c>
      <c r="N1050" s="380">
        <f>IF(ISBLANK(INDEX('Policy Characteristics'!H:H,MATCH($C1050,'Policy Characteristics'!$C:$C,0))),"",INDEX('Policy Characteristics'!H:H,MATCH($C1050,'Policy Characteristics'!$C:$C,0)))</f>
        <v>0.01</v>
      </c>
      <c r="O1050" s="358" t="str">
        <f>IF(ISBLANK(INDEX('Policy Characteristics'!I:I,MATCH($C1050,'Policy Characteristics'!$C:$C,0))),"",INDEX('Policy Characteristics'!I:I,MATCH($C1050,'Policy Characteristics'!$C:$C,0)))</f>
        <v>% of price deregulated</v>
      </c>
      <c r="P1050" s="358" t="str">
        <f>IF(ISBLANK(INDEX('Policy Characteristics'!J:J,MATCH($C1050,'Policy Characteristics'!$C:$C,0))),"",INDEX('Policy Characteristics'!J:J,MATCH($C1050,'Policy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50" s="358" t="str">
        <f>IF(ISBLANK(INDEX('Policy Characteristics'!K:K,MATCH($C1050,'Policy Characteristics'!$C:$C,0))),"",INDEX('Policy Characteristics'!K:K,MATCH($C1050,'Policy Characteristics'!$C:$C,0)))</f>
        <v>fuels.html#fuel-price-deregulation</v>
      </c>
      <c r="R1050" s="358" t="str">
        <f>IF(ISBLANK(INDEX('Policy Characteristics'!L:L,MATCH($C1050,'Policy Characteristics'!$C:$C,0))),"",INDEX('Policy Characteristics'!L:L,MATCH($C1050,'Policy Characteristics'!$C:$C,0)))</f>
        <v/>
      </c>
    </row>
    <row r="1051" spans="1:18" s="2" customFormat="1" x14ac:dyDescent="0.35">
      <c r="A1051" s="358" t="str">
        <f>IF(ISBLANK(INDEX('Policy Characteristics'!A:A,MATCH($C1051,'Policy Characteristics'!$C:$C,0))),"",INDEX('Policy Characteristics'!A:A,MATCH($C1051,'Policy Characteristics'!$C:$C,0)))</f>
        <v>Cross-Sector</v>
      </c>
      <c r="B1051" s="358" t="str">
        <f>IF(ISBLANK(INDEX('Policy Characteristics'!B:B,MATCH($C1051,'Policy Characteristics'!$C:$C,0))),"",INDEX('Policy Characteristics'!B:B,MATCH($C1051,'Policy Characteristics'!$C:$C,0)))</f>
        <v>Fuel Price Deregulation</v>
      </c>
      <c r="C1051" s="362" t="str">
        <f t="shared" si="53"/>
        <v>Fuel Price Deregulation</v>
      </c>
      <c r="D1051" s="9" t="s">
        <v>49</v>
      </c>
      <c r="E1051" s="53"/>
      <c r="F1051" s="9" t="s">
        <v>92</v>
      </c>
      <c r="G1051" s="9"/>
      <c r="H1051" s="54">
        <v>725</v>
      </c>
      <c r="I1051" s="9" t="s">
        <v>46</v>
      </c>
      <c r="J1051" s="360" t="str">
        <f>IF(ISBLANK(INDEX('Policy Characteristics'!D:D,MATCH($C1051,'Policy Characteristics'!$C:$C,0))),"",INDEX('Policy Characteristics'!D:D,MATCH($C1051,'Policy Characteristics'!$C:$C,0)))</f>
        <v>Fuel Price Deregulation</v>
      </c>
      <c r="K1051" s="358" t="str">
        <f>IF(ISBLANK(INDEX('Policy Characteristics'!E:E,MATCH($C1051,'Policy Characteristics'!$C:$C,0))),"",INDEX('Policy Characteristics'!E:E,MATCH($C1051,'Policy Characteristics'!$C:$C,0)))</f>
        <v>cross fuel price deregulation</v>
      </c>
      <c r="L1051" s="380">
        <f>IF(ISBLANK(INDEX('Policy Characteristics'!F:F,MATCH($C1051,'Policy Characteristics'!$C:$C,0))),"",INDEX('Policy Characteristics'!F:F,MATCH($C1051,'Policy Characteristics'!$C:$C,0)))</f>
        <v>0</v>
      </c>
      <c r="M1051" s="380">
        <f>IF(ISBLANK(INDEX('Policy Characteristics'!G:G,MATCH($C1051,'Policy Characteristics'!$C:$C,0))),"",INDEX('Policy Characteristics'!G:G,MATCH($C1051,'Policy Characteristics'!$C:$C,0)))</f>
        <v>1</v>
      </c>
      <c r="N1051" s="380">
        <f>IF(ISBLANK(INDEX('Policy Characteristics'!H:H,MATCH($C1051,'Policy Characteristics'!$C:$C,0))),"",INDEX('Policy Characteristics'!H:H,MATCH($C1051,'Policy Characteristics'!$C:$C,0)))</f>
        <v>0.01</v>
      </c>
      <c r="O1051" s="358" t="str">
        <f>IF(ISBLANK(INDEX('Policy Characteristics'!I:I,MATCH($C1051,'Policy Characteristics'!$C:$C,0))),"",INDEX('Policy Characteristics'!I:I,MATCH($C1051,'Policy Characteristics'!$C:$C,0)))</f>
        <v>% of price deregulated</v>
      </c>
      <c r="P1051" s="358" t="str">
        <f>IF(ISBLANK(INDEX('Policy Characteristics'!J:J,MATCH($C1051,'Policy Characteristics'!$C:$C,0))),"",INDEX('Policy Characteristics'!J:J,MATCH($C1051,'Policy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51" s="358" t="str">
        <f>IF(ISBLANK(INDEX('Policy Characteristics'!K:K,MATCH($C1051,'Policy Characteristics'!$C:$C,0))),"",INDEX('Policy Characteristics'!K:K,MATCH($C1051,'Policy Characteristics'!$C:$C,0)))</f>
        <v>fuels.html#fuel-price-deregulation</v>
      </c>
      <c r="R1051" s="358" t="str">
        <f>IF(ISBLANK(INDEX('Policy Characteristics'!L:L,MATCH($C1051,'Policy Characteristics'!$C:$C,0))),"",INDEX('Policy Characteristics'!L:L,MATCH($C1051,'Policy Characteristics'!$C:$C,0)))</f>
        <v/>
      </c>
    </row>
    <row r="1052" spans="1:18" s="2" customFormat="1" x14ac:dyDescent="0.35">
      <c r="A1052" s="358" t="str">
        <f>IF(ISBLANK(INDEX('Policy Characteristics'!A:A,MATCH($C1052,'Policy Characteristics'!$C:$C,0))),"",INDEX('Policy Characteristics'!A:A,MATCH($C1052,'Policy Characteristics'!$C:$C,0)))</f>
        <v>Cross-Sector</v>
      </c>
      <c r="B1052" s="358" t="str">
        <f>IF(ISBLANK(INDEX('Policy Characteristics'!B:B,MATCH($C1052,'Policy Characteristics'!$C:$C,0))),"",INDEX('Policy Characteristics'!B:B,MATCH($C1052,'Policy Characteristics'!$C:$C,0)))</f>
        <v>Fuel Price Deregulation</v>
      </c>
      <c r="C1052" s="362" t="str">
        <f t="shared" si="53"/>
        <v>Fuel Price Deregulation</v>
      </c>
      <c r="D1052" s="9" t="s">
        <v>53</v>
      </c>
      <c r="E1052" s="53"/>
      <c r="F1052" s="9" t="s">
        <v>96</v>
      </c>
      <c r="G1052" s="9"/>
      <c r="H1052" s="54">
        <v>726</v>
      </c>
      <c r="I1052" s="9" t="s">
        <v>46</v>
      </c>
      <c r="J1052" s="360" t="str">
        <f>IF(ISBLANK(INDEX('Policy Characteristics'!D:D,MATCH($C1052,'Policy Characteristics'!$C:$C,0))),"",INDEX('Policy Characteristics'!D:D,MATCH($C1052,'Policy Characteristics'!$C:$C,0)))</f>
        <v>Fuel Price Deregulation</v>
      </c>
      <c r="K1052" s="358" t="str">
        <f>IF(ISBLANK(INDEX('Policy Characteristics'!E:E,MATCH($C1052,'Policy Characteristics'!$C:$C,0))),"",INDEX('Policy Characteristics'!E:E,MATCH($C1052,'Policy Characteristics'!$C:$C,0)))</f>
        <v>cross fuel price deregulation</v>
      </c>
      <c r="L1052" s="380">
        <f>IF(ISBLANK(INDEX('Policy Characteristics'!F:F,MATCH($C1052,'Policy Characteristics'!$C:$C,0))),"",INDEX('Policy Characteristics'!F:F,MATCH($C1052,'Policy Characteristics'!$C:$C,0)))</f>
        <v>0</v>
      </c>
      <c r="M1052" s="380">
        <f>IF(ISBLANK(INDEX('Policy Characteristics'!G:G,MATCH($C1052,'Policy Characteristics'!$C:$C,0))),"",INDEX('Policy Characteristics'!G:G,MATCH($C1052,'Policy Characteristics'!$C:$C,0)))</f>
        <v>1</v>
      </c>
      <c r="N1052" s="380">
        <f>IF(ISBLANK(INDEX('Policy Characteristics'!H:H,MATCH($C1052,'Policy Characteristics'!$C:$C,0))),"",INDEX('Policy Characteristics'!H:H,MATCH($C1052,'Policy Characteristics'!$C:$C,0)))</f>
        <v>0.01</v>
      </c>
      <c r="O1052" s="358" t="str">
        <f>IF(ISBLANK(INDEX('Policy Characteristics'!I:I,MATCH($C1052,'Policy Characteristics'!$C:$C,0))),"",INDEX('Policy Characteristics'!I:I,MATCH($C1052,'Policy Characteristics'!$C:$C,0)))</f>
        <v>% of price deregulated</v>
      </c>
      <c r="P1052" s="358" t="str">
        <f>IF(ISBLANK(INDEX('Policy Characteristics'!J:J,MATCH($C1052,'Policy Characteristics'!$C:$C,0))),"",INDEX('Policy Characteristics'!J:J,MATCH($C1052,'Policy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52" s="358" t="str">
        <f>IF(ISBLANK(INDEX('Policy Characteristics'!K:K,MATCH($C1052,'Policy Characteristics'!$C:$C,0))),"",INDEX('Policy Characteristics'!K:K,MATCH($C1052,'Policy Characteristics'!$C:$C,0)))</f>
        <v>fuels.html#fuel-price-deregulation</v>
      </c>
      <c r="R1052" s="358" t="str">
        <f>IF(ISBLANK(INDEX('Policy Characteristics'!L:L,MATCH($C1052,'Policy Characteristics'!$C:$C,0))),"",INDEX('Policy Characteristics'!L:L,MATCH($C1052,'Policy Characteristics'!$C:$C,0)))</f>
        <v/>
      </c>
    </row>
    <row r="1053" spans="1:18" s="2" customFormat="1" x14ac:dyDescent="0.35">
      <c r="A1053" s="358" t="str">
        <f>IF(ISBLANK(INDEX('Policy Characteristics'!A:A,MATCH($C1053,'Policy Characteristics'!$C:$C,0))),"",INDEX('Policy Characteristics'!A:A,MATCH($C1053,'Policy Characteristics'!$C:$C,0)))</f>
        <v>Cross-Sector</v>
      </c>
      <c r="B1053" s="358" t="str">
        <f>IF(ISBLANK(INDEX('Policy Characteristics'!B:B,MATCH($C1053,'Policy Characteristics'!$C:$C,0))),"",INDEX('Policy Characteristics'!B:B,MATCH($C1053,'Policy Characteristics'!$C:$C,0)))</f>
        <v>Fuel Price Deregulation</v>
      </c>
      <c r="C1053" s="362" t="str">
        <f t="shared" si="53"/>
        <v>Fuel Price Deregulation</v>
      </c>
      <c r="D1053" s="9" t="s">
        <v>55</v>
      </c>
      <c r="E1053" s="53"/>
      <c r="F1053" s="9" t="s">
        <v>99</v>
      </c>
      <c r="G1053" s="9"/>
      <c r="H1053" s="54">
        <v>727</v>
      </c>
      <c r="I1053" s="9" t="s">
        <v>46</v>
      </c>
      <c r="J1053" s="360" t="str">
        <f>IF(ISBLANK(INDEX('Policy Characteristics'!D:D,MATCH($C1053,'Policy Characteristics'!$C:$C,0))),"",INDEX('Policy Characteristics'!D:D,MATCH($C1053,'Policy Characteristics'!$C:$C,0)))</f>
        <v>Fuel Price Deregulation</v>
      </c>
      <c r="K1053" s="358" t="str">
        <f>IF(ISBLANK(INDEX('Policy Characteristics'!E:E,MATCH($C1053,'Policy Characteristics'!$C:$C,0))),"",INDEX('Policy Characteristics'!E:E,MATCH($C1053,'Policy Characteristics'!$C:$C,0)))</f>
        <v>cross fuel price deregulation</v>
      </c>
      <c r="L1053" s="380">
        <f>IF(ISBLANK(INDEX('Policy Characteristics'!F:F,MATCH($C1053,'Policy Characteristics'!$C:$C,0))),"",INDEX('Policy Characteristics'!F:F,MATCH($C1053,'Policy Characteristics'!$C:$C,0)))</f>
        <v>0</v>
      </c>
      <c r="M1053" s="380">
        <f>IF(ISBLANK(INDEX('Policy Characteristics'!G:G,MATCH($C1053,'Policy Characteristics'!$C:$C,0))),"",INDEX('Policy Characteristics'!G:G,MATCH($C1053,'Policy Characteristics'!$C:$C,0)))</f>
        <v>1</v>
      </c>
      <c r="N1053" s="380">
        <f>IF(ISBLANK(INDEX('Policy Characteristics'!H:H,MATCH($C1053,'Policy Characteristics'!$C:$C,0))),"",INDEX('Policy Characteristics'!H:H,MATCH($C1053,'Policy Characteristics'!$C:$C,0)))</f>
        <v>0.01</v>
      </c>
      <c r="O1053" s="358" t="str">
        <f>IF(ISBLANK(INDEX('Policy Characteristics'!I:I,MATCH($C1053,'Policy Characteristics'!$C:$C,0))),"",INDEX('Policy Characteristics'!I:I,MATCH($C1053,'Policy Characteristics'!$C:$C,0)))</f>
        <v>% of price deregulated</v>
      </c>
      <c r="P1053" s="358" t="str">
        <f>IF(ISBLANK(INDEX('Policy Characteristics'!J:J,MATCH($C1053,'Policy Characteristics'!$C:$C,0))),"",INDEX('Policy Characteristics'!J:J,MATCH($C1053,'Policy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53" s="358" t="str">
        <f>IF(ISBLANK(INDEX('Policy Characteristics'!K:K,MATCH($C1053,'Policy Characteristics'!$C:$C,0))),"",INDEX('Policy Characteristics'!K:K,MATCH($C1053,'Policy Characteristics'!$C:$C,0)))</f>
        <v>fuels.html#fuel-price-deregulation</v>
      </c>
      <c r="R1053" s="358" t="str">
        <f>IF(ISBLANK(INDEX('Policy Characteristics'!L:L,MATCH($C1053,'Policy Characteristics'!$C:$C,0))),"",INDEX('Policy Characteristics'!L:L,MATCH($C1053,'Policy Characteristics'!$C:$C,0)))</f>
        <v/>
      </c>
    </row>
    <row r="1054" spans="1:18" s="2" customFormat="1" x14ac:dyDescent="0.35">
      <c r="A1054" s="358" t="str">
        <f>IF(ISBLANK(INDEX('Policy Characteristics'!A:A,MATCH($C1054,'Policy Characteristics'!$C:$C,0))),"",INDEX('Policy Characteristics'!A:A,MATCH($C1054,'Policy Characteristics'!$C:$C,0)))</f>
        <v>Cross-Sector</v>
      </c>
      <c r="B1054" s="358" t="str">
        <f>IF(ISBLANK(INDEX('Policy Characteristics'!B:B,MATCH($C1054,'Policy Characteristics'!$C:$C,0))),"",INDEX('Policy Characteristics'!B:B,MATCH($C1054,'Policy Characteristics'!$C:$C,0)))</f>
        <v>Fuel Price Deregulation</v>
      </c>
      <c r="C1054" s="362" t="str">
        <f t="shared" si="53"/>
        <v>Fuel Price Deregulation</v>
      </c>
      <c r="D1054" s="9" t="s">
        <v>56</v>
      </c>
      <c r="E1054" s="53"/>
      <c r="F1054" s="9" t="s">
        <v>100</v>
      </c>
      <c r="G1054" s="9"/>
      <c r="H1054" s="54">
        <v>728</v>
      </c>
      <c r="I1054" s="9" t="s">
        <v>46</v>
      </c>
      <c r="J1054" s="360" t="str">
        <f>IF(ISBLANK(INDEX('Policy Characteristics'!D:D,MATCH($C1054,'Policy Characteristics'!$C:$C,0))),"",INDEX('Policy Characteristics'!D:D,MATCH($C1054,'Policy Characteristics'!$C:$C,0)))</f>
        <v>Fuel Price Deregulation</v>
      </c>
      <c r="K1054" s="358" t="str">
        <f>IF(ISBLANK(INDEX('Policy Characteristics'!E:E,MATCH($C1054,'Policy Characteristics'!$C:$C,0))),"",INDEX('Policy Characteristics'!E:E,MATCH($C1054,'Policy Characteristics'!$C:$C,0)))</f>
        <v>cross fuel price deregulation</v>
      </c>
      <c r="L1054" s="380">
        <f>IF(ISBLANK(INDEX('Policy Characteristics'!F:F,MATCH($C1054,'Policy Characteristics'!$C:$C,0))),"",INDEX('Policy Characteristics'!F:F,MATCH($C1054,'Policy Characteristics'!$C:$C,0)))</f>
        <v>0</v>
      </c>
      <c r="M1054" s="380">
        <f>IF(ISBLANK(INDEX('Policy Characteristics'!G:G,MATCH($C1054,'Policy Characteristics'!$C:$C,0))),"",INDEX('Policy Characteristics'!G:G,MATCH($C1054,'Policy Characteristics'!$C:$C,0)))</f>
        <v>1</v>
      </c>
      <c r="N1054" s="380">
        <f>IF(ISBLANK(INDEX('Policy Characteristics'!H:H,MATCH($C1054,'Policy Characteristics'!$C:$C,0))),"",INDEX('Policy Characteristics'!H:H,MATCH($C1054,'Policy Characteristics'!$C:$C,0)))</f>
        <v>0.01</v>
      </c>
      <c r="O1054" s="358" t="str">
        <f>IF(ISBLANK(INDEX('Policy Characteristics'!I:I,MATCH($C1054,'Policy Characteristics'!$C:$C,0))),"",INDEX('Policy Characteristics'!I:I,MATCH($C1054,'Policy Characteristics'!$C:$C,0)))</f>
        <v>% of price deregulated</v>
      </c>
      <c r="P1054" s="358" t="str">
        <f>IF(ISBLANK(INDEX('Policy Characteristics'!J:J,MATCH($C1054,'Policy Characteristics'!$C:$C,0))),"",INDEX('Policy Characteristics'!J:J,MATCH($C1054,'Policy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54" s="358" t="str">
        <f>IF(ISBLANK(INDEX('Policy Characteristics'!K:K,MATCH($C1054,'Policy Characteristics'!$C:$C,0))),"",INDEX('Policy Characteristics'!K:K,MATCH($C1054,'Policy Characteristics'!$C:$C,0)))</f>
        <v>fuels.html#fuel-price-deregulation</v>
      </c>
      <c r="R1054" s="358" t="str">
        <f>IF(ISBLANK(INDEX('Policy Characteristics'!L:L,MATCH($C1054,'Policy Characteristics'!$C:$C,0))),"",INDEX('Policy Characteristics'!L:L,MATCH($C1054,'Policy Characteristics'!$C:$C,0)))</f>
        <v/>
      </c>
    </row>
    <row r="1055" spans="1:18" s="2" customFormat="1" x14ac:dyDescent="0.35">
      <c r="A1055" s="358" t="str">
        <f>IF(ISBLANK(INDEX('Policy Characteristics'!A:A,MATCH($C1055,'Policy Characteristics'!$C:$C,0))),"",INDEX('Policy Characteristics'!A:A,MATCH($C1055,'Policy Characteristics'!$C:$C,0)))</f>
        <v>Cross-Sector</v>
      </c>
      <c r="B1055" s="358" t="str">
        <f>IF(ISBLANK(INDEX('Policy Characteristics'!B:B,MATCH($C1055,'Policy Characteristics'!$C:$C,0))),"",INDEX('Policy Characteristics'!B:B,MATCH($C1055,'Policy Characteristics'!$C:$C,0)))</f>
        <v>Fuel Price Deregulation</v>
      </c>
      <c r="C1055" s="362" t="str">
        <f t="shared" si="53"/>
        <v>Fuel Price Deregulation</v>
      </c>
      <c r="D1055" s="9" t="s">
        <v>57</v>
      </c>
      <c r="E1055" s="53"/>
      <c r="F1055" s="9" t="s">
        <v>101</v>
      </c>
      <c r="G1055" s="9"/>
      <c r="H1055" s="54">
        <v>729</v>
      </c>
      <c r="I1055" s="9" t="s">
        <v>46</v>
      </c>
      <c r="J1055" s="360" t="str">
        <f>IF(ISBLANK(INDEX('Policy Characteristics'!D:D,MATCH($C1055,'Policy Characteristics'!$C:$C,0))),"",INDEX('Policy Characteristics'!D:D,MATCH($C1055,'Policy Characteristics'!$C:$C,0)))</f>
        <v>Fuel Price Deregulation</v>
      </c>
      <c r="K1055" s="358" t="str">
        <f>IF(ISBLANK(INDEX('Policy Characteristics'!E:E,MATCH($C1055,'Policy Characteristics'!$C:$C,0))),"",INDEX('Policy Characteristics'!E:E,MATCH($C1055,'Policy Characteristics'!$C:$C,0)))</f>
        <v>cross fuel price deregulation</v>
      </c>
      <c r="L1055" s="380">
        <f>IF(ISBLANK(INDEX('Policy Characteristics'!F:F,MATCH($C1055,'Policy Characteristics'!$C:$C,0))),"",INDEX('Policy Characteristics'!F:F,MATCH($C1055,'Policy Characteristics'!$C:$C,0)))</f>
        <v>0</v>
      </c>
      <c r="M1055" s="380">
        <f>IF(ISBLANK(INDEX('Policy Characteristics'!G:G,MATCH($C1055,'Policy Characteristics'!$C:$C,0))),"",INDEX('Policy Characteristics'!G:G,MATCH($C1055,'Policy Characteristics'!$C:$C,0)))</f>
        <v>1</v>
      </c>
      <c r="N1055" s="380">
        <f>IF(ISBLANK(INDEX('Policy Characteristics'!H:H,MATCH($C1055,'Policy Characteristics'!$C:$C,0))),"",INDEX('Policy Characteristics'!H:H,MATCH($C1055,'Policy Characteristics'!$C:$C,0)))</f>
        <v>0.01</v>
      </c>
      <c r="O1055" s="358" t="str">
        <f>IF(ISBLANK(INDEX('Policy Characteristics'!I:I,MATCH($C1055,'Policy Characteristics'!$C:$C,0))),"",INDEX('Policy Characteristics'!I:I,MATCH($C1055,'Policy Characteristics'!$C:$C,0)))</f>
        <v>% of price deregulated</v>
      </c>
      <c r="P1055" s="358" t="str">
        <f>IF(ISBLANK(INDEX('Policy Characteristics'!J:J,MATCH($C1055,'Policy Characteristics'!$C:$C,0))),"",INDEX('Policy Characteristics'!J:J,MATCH($C1055,'Policy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55" s="358" t="str">
        <f>IF(ISBLANK(INDEX('Policy Characteristics'!K:K,MATCH($C1055,'Policy Characteristics'!$C:$C,0))),"",INDEX('Policy Characteristics'!K:K,MATCH($C1055,'Policy Characteristics'!$C:$C,0)))</f>
        <v>fuels.html#fuel-price-deregulation</v>
      </c>
      <c r="R1055" s="358" t="str">
        <f>IF(ISBLANK(INDEX('Policy Characteristics'!L:L,MATCH($C1055,'Policy Characteristics'!$C:$C,0))),"",INDEX('Policy Characteristics'!L:L,MATCH($C1055,'Policy Characteristics'!$C:$C,0)))</f>
        <v/>
      </c>
    </row>
    <row r="1056" spans="1:18" s="2" customFormat="1" x14ac:dyDescent="0.35">
      <c r="A1056" s="358" t="str">
        <f>IF(ISBLANK(INDEX('Policy Characteristics'!A:A,MATCH($C1056,'Policy Characteristics'!$C:$C,0))),"",INDEX('Policy Characteristics'!A:A,MATCH($C1056,'Policy Characteristics'!$C:$C,0)))</f>
        <v>Cross-Sector</v>
      </c>
      <c r="B1056" s="358" t="str">
        <f>IF(ISBLANK(INDEX('Policy Characteristics'!B:B,MATCH($C1056,'Policy Characteristics'!$C:$C,0))),"",INDEX('Policy Characteristics'!B:B,MATCH($C1056,'Policy Characteristics'!$C:$C,0)))</f>
        <v>Fuel Price Deregulation</v>
      </c>
      <c r="C1056" s="362" t="str">
        <f t="shared" si="53"/>
        <v>Fuel Price Deregulation</v>
      </c>
      <c r="D1056" s="9" t="s">
        <v>58</v>
      </c>
      <c r="E1056" s="53"/>
      <c r="F1056" s="9" t="s">
        <v>102</v>
      </c>
      <c r="G1056" s="9"/>
      <c r="H1056" s="54">
        <v>730</v>
      </c>
      <c r="I1056" s="9" t="s">
        <v>46</v>
      </c>
      <c r="J1056" s="360" t="str">
        <f>IF(ISBLANK(INDEX('Policy Characteristics'!D:D,MATCH($C1056,'Policy Characteristics'!$C:$C,0))),"",INDEX('Policy Characteristics'!D:D,MATCH($C1056,'Policy Characteristics'!$C:$C,0)))</f>
        <v>Fuel Price Deregulation</v>
      </c>
      <c r="K1056" s="358" t="str">
        <f>IF(ISBLANK(INDEX('Policy Characteristics'!E:E,MATCH($C1056,'Policy Characteristics'!$C:$C,0))),"",INDEX('Policy Characteristics'!E:E,MATCH($C1056,'Policy Characteristics'!$C:$C,0)))</f>
        <v>cross fuel price deregulation</v>
      </c>
      <c r="L1056" s="380">
        <f>IF(ISBLANK(INDEX('Policy Characteristics'!F:F,MATCH($C1056,'Policy Characteristics'!$C:$C,0))),"",INDEX('Policy Characteristics'!F:F,MATCH($C1056,'Policy Characteristics'!$C:$C,0)))</f>
        <v>0</v>
      </c>
      <c r="M1056" s="380">
        <f>IF(ISBLANK(INDEX('Policy Characteristics'!G:G,MATCH($C1056,'Policy Characteristics'!$C:$C,0))),"",INDEX('Policy Characteristics'!G:G,MATCH($C1056,'Policy Characteristics'!$C:$C,0)))</f>
        <v>1</v>
      </c>
      <c r="N1056" s="380">
        <f>IF(ISBLANK(INDEX('Policy Characteristics'!H:H,MATCH($C1056,'Policy Characteristics'!$C:$C,0))),"",INDEX('Policy Characteristics'!H:H,MATCH($C1056,'Policy Characteristics'!$C:$C,0)))</f>
        <v>0.01</v>
      </c>
      <c r="O1056" s="358" t="str">
        <f>IF(ISBLANK(INDEX('Policy Characteristics'!I:I,MATCH($C1056,'Policy Characteristics'!$C:$C,0))),"",INDEX('Policy Characteristics'!I:I,MATCH($C1056,'Policy Characteristics'!$C:$C,0)))</f>
        <v>% of price deregulated</v>
      </c>
      <c r="P1056" s="358" t="str">
        <f>IF(ISBLANK(INDEX('Policy Characteristics'!J:J,MATCH($C1056,'Policy Characteristics'!$C:$C,0))),"",INDEX('Policy Characteristics'!J:J,MATCH($C1056,'Policy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56" s="358" t="str">
        <f>IF(ISBLANK(INDEX('Policy Characteristics'!K:K,MATCH($C1056,'Policy Characteristics'!$C:$C,0))),"",INDEX('Policy Characteristics'!K:K,MATCH($C1056,'Policy Characteristics'!$C:$C,0)))</f>
        <v>fuels.html#fuel-price-deregulation</v>
      </c>
      <c r="R1056" s="358" t="str">
        <f>IF(ISBLANK(INDEX('Policy Characteristics'!L:L,MATCH($C1056,'Policy Characteristics'!$C:$C,0))),"",INDEX('Policy Characteristics'!L:L,MATCH($C1056,'Policy Characteristics'!$C:$C,0)))</f>
        <v/>
      </c>
    </row>
    <row r="1057" spans="1:18" s="2" customFormat="1" x14ac:dyDescent="0.35">
      <c r="A1057" s="358" t="str">
        <f>IF(ISBLANK(INDEX('Policy Characteristics'!A:A,MATCH($C1057,'Policy Characteristics'!$C:$C,0))),"",INDEX('Policy Characteristics'!A:A,MATCH($C1057,'Policy Characteristics'!$C:$C,0)))</f>
        <v>Cross-Sector</v>
      </c>
      <c r="B1057" s="358" t="str">
        <f>IF(ISBLANK(INDEX('Policy Characteristics'!B:B,MATCH($C1057,'Policy Characteristics'!$C:$C,0))),"",INDEX('Policy Characteristics'!B:B,MATCH($C1057,'Policy Characteristics'!$C:$C,0)))</f>
        <v>Fuel Price Deregulation</v>
      </c>
      <c r="C1057" s="362" t="str">
        <f t="shared" si="53"/>
        <v>Fuel Price Deregulation</v>
      </c>
      <c r="D1057" s="9" t="s">
        <v>2547</v>
      </c>
      <c r="E1057" s="53"/>
      <c r="F1057" s="9" t="s">
        <v>2548</v>
      </c>
      <c r="G1057" s="9"/>
      <c r="H1057" s="54">
        <v>731</v>
      </c>
      <c r="I1057" s="9" t="s">
        <v>46</v>
      </c>
      <c r="J1057" s="360" t="str">
        <f>IF(ISBLANK(INDEX('Policy Characteristics'!D:D,MATCH($C1057,'Policy Characteristics'!$C:$C,0))),"",INDEX('Policy Characteristics'!D:D,MATCH($C1057,'Policy Characteristics'!$C:$C,0)))</f>
        <v>Fuel Price Deregulation</v>
      </c>
      <c r="K1057" s="358" t="str">
        <f>IF(ISBLANK(INDEX('Policy Characteristics'!E:E,MATCH($C1057,'Policy Characteristics'!$C:$C,0))),"",INDEX('Policy Characteristics'!E:E,MATCH($C1057,'Policy Characteristics'!$C:$C,0)))</f>
        <v>cross fuel price deregulation</v>
      </c>
      <c r="L1057" s="380">
        <f>IF(ISBLANK(INDEX('Policy Characteristics'!F:F,MATCH($C1057,'Policy Characteristics'!$C:$C,0))),"",INDEX('Policy Characteristics'!F:F,MATCH($C1057,'Policy Characteristics'!$C:$C,0)))</f>
        <v>0</v>
      </c>
      <c r="M1057" s="380">
        <f>IF(ISBLANK(INDEX('Policy Characteristics'!G:G,MATCH($C1057,'Policy Characteristics'!$C:$C,0))),"",INDEX('Policy Characteristics'!G:G,MATCH($C1057,'Policy Characteristics'!$C:$C,0)))</f>
        <v>1</v>
      </c>
      <c r="N1057" s="380">
        <f>IF(ISBLANK(INDEX('Policy Characteristics'!H:H,MATCH($C1057,'Policy Characteristics'!$C:$C,0))),"",INDEX('Policy Characteristics'!H:H,MATCH($C1057,'Policy Characteristics'!$C:$C,0)))</f>
        <v>0.01</v>
      </c>
      <c r="O1057" s="358" t="str">
        <f>IF(ISBLANK(INDEX('Policy Characteristics'!I:I,MATCH($C1057,'Policy Characteristics'!$C:$C,0))),"",INDEX('Policy Characteristics'!I:I,MATCH($C1057,'Policy Characteristics'!$C:$C,0)))</f>
        <v>% of price deregulated</v>
      </c>
      <c r="P1057" s="358" t="str">
        <f>IF(ISBLANK(INDEX('Policy Characteristics'!J:J,MATCH($C1057,'Policy Characteristics'!$C:$C,0))),"",INDEX('Policy Characteristics'!J:J,MATCH($C1057,'Policy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57" s="358" t="str">
        <f>IF(ISBLANK(INDEX('Policy Characteristics'!K:K,MATCH($C1057,'Policy Characteristics'!$C:$C,0))),"",INDEX('Policy Characteristics'!K:K,MATCH($C1057,'Policy Characteristics'!$C:$C,0)))</f>
        <v>fuels.html#fuel-price-deregulation</v>
      </c>
      <c r="R1057" s="358" t="str">
        <f>IF(ISBLANK(INDEX('Policy Characteristics'!L:L,MATCH($C1057,'Policy Characteristics'!$C:$C,0))),"",INDEX('Policy Characteristics'!L:L,MATCH($C1057,'Policy Characteristics'!$C:$C,0)))</f>
        <v/>
      </c>
    </row>
    <row r="1058" spans="1:18" s="2" customFormat="1" x14ac:dyDescent="0.35">
      <c r="A1058" s="358" t="str">
        <f>IF(ISBLANK(INDEX('Policy Characteristics'!A:A,MATCH($C1058,'Policy Characteristics'!$C:$C,0))),"",INDEX('Policy Characteristics'!A:A,MATCH($C1058,'Policy Characteristics'!$C:$C,0)))</f>
        <v>Cross-Sector</v>
      </c>
      <c r="B1058" s="358" t="str">
        <f>IF(ISBLANK(INDEX('Policy Characteristics'!B:B,MATCH($C1058,'Policy Characteristics'!$C:$C,0))),"",INDEX('Policy Characteristics'!B:B,MATCH($C1058,'Policy Characteristics'!$C:$C,0)))</f>
        <v>Fuel Price Deregulation</v>
      </c>
      <c r="C1058" s="362" t="str">
        <f t="shared" si="53"/>
        <v>Fuel Price Deregulation</v>
      </c>
      <c r="D1058" s="9" t="s">
        <v>472</v>
      </c>
      <c r="E1058" s="53"/>
      <c r="F1058" s="9" t="s">
        <v>473</v>
      </c>
      <c r="G1058" s="9"/>
      <c r="H1058" s="54">
        <v>732</v>
      </c>
      <c r="I1058" s="9" t="s">
        <v>46</v>
      </c>
      <c r="J1058" s="360" t="str">
        <f>IF(ISBLANK(INDEX('Policy Characteristics'!D:D,MATCH($C1058,'Policy Characteristics'!$C:$C,0))),"",INDEX('Policy Characteristics'!D:D,MATCH($C1058,'Policy Characteristics'!$C:$C,0)))</f>
        <v>Fuel Price Deregulation</v>
      </c>
      <c r="K1058" s="358" t="str">
        <f>IF(ISBLANK(INDEX('Policy Characteristics'!E:E,MATCH($C1058,'Policy Characteristics'!$C:$C,0))),"",INDEX('Policy Characteristics'!E:E,MATCH($C1058,'Policy Characteristics'!$C:$C,0)))</f>
        <v>cross fuel price deregulation</v>
      </c>
      <c r="L1058" s="380">
        <f>IF(ISBLANK(INDEX('Policy Characteristics'!F:F,MATCH($C1058,'Policy Characteristics'!$C:$C,0))),"",INDEX('Policy Characteristics'!F:F,MATCH($C1058,'Policy Characteristics'!$C:$C,0)))</f>
        <v>0</v>
      </c>
      <c r="M1058" s="380">
        <f>IF(ISBLANK(INDEX('Policy Characteristics'!G:G,MATCH($C1058,'Policy Characteristics'!$C:$C,0))),"",INDEX('Policy Characteristics'!G:G,MATCH($C1058,'Policy Characteristics'!$C:$C,0)))</f>
        <v>1</v>
      </c>
      <c r="N1058" s="380">
        <f>IF(ISBLANK(INDEX('Policy Characteristics'!H:H,MATCH($C1058,'Policy Characteristics'!$C:$C,0))),"",INDEX('Policy Characteristics'!H:H,MATCH($C1058,'Policy Characteristics'!$C:$C,0)))</f>
        <v>0.01</v>
      </c>
      <c r="O1058" s="358" t="str">
        <f>IF(ISBLANK(INDEX('Policy Characteristics'!I:I,MATCH($C1058,'Policy Characteristics'!$C:$C,0))),"",INDEX('Policy Characteristics'!I:I,MATCH($C1058,'Policy Characteristics'!$C:$C,0)))</f>
        <v>% of price deregulated</v>
      </c>
      <c r="P1058" s="358" t="str">
        <f>IF(ISBLANK(INDEX('Policy Characteristics'!J:J,MATCH($C1058,'Policy Characteristics'!$C:$C,0))),"",INDEX('Policy Characteristics'!J:J,MATCH($C1058,'Policy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58" s="358" t="str">
        <f>IF(ISBLANK(INDEX('Policy Characteristics'!K:K,MATCH($C1058,'Policy Characteristics'!$C:$C,0))),"",INDEX('Policy Characteristics'!K:K,MATCH($C1058,'Policy Characteristics'!$C:$C,0)))</f>
        <v>fuels.html#fuel-price-deregulation</v>
      </c>
      <c r="R1058" s="358" t="str">
        <f>IF(ISBLANK(INDEX('Policy Characteristics'!L:L,MATCH($C1058,'Policy Characteristics'!$C:$C,0))),"",INDEX('Policy Characteristics'!L:L,MATCH($C1058,'Policy Characteristics'!$C:$C,0)))</f>
        <v/>
      </c>
    </row>
    <row r="1059" spans="1:18" s="2" customFormat="1" x14ac:dyDescent="0.35">
      <c r="A1059" s="358" t="str">
        <f>IF(ISBLANK(INDEX('Policy Characteristics'!A:A,MATCH($C1059,'Policy Characteristics'!$C:$C,0))),"",INDEX('Policy Characteristics'!A:A,MATCH($C1059,'Policy Characteristics'!$C:$C,0)))</f>
        <v>Cross-Sector</v>
      </c>
      <c r="B1059" s="358" t="str">
        <f>IF(ISBLANK(INDEX('Policy Characteristics'!B:B,MATCH($C1059,'Policy Characteristics'!$C:$C,0))),"",INDEX('Policy Characteristics'!B:B,MATCH($C1059,'Policy Characteristics'!$C:$C,0)))</f>
        <v>Fuel Price Deregulation</v>
      </c>
      <c r="C1059" s="362" t="str">
        <f t="shared" si="53"/>
        <v>Fuel Price Deregulation</v>
      </c>
      <c r="D1059" s="9" t="s">
        <v>2539</v>
      </c>
      <c r="E1059" s="53"/>
      <c r="F1059" s="9" t="s">
        <v>2543</v>
      </c>
      <c r="G1059" s="9"/>
      <c r="H1059" s="54">
        <v>733</v>
      </c>
      <c r="I1059" s="9" t="s">
        <v>46</v>
      </c>
      <c r="J1059" s="360" t="str">
        <f>IF(ISBLANK(INDEX('Policy Characteristics'!D:D,MATCH($C1059,'Policy Characteristics'!$C:$C,0))),"",INDEX('Policy Characteristics'!D:D,MATCH($C1059,'Policy Characteristics'!$C:$C,0)))</f>
        <v>Fuel Price Deregulation</v>
      </c>
      <c r="K1059" s="358" t="str">
        <f>IF(ISBLANK(INDEX('Policy Characteristics'!E:E,MATCH($C1059,'Policy Characteristics'!$C:$C,0))),"",INDEX('Policy Characteristics'!E:E,MATCH($C1059,'Policy Characteristics'!$C:$C,0)))</f>
        <v>cross fuel price deregulation</v>
      </c>
      <c r="L1059" s="380">
        <f>IF(ISBLANK(INDEX('Policy Characteristics'!F:F,MATCH($C1059,'Policy Characteristics'!$C:$C,0))),"",INDEX('Policy Characteristics'!F:F,MATCH($C1059,'Policy Characteristics'!$C:$C,0)))</f>
        <v>0</v>
      </c>
      <c r="M1059" s="380">
        <f>IF(ISBLANK(INDEX('Policy Characteristics'!G:G,MATCH($C1059,'Policy Characteristics'!$C:$C,0))),"",INDEX('Policy Characteristics'!G:G,MATCH($C1059,'Policy Characteristics'!$C:$C,0)))</f>
        <v>1</v>
      </c>
      <c r="N1059" s="380">
        <f>IF(ISBLANK(INDEX('Policy Characteristics'!H:H,MATCH($C1059,'Policy Characteristics'!$C:$C,0))),"",INDEX('Policy Characteristics'!H:H,MATCH($C1059,'Policy Characteristics'!$C:$C,0)))</f>
        <v>0.01</v>
      </c>
      <c r="O1059" s="358" t="str">
        <f>IF(ISBLANK(INDEX('Policy Characteristics'!I:I,MATCH($C1059,'Policy Characteristics'!$C:$C,0))),"",INDEX('Policy Characteristics'!I:I,MATCH($C1059,'Policy Characteristics'!$C:$C,0)))</f>
        <v>% of price deregulated</v>
      </c>
      <c r="P1059" s="358" t="str">
        <f>IF(ISBLANK(INDEX('Policy Characteristics'!J:J,MATCH($C1059,'Policy Characteristics'!$C:$C,0))),"",INDEX('Policy Characteristics'!J:J,MATCH($C1059,'Policy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59" s="358" t="str">
        <f>IF(ISBLANK(INDEX('Policy Characteristics'!K:K,MATCH($C1059,'Policy Characteristics'!$C:$C,0))),"",INDEX('Policy Characteristics'!K:K,MATCH($C1059,'Policy Characteristics'!$C:$C,0)))</f>
        <v>fuels.html#fuel-price-deregulation</v>
      </c>
      <c r="R1059" s="358" t="str">
        <f>IF(ISBLANK(INDEX('Policy Characteristics'!L:L,MATCH($C1059,'Policy Characteristics'!$C:$C,0))),"",INDEX('Policy Characteristics'!L:L,MATCH($C1059,'Policy Characteristics'!$C:$C,0)))</f>
        <v/>
      </c>
    </row>
    <row r="1060" spans="1:18" s="2" customFormat="1" x14ac:dyDescent="0.35">
      <c r="A1060" s="358" t="str">
        <f>IF(ISBLANK(INDEX('Policy Characteristics'!A:A,MATCH($C1060,'Policy Characteristics'!$C:$C,0))),"",INDEX('Policy Characteristics'!A:A,MATCH($C1060,'Policy Characteristics'!$C:$C,0)))</f>
        <v>Cross-Sector</v>
      </c>
      <c r="B1060" s="358" t="str">
        <f>IF(ISBLANK(INDEX('Policy Characteristics'!B:B,MATCH($C1060,'Policy Characteristics'!$C:$C,0))),"",INDEX('Policy Characteristics'!B:B,MATCH($C1060,'Policy Characteristics'!$C:$C,0)))</f>
        <v>Fuel Price Deregulation</v>
      </c>
      <c r="C1060" s="362" t="str">
        <f t="shared" si="53"/>
        <v>Fuel Price Deregulation</v>
      </c>
      <c r="D1060" s="9" t="s">
        <v>2549</v>
      </c>
      <c r="E1060" s="53"/>
      <c r="F1060" s="9" t="s">
        <v>2550</v>
      </c>
      <c r="G1060" s="9"/>
      <c r="H1060" s="54">
        <v>734</v>
      </c>
      <c r="I1060" s="9" t="s">
        <v>46</v>
      </c>
      <c r="J1060" s="360" t="str">
        <f>IF(ISBLANK(INDEX('Policy Characteristics'!D:D,MATCH($C1060,'Policy Characteristics'!$C:$C,0))),"",INDEX('Policy Characteristics'!D:D,MATCH($C1060,'Policy Characteristics'!$C:$C,0)))</f>
        <v>Fuel Price Deregulation</v>
      </c>
      <c r="K1060" s="358" t="str">
        <f>IF(ISBLANK(INDEX('Policy Characteristics'!E:E,MATCH($C1060,'Policy Characteristics'!$C:$C,0))),"",INDEX('Policy Characteristics'!E:E,MATCH($C1060,'Policy Characteristics'!$C:$C,0)))</f>
        <v>cross fuel price deregulation</v>
      </c>
      <c r="L1060" s="380">
        <f>IF(ISBLANK(INDEX('Policy Characteristics'!F:F,MATCH($C1060,'Policy Characteristics'!$C:$C,0))),"",INDEX('Policy Characteristics'!F:F,MATCH($C1060,'Policy Characteristics'!$C:$C,0)))</f>
        <v>0</v>
      </c>
      <c r="M1060" s="380">
        <f>IF(ISBLANK(INDEX('Policy Characteristics'!G:G,MATCH($C1060,'Policy Characteristics'!$C:$C,0))),"",INDEX('Policy Characteristics'!G:G,MATCH($C1060,'Policy Characteristics'!$C:$C,0)))</f>
        <v>1</v>
      </c>
      <c r="N1060" s="380">
        <f>IF(ISBLANK(INDEX('Policy Characteristics'!H:H,MATCH($C1060,'Policy Characteristics'!$C:$C,0))),"",INDEX('Policy Characteristics'!H:H,MATCH($C1060,'Policy Characteristics'!$C:$C,0)))</f>
        <v>0.01</v>
      </c>
      <c r="O1060" s="358" t="str">
        <f>IF(ISBLANK(INDEX('Policy Characteristics'!I:I,MATCH($C1060,'Policy Characteristics'!$C:$C,0))),"",INDEX('Policy Characteristics'!I:I,MATCH($C1060,'Policy Characteristics'!$C:$C,0)))</f>
        <v>% of price deregulated</v>
      </c>
      <c r="P1060" s="358" t="str">
        <f>IF(ISBLANK(INDEX('Policy Characteristics'!J:J,MATCH($C1060,'Policy Characteristics'!$C:$C,0))),"",INDEX('Policy Characteristics'!J:J,MATCH($C1060,'Policy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60" s="358" t="str">
        <f>IF(ISBLANK(INDEX('Policy Characteristics'!K:K,MATCH($C1060,'Policy Characteristics'!$C:$C,0))),"",INDEX('Policy Characteristics'!K:K,MATCH($C1060,'Policy Characteristics'!$C:$C,0)))</f>
        <v>fuels.html#fuel-price-deregulation</v>
      </c>
      <c r="R1060" s="358" t="str">
        <f>IF(ISBLANK(INDEX('Policy Characteristics'!L:L,MATCH($C1060,'Policy Characteristics'!$C:$C,0))),"",INDEX('Policy Characteristics'!L:L,MATCH($C1060,'Policy Characteristics'!$C:$C,0)))</f>
        <v/>
      </c>
    </row>
    <row r="1061" spans="1:18" s="2" customFormat="1" x14ac:dyDescent="0.35">
      <c r="A1061" s="358" t="str">
        <f>IF(ISBLANK(INDEX('Policy Characteristics'!A:A,MATCH($C1061,'Policy Characteristics'!$C:$C,0))),"",INDEX('Policy Characteristics'!A:A,MATCH($C1061,'Policy Characteristics'!$C:$C,0)))</f>
        <v>Cross-Sector</v>
      </c>
      <c r="B1061" s="358" t="str">
        <f>IF(ISBLANK(INDEX('Policy Characteristics'!B:B,MATCH($C1061,'Policy Characteristics'!$C:$C,0))),"",INDEX('Policy Characteristics'!B:B,MATCH($C1061,'Policy Characteristics'!$C:$C,0)))</f>
        <v>Fuel Price Deregulation</v>
      </c>
      <c r="C1061" s="362" t="str">
        <f t="shared" si="53"/>
        <v>Fuel Price Deregulation</v>
      </c>
      <c r="D1061" s="9" t="s">
        <v>2540</v>
      </c>
      <c r="E1061" s="53"/>
      <c r="F1061" s="9" t="s">
        <v>2544</v>
      </c>
      <c r="G1061" s="9"/>
      <c r="H1061" s="54">
        <v>735</v>
      </c>
      <c r="I1061" s="9" t="s">
        <v>46</v>
      </c>
      <c r="J1061" s="360" t="str">
        <f>IF(ISBLANK(INDEX('Policy Characteristics'!D:D,MATCH($C1061,'Policy Characteristics'!$C:$C,0))),"",INDEX('Policy Characteristics'!D:D,MATCH($C1061,'Policy Characteristics'!$C:$C,0)))</f>
        <v>Fuel Price Deregulation</v>
      </c>
      <c r="K1061" s="358" t="str">
        <f>IF(ISBLANK(INDEX('Policy Characteristics'!E:E,MATCH($C1061,'Policy Characteristics'!$C:$C,0))),"",INDEX('Policy Characteristics'!E:E,MATCH($C1061,'Policy Characteristics'!$C:$C,0)))</f>
        <v>cross fuel price deregulation</v>
      </c>
      <c r="L1061" s="380">
        <f>IF(ISBLANK(INDEX('Policy Characteristics'!F:F,MATCH($C1061,'Policy Characteristics'!$C:$C,0))),"",INDEX('Policy Characteristics'!F:F,MATCH($C1061,'Policy Characteristics'!$C:$C,0)))</f>
        <v>0</v>
      </c>
      <c r="M1061" s="380">
        <f>IF(ISBLANK(INDEX('Policy Characteristics'!G:G,MATCH($C1061,'Policy Characteristics'!$C:$C,0))),"",INDEX('Policy Characteristics'!G:G,MATCH($C1061,'Policy Characteristics'!$C:$C,0)))</f>
        <v>1</v>
      </c>
      <c r="N1061" s="380">
        <f>IF(ISBLANK(INDEX('Policy Characteristics'!H:H,MATCH($C1061,'Policy Characteristics'!$C:$C,0))),"",INDEX('Policy Characteristics'!H:H,MATCH($C1061,'Policy Characteristics'!$C:$C,0)))</f>
        <v>0.01</v>
      </c>
      <c r="O1061" s="358" t="str">
        <f>IF(ISBLANK(INDEX('Policy Characteristics'!I:I,MATCH($C1061,'Policy Characteristics'!$C:$C,0))),"",INDEX('Policy Characteristics'!I:I,MATCH($C1061,'Policy Characteristics'!$C:$C,0)))</f>
        <v>% of price deregulated</v>
      </c>
      <c r="P1061" s="358" t="str">
        <f>IF(ISBLANK(INDEX('Policy Characteristics'!J:J,MATCH($C1061,'Policy Characteristics'!$C:$C,0))),"",INDEX('Policy Characteristics'!J:J,MATCH($C1061,'Policy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61" s="358" t="str">
        <f>IF(ISBLANK(INDEX('Policy Characteristics'!K:K,MATCH($C1061,'Policy Characteristics'!$C:$C,0))),"",INDEX('Policy Characteristics'!K:K,MATCH($C1061,'Policy Characteristics'!$C:$C,0)))</f>
        <v>fuels.html#fuel-price-deregulation</v>
      </c>
      <c r="R1061" s="358" t="str">
        <f>IF(ISBLANK(INDEX('Policy Characteristics'!L:L,MATCH($C1061,'Policy Characteristics'!$C:$C,0))),"",INDEX('Policy Characteristics'!L:L,MATCH($C1061,'Policy Characteristics'!$C:$C,0)))</f>
        <v/>
      </c>
    </row>
    <row r="1062" spans="1:18" s="2" customFormat="1" x14ac:dyDescent="0.35">
      <c r="A1062" s="358" t="str">
        <f>IF(ISBLANK(INDEX('Policy Characteristics'!A:A,MATCH($C1062,'Policy Characteristics'!$C:$C,0))),"",INDEX('Policy Characteristics'!A:A,MATCH($C1062,'Policy Characteristics'!$C:$C,0)))</f>
        <v>Cross-Sector</v>
      </c>
      <c r="B1062" s="358" t="str">
        <f>IF(ISBLANK(INDEX('Policy Characteristics'!B:B,MATCH($C1062,'Policy Characteristics'!$C:$C,0))),"",INDEX('Policy Characteristics'!B:B,MATCH($C1062,'Policy Characteristics'!$C:$C,0)))</f>
        <v>Fuel Price Deregulation</v>
      </c>
      <c r="C1062" s="362" t="str">
        <f t="shared" si="53"/>
        <v>Fuel Price Deregulation</v>
      </c>
      <c r="D1062" s="9" t="s">
        <v>2541</v>
      </c>
      <c r="E1062" s="53"/>
      <c r="F1062" s="9" t="s">
        <v>2545</v>
      </c>
      <c r="G1062" s="9"/>
      <c r="H1062" s="54">
        <v>736</v>
      </c>
      <c r="I1062" s="9" t="s">
        <v>46</v>
      </c>
      <c r="J1062" s="360" t="str">
        <f>IF(ISBLANK(INDEX('Policy Characteristics'!D:D,MATCH($C1062,'Policy Characteristics'!$C:$C,0))),"",INDEX('Policy Characteristics'!D:D,MATCH($C1062,'Policy Characteristics'!$C:$C,0)))</f>
        <v>Fuel Price Deregulation</v>
      </c>
      <c r="K1062" s="358" t="str">
        <f>IF(ISBLANK(INDEX('Policy Characteristics'!E:E,MATCH($C1062,'Policy Characteristics'!$C:$C,0))),"",INDEX('Policy Characteristics'!E:E,MATCH($C1062,'Policy Characteristics'!$C:$C,0)))</f>
        <v>cross fuel price deregulation</v>
      </c>
      <c r="L1062" s="380">
        <f>IF(ISBLANK(INDEX('Policy Characteristics'!F:F,MATCH($C1062,'Policy Characteristics'!$C:$C,0))),"",INDEX('Policy Characteristics'!F:F,MATCH($C1062,'Policy Characteristics'!$C:$C,0)))</f>
        <v>0</v>
      </c>
      <c r="M1062" s="380">
        <f>IF(ISBLANK(INDEX('Policy Characteristics'!G:G,MATCH($C1062,'Policy Characteristics'!$C:$C,0))),"",INDEX('Policy Characteristics'!G:G,MATCH($C1062,'Policy Characteristics'!$C:$C,0)))</f>
        <v>1</v>
      </c>
      <c r="N1062" s="380">
        <f>IF(ISBLANK(INDEX('Policy Characteristics'!H:H,MATCH($C1062,'Policy Characteristics'!$C:$C,0))),"",INDEX('Policy Characteristics'!H:H,MATCH($C1062,'Policy Characteristics'!$C:$C,0)))</f>
        <v>0.01</v>
      </c>
      <c r="O1062" s="358" t="str">
        <f>IF(ISBLANK(INDEX('Policy Characteristics'!I:I,MATCH($C1062,'Policy Characteristics'!$C:$C,0))),"",INDEX('Policy Characteristics'!I:I,MATCH($C1062,'Policy Characteristics'!$C:$C,0)))</f>
        <v>% of price deregulated</v>
      </c>
      <c r="P1062" s="358" t="str">
        <f>IF(ISBLANK(INDEX('Policy Characteristics'!J:J,MATCH($C1062,'Policy Characteristics'!$C:$C,0))),"",INDEX('Policy Characteristics'!J:J,MATCH($C1062,'Policy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62" s="358" t="str">
        <f>IF(ISBLANK(INDEX('Policy Characteristics'!K:K,MATCH($C1062,'Policy Characteristics'!$C:$C,0))),"",INDEX('Policy Characteristics'!K:K,MATCH($C1062,'Policy Characteristics'!$C:$C,0)))</f>
        <v>fuels.html#fuel-price-deregulation</v>
      </c>
      <c r="R1062" s="358" t="str">
        <f>IF(ISBLANK(INDEX('Policy Characteristics'!L:L,MATCH($C1062,'Policy Characteristics'!$C:$C,0))),"",INDEX('Policy Characteristics'!L:L,MATCH($C1062,'Policy Characteristics'!$C:$C,0)))</f>
        <v/>
      </c>
    </row>
    <row r="1063" spans="1:18" s="2" customFormat="1" x14ac:dyDescent="0.35">
      <c r="A1063" s="358" t="str">
        <f>IF(ISBLANK(INDEX('Policy Characteristics'!A:A,MATCH($C1063,'Policy Characteristics'!$C:$C,0))),"",INDEX('Policy Characteristics'!A:A,MATCH($C1063,'Policy Characteristics'!$C:$C,0)))</f>
        <v>Cross-Sector</v>
      </c>
      <c r="B1063" s="358" t="str">
        <f>IF(ISBLANK(INDEX('Policy Characteristics'!B:B,MATCH($C1063,'Policy Characteristics'!$C:$C,0))),"",INDEX('Policy Characteristics'!B:B,MATCH($C1063,'Policy Characteristics'!$C:$C,0)))</f>
        <v>Fuel Price Deregulation</v>
      </c>
      <c r="C1063" s="362" t="str">
        <f t="shared" si="53"/>
        <v>Fuel Price Deregulation</v>
      </c>
      <c r="D1063" s="9" t="s">
        <v>2542</v>
      </c>
      <c r="E1063" s="53"/>
      <c r="F1063" s="9" t="s">
        <v>2546</v>
      </c>
      <c r="G1063" s="9"/>
      <c r="H1063" s="54">
        <v>737</v>
      </c>
      <c r="I1063" s="9" t="s">
        <v>46</v>
      </c>
      <c r="J1063" s="360" t="str">
        <f>IF(ISBLANK(INDEX('Policy Characteristics'!D:D,MATCH($C1063,'Policy Characteristics'!$C:$C,0))),"",INDEX('Policy Characteristics'!D:D,MATCH($C1063,'Policy Characteristics'!$C:$C,0)))</f>
        <v>Fuel Price Deregulation</v>
      </c>
      <c r="K1063" s="358" t="str">
        <f>IF(ISBLANK(INDEX('Policy Characteristics'!E:E,MATCH($C1063,'Policy Characteristics'!$C:$C,0))),"",INDEX('Policy Characteristics'!E:E,MATCH($C1063,'Policy Characteristics'!$C:$C,0)))</f>
        <v>cross fuel price deregulation</v>
      </c>
      <c r="L1063" s="380">
        <f>IF(ISBLANK(INDEX('Policy Characteristics'!F:F,MATCH($C1063,'Policy Characteristics'!$C:$C,0))),"",INDEX('Policy Characteristics'!F:F,MATCH($C1063,'Policy Characteristics'!$C:$C,0)))</f>
        <v>0</v>
      </c>
      <c r="M1063" s="380">
        <f>IF(ISBLANK(INDEX('Policy Characteristics'!G:G,MATCH($C1063,'Policy Characteristics'!$C:$C,0))),"",INDEX('Policy Characteristics'!G:G,MATCH($C1063,'Policy Characteristics'!$C:$C,0)))</f>
        <v>1</v>
      </c>
      <c r="N1063" s="380">
        <f>IF(ISBLANK(INDEX('Policy Characteristics'!H:H,MATCH($C1063,'Policy Characteristics'!$C:$C,0))),"",INDEX('Policy Characteristics'!H:H,MATCH($C1063,'Policy Characteristics'!$C:$C,0)))</f>
        <v>0.01</v>
      </c>
      <c r="O1063" s="358" t="str">
        <f>IF(ISBLANK(INDEX('Policy Characteristics'!I:I,MATCH($C1063,'Policy Characteristics'!$C:$C,0))),"",INDEX('Policy Characteristics'!I:I,MATCH($C1063,'Policy Characteristics'!$C:$C,0)))</f>
        <v>% of price deregulated</v>
      </c>
      <c r="P1063" s="358" t="str">
        <f>IF(ISBLANK(INDEX('Policy Characteristics'!J:J,MATCH($C1063,'Policy Characteristics'!$C:$C,0))),"",INDEX('Policy Characteristics'!J:J,MATCH($C1063,'Policy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63" s="358" t="str">
        <f>IF(ISBLANK(INDEX('Policy Characteristics'!K:K,MATCH($C1063,'Policy Characteristics'!$C:$C,0))),"",INDEX('Policy Characteristics'!K:K,MATCH($C1063,'Policy Characteristics'!$C:$C,0)))</f>
        <v>fuels.html#fuel-price-deregulation</v>
      </c>
      <c r="R1063" s="358" t="str">
        <f>IF(ISBLANK(INDEX('Policy Characteristics'!L:L,MATCH($C1063,'Policy Characteristics'!$C:$C,0))),"",INDEX('Policy Characteristics'!L:L,MATCH($C1063,'Policy Characteristics'!$C:$C,0)))</f>
        <v/>
      </c>
    </row>
    <row r="1064" spans="1:18" s="5" customFormat="1" x14ac:dyDescent="0.35">
      <c r="A1064" s="358" t="str">
        <f>IF(ISBLANK(INDEX('Policy Characteristics'!A:A,MATCH($C1064,'Policy Characteristics'!$C:$C,0))),"",INDEX('Policy Characteristics'!A:A,MATCH($C1064,'Policy Characteristics'!$C:$C,0)))</f>
        <v>Cross-Sector</v>
      </c>
      <c r="B1064" s="358" t="str">
        <f>IF(ISBLANK(INDEX('Policy Characteristics'!B:B,MATCH($C1064,'Policy Characteristics'!$C:$C,0))),"",INDEX('Policy Characteristics'!B:B,MATCH($C1064,'Policy Characteristics'!$C:$C,0)))</f>
        <v>Fuel Taxes</v>
      </c>
      <c r="C1064" s="363" t="s">
        <v>309</v>
      </c>
      <c r="D1064" s="53" t="s">
        <v>54</v>
      </c>
      <c r="E1064" s="53"/>
      <c r="F1064" s="53" t="s">
        <v>97</v>
      </c>
      <c r="G1064" s="53"/>
      <c r="H1064" s="54">
        <v>78</v>
      </c>
      <c r="I1064" s="53" t="s">
        <v>45</v>
      </c>
      <c r="J1064" s="360" t="str">
        <f>IF(ISBLANK(INDEX('Policy Characteristics'!D:D,MATCH($C1064,'Policy Characteristics'!$C:$C,0))),"",INDEX('Policy Characteristics'!D:D,MATCH($C1064,'Policy Characteristics'!$C:$C,0)))</f>
        <v>Fuel Taxes</v>
      </c>
      <c r="K1064" s="358" t="str">
        <f>IF(ISBLANK(INDEX('Policy Characteristics'!E:E,MATCH($C1064,'Policy Characteristics'!$C:$C,0))),"",INDEX('Policy Characteristics'!E:E,MATCH($C1064,'Policy Characteristics'!$C:$C,0)))</f>
        <v>cross fuel tax</v>
      </c>
      <c r="L1064" s="380">
        <f>IF(ISBLANK(INDEX('Policy Characteristics'!F:F,MATCH($C1064,'Policy Characteristics'!$C:$C,0))),"",INDEX('Policy Characteristics'!F:F,MATCH($C1064,'Policy Characteristics'!$C:$C,0)))</f>
        <v>0</v>
      </c>
      <c r="M1064" s="380">
        <f>IF(ISBLANK(INDEX('Policy Characteristics'!G:G,MATCH($C1064,'Policy Characteristics'!$C:$C,0))),"",INDEX('Policy Characteristics'!G:G,MATCH($C1064,'Policy Characteristics'!$C:$C,0)))</f>
        <v>0.2</v>
      </c>
      <c r="N1064" s="380">
        <f>IF(ISBLANK(INDEX('Policy Characteristics'!H:H,MATCH($C1064,'Policy Characteristics'!$C:$C,0))),"",INDEX('Policy Characteristics'!H:H,MATCH($C1064,'Policy Characteristics'!$C:$C,0)))</f>
        <v>5.0000000000000001E-3</v>
      </c>
      <c r="O1064" s="358" t="str">
        <f>IF(ISBLANK(INDEX('Policy Characteristics'!I:I,MATCH($C1064,'Policy Characteristics'!$C:$C,0))),"",INDEX('Policy Characteristics'!I:I,MATCH($C1064,'Policy Characteristics'!$C:$C,0)))</f>
        <v>% of BAU price</v>
      </c>
      <c r="P1064" s="358" t="str">
        <f>IF(ISBLANK(INDEX('Policy Characteristics'!J:J,MATCH($C1064,'Policy Characteristics'!$C:$C,0))),"",INDEX('Policy Characteristics'!J:J,MATCH($C1064,'Policy Characteristics'!$C:$C,0)))</f>
        <v>**Description:** This policy increases the tax rate for the selected fuel type(s).  It is expressed as a percentage of the BAU Scenario price, which includes sales and excise taxes. // **Guidance for setting values:** In 2012, the national average sales tax rate was 6.8% and the national average tax rate on gasoline was 14%.</v>
      </c>
      <c r="Q1064" s="358" t="str">
        <f>IF(ISBLANK(INDEX('Policy Characteristics'!K:K,MATCH($C1064,'Policy Characteristics'!$C:$C,0))),"",INDEX('Policy Characteristics'!K:K,MATCH($C1064,'Policy Characteristics'!$C:$C,0)))</f>
        <v>fuels.html#fuel-taxes</v>
      </c>
      <c r="R1064" s="358" t="str">
        <f>IF(ISBLANK(INDEX('Policy Characteristics'!L:L,MATCH($C1064,'Policy Characteristics'!$C:$C,0))),"",INDEX('Policy Characteristics'!L:L,MATCH($C1064,'Policy Characteristics'!$C:$C,0)))</f>
        <v>fuel-taxes.html</v>
      </c>
    </row>
    <row r="1065" spans="1:18" s="5" customFormat="1" x14ac:dyDescent="0.35">
      <c r="A1065" s="358" t="str">
        <f>IF(ISBLANK(INDEX('Policy Characteristics'!A:A,MATCH($C1065,'Policy Characteristics'!$C:$C,0))),"",INDEX('Policy Characteristics'!A:A,MATCH($C1065,'Policy Characteristics'!$C:$C,0)))</f>
        <v>Cross-Sector</v>
      </c>
      <c r="B1065" s="358" t="str">
        <f>IF(ISBLANK(INDEX('Policy Characteristics'!B:B,MATCH($C1065,'Policy Characteristics'!$C:$C,0))),"",INDEX('Policy Characteristics'!B:B,MATCH($C1065,'Policy Characteristics'!$C:$C,0)))</f>
        <v>Fuel Taxes</v>
      </c>
      <c r="C1065" s="366" t="str">
        <f t="shared" ref="C1065:C1077" si="54">C$1064</f>
        <v>Additional Fuel Tax Rate by Fuel</v>
      </c>
      <c r="D1065" s="9" t="s">
        <v>479</v>
      </c>
      <c r="E1065" s="9"/>
      <c r="F1065" s="9" t="s">
        <v>476</v>
      </c>
      <c r="G1065" s="55"/>
      <c r="H1065" s="54">
        <v>79</v>
      </c>
      <c r="I1065" s="9" t="s">
        <v>45</v>
      </c>
      <c r="J1065" s="360" t="str">
        <f>IF(ISBLANK(INDEX('Policy Characteristics'!D:D,MATCH($C1065,'Policy Characteristics'!$C:$C,0))),"",INDEX('Policy Characteristics'!D:D,MATCH($C1065,'Policy Characteristics'!$C:$C,0)))</f>
        <v>Fuel Taxes</v>
      </c>
      <c r="K1065" s="358" t="str">
        <f>IF(ISBLANK(INDEX('Policy Characteristics'!E:E,MATCH($C1065,'Policy Characteristics'!$C:$C,0))),"",INDEX('Policy Characteristics'!E:E,MATCH($C1065,'Policy Characteristics'!$C:$C,0)))</f>
        <v>cross fuel tax</v>
      </c>
      <c r="L1065" s="380">
        <f>IF(ISBLANK(INDEX('Policy Characteristics'!F:F,MATCH($C1065,'Policy Characteristics'!$C:$C,0))),"",INDEX('Policy Characteristics'!F:F,MATCH($C1065,'Policy Characteristics'!$C:$C,0)))</f>
        <v>0</v>
      </c>
      <c r="M1065" s="380">
        <f>IF(ISBLANK(INDEX('Policy Characteristics'!G:G,MATCH($C1065,'Policy Characteristics'!$C:$C,0))),"",INDEX('Policy Characteristics'!G:G,MATCH($C1065,'Policy Characteristics'!$C:$C,0)))</f>
        <v>0.2</v>
      </c>
      <c r="N1065" s="380">
        <f>IF(ISBLANK(INDEX('Policy Characteristics'!H:H,MATCH($C1065,'Policy Characteristics'!$C:$C,0))),"",INDEX('Policy Characteristics'!H:H,MATCH($C1065,'Policy Characteristics'!$C:$C,0)))</f>
        <v>5.0000000000000001E-3</v>
      </c>
      <c r="O1065" s="358" t="str">
        <f>IF(ISBLANK(INDEX('Policy Characteristics'!I:I,MATCH($C1065,'Policy Characteristics'!$C:$C,0))),"",INDEX('Policy Characteristics'!I:I,MATCH($C1065,'Policy Characteristics'!$C:$C,0)))</f>
        <v>% of BAU price</v>
      </c>
      <c r="P1065" s="358" t="str">
        <f>IF(ISBLANK(INDEX('Policy Characteristics'!J:J,MATCH($C1065,'Policy Characteristics'!$C:$C,0))),"",INDEX('Policy Characteristics'!J:J,MATCH($C1065,'Policy Characteristics'!$C:$C,0)))</f>
        <v>**Description:** This policy increases the tax rate for the selected fuel type(s).  It is expressed as a percentage of the BAU Scenario price, which includes sales and excise taxes. // **Guidance for setting values:** In 2012, the national average sales tax rate was 6.8% and the national average tax rate on gasoline was 14%.</v>
      </c>
      <c r="Q1065" s="358" t="str">
        <f>IF(ISBLANK(INDEX('Policy Characteristics'!K:K,MATCH($C1065,'Policy Characteristics'!$C:$C,0))),"",INDEX('Policy Characteristics'!K:K,MATCH($C1065,'Policy Characteristics'!$C:$C,0)))</f>
        <v>fuels.html#fuel-taxes</v>
      </c>
      <c r="R1065" s="358" t="str">
        <f>IF(ISBLANK(INDEX('Policy Characteristics'!L:L,MATCH($C1065,'Policy Characteristics'!$C:$C,0))),"",INDEX('Policy Characteristics'!L:L,MATCH($C1065,'Policy Characteristics'!$C:$C,0)))</f>
        <v>fuel-taxes.html</v>
      </c>
    </row>
    <row r="1066" spans="1:18" s="5" customFormat="1" x14ac:dyDescent="0.35">
      <c r="A1066" s="358" t="str">
        <f>IF(ISBLANK(INDEX('Policy Characteristics'!A:A,MATCH($C1066,'Policy Characteristics'!$C:$C,0))),"",INDEX('Policy Characteristics'!A:A,MATCH($C1066,'Policy Characteristics'!$C:$C,0)))</f>
        <v>Cross-Sector</v>
      </c>
      <c r="B1066" s="358" t="str">
        <f>IF(ISBLANK(INDEX('Policy Characteristics'!B:B,MATCH($C1066,'Policy Characteristics'!$C:$C,0))),"",INDEX('Policy Characteristics'!B:B,MATCH($C1066,'Policy Characteristics'!$C:$C,0)))</f>
        <v>Fuel Taxes</v>
      </c>
      <c r="C1066" s="366" t="str">
        <f t="shared" si="54"/>
        <v>Additional Fuel Tax Rate by Fuel</v>
      </c>
      <c r="D1066" s="9" t="s">
        <v>48</v>
      </c>
      <c r="E1066" s="9"/>
      <c r="F1066" s="9" t="s">
        <v>91</v>
      </c>
      <c r="G1066" s="55"/>
      <c r="H1066" s="54">
        <v>80</v>
      </c>
      <c r="I1066" s="9" t="s">
        <v>45</v>
      </c>
      <c r="J1066" s="360" t="str">
        <f>IF(ISBLANK(INDEX('Policy Characteristics'!D:D,MATCH($C1066,'Policy Characteristics'!$C:$C,0))),"",INDEX('Policy Characteristics'!D:D,MATCH($C1066,'Policy Characteristics'!$C:$C,0)))</f>
        <v>Fuel Taxes</v>
      </c>
      <c r="K1066" s="358" t="str">
        <f>IF(ISBLANK(INDEX('Policy Characteristics'!E:E,MATCH($C1066,'Policy Characteristics'!$C:$C,0))),"",INDEX('Policy Characteristics'!E:E,MATCH($C1066,'Policy Characteristics'!$C:$C,0)))</f>
        <v>cross fuel tax</v>
      </c>
      <c r="L1066" s="380">
        <f>IF(ISBLANK(INDEX('Policy Characteristics'!F:F,MATCH($C1066,'Policy Characteristics'!$C:$C,0))),"",INDEX('Policy Characteristics'!F:F,MATCH($C1066,'Policy Characteristics'!$C:$C,0)))</f>
        <v>0</v>
      </c>
      <c r="M1066" s="380">
        <f>IF(ISBLANK(INDEX('Policy Characteristics'!G:G,MATCH($C1066,'Policy Characteristics'!$C:$C,0))),"",INDEX('Policy Characteristics'!G:G,MATCH($C1066,'Policy Characteristics'!$C:$C,0)))</f>
        <v>0.2</v>
      </c>
      <c r="N1066" s="380">
        <f>IF(ISBLANK(INDEX('Policy Characteristics'!H:H,MATCH($C1066,'Policy Characteristics'!$C:$C,0))),"",INDEX('Policy Characteristics'!H:H,MATCH($C1066,'Policy Characteristics'!$C:$C,0)))</f>
        <v>5.0000000000000001E-3</v>
      </c>
      <c r="O1066" s="358" t="str">
        <f>IF(ISBLANK(INDEX('Policy Characteristics'!I:I,MATCH($C1066,'Policy Characteristics'!$C:$C,0))),"",INDEX('Policy Characteristics'!I:I,MATCH($C1066,'Policy Characteristics'!$C:$C,0)))</f>
        <v>% of BAU price</v>
      </c>
      <c r="P1066" s="358" t="str">
        <f>IF(ISBLANK(INDEX('Policy Characteristics'!J:J,MATCH($C1066,'Policy Characteristics'!$C:$C,0))),"",INDEX('Policy Characteristics'!J:J,MATCH($C1066,'Policy Characteristics'!$C:$C,0)))</f>
        <v>**Description:** This policy increases the tax rate for the selected fuel type(s).  It is expressed as a percentage of the BAU Scenario price, which includes sales and excise taxes. // **Guidance for setting values:** In 2012, the national average sales tax rate was 6.8% and the national average tax rate on gasoline was 14%.</v>
      </c>
      <c r="Q1066" s="358" t="str">
        <f>IF(ISBLANK(INDEX('Policy Characteristics'!K:K,MATCH($C1066,'Policy Characteristics'!$C:$C,0))),"",INDEX('Policy Characteristics'!K:K,MATCH($C1066,'Policy Characteristics'!$C:$C,0)))</f>
        <v>fuels.html#fuel-taxes</v>
      </c>
      <c r="R1066" s="358" t="str">
        <f>IF(ISBLANK(INDEX('Policy Characteristics'!L:L,MATCH($C1066,'Policy Characteristics'!$C:$C,0))),"",INDEX('Policy Characteristics'!L:L,MATCH($C1066,'Policy Characteristics'!$C:$C,0)))</f>
        <v>fuel-taxes.html</v>
      </c>
    </row>
    <row r="1067" spans="1:18" s="5" customFormat="1" x14ac:dyDescent="0.35">
      <c r="A1067" s="358" t="str">
        <f>IF(ISBLANK(INDEX('Policy Characteristics'!A:A,MATCH($C1067,'Policy Characteristics'!$C:$C,0))),"",INDEX('Policy Characteristics'!A:A,MATCH($C1067,'Policy Characteristics'!$C:$C,0)))</f>
        <v>Cross-Sector</v>
      </c>
      <c r="B1067" s="358" t="str">
        <f>IF(ISBLANK(INDEX('Policy Characteristics'!B:B,MATCH($C1067,'Policy Characteristics'!$C:$C,0))),"",INDEX('Policy Characteristics'!B:B,MATCH($C1067,'Policy Characteristics'!$C:$C,0)))</f>
        <v>Fuel Taxes</v>
      </c>
      <c r="C1067" s="366" t="str">
        <f t="shared" si="54"/>
        <v>Additional Fuel Tax Rate by Fuel</v>
      </c>
      <c r="D1067" s="9" t="s">
        <v>49</v>
      </c>
      <c r="E1067" s="9"/>
      <c r="F1067" s="9" t="s">
        <v>92</v>
      </c>
      <c r="G1067" s="55"/>
      <c r="H1067" s="54">
        <v>738</v>
      </c>
      <c r="I1067" s="9" t="s">
        <v>46</v>
      </c>
      <c r="J1067" s="360" t="str">
        <f>IF(ISBLANK(INDEX('Policy Characteristics'!D:D,MATCH($C1067,'Policy Characteristics'!$C:$C,0))),"",INDEX('Policy Characteristics'!D:D,MATCH($C1067,'Policy Characteristics'!$C:$C,0)))</f>
        <v>Fuel Taxes</v>
      </c>
      <c r="K1067" s="358" t="str">
        <f>IF(ISBLANK(INDEX('Policy Characteristics'!E:E,MATCH($C1067,'Policy Characteristics'!$C:$C,0))),"",INDEX('Policy Characteristics'!E:E,MATCH($C1067,'Policy Characteristics'!$C:$C,0)))</f>
        <v>cross fuel tax</v>
      </c>
      <c r="L1067" s="380">
        <f>IF(ISBLANK(INDEX('Policy Characteristics'!F:F,MATCH($C1067,'Policy Characteristics'!$C:$C,0))),"",INDEX('Policy Characteristics'!F:F,MATCH($C1067,'Policy Characteristics'!$C:$C,0)))</f>
        <v>0</v>
      </c>
      <c r="M1067" s="380">
        <f>IF(ISBLANK(INDEX('Policy Characteristics'!G:G,MATCH($C1067,'Policy Characteristics'!$C:$C,0))),"",INDEX('Policy Characteristics'!G:G,MATCH($C1067,'Policy Characteristics'!$C:$C,0)))</f>
        <v>0.2</v>
      </c>
      <c r="N1067" s="380">
        <f>IF(ISBLANK(INDEX('Policy Characteristics'!H:H,MATCH($C1067,'Policy Characteristics'!$C:$C,0))),"",INDEX('Policy Characteristics'!H:H,MATCH($C1067,'Policy Characteristics'!$C:$C,0)))</f>
        <v>5.0000000000000001E-3</v>
      </c>
      <c r="O1067" s="358" t="str">
        <f>IF(ISBLANK(INDEX('Policy Characteristics'!I:I,MATCH($C1067,'Policy Characteristics'!$C:$C,0))),"",INDEX('Policy Characteristics'!I:I,MATCH($C1067,'Policy Characteristics'!$C:$C,0)))</f>
        <v>% of BAU price</v>
      </c>
      <c r="P1067" s="358" t="str">
        <f>IF(ISBLANK(INDEX('Policy Characteristics'!J:J,MATCH($C1067,'Policy Characteristics'!$C:$C,0))),"",INDEX('Policy Characteristics'!J:J,MATCH($C1067,'Policy Characteristics'!$C:$C,0)))</f>
        <v>**Description:** This policy increases the tax rate for the selected fuel type(s).  It is expressed as a percentage of the BAU Scenario price, which includes sales and excise taxes. // **Guidance for setting values:** In 2012, the national average sales tax rate was 6.8% and the national average tax rate on gasoline was 14%.</v>
      </c>
      <c r="Q1067" s="358" t="str">
        <f>IF(ISBLANK(INDEX('Policy Characteristics'!K:K,MATCH($C1067,'Policy Characteristics'!$C:$C,0))),"",INDEX('Policy Characteristics'!K:K,MATCH($C1067,'Policy Characteristics'!$C:$C,0)))</f>
        <v>fuels.html#fuel-taxes</v>
      </c>
      <c r="R1067" s="358" t="str">
        <f>IF(ISBLANK(INDEX('Policy Characteristics'!L:L,MATCH($C1067,'Policy Characteristics'!$C:$C,0))),"",INDEX('Policy Characteristics'!L:L,MATCH($C1067,'Policy Characteristics'!$C:$C,0)))</f>
        <v>fuel-taxes.html</v>
      </c>
    </row>
    <row r="1068" spans="1:18" s="5" customFormat="1" x14ac:dyDescent="0.35">
      <c r="A1068" s="358" t="str">
        <f>IF(ISBLANK(INDEX('Policy Characteristics'!A:A,MATCH($C1068,'Policy Characteristics'!$C:$C,0))),"",INDEX('Policy Characteristics'!A:A,MATCH($C1068,'Policy Characteristics'!$C:$C,0)))</f>
        <v>Cross-Sector</v>
      </c>
      <c r="B1068" s="358" t="str">
        <f>IF(ISBLANK(INDEX('Policy Characteristics'!B:B,MATCH($C1068,'Policy Characteristics'!$C:$C,0))),"",INDEX('Policy Characteristics'!B:B,MATCH($C1068,'Policy Characteristics'!$C:$C,0)))</f>
        <v>Fuel Taxes</v>
      </c>
      <c r="C1068" s="366" t="str">
        <f t="shared" si="54"/>
        <v>Additional Fuel Tax Rate by Fuel</v>
      </c>
      <c r="D1068" s="9" t="s">
        <v>53</v>
      </c>
      <c r="E1068" s="9"/>
      <c r="F1068" s="9" t="s">
        <v>96</v>
      </c>
      <c r="G1068" s="55"/>
      <c r="H1068" s="54">
        <v>739</v>
      </c>
      <c r="I1068" s="9" t="s">
        <v>46</v>
      </c>
      <c r="J1068" s="360" t="str">
        <f>IF(ISBLANK(INDEX('Policy Characteristics'!D:D,MATCH($C1068,'Policy Characteristics'!$C:$C,0))),"",INDEX('Policy Characteristics'!D:D,MATCH($C1068,'Policy Characteristics'!$C:$C,0)))</f>
        <v>Fuel Taxes</v>
      </c>
      <c r="K1068" s="358" t="str">
        <f>IF(ISBLANK(INDEX('Policy Characteristics'!E:E,MATCH($C1068,'Policy Characteristics'!$C:$C,0))),"",INDEX('Policy Characteristics'!E:E,MATCH($C1068,'Policy Characteristics'!$C:$C,0)))</f>
        <v>cross fuel tax</v>
      </c>
      <c r="L1068" s="380">
        <f>IF(ISBLANK(INDEX('Policy Characteristics'!F:F,MATCH($C1068,'Policy Characteristics'!$C:$C,0))),"",INDEX('Policy Characteristics'!F:F,MATCH($C1068,'Policy Characteristics'!$C:$C,0)))</f>
        <v>0</v>
      </c>
      <c r="M1068" s="380">
        <f>IF(ISBLANK(INDEX('Policy Characteristics'!G:G,MATCH($C1068,'Policy Characteristics'!$C:$C,0))),"",INDEX('Policy Characteristics'!G:G,MATCH($C1068,'Policy Characteristics'!$C:$C,0)))</f>
        <v>0.2</v>
      </c>
      <c r="N1068" s="380">
        <f>IF(ISBLANK(INDEX('Policy Characteristics'!H:H,MATCH($C1068,'Policy Characteristics'!$C:$C,0))),"",INDEX('Policy Characteristics'!H:H,MATCH($C1068,'Policy Characteristics'!$C:$C,0)))</f>
        <v>5.0000000000000001E-3</v>
      </c>
      <c r="O1068" s="358" t="str">
        <f>IF(ISBLANK(INDEX('Policy Characteristics'!I:I,MATCH($C1068,'Policy Characteristics'!$C:$C,0))),"",INDEX('Policy Characteristics'!I:I,MATCH($C1068,'Policy Characteristics'!$C:$C,0)))</f>
        <v>% of BAU price</v>
      </c>
      <c r="P1068" s="358" t="str">
        <f>IF(ISBLANK(INDEX('Policy Characteristics'!J:J,MATCH($C1068,'Policy Characteristics'!$C:$C,0))),"",INDEX('Policy Characteristics'!J:J,MATCH($C1068,'Policy Characteristics'!$C:$C,0)))</f>
        <v>**Description:** This policy increases the tax rate for the selected fuel type(s).  It is expressed as a percentage of the BAU Scenario price, which includes sales and excise taxes. // **Guidance for setting values:** In 2012, the national average sales tax rate was 6.8% and the national average tax rate on gasoline was 14%.</v>
      </c>
      <c r="Q1068" s="358" t="str">
        <f>IF(ISBLANK(INDEX('Policy Characteristics'!K:K,MATCH($C1068,'Policy Characteristics'!$C:$C,0))),"",INDEX('Policy Characteristics'!K:K,MATCH($C1068,'Policy Characteristics'!$C:$C,0)))</f>
        <v>fuels.html#fuel-taxes</v>
      </c>
      <c r="R1068" s="358" t="str">
        <f>IF(ISBLANK(INDEX('Policy Characteristics'!L:L,MATCH($C1068,'Policy Characteristics'!$C:$C,0))),"",INDEX('Policy Characteristics'!L:L,MATCH($C1068,'Policy Characteristics'!$C:$C,0)))</f>
        <v>fuel-taxes.html</v>
      </c>
    </row>
    <row r="1069" spans="1:18" s="5" customFormat="1" x14ac:dyDescent="0.35">
      <c r="A1069" s="358" t="str">
        <f>IF(ISBLANK(INDEX('Policy Characteristics'!A:A,MATCH($C1069,'Policy Characteristics'!$C:$C,0))),"",INDEX('Policy Characteristics'!A:A,MATCH($C1069,'Policy Characteristics'!$C:$C,0)))</f>
        <v>Cross-Sector</v>
      </c>
      <c r="B1069" s="358" t="str">
        <f>IF(ISBLANK(INDEX('Policy Characteristics'!B:B,MATCH($C1069,'Policy Characteristics'!$C:$C,0))),"",INDEX('Policy Characteristics'!B:B,MATCH($C1069,'Policy Characteristics'!$C:$C,0)))</f>
        <v>Fuel Taxes</v>
      </c>
      <c r="C1069" s="366" t="str">
        <f t="shared" si="54"/>
        <v>Additional Fuel Tax Rate by Fuel</v>
      </c>
      <c r="D1069" s="9" t="s">
        <v>55</v>
      </c>
      <c r="E1069" s="9"/>
      <c r="F1069" s="9" t="s">
        <v>99</v>
      </c>
      <c r="G1069" s="55"/>
      <c r="H1069" s="54">
        <v>81</v>
      </c>
      <c r="I1069" s="9" t="s">
        <v>45</v>
      </c>
      <c r="J1069" s="360" t="str">
        <f>IF(ISBLANK(INDEX('Policy Characteristics'!D:D,MATCH($C1069,'Policy Characteristics'!$C:$C,0))),"",INDEX('Policy Characteristics'!D:D,MATCH($C1069,'Policy Characteristics'!$C:$C,0)))</f>
        <v>Fuel Taxes</v>
      </c>
      <c r="K1069" s="358" t="str">
        <f>IF(ISBLANK(INDEX('Policy Characteristics'!E:E,MATCH($C1069,'Policy Characteristics'!$C:$C,0))),"",INDEX('Policy Characteristics'!E:E,MATCH($C1069,'Policy Characteristics'!$C:$C,0)))</f>
        <v>cross fuel tax</v>
      </c>
      <c r="L1069" s="380">
        <f>IF(ISBLANK(INDEX('Policy Characteristics'!F:F,MATCH($C1069,'Policy Characteristics'!$C:$C,0))),"",INDEX('Policy Characteristics'!F:F,MATCH($C1069,'Policy Characteristics'!$C:$C,0)))</f>
        <v>0</v>
      </c>
      <c r="M1069" s="380">
        <f>IF(ISBLANK(INDEX('Policy Characteristics'!G:G,MATCH($C1069,'Policy Characteristics'!$C:$C,0))),"",INDEX('Policy Characteristics'!G:G,MATCH($C1069,'Policy Characteristics'!$C:$C,0)))</f>
        <v>0.2</v>
      </c>
      <c r="N1069" s="380">
        <f>IF(ISBLANK(INDEX('Policy Characteristics'!H:H,MATCH($C1069,'Policy Characteristics'!$C:$C,0))),"",INDEX('Policy Characteristics'!H:H,MATCH($C1069,'Policy Characteristics'!$C:$C,0)))</f>
        <v>5.0000000000000001E-3</v>
      </c>
      <c r="O1069" s="358" t="str">
        <f>IF(ISBLANK(INDEX('Policy Characteristics'!I:I,MATCH($C1069,'Policy Characteristics'!$C:$C,0))),"",INDEX('Policy Characteristics'!I:I,MATCH($C1069,'Policy Characteristics'!$C:$C,0)))</f>
        <v>% of BAU price</v>
      </c>
      <c r="P1069" s="358" t="str">
        <f>IF(ISBLANK(INDEX('Policy Characteristics'!J:J,MATCH($C1069,'Policy Characteristics'!$C:$C,0))),"",INDEX('Policy Characteristics'!J:J,MATCH($C1069,'Policy Characteristics'!$C:$C,0)))</f>
        <v>**Description:** This policy increases the tax rate for the selected fuel type(s).  It is expressed as a percentage of the BAU Scenario price, which includes sales and excise taxes. // **Guidance for setting values:** In 2012, the national average sales tax rate was 6.8% and the national average tax rate on gasoline was 14%.</v>
      </c>
      <c r="Q1069" s="358" t="str">
        <f>IF(ISBLANK(INDEX('Policy Characteristics'!K:K,MATCH($C1069,'Policy Characteristics'!$C:$C,0))),"",INDEX('Policy Characteristics'!K:K,MATCH($C1069,'Policy Characteristics'!$C:$C,0)))</f>
        <v>fuels.html#fuel-taxes</v>
      </c>
      <c r="R1069" s="358" t="str">
        <f>IF(ISBLANK(INDEX('Policy Characteristics'!L:L,MATCH($C1069,'Policy Characteristics'!$C:$C,0))),"",INDEX('Policy Characteristics'!L:L,MATCH($C1069,'Policy Characteristics'!$C:$C,0)))</f>
        <v>fuel-taxes.html</v>
      </c>
    </row>
    <row r="1070" spans="1:18" s="5" customFormat="1" x14ac:dyDescent="0.35">
      <c r="A1070" s="358" t="str">
        <f>IF(ISBLANK(INDEX('Policy Characteristics'!A:A,MATCH($C1070,'Policy Characteristics'!$C:$C,0))),"",INDEX('Policy Characteristics'!A:A,MATCH($C1070,'Policy Characteristics'!$C:$C,0)))</f>
        <v>Cross-Sector</v>
      </c>
      <c r="B1070" s="358" t="str">
        <f>IF(ISBLANK(INDEX('Policy Characteristics'!B:B,MATCH($C1070,'Policy Characteristics'!$C:$C,0))),"",INDEX('Policy Characteristics'!B:B,MATCH($C1070,'Policy Characteristics'!$C:$C,0)))</f>
        <v>Fuel Taxes</v>
      </c>
      <c r="C1070" s="366" t="str">
        <f t="shared" si="54"/>
        <v>Additional Fuel Tax Rate by Fuel</v>
      </c>
      <c r="D1070" s="9" t="s">
        <v>56</v>
      </c>
      <c r="E1070" s="9"/>
      <c r="F1070" s="9" t="s">
        <v>100</v>
      </c>
      <c r="G1070" s="55"/>
      <c r="H1070" s="54">
        <v>82</v>
      </c>
      <c r="I1070" s="9" t="s">
        <v>45</v>
      </c>
      <c r="J1070" s="360" t="str">
        <f>IF(ISBLANK(INDEX('Policy Characteristics'!D:D,MATCH($C1070,'Policy Characteristics'!$C:$C,0))),"",INDEX('Policy Characteristics'!D:D,MATCH($C1070,'Policy Characteristics'!$C:$C,0)))</f>
        <v>Fuel Taxes</v>
      </c>
      <c r="K1070" s="358" t="str">
        <f>IF(ISBLANK(INDEX('Policy Characteristics'!E:E,MATCH($C1070,'Policy Characteristics'!$C:$C,0))),"",INDEX('Policy Characteristics'!E:E,MATCH($C1070,'Policy Characteristics'!$C:$C,0)))</f>
        <v>cross fuel tax</v>
      </c>
      <c r="L1070" s="380">
        <f>IF(ISBLANK(INDEX('Policy Characteristics'!F:F,MATCH($C1070,'Policy Characteristics'!$C:$C,0))),"",INDEX('Policy Characteristics'!F:F,MATCH($C1070,'Policy Characteristics'!$C:$C,0)))</f>
        <v>0</v>
      </c>
      <c r="M1070" s="380">
        <f>IF(ISBLANK(INDEX('Policy Characteristics'!G:G,MATCH($C1070,'Policy Characteristics'!$C:$C,0))),"",INDEX('Policy Characteristics'!G:G,MATCH($C1070,'Policy Characteristics'!$C:$C,0)))</f>
        <v>0.2</v>
      </c>
      <c r="N1070" s="380">
        <f>IF(ISBLANK(INDEX('Policy Characteristics'!H:H,MATCH($C1070,'Policy Characteristics'!$C:$C,0))),"",INDEX('Policy Characteristics'!H:H,MATCH($C1070,'Policy Characteristics'!$C:$C,0)))</f>
        <v>5.0000000000000001E-3</v>
      </c>
      <c r="O1070" s="358" t="str">
        <f>IF(ISBLANK(INDEX('Policy Characteristics'!I:I,MATCH($C1070,'Policy Characteristics'!$C:$C,0))),"",INDEX('Policy Characteristics'!I:I,MATCH($C1070,'Policy Characteristics'!$C:$C,0)))</f>
        <v>% of BAU price</v>
      </c>
      <c r="P1070" s="358" t="str">
        <f>IF(ISBLANK(INDEX('Policy Characteristics'!J:J,MATCH($C1070,'Policy Characteristics'!$C:$C,0))),"",INDEX('Policy Characteristics'!J:J,MATCH($C1070,'Policy Characteristics'!$C:$C,0)))</f>
        <v>**Description:** This policy increases the tax rate for the selected fuel type(s).  It is expressed as a percentage of the BAU Scenario price, which includes sales and excise taxes. // **Guidance for setting values:** In 2012, the national average sales tax rate was 6.8% and the national average tax rate on gasoline was 14%.</v>
      </c>
      <c r="Q1070" s="358" t="str">
        <f>IF(ISBLANK(INDEX('Policy Characteristics'!K:K,MATCH($C1070,'Policy Characteristics'!$C:$C,0))),"",INDEX('Policy Characteristics'!K:K,MATCH($C1070,'Policy Characteristics'!$C:$C,0)))</f>
        <v>fuels.html#fuel-taxes</v>
      </c>
      <c r="R1070" s="358" t="str">
        <f>IF(ISBLANK(INDEX('Policy Characteristics'!L:L,MATCH($C1070,'Policy Characteristics'!$C:$C,0))),"",INDEX('Policy Characteristics'!L:L,MATCH($C1070,'Policy Characteristics'!$C:$C,0)))</f>
        <v>fuel-taxes.html</v>
      </c>
    </row>
    <row r="1071" spans="1:18" s="5" customFormat="1" x14ac:dyDescent="0.35">
      <c r="A1071" s="358" t="str">
        <f>IF(ISBLANK(INDEX('Policy Characteristics'!A:A,MATCH($C1071,'Policy Characteristics'!$C:$C,0))),"",INDEX('Policy Characteristics'!A:A,MATCH($C1071,'Policy Characteristics'!$C:$C,0)))</f>
        <v>Cross-Sector</v>
      </c>
      <c r="B1071" s="358" t="str">
        <f>IF(ISBLANK(INDEX('Policy Characteristics'!B:B,MATCH($C1071,'Policy Characteristics'!$C:$C,0))),"",INDEX('Policy Characteristics'!B:B,MATCH($C1071,'Policy Characteristics'!$C:$C,0)))</f>
        <v>Fuel Taxes</v>
      </c>
      <c r="C1071" s="366" t="str">
        <f t="shared" si="54"/>
        <v>Additional Fuel Tax Rate by Fuel</v>
      </c>
      <c r="D1071" s="9" t="s">
        <v>57</v>
      </c>
      <c r="E1071" s="9"/>
      <c r="F1071" s="9" t="s">
        <v>101</v>
      </c>
      <c r="G1071" s="55"/>
      <c r="H1071" s="54">
        <v>740</v>
      </c>
      <c r="I1071" s="9" t="s">
        <v>46</v>
      </c>
      <c r="J1071" s="360" t="str">
        <f>IF(ISBLANK(INDEX('Policy Characteristics'!D:D,MATCH($C1071,'Policy Characteristics'!$C:$C,0))),"",INDEX('Policy Characteristics'!D:D,MATCH($C1071,'Policy Characteristics'!$C:$C,0)))</f>
        <v>Fuel Taxes</v>
      </c>
      <c r="K1071" s="358" t="str">
        <f>IF(ISBLANK(INDEX('Policy Characteristics'!E:E,MATCH($C1071,'Policy Characteristics'!$C:$C,0))),"",INDEX('Policy Characteristics'!E:E,MATCH($C1071,'Policy Characteristics'!$C:$C,0)))</f>
        <v>cross fuel tax</v>
      </c>
      <c r="L1071" s="380">
        <f>IF(ISBLANK(INDEX('Policy Characteristics'!F:F,MATCH($C1071,'Policy Characteristics'!$C:$C,0))),"",INDEX('Policy Characteristics'!F:F,MATCH($C1071,'Policy Characteristics'!$C:$C,0)))</f>
        <v>0</v>
      </c>
      <c r="M1071" s="380">
        <f>IF(ISBLANK(INDEX('Policy Characteristics'!G:G,MATCH($C1071,'Policy Characteristics'!$C:$C,0))),"",INDEX('Policy Characteristics'!G:G,MATCH($C1071,'Policy Characteristics'!$C:$C,0)))</f>
        <v>0.2</v>
      </c>
      <c r="N1071" s="380">
        <f>IF(ISBLANK(INDEX('Policy Characteristics'!H:H,MATCH($C1071,'Policy Characteristics'!$C:$C,0))),"",INDEX('Policy Characteristics'!H:H,MATCH($C1071,'Policy Characteristics'!$C:$C,0)))</f>
        <v>5.0000000000000001E-3</v>
      </c>
      <c r="O1071" s="358" t="str">
        <f>IF(ISBLANK(INDEX('Policy Characteristics'!I:I,MATCH($C1071,'Policy Characteristics'!$C:$C,0))),"",INDEX('Policy Characteristics'!I:I,MATCH($C1071,'Policy Characteristics'!$C:$C,0)))</f>
        <v>% of BAU price</v>
      </c>
      <c r="P1071" s="358" t="str">
        <f>IF(ISBLANK(INDEX('Policy Characteristics'!J:J,MATCH($C1071,'Policy Characteristics'!$C:$C,0))),"",INDEX('Policy Characteristics'!J:J,MATCH($C1071,'Policy Characteristics'!$C:$C,0)))</f>
        <v>**Description:** This policy increases the tax rate for the selected fuel type(s).  It is expressed as a percentage of the BAU Scenario price, which includes sales and excise taxes. // **Guidance for setting values:** In 2012, the national average sales tax rate was 6.8% and the national average tax rate on gasoline was 14%.</v>
      </c>
      <c r="Q1071" s="358" t="str">
        <f>IF(ISBLANK(INDEX('Policy Characteristics'!K:K,MATCH($C1071,'Policy Characteristics'!$C:$C,0))),"",INDEX('Policy Characteristics'!K:K,MATCH($C1071,'Policy Characteristics'!$C:$C,0)))</f>
        <v>fuels.html#fuel-taxes</v>
      </c>
      <c r="R1071" s="358" t="str">
        <f>IF(ISBLANK(INDEX('Policy Characteristics'!L:L,MATCH($C1071,'Policy Characteristics'!$C:$C,0))),"",INDEX('Policy Characteristics'!L:L,MATCH($C1071,'Policy Characteristics'!$C:$C,0)))</f>
        <v>fuel-taxes.html</v>
      </c>
    </row>
    <row r="1072" spans="1:18" s="5" customFormat="1" x14ac:dyDescent="0.35">
      <c r="A1072" s="358" t="str">
        <f>IF(ISBLANK(INDEX('Policy Characteristics'!A:A,MATCH($C1072,'Policy Characteristics'!$C:$C,0))),"",INDEX('Policy Characteristics'!A:A,MATCH($C1072,'Policy Characteristics'!$C:$C,0)))</f>
        <v>Cross-Sector</v>
      </c>
      <c r="B1072" s="358" t="str">
        <f>IF(ISBLANK(INDEX('Policy Characteristics'!B:B,MATCH($C1072,'Policy Characteristics'!$C:$C,0))),"",INDEX('Policy Characteristics'!B:B,MATCH($C1072,'Policy Characteristics'!$C:$C,0)))</f>
        <v>Fuel Taxes</v>
      </c>
      <c r="C1072" s="366" t="str">
        <f t="shared" si="54"/>
        <v>Additional Fuel Tax Rate by Fuel</v>
      </c>
      <c r="D1072" s="9" t="s">
        <v>58</v>
      </c>
      <c r="E1072" s="9"/>
      <c r="F1072" s="9" t="s">
        <v>102</v>
      </c>
      <c r="G1072" s="55"/>
      <c r="H1072" s="54">
        <v>741</v>
      </c>
      <c r="I1072" s="9" t="s">
        <v>46</v>
      </c>
      <c r="J1072" s="360" t="str">
        <f>IF(ISBLANK(INDEX('Policy Characteristics'!D:D,MATCH($C1072,'Policy Characteristics'!$C:$C,0))),"",INDEX('Policy Characteristics'!D:D,MATCH($C1072,'Policy Characteristics'!$C:$C,0)))</f>
        <v>Fuel Taxes</v>
      </c>
      <c r="K1072" s="358" t="str">
        <f>IF(ISBLANK(INDEX('Policy Characteristics'!E:E,MATCH($C1072,'Policy Characteristics'!$C:$C,0))),"",INDEX('Policy Characteristics'!E:E,MATCH($C1072,'Policy Characteristics'!$C:$C,0)))</f>
        <v>cross fuel tax</v>
      </c>
      <c r="L1072" s="380">
        <f>IF(ISBLANK(INDEX('Policy Characteristics'!F:F,MATCH($C1072,'Policy Characteristics'!$C:$C,0))),"",INDEX('Policy Characteristics'!F:F,MATCH($C1072,'Policy Characteristics'!$C:$C,0)))</f>
        <v>0</v>
      </c>
      <c r="M1072" s="380">
        <f>IF(ISBLANK(INDEX('Policy Characteristics'!G:G,MATCH($C1072,'Policy Characteristics'!$C:$C,0))),"",INDEX('Policy Characteristics'!G:G,MATCH($C1072,'Policy Characteristics'!$C:$C,0)))</f>
        <v>0.2</v>
      </c>
      <c r="N1072" s="380">
        <f>IF(ISBLANK(INDEX('Policy Characteristics'!H:H,MATCH($C1072,'Policy Characteristics'!$C:$C,0))),"",INDEX('Policy Characteristics'!H:H,MATCH($C1072,'Policy Characteristics'!$C:$C,0)))</f>
        <v>5.0000000000000001E-3</v>
      </c>
      <c r="O1072" s="358" t="str">
        <f>IF(ISBLANK(INDEX('Policy Characteristics'!I:I,MATCH($C1072,'Policy Characteristics'!$C:$C,0))),"",INDEX('Policy Characteristics'!I:I,MATCH($C1072,'Policy Characteristics'!$C:$C,0)))</f>
        <v>% of BAU price</v>
      </c>
      <c r="P1072" s="358" t="str">
        <f>IF(ISBLANK(INDEX('Policy Characteristics'!J:J,MATCH($C1072,'Policy Characteristics'!$C:$C,0))),"",INDEX('Policy Characteristics'!J:J,MATCH($C1072,'Policy Characteristics'!$C:$C,0)))</f>
        <v>**Description:** This policy increases the tax rate for the selected fuel type(s).  It is expressed as a percentage of the BAU Scenario price, which includes sales and excise taxes. // **Guidance for setting values:** In 2012, the national average sales tax rate was 6.8% and the national average tax rate on gasoline was 14%.</v>
      </c>
      <c r="Q1072" s="358" t="str">
        <f>IF(ISBLANK(INDEX('Policy Characteristics'!K:K,MATCH($C1072,'Policy Characteristics'!$C:$C,0))),"",INDEX('Policy Characteristics'!K:K,MATCH($C1072,'Policy Characteristics'!$C:$C,0)))</f>
        <v>fuels.html#fuel-taxes</v>
      </c>
      <c r="R1072" s="358" t="str">
        <f>IF(ISBLANK(INDEX('Policy Characteristics'!L:L,MATCH($C1072,'Policy Characteristics'!$C:$C,0))),"",INDEX('Policy Characteristics'!L:L,MATCH($C1072,'Policy Characteristics'!$C:$C,0)))</f>
        <v>fuel-taxes.html</v>
      </c>
    </row>
    <row r="1073" spans="1:18" x14ac:dyDescent="0.35">
      <c r="A1073" s="358" t="str">
        <f>IF(ISBLANK(INDEX('Policy Characteristics'!A:A,MATCH($C1073,'Policy Characteristics'!$C:$C,0))),"",INDEX('Policy Characteristics'!A:A,MATCH($C1073,'Policy Characteristics'!$C:$C,0)))</f>
        <v>Cross-Sector</v>
      </c>
      <c r="B1073" s="358" t="str">
        <f>IF(ISBLANK(INDEX('Policy Characteristics'!B:B,MATCH($C1073,'Policy Characteristics'!$C:$C,0))),"",INDEX('Policy Characteristics'!B:B,MATCH($C1073,'Policy Characteristics'!$C:$C,0)))</f>
        <v>Fuel Taxes</v>
      </c>
      <c r="C1073" s="366" t="str">
        <f t="shared" si="54"/>
        <v>Additional Fuel Tax Rate by Fuel</v>
      </c>
      <c r="D1073" s="9" t="s">
        <v>2547</v>
      </c>
      <c r="E1073" s="9"/>
      <c r="F1073" s="9" t="s">
        <v>2548</v>
      </c>
      <c r="G1073" s="55"/>
      <c r="H1073" s="54">
        <v>742</v>
      </c>
      <c r="I1073" s="9" t="s">
        <v>46</v>
      </c>
      <c r="J1073" s="360" t="str">
        <f>IF(ISBLANK(INDEX('Policy Characteristics'!D:D,MATCH($C1073,'Policy Characteristics'!$C:$C,0))),"",INDEX('Policy Characteristics'!D:D,MATCH($C1073,'Policy Characteristics'!$C:$C,0)))</f>
        <v>Fuel Taxes</v>
      </c>
      <c r="K1073" s="358" t="str">
        <f>IF(ISBLANK(INDEX('Policy Characteristics'!E:E,MATCH($C1073,'Policy Characteristics'!$C:$C,0))),"",INDEX('Policy Characteristics'!E:E,MATCH($C1073,'Policy Characteristics'!$C:$C,0)))</f>
        <v>cross fuel tax</v>
      </c>
      <c r="L1073" s="380">
        <f>IF(ISBLANK(INDEX('Policy Characteristics'!F:F,MATCH($C1073,'Policy Characteristics'!$C:$C,0))),"",INDEX('Policy Characteristics'!F:F,MATCH($C1073,'Policy Characteristics'!$C:$C,0)))</f>
        <v>0</v>
      </c>
      <c r="M1073" s="380">
        <f>IF(ISBLANK(INDEX('Policy Characteristics'!G:G,MATCH($C1073,'Policy Characteristics'!$C:$C,0))),"",INDEX('Policy Characteristics'!G:G,MATCH($C1073,'Policy Characteristics'!$C:$C,0)))</f>
        <v>0.2</v>
      </c>
      <c r="N1073" s="380">
        <f>IF(ISBLANK(INDEX('Policy Characteristics'!H:H,MATCH($C1073,'Policy Characteristics'!$C:$C,0))),"",INDEX('Policy Characteristics'!H:H,MATCH($C1073,'Policy Characteristics'!$C:$C,0)))</f>
        <v>5.0000000000000001E-3</v>
      </c>
      <c r="O1073" s="358" t="str">
        <f>IF(ISBLANK(INDEX('Policy Characteristics'!I:I,MATCH($C1073,'Policy Characteristics'!$C:$C,0))),"",INDEX('Policy Characteristics'!I:I,MATCH($C1073,'Policy Characteristics'!$C:$C,0)))</f>
        <v>% of BAU price</v>
      </c>
      <c r="P1073" s="358" t="str">
        <f>IF(ISBLANK(INDEX('Policy Characteristics'!J:J,MATCH($C1073,'Policy Characteristics'!$C:$C,0))),"",INDEX('Policy Characteristics'!J:J,MATCH($C1073,'Policy Characteristics'!$C:$C,0)))</f>
        <v>**Description:** This policy increases the tax rate for the selected fuel type(s).  It is expressed as a percentage of the BAU Scenario price, which includes sales and excise taxes. // **Guidance for setting values:** In 2012, the national average sales tax rate was 6.8% and the national average tax rate on gasoline was 14%.</v>
      </c>
      <c r="Q1073" s="358" t="str">
        <f>IF(ISBLANK(INDEX('Policy Characteristics'!K:K,MATCH($C1073,'Policy Characteristics'!$C:$C,0))),"",INDEX('Policy Characteristics'!K:K,MATCH($C1073,'Policy Characteristics'!$C:$C,0)))</f>
        <v>fuels.html#fuel-taxes</v>
      </c>
      <c r="R1073" s="358" t="str">
        <f>IF(ISBLANK(INDEX('Policy Characteristics'!L:L,MATCH($C1073,'Policy Characteristics'!$C:$C,0))),"",INDEX('Policy Characteristics'!L:L,MATCH($C1073,'Policy Characteristics'!$C:$C,0)))</f>
        <v>fuel-taxes.html</v>
      </c>
    </row>
    <row r="1074" spans="1:18" x14ac:dyDescent="0.35">
      <c r="A1074" s="358" t="str">
        <f>IF(ISBLANK(INDEX('Policy Characteristics'!A:A,MATCH($C1074,'Policy Characteristics'!$C:$C,0))),"",INDEX('Policy Characteristics'!A:A,MATCH($C1074,'Policy Characteristics'!$C:$C,0)))</f>
        <v>Cross-Sector</v>
      </c>
      <c r="B1074" s="358" t="str">
        <f>IF(ISBLANK(INDEX('Policy Characteristics'!B:B,MATCH($C1074,'Policy Characteristics'!$C:$C,0))),"",INDEX('Policy Characteristics'!B:B,MATCH($C1074,'Policy Characteristics'!$C:$C,0)))</f>
        <v>Fuel Taxes</v>
      </c>
      <c r="C1074" s="366" t="str">
        <f t="shared" si="54"/>
        <v>Additional Fuel Tax Rate by Fuel</v>
      </c>
      <c r="D1074" s="9" t="s">
        <v>77</v>
      </c>
      <c r="E1074" s="9"/>
      <c r="F1074" s="9" t="s">
        <v>103</v>
      </c>
      <c r="G1074" s="55"/>
      <c r="H1074" s="54">
        <v>743</v>
      </c>
      <c r="I1074" s="9" t="s">
        <v>46</v>
      </c>
      <c r="J1074" s="360" t="str">
        <f>IF(ISBLANK(INDEX('Policy Characteristics'!D:D,MATCH($C1074,'Policy Characteristics'!$C:$C,0))),"",INDEX('Policy Characteristics'!D:D,MATCH($C1074,'Policy Characteristics'!$C:$C,0)))</f>
        <v>Fuel Taxes</v>
      </c>
      <c r="K1074" s="358" t="str">
        <f>IF(ISBLANK(INDEX('Policy Characteristics'!E:E,MATCH($C1074,'Policy Characteristics'!$C:$C,0))),"",INDEX('Policy Characteristics'!E:E,MATCH($C1074,'Policy Characteristics'!$C:$C,0)))</f>
        <v>cross fuel tax</v>
      </c>
      <c r="L1074" s="380">
        <f>IF(ISBLANK(INDEX('Policy Characteristics'!F:F,MATCH($C1074,'Policy Characteristics'!$C:$C,0))),"",INDEX('Policy Characteristics'!F:F,MATCH($C1074,'Policy Characteristics'!$C:$C,0)))</f>
        <v>0</v>
      </c>
      <c r="M1074" s="380">
        <f>IF(ISBLANK(INDEX('Policy Characteristics'!G:G,MATCH($C1074,'Policy Characteristics'!$C:$C,0))),"",INDEX('Policy Characteristics'!G:G,MATCH($C1074,'Policy Characteristics'!$C:$C,0)))</f>
        <v>0.2</v>
      </c>
      <c r="N1074" s="380">
        <f>IF(ISBLANK(INDEX('Policy Characteristics'!H:H,MATCH($C1074,'Policy Characteristics'!$C:$C,0))),"",INDEX('Policy Characteristics'!H:H,MATCH($C1074,'Policy Characteristics'!$C:$C,0)))</f>
        <v>5.0000000000000001E-3</v>
      </c>
      <c r="O1074" s="358" t="str">
        <f>IF(ISBLANK(INDEX('Policy Characteristics'!I:I,MATCH($C1074,'Policy Characteristics'!$C:$C,0))),"",INDEX('Policy Characteristics'!I:I,MATCH($C1074,'Policy Characteristics'!$C:$C,0)))</f>
        <v>% of BAU price</v>
      </c>
      <c r="P1074" s="358" t="str">
        <f>IF(ISBLANK(INDEX('Policy Characteristics'!J:J,MATCH($C1074,'Policy Characteristics'!$C:$C,0))),"",INDEX('Policy Characteristics'!J:J,MATCH($C1074,'Policy Characteristics'!$C:$C,0)))</f>
        <v>**Description:** This policy increases the tax rate for the selected fuel type(s).  It is expressed as a percentage of the BAU Scenario price, which includes sales and excise taxes. // **Guidance for setting values:** In 2012, the national average sales tax rate was 6.8% and the national average tax rate on gasoline was 14%.</v>
      </c>
      <c r="Q1074" s="358" t="str">
        <f>IF(ISBLANK(INDEX('Policy Characteristics'!K:K,MATCH($C1074,'Policy Characteristics'!$C:$C,0))),"",INDEX('Policy Characteristics'!K:K,MATCH($C1074,'Policy Characteristics'!$C:$C,0)))</f>
        <v>fuels.html#fuel-taxes</v>
      </c>
      <c r="R1074" s="358" t="str">
        <f>IF(ISBLANK(INDEX('Policy Characteristics'!L:L,MATCH($C1074,'Policy Characteristics'!$C:$C,0))),"",INDEX('Policy Characteristics'!L:L,MATCH($C1074,'Policy Characteristics'!$C:$C,0)))</f>
        <v>fuel-taxes.html</v>
      </c>
    </row>
    <row r="1075" spans="1:18" x14ac:dyDescent="0.35">
      <c r="A1075" s="358" t="str">
        <f>IF(ISBLANK(INDEX('Policy Characteristics'!A:A,MATCH($C1075,'Policy Characteristics'!$C:$C,0))),"",INDEX('Policy Characteristics'!A:A,MATCH($C1075,'Policy Characteristics'!$C:$C,0)))</f>
        <v>Cross-Sector</v>
      </c>
      <c r="B1075" s="358" t="str">
        <f>IF(ISBLANK(INDEX('Policy Characteristics'!B:B,MATCH($C1075,'Policy Characteristics'!$C:$C,0))),"",INDEX('Policy Characteristics'!B:B,MATCH($C1075,'Policy Characteristics'!$C:$C,0)))</f>
        <v>Fuel Taxes</v>
      </c>
      <c r="C1075" s="366" t="str">
        <f t="shared" si="54"/>
        <v>Additional Fuel Tax Rate by Fuel</v>
      </c>
      <c r="D1075" s="9" t="s">
        <v>472</v>
      </c>
      <c r="E1075" s="9"/>
      <c r="F1075" s="9" t="s">
        <v>473</v>
      </c>
      <c r="G1075" s="55"/>
      <c r="H1075" s="54">
        <v>744</v>
      </c>
      <c r="I1075" s="9" t="s">
        <v>46</v>
      </c>
      <c r="J1075" s="360" t="str">
        <f>IF(ISBLANK(INDEX('Policy Characteristics'!D:D,MATCH($C1075,'Policy Characteristics'!$C:$C,0))),"",INDEX('Policy Characteristics'!D:D,MATCH($C1075,'Policy Characteristics'!$C:$C,0)))</f>
        <v>Fuel Taxes</v>
      </c>
      <c r="K1075" s="358" t="str">
        <f>IF(ISBLANK(INDEX('Policy Characteristics'!E:E,MATCH($C1075,'Policy Characteristics'!$C:$C,0))),"",INDEX('Policy Characteristics'!E:E,MATCH($C1075,'Policy Characteristics'!$C:$C,0)))</f>
        <v>cross fuel tax</v>
      </c>
      <c r="L1075" s="380">
        <f>IF(ISBLANK(INDEX('Policy Characteristics'!F:F,MATCH($C1075,'Policy Characteristics'!$C:$C,0))),"",INDEX('Policy Characteristics'!F:F,MATCH($C1075,'Policy Characteristics'!$C:$C,0)))</f>
        <v>0</v>
      </c>
      <c r="M1075" s="380">
        <f>IF(ISBLANK(INDEX('Policy Characteristics'!G:G,MATCH($C1075,'Policy Characteristics'!$C:$C,0))),"",INDEX('Policy Characteristics'!G:G,MATCH($C1075,'Policy Characteristics'!$C:$C,0)))</f>
        <v>0.2</v>
      </c>
      <c r="N1075" s="380">
        <f>IF(ISBLANK(INDEX('Policy Characteristics'!H:H,MATCH($C1075,'Policy Characteristics'!$C:$C,0))),"",INDEX('Policy Characteristics'!H:H,MATCH($C1075,'Policy Characteristics'!$C:$C,0)))</f>
        <v>5.0000000000000001E-3</v>
      </c>
      <c r="O1075" s="358" t="str">
        <f>IF(ISBLANK(INDEX('Policy Characteristics'!I:I,MATCH($C1075,'Policy Characteristics'!$C:$C,0))),"",INDEX('Policy Characteristics'!I:I,MATCH($C1075,'Policy Characteristics'!$C:$C,0)))</f>
        <v>% of BAU price</v>
      </c>
      <c r="P1075" s="358" t="str">
        <f>IF(ISBLANK(INDEX('Policy Characteristics'!J:J,MATCH($C1075,'Policy Characteristics'!$C:$C,0))),"",INDEX('Policy Characteristics'!J:J,MATCH($C1075,'Policy Characteristics'!$C:$C,0)))</f>
        <v>**Description:** This policy increases the tax rate for the selected fuel type(s).  It is expressed as a percentage of the BAU Scenario price, which includes sales and excise taxes. // **Guidance for setting values:** In 2012, the national average sales tax rate was 6.8% and the national average tax rate on gasoline was 14%.</v>
      </c>
      <c r="Q1075" s="358" t="str">
        <f>IF(ISBLANK(INDEX('Policy Characteristics'!K:K,MATCH($C1075,'Policy Characteristics'!$C:$C,0))),"",INDEX('Policy Characteristics'!K:K,MATCH($C1075,'Policy Characteristics'!$C:$C,0)))</f>
        <v>fuels.html#fuel-taxes</v>
      </c>
      <c r="R1075" s="358" t="str">
        <f>IF(ISBLANK(INDEX('Policy Characteristics'!L:L,MATCH($C1075,'Policy Characteristics'!$C:$C,0))),"",INDEX('Policy Characteristics'!L:L,MATCH($C1075,'Policy Characteristics'!$C:$C,0)))</f>
        <v>fuel-taxes.html</v>
      </c>
    </row>
    <row r="1076" spans="1:18" x14ac:dyDescent="0.35">
      <c r="A1076" s="358" t="str">
        <f>IF(ISBLANK(INDEX('Policy Characteristics'!A:A,MATCH($C1076,'Policy Characteristics'!$C:$C,0))),"",INDEX('Policy Characteristics'!A:A,MATCH($C1076,'Policy Characteristics'!$C:$C,0)))</f>
        <v>Cross-Sector</v>
      </c>
      <c r="B1076" s="358" t="str">
        <f>IF(ISBLANK(INDEX('Policy Characteristics'!B:B,MATCH($C1076,'Policy Characteristics'!$C:$C,0))),"",INDEX('Policy Characteristics'!B:B,MATCH($C1076,'Policy Characteristics'!$C:$C,0)))</f>
        <v>Fuel Taxes</v>
      </c>
      <c r="C1076" s="366" t="str">
        <f t="shared" si="54"/>
        <v>Additional Fuel Tax Rate by Fuel</v>
      </c>
      <c r="D1076" s="9" t="s">
        <v>2539</v>
      </c>
      <c r="E1076" s="9"/>
      <c r="F1076" s="9" t="s">
        <v>2543</v>
      </c>
      <c r="G1076" s="55"/>
      <c r="H1076" s="54">
        <v>745</v>
      </c>
      <c r="I1076" s="9" t="s">
        <v>46</v>
      </c>
      <c r="J1076" s="360" t="str">
        <f>IF(ISBLANK(INDEX('Policy Characteristics'!D:D,MATCH($C1076,'Policy Characteristics'!$C:$C,0))),"",INDEX('Policy Characteristics'!D:D,MATCH($C1076,'Policy Characteristics'!$C:$C,0)))</f>
        <v>Fuel Taxes</v>
      </c>
      <c r="K1076" s="358" t="str">
        <f>IF(ISBLANK(INDEX('Policy Characteristics'!E:E,MATCH($C1076,'Policy Characteristics'!$C:$C,0))),"",INDEX('Policy Characteristics'!E:E,MATCH($C1076,'Policy Characteristics'!$C:$C,0)))</f>
        <v>cross fuel tax</v>
      </c>
      <c r="L1076" s="380">
        <f>IF(ISBLANK(INDEX('Policy Characteristics'!F:F,MATCH($C1076,'Policy Characteristics'!$C:$C,0))),"",INDEX('Policy Characteristics'!F:F,MATCH($C1076,'Policy Characteristics'!$C:$C,0)))</f>
        <v>0</v>
      </c>
      <c r="M1076" s="380">
        <f>IF(ISBLANK(INDEX('Policy Characteristics'!G:G,MATCH($C1076,'Policy Characteristics'!$C:$C,0))),"",INDEX('Policy Characteristics'!G:G,MATCH($C1076,'Policy Characteristics'!$C:$C,0)))</f>
        <v>0.2</v>
      </c>
      <c r="N1076" s="380">
        <f>IF(ISBLANK(INDEX('Policy Characteristics'!H:H,MATCH($C1076,'Policy Characteristics'!$C:$C,0))),"",INDEX('Policy Characteristics'!H:H,MATCH($C1076,'Policy Characteristics'!$C:$C,0)))</f>
        <v>5.0000000000000001E-3</v>
      </c>
      <c r="O1076" s="358" t="str">
        <f>IF(ISBLANK(INDEX('Policy Characteristics'!I:I,MATCH($C1076,'Policy Characteristics'!$C:$C,0))),"",INDEX('Policy Characteristics'!I:I,MATCH($C1076,'Policy Characteristics'!$C:$C,0)))</f>
        <v>% of BAU price</v>
      </c>
      <c r="P1076" s="358" t="str">
        <f>IF(ISBLANK(INDEX('Policy Characteristics'!J:J,MATCH($C1076,'Policy Characteristics'!$C:$C,0))),"",INDEX('Policy Characteristics'!J:J,MATCH($C1076,'Policy Characteristics'!$C:$C,0)))</f>
        <v>**Description:** This policy increases the tax rate for the selected fuel type(s).  It is expressed as a percentage of the BAU Scenario price, which includes sales and excise taxes. // **Guidance for setting values:** In 2012, the national average sales tax rate was 6.8% and the national average tax rate on gasoline was 14%.</v>
      </c>
      <c r="Q1076" s="358" t="str">
        <f>IF(ISBLANK(INDEX('Policy Characteristics'!K:K,MATCH($C1076,'Policy Characteristics'!$C:$C,0))),"",INDEX('Policy Characteristics'!K:K,MATCH($C1076,'Policy Characteristics'!$C:$C,0)))</f>
        <v>fuels.html#fuel-taxes</v>
      </c>
      <c r="R1076" s="358" t="str">
        <f>IF(ISBLANK(INDEX('Policy Characteristics'!L:L,MATCH($C1076,'Policy Characteristics'!$C:$C,0))),"",INDEX('Policy Characteristics'!L:L,MATCH($C1076,'Policy Characteristics'!$C:$C,0)))</f>
        <v>fuel-taxes.html</v>
      </c>
    </row>
    <row r="1077" spans="1:18" x14ac:dyDescent="0.35">
      <c r="A1077" s="358" t="str">
        <f>IF(ISBLANK(INDEX('Policy Characteristics'!A:A,MATCH($C1077,'Policy Characteristics'!$C:$C,0))),"",INDEX('Policy Characteristics'!A:A,MATCH($C1077,'Policy Characteristics'!$C:$C,0)))</f>
        <v>Cross-Sector</v>
      </c>
      <c r="B1077" s="358" t="str">
        <f>IF(ISBLANK(INDEX('Policy Characteristics'!B:B,MATCH($C1077,'Policy Characteristics'!$C:$C,0))),"",INDEX('Policy Characteristics'!B:B,MATCH($C1077,'Policy Characteristics'!$C:$C,0)))</f>
        <v>Fuel Taxes</v>
      </c>
      <c r="C1077" s="366" t="str">
        <f t="shared" si="54"/>
        <v>Additional Fuel Tax Rate by Fuel</v>
      </c>
      <c r="D1077" s="9" t="s">
        <v>2549</v>
      </c>
      <c r="E1077" s="9"/>
      <c r="F1077" s="9" t="s">
        <v>2550</v>
      </c>
      <c r="G1077" s="55"/>
      <c r="H1077" s="54">
        <v>746</v>
      </c>
      <c r="I1077" s="9" t="s">
        <v>46</v>
      </c>
      <c r="J1077" s="360" t="str">
        <f>IF(ISBLANK(INDEX('Policy Characteristics'!D:D,MATCH($C1077,'Policy Characteristics'!$C:$C,0))),"",INDEX('Policy Characteristics'!D:D,MATCH($C1077,'Policy Characteristics'!$C:$C,0)))</f>
        <v>Fuel Taxes</v>
      </c>
      <c r="K1077" s="358" t="str">
        <f>IF(ISBLANK(INDEX('Policy Characteristics'!E:E,MATCH($C1077,'Policy Characteristics'!$C:$C,0))),"",INDEX('Policy Characteristics'!E:E,MATCH($C1077,'Policy Characteristics'!$C:$C,0)))</f>
        <v>cross fuel tax</v>
      </c>
      <c r="L1077" s="380">
        <f>IF(ISBLANK(INDEX('Policy Characteristics'!F:F,MATCH($C1077,'Policy Characteristics'!$C:$C,0))),"",INDEX('Policy Characteristics'!F:F,MATCH($C1077,'Policy Characteristics'!$C:$C,0)))</f>
        <v>0</v>
      </c>
      <c r="M1077" s="380">
        <f>IF(ISBLANK(INDEX('Policy Characteristics'!G:G,MATCH($C1077,'Policy Characteristics'!$C:$C,0))),"",INDEX('Policy Characteristics'!G:G,MATCH($C1077,'Policy Characteristics'!$C:$C,0)))</f>
        <v>0.2</v>
      </c>
      <c r="N1077" s="380">
        <f>IF(ISBLANK(INDEX('Policy Characteristics'!H:H,MATCH($C1077,'Policy Characteristics'!$C:$C,0))),"",INDEX('Policy Characteristics'!H:H,MATCH($C1077,'Policy Characteristics'!$C:$C,0)))</f>
        <v>5.0000000000000001E-3</v>
      </c>
      <c r="O1077" s="358" t="str">
        <f>IF(ISBLANK(INDEX('Policy Characteristics'!I:I,MATCH($C1077,'Policy Characteristics'!$C:$C,0))),"",INDEX('Policy Characteristics'!I:I,MATCH($C1077,'Policy Characteristics'!$C:$C,0)))</f>
        <v>% of BAU price</v>
      </c>
      <c r="P1077" s="358" t="str">
        <f>IF(ISBLANK(INDEX('Policy Characteristics'!J:J,MATCH($C1077,'Policy Characteristics'!$C:$C,0))),"",INDEX('Policy Characteristics'!J:J,MATCH($C1077,'Policy Characteristics'!$C:$C,0)))</f>
        <v>**Description:** This policy increases the tax rate for the selected fuel type(s).  It is expressed as a percentage of the BAU Scenario price, which includes sales and excise taxes. // **Guidance for setting values:** In 2012, the national average sales tax rate was 6.8% and the national average tax rate on gasoline was 14%.</v>
      </c>
      <c r="Q1077" s="358" t="str">
        <f>IF(ISBLANK(INDEX('Policy Characteristics'!K:K,MATCH($C1077,'Policy Characteristics'!$C:$C,0))),"",INDEX('Policy Characteristics'!K:K,MATCH($C1077,'Policy Characteristics'!$C:$C,0)))</f>
        <v>fuels.html#fuel-taxes</v>
      </c>
      <c r="R1077" s="358" t="str">
        <f>IF(ISBLANK(INDEX('Policy Characteristics'!L:L,MATCH($C1077,'Policy Characteristics'!$C:$C,0))),"",INDEX('Policy Characteristics'!L:L,MATCH($C1077,'Policy Characteristics'!$C:$C,0)))</f>
        <v>fuel-taxes.html</v>
      </c>
    </row>
    <row r="1078" spans="1:18" x14ac:dyDescent="0.35">
      <c r="A1078" s="358" t="str">
        <f>IF(ISBLANK(INDEX('Policy Characteristics'!A:A,MATCH($C1078,'Policy Characteristics'!$C:$C,0))),"",INDEX('Policy Characteristics'!A:A,MATCH($C1078,'Policy Characteristics'!$C:$C,0)))</f>
        <v>Cross-Sector</v>
      </c>
      <c r="B1078" s="358" t="str">
        <f>IF(ISBLANK(INDEX('Policy Characteristics'!B:B,MATCH($C1078,'Policy Characteristics'!$C:$C,0))),"",INDEX('Policy Characteristics'!B:B,MATCH($C1078,'Policy Characteristics'!$C:$C,0)))</f>
        <v>Fuel Taxes</v>
      </c>
      <c r="C1078" s="366" t="str">
        <f t="shared" ref="C1078:C1080" si="55">C$1064</f>
        <v>Additional Fuel Tax Rate by Fuel</v>
      </c>
      <c r="D1078" s="9" t="s">
        <v>2540</v>
      </c>
      <c r="E1078" s="9"/>
      <c r="F1078" s="9" t="s">
        <v>2544</v>
      </c>
      <c r="G1078" s="55"/>
      <c r="H1078" s="54">
        <v>747</v>
      </c>
      <c r="I1078" s="9" t="s">
        <v>46</v>
      </c>
      <c r="J1078" s="360" t="str">
        <f>IF(ISBLANK(INDEX('Policy Characteristics'!D:D,MATCH($C1078,'Policy Characteristics'!$C:$C,0))),"",INDEX('Policy Characteristics'!D:D,MATCH($C1078,'Policy Characteristics'!$C:$C,0)))</f>
        <v>Fuel Taxes</v>
      </c>
      <c r="K1078" s="358" t="str">
        <f>IF(ISBLANK(INDEX('Policy Characteristics'!E:E,MATCH($C1078,'Policy Characteristics'!$C:$C,0))),"",INDEX('Policy Characteristics'!E:E,MATCH($C1078,'Policy Characteristics'!$C:$C,0)))</f>
        <v>cross fuel tax</v>
      </c>
      <c r="L1078" s="380">
        <f>IF(ISBLANK(INDEX('Policy Characteristics'!F:F,MATCH($C1078,'Policy Characteristics'!$C:$C,0))),"",INDEX('Policy Characteristics'!F:F,MATCH($C1078,'Policy Characteristics'!$C:$C,0)))</f>
        <v>0</v>
      </c>
      <c r="M1078" s="380">
        <f>IF(ISBLANK(INDEX('Policy Characteristics'!G:G,MATCH($C1078,'Policy Characteristics'!$C:$C,0))),"",INDEX('Policy Characteristics'!G:G,MATCH($C1078,'Policy Characteristics'!$C:$C,0)))</f>
        <v>0.2</v>
      </c>
      <c r="N1078" s="380">
        <f>IF(ISBLANK(INDEX('Policy Characteristics'!H:H,MATCH($C1078,'Policy Characteristics'!$C:$C,0))),"",INDEX('Policy Characteristics'!H:H,MATCH($C1078,'Policy Characteristics'!$C:$C,0)))</f>
        <v>5.0000000000000001E-3</v>
      </c>
      <c r="O1078" s="358" t="str">
        <f>IF(ISBLANK(INDEX('Policy Characteristics'!I:I,MATCH($C1078,'Policy Characteristics'!$C:$C,0))),"",INDEX('Policy Characteristics'!I:I,MATCH($C1078,'Policy Characteristics'!$C:$C,0)))</f>
        <v>% of BAU price</v>
      </c>
      <c r="P1078" s="358" t="str">
        <f>IF(ISBLANK(INDEX('Policy Characteristics'!J:J,MATCH($C1078,'Policy Characteristics'!$C:$C,0))),"",INDEX('Policy Characteristics'!J:J,MATCH($C1078,'Policy Characteristics'!$C:$C,0)))</f>
        <v>**Description:** This policy increases the tax rate for the selected fuel type(s).  It is expressed as a percentage of the BAU Scenario price, which includes sales and excise taxes. // **Guidance for setting values:** In 2012, the national average sales tax rate was 6.8% and the national average tax rate on gasoline was 14%.</v>
      </c>
      <c r="Q1078" s="358" t="str">
        <f>IF(ISBLANK(INDEX('Policy Characteristics'!K:K,MATCH($C1078,'Policy Characteristics'!$C:$C,0))),"",INDEX('Policy Characteristics'!K:K,MATCH($C1078,'Policy Characteristics'!$C:$C,0)))</f>
        <v>fuels.html#fuel-taxes</v>
      </c>
      <c r="R1078" s="358" t="str">
        <f>IF(ISBLANK(INDEX('Policy Characteristics'!L:L,MATCH($C1078,'Policy Characteristics'!$C:$C,0))),"",INDEX('Policy Characteristics'!L:L,MATCH($C1078,'Policy Characteristics'!$C:$C,0)))</f>
        <v>fuel-taxes.html</v>
      </c>
    </row>
    <row r="1079" spans="1:18" x14ac:dyDescent="0.35">
      <c r="A1079" s="358" t="str">
        <f>IF(ISBLANK(INDEX('Policy Characteristics'!A:A,MATCH($C1079,'Policy Characteristics'!$C:$C,0))),"",INDEX('Policy Characteristics'!A:A,MATCH($C1079,'Policy Characteristics'!$C:$C,0)))</f>
        <v>Cross-Sector</v>
      </c>
      <c r="B1079" s="358" t="str">
        <f>IF(ISBLANK(INDEX('Policy Characteristics'!B:B,MATCH($C1079,'Policy Characteristics'!$C:$C,0))),"",INDEX('Policy Characteristics'!B:B,MATCH($C1079,'Policy Characteristics'!$C:$C,0)))</f>
        <v>Fuel Taxes</v>
      </c>
      <c r="C1079" s="366" t="str">
        <f t="shared" si="55"/>
        <v>Additional Fuel Tax Rate by Fuel</v>
      </c>
      <c r="D1079" s="9" t="s">
        <v>2541</v>
      </c>
      <c r="E1079" s="9"/>
      <c r="F1079" s="9" t="s">
        <v>2545</v>
      </c>
      <c r="G1079" s="55"/>
      <c r="H1079" s="54">
        <v>748</v>
      </c>
      <c r="I1079" s="9" t="s">
        <v>46</v>
      </c>
      <c r="J1079" s="360" t="str">
        <f>IF(ISBLANK(INDEX('Policy Characteristics'!D:D,MATCH($C1079,'Policy Characteristics'!$C:$C,0))),"",INDEX('Policy Characteristics'!D:D,MATCH($C1079,'Policy Characteristics'!$C:$C,0)))</f>
        <v>Fuel Taxes</v>
      </c>
      <c r="K1079" s="358" t="str">
        <f>IF(ISBLANK(INDEX('Policy Characteristics'!E:E,MATCH($C1079,'Policy Characteristics'!$C:$C,0))),"",INDEX('Policy Characteristics'!E:E,MATCH($C1079,'Policy Characteristics'!$C:$C,0)))</f>
        <v>cross fuel tax</v>
      </c>
      <c r="L1079" s="380">
        <f>IF(ISBLANK(INDEX('Policy Characteristics'!F:F,MATCH($C1079,'Policy Characteristics'!$C:$C,0))),"",INDEX('Policy Characteristics'!F:F,MATCH($C1079,'Policy Characteristics'!$C:$C,0)))</f>
        <v>0</v>
      </c>
      <c r="M1079" s="380">
        <f>IF(ISBLANK(INDEX('Policy Characteristics'!G:G,MATCH($C1079,'Policy Characteristics'!$C:$C,0))),"",INDEX('Policy Characteristics'!G:G,MATCH($C1079,'Policy Characteristics'!$C:$C,0)))</f>
        <v>0.2</v>
      </c>
      <c r="N1079" s="380">
        <f>IF(ISBLANK(INDEX('Policy Characteristics'!H:H,MATCH($C1079,'Policy Characteristics'!$C:$C,0))),"",INDEX('Policy Characteristics'!H:H,MATCH($C1079,'Policy Characteristics'!$C:$C,0)))</f>
        <v>5.0000000000000001E-3</v>
      </c>
      <c r="O1079" s="358" t="str">
        <f>IF(ISBLANK(INDEX('Policy Characteristics'!I:I,MATCH($C1079,'Policy Characteristics'!$C:$C,0))),"",INDEX('Policy Characteristics'!I:I,MATCH($C1079,'Policy Characteristics'!$C:$C,0)))</f>
        <v>% of BAU price</v>
      </c>
      <c r="P1079" s="358" t="str">
        <f>IF(ISBLANK(INDEX('Policy Characteristics'!J:J,MATCH($C1079,'Policy Characteristics'!$C:$C,0))),"",INDEX('Policy Characteristics'!J:J,MATCH($C1079,'Policy Characteristics'!$C:$C,0)))</f>
        <v>**Description:** This policy increases the tax rate for the selected fuel type(s).  It is expressed as a percentage of the BAU Scenario price, which includes sales and excise taxes. // **Guidance for setting values:** In 2012, the national average sales tax rate was 6.8% and the national average tax rate on gasoline was 14%.</v>
      </c>
      <c r="Q1079" s="358" t="str">
        <f>IF(ISBLANK(INDEX('Policy Characteristics'!K:K,MATCH($C1079,'Policy Characteristics'!$C:$C,0))),"",INDEX('Policy Characteristics'!K:K,MATCH($C1079,'Policy Characteristics'!$C:$C,0)))</f>
        <v>fuels.html#fuel-taxes</v>
      </c>
      <c r="R1079" s="358" t="str">
        <f>IF(ISBLANK(INDEX('Policy Characteristics'!L:L,MATCH($C1079,'Policy Characteristics'!$C:$C,0))),"",INDEX('Policy Characteristics'!L:L,MATCH($C1079,'Policy Characteristics'!$C:$C,0)))</f>
        <v>fuel-taxes.html</v>
      </c>
    </row>
    <row r="1080" spans="1:18" x14ac:dyDescent="0.35">
      <c r="A1080" s="358" t="str">
        <f>IF(ISBLANK(INDEX('Policy Characteristics'!A:A,MATCH($C1080,'Policy Characteristics'!$C:$C,0))),"",INDEX('Policy Characteristics'!A:A,MATCH($C1080,'Policy Characteristics'!$C:$C,0)))</f>
        <v>Cross-Sector</v>
      </c>
      <c r="B1080" s="358" t="str">
        <f>IF(ISBLANK(INDEX('Policy Characteristics'!B:B,MATCH($C1080,'Policy Characteristics'!$C:$C,0))),"",INDEX('Policy Characteristics'!B:B,MATCH($C1080,'Policy Characteristics'!$C:$C,0)))</f>
        <v>Fuel Taxes</v>
      </c>
      <c r="C1080" s="366" t="str">
        <f t="shared" si="55"/>
        <v>Additional Fuel Tax Rate by Fuel</v>
      </c>
      <c r="D1080" s="9" t="s">
        <v>2542</v>
      </c>
      <c r="E1080" s="9"/>
      <c r="F1080" s="9" t="s">
        <v>2546</v>
      </c>
      <c r="G1080" s="55"/>
      <c r="H1080" s="54">
        <v>749</v>
      </c>
      <c r="I1080" s="9" t="s">
        <v>46</v>
      </c>
      <c r="J1080" s="360" t="str">
        <f>IF(ISBLANK(INDEX('Policy Characteristics'!D:D,MATCH($C1080,'Policy Characteristics'!$C:$C,0))),"",INDEX('Policy Characteristics'!D:D,MATCH($C1080,'Policy Characteristics'!$C:$C,0)))</f>
        <v>Fuel Taxes</v>
      </c>
      <c r="K1080" s="358" t="str">
        <f>IF(ISBLANK(INDEX('Policy Characteristics'!E:E,MATCH($C1080,'Policy Characteristics'!$C:$C,0))),"",INDEX('Policy Characteristics'!E:E,MATCH($C1080,'Policy Characteristics'!$C:$C,0)))</f>
        <v>cross fuel tax</v>
      </c>
      <c r="L1080" s="380">
        <f>IF(ISBLANK(INDEX('Policy Characteristics'!F:F,MATCH($C1080,'Policy Characteristics'!$C:$C,0))),"",INDEX('Policy Characteristics'!F:F,MATCH($C1080,'Policy Characteristics'!$C:$C,0)))</f>
        <v>0</v>
      </c>
      <c r="M1080" s="380">
        <f>IF(ISBLANK(INDEX('Policy Characteristics'!G:G,MATCH($C1080,'Policy Characteristics'!$C:$C,0))),"",INDEX('Policy Characteristics'!G:G,MATCH($C1080,'Policy Characteristics'!$C:$C,0)))</f>
        <v>0.2</v>
      </c>
      <c r="N1080" s="380">
        <f>IF(ISBLANK(INDEX('Policy Characteristics'!H:H,MATCH($C1080,'Policy Characteristics'!$C:$C,0))),"",INDEX('Policy Characteristics'!H:H,MATCH($C1080,'Policy Characteristics'!$C:$C,0)))</f>
        <v>5.0000000000000001E-3</v>
      </c>
      <c r="O1080" s="358" t="str">
        <f>IF(ISBLANK(INDEX('Policy Characteristics'!I:I,MATCH($C1080,'Policy Characteristics'!$C:$C,0))),"",INDEX('Policy Characteristics'!I:I,MATCH($C1080,'Policy Characteristics'!$C:$C,0)))</f>
        <v>% of BAU price</v>
      </c>
      <c r="P1080" s="358" t="str">
        <f>IF(ISBLANK(INDEX('Policy Characteristics'!J:J,MATCH($C1080,'Policy Characteristics'!$C:$C,0))),"",INDEX('Policy Characteristics'!J:J,MATCH($C1080,'Policy Characteristics'!$C:$C,0)))</f>
        <v>**Description:** This policy increases the tax rate for the selected fuel type(s).  It is expressed as a percentage of the BAU Scenario price, which includes sales and excise taxes. // **Guidance for setting values:** In 2012, the national average sales tax rate was 6.8% and the national average tax rate on gasoline was 14%.</v>
      </c>
      <c r="Q1080" s="358" t="str">
        <f>IF(ISBLANK(INDEX('Policy Characteristics'!K:K,MATCH($C1080,'Policy Characteristics'!$C:$C,0))),"",INDEX('Policy Characteristics'!K:K,MATCH($C1080,'Policy Characteristics'!$C:$C,0)))</f>
        <v>fuels.html#fuel-taxes</v>
      </c>
      <c r="R1080" s="358" t="str">
        <f>IF(ISBLANK(INDEX('Policy Characteristics'!L:L,MATCH($C1080,'Policy Characteristics'!$C:$C,0))),"",INDEX('Policy Characteristics'!L:L,MATCH($C1080,'Policy Characteristics'!$C:$C,0)))</f>
        <v>fuel-taxes.html</v>
      </c>
    </row>
    <row r="1081" spans="1:18" x14ac:dyDescent="0.35">
      <c r="A1081" s="358" t="str">
        <f>IF(ISBLANK(INDEX('Policy Characteristics'!A:A,MATCH($C1081,'Policy Characteristics'!$C:$C,0))),"",INDEX('Policy Characteristics'!A:A,MATCH($C1081,'Policy Characteristics'!$C:$C,0)))</f>
        <v>Research and Development</v>
      </c>
      <c r="B1081" s="358" t="str">
        <f>IF(ISBLANK(INDEX('Policy Characteristics'!B:B,MATCH($C1081,'Policy Characteristics'!$C:$C,0))),"",INDEX('Policy Characteristics'!B:B,MATCH($C1081,'Policy Characteristics'!$C:$C,0)))</f>
        <v>Capital Cost Reduction</v>
      </c>
      <c r="C1081" s="363" t="s">
        <v>310</v>
      </c>
      <c r="D1081" s="53" t="s">
        <v>119</v>
      </c>
      <c r="E1081" s="53"/>
      <c r="F1081" s="53" t="s">
        <v>341</v>
      </c>
      <c r="G1081" s="53"/>
      <c r="H1081" s="54">
        <v>85</v>
      </c>
      <c r="I1081" s="53" t="s">
        <v>45</v>
      </c>
      <c r="J1081" s="360" t="str">
        <f>IF(ISBLANK(INDEX('Policy Characteristics'!D:D,MATCH($C1081,'Policy Characteristics'!$C:$C,0))),"",INDEX('Policy Characteristics'!D:D,MATCH($C1081,'Policy Characteristics'!$C:$C,0)))</f>
        <v>R&amp;D Capital Cost Reductions</v>
      </c>
      <c r="K1081" s="358" t="str">
        <f>IF(ISBLANK(INDEX('Policy Characteristics'!E:E,MATCH($C1081,'Policy Characteristics'!$C:$C,0))),"",INDEX('Policy Characteristics'!E:E,MATCH($C1081,'Policy Characteristics'!$C:$C,0)))</f>
        <v>RnD building capital cost reduction</v>
      </c>
      <c r="L1081" s="380">
        <f>IF(ISBLANK(INDEX('Policy Characteristics'!F:F,MATCH($C1081,'Policy Characteristics'!$C:$C,0))),"",INDEX('Policy Characteristics'!F:F,MATCH($C1081,'Policy Characteristics'!$C:$C,0)))</f>
        <v>0</v>
      </c>
      <c r="M1081" s="380">
        <f>IF(ISBLANK(INDEX('Policy Characteristics'!G:G,MATCH($C1081,'Policy Characteristics'!$C:$C,0))),"",INDEX('Policy Characteristics'!G:G,MATCH($C1081,'Policy Characteristics'!$C:$C,0)))</f>
        <v>0.4</v>
      </c>
      <c r="N1081" s="380">
        <f>IF(ISBLANK(INDEX('Policy Characteristics'!H:H,MATCH($C1081,'Policy Characteristics'!$C:$C,0))),"",INDEX('Policy Characteristics'!H:H,MATCH($C1081,'Policy Characteristics'!$C:$C,0)))</f>
        <v>0.01</v>
      </c>
      <c r="O1081" s="358" t="str">
        <f>IF(ISBLANK(INDEX('Policy Characteristics'!I:I,MATCH($C1081,'Policy Characteristics'!$C:$C,0))),"",INDEX('Policy Characteristics'!I:I,MATCH($C1081,'Policy Characteristics'!$C:$C,0)))</f>
        <v>% reduction in cost</v>
      </c>
      <c r="P1081" s="358" t="str">
        <f>IF(ISBLANK(INDEX('Policy Characteristics'!J:J,MATCH($C1081,'Policy Characteristics'!$C:$C,0))),"",INDEX('Policy Characteristics'!J:J,MATCH($C1081,'Policy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1" s="358" t="str">
        <f>IF(ISBLANK(INDEX('Policy Characteristics'!K:K,MATCH($C1081,'Policy Characteristics'!$C:$C,0))),"",INDEX('Policy Characteristics'!K:K,MATCH($C1081,'Policy Characteristics'!$C:$C,0)))</f>
        <v>architectural-design.html#rnd</v>
      </c>
      <c r="R1081" s="358" t="str">
        <f>IF(ISBLANK(INDEX('Policy Characteristics'!L:L,MATCH($C1081,'Policy Characteristics'!$C:$C,0))),"",INDEX('Policy Characteristics'!L:L,MATCH($C1081,'Policy Characteristics'!$C:$C,0)))</f>
        <v>research-and-development.html</v>
      </c>
    </row>
    <row r="1082" spans="1:18" x14ac:dyDescent="0.35">
      <c r="A1082" s="358" t="str">
        <f>IF(ISBLANK(INDEX('Policy Characteristics'!A:A,MATCH($C1082,'Policy Characteristics'!$C:$C,0))),"",INDEX('Policy Characteristics'!A:A,MATCH($C1082,'Policy Characteristics'!$C:$C,0)))</f>
        <v>Research and Development</v>
      </c>
      <c r="B1082" s="358" t="str">
        <f>IF(ISBLANK(INDEX('Policy Characteristics'!B:B,MATCH($C1082,'Policy Characteristics'!$C:$C,0))),"",INDEX('Policy Characteristics'!B:B,MATCH($C1082,'Policy Characteristics'!$C:$C,0)))</f>
        <v>Capital Cost Reduction</v>
      </c>
      <c r="C1082" s="362" t="str">
        <f t="shared" ref="C1082:C1086" si="56">C$1081</f>
        <v>RnD Building Capital Cost Perc Reduction</v>
      </c>
      <c r="D1082" s="53" t="s">
        <v>120</v>
      </c>
      <c r="E1082" s="53"/>
      <c r="F1082" s="53" t="s">
        <v>342</v>
      </c>
      <c r="G1082" s="53"/>
      <c r="H1082" s="54">
        <v>86</v>
      </c>
      <c r="I1082" s="53" t="s">
        <v>45</v>
      </c>
      <c r="J1082" s="360" t="str">
        <f>IF(ISBLANK(INDEX('Policy Characteristics'!D:D,MATCH($C1082,'Policy Characteristics'!$C:$C,0))),"",INDEX('Policy Characteristics'!D:D,MATCH($C1082,'Policy Characteristics'!$C:$C,0)))</f>
        <v>R&amp;D Capital Cost Reductions</v>
      </c>
      <c r="K1082" s="358" t="str">
        <f>IF(ISBLANK(INDEX('Policy Characteristics'!E:E,MATCH($C1082,'Policy Characteristics'!$C:$C,0))),"",INDEX('Policy Characteristics'!E:E,MATCH($C1082,'Policy Characteristics'!$C:$C,0)))</f>
        <v>RnD building capital cost reduction</v>
      </c>
      <c r="L1082" s="380">
        <f>IF(ISBLANK(INDEX('Policy Characteristics'!F:F,MATCH($C1082,'Policy Characteristics'!$C:$C,0))),"",INDEX('Policy Characteristics'!F:F,MATCH($C1082,'Policy Characteristics'!$C:$C,0)))</f>
        <v>0</v>
      </c>
      <c r="M1082" s="380">
        <f>IF(ISBLANK(INDEX('Policy Characteristics'!G:G,MATCH($C1082,'Policy Characteristics'!$C:$C,0))),"",INDEX('Policy Characteristics'!G:G,MATCH($C1082,'Policy Characteristics'!$C:$C,0)))</f>
        <v>0.4</v>
      </c>
      <c r="N1082" s="380">
        <f>IF(ISBLANK(INDEX('Policy Characteristics'!H:H,MATCH($C1082,'Policy Characteristics'!$C:$C,0))),"",INDEX('Policy Characteristics'!H:H,MATCH($C1082,'Policy Characteristics'!$C:$C,0)))</f>
        <v>0.01</v>
      </c>
      <c r="O1082" s="358" t="str">
        <f>IF(ISBLANK(INDEX('Policy Characteristics'!I:I,MATCH($C1082,'Policy Characteristics'!$C:$C,0))),"",INDEX('Policy Characteristics'!I:I,MATCH($C1082,'Policy Characteristics'!$C:$C,0)))</f>
        <v>% reduction in cost</v>
      </c>
      <c r="P1082" s="358" t="str">
        <f>IF(ISBLANK(INDEX('Policy Characteristics'!J:J,MATCH($C1082,'Policy Characteristics'!$C:$C,0))),"",INDEX('Policy Characteristics'!J:J,MATCH($C1082,'Policy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2" s="358" t="str">
        <f>IF(ISBLANK(INDEX('Policy Characteristics'!K:K,MATCH($C1082,'Policy Characteristics'!$C:$C,0))),"",INDEX('Policy Characteristics'!K:K,MATCH($C1082,'Policy Characteristics'!$C:$C,0)))</f>
        <v>architectural-design.html#rnd</v>
      </c>
      <c r="R1082" s="358" t="str">
        <f>IF(ISBLANK(INDEX('Policy Characteristics'!L:L,MATCH($C1082,'Policy Characteristics'!$C:$C,0))),"",INDEX('Policy Characteristics'!L:L,MATCH($C1082,'Policy Characteristics'!$C:$C,0)))</f>
        <v>research-and-development.html</v>
      </c>
    </row>
    <row r="1083" spans="1:18" x14ac:dyDescent="0.35">
      <c r="A1083" s="358" t="str">
        <f>IF(ISBLANK(INDEX('Policy Characteristics'!A:A,MATCH($C1083,'Policy Characteristics'!$C:$C,0))),"",INDEX('Policy Characteristics'!A:A,MATCH($C1083,'Policy Characteristics'!$C:$C,0)))</f>
        <v>Research and Development</v>
      </c>
      <c r="B1083" s="358" t="str">
        <f>IF(ISBLANK(INDEX('Policy Characteristics'!B:B,MATCH($C1083,'Policy Characteristics'!$C:$C,0))),"",INDEX('Policy Characteristics'!B:B,MATCH($C1083,'Policy Characteristics'!$C:$C,0)))</f>
        <v>Capital Cost Reduction</v>
      </c>
      <c r="C1083" s="362" t="str">
        <f t="shared" si="56"/>
        <v>RnD Building Capital Cost Perc Reduction</v>
      </c>
      <c r="D1083" s="53" t="s">
        <v>121</v>
      </c>
      <c r="E1083" s="53"/>
      <c r="F1083" s="53" t="s">
        <v>343</v>
      </c>
      <c r="G1083" s="53"/>
      <c r="H1083" s="54">
        <v>87</v>
      </c>
      <c r="I1083" s="53" t="s">
        <v>45</v>
      </c>
      <c r="J1083" s="360" t="str">
        <f>IF(ISBLANK(INDEX('Policy Characteristics'!D:D,MATCH($C1083,'Policy Characteristics'!$C:$C,0))),"",INDEX('Policy Characteristics'!D:D,MATCH($C1083,'Policy Characteristics'!$C:$C,0)))</f>
        <v>R&amp;D Capital Cost Reductions</v>
      </c>
      <c r="K1083" s="358" t="str">
        <f>IF(ISBLANK(INDEX('Policy Characteristics'!E:E,MATCH($C1083,'Policy Characteristics'!$C:$C,0))),"",INDEX('Policy Characteristics'!E:E,MATCH($C1083,'Policy Characteristics'!$C:$C,0)))</f>
        <v>RnD building capital cost reduction</v>
      </c>
      <c r="L1083" s="380">
        <f>IF(ISBLANK(INDEX('Policy Characteristics'!F:F,MATCH($C1083,'Policy Characteristics'!$C:$C,0))),"",INDEX('Policy Characteristics'!F:F,MATCH($C1083,'Policy Characteristics'!$C:$C,0)))</f>
        <v>0</v>
      </c>
      <c r="M1083" s="380">
        <f>IF(ISBLANK(INDEX('Policy Characteristics'!G:G,MATCH($C1083,'Policy Characteristics'!$C:$C,0))),"",INDEX('Policy Characteristics'!G:G,MATCH($C1083,'Policy Characteristics'!$C:$C,0)))</f>
        <v>0.4</v>
      </c>
      <c r="N1083" s="380">
        <f>IF(ISBLANK(INDEX('Policy Characteristics'!H:H,MATCH($C1083,'Policy Characteristics'!$C:$C,0))),"",INDEX('Policy Characteristics'!H:H,MATCH($C1083,'Policy Characteristics'!$C:$C,0)))</f>
        <v>0.01</v>
      </c>
      <c r="O1083" s="358" t="str">
        <f>IF(ISBLANK(INDEX('Policy Characteristics'!I:I,MATCH($C1083,'Policy Characteristics'!$C:$C,0))),"",INDEX('Policy Characteristics'!I:I,MATCH($C1083,'Policy Characteristics'!$C:$C,0)))</f>
        <v>% reduction in cost</v>
      </c>
      <c r="P1083" s="358" t="str">
        <f>IF(ISBLANK(INDEX('Policy Characteristics'!J:J,MATCH($C1083,'Policy Characteristics'!$C:$C,0))),"",INDEX('Policy Characteristics'!J:J,MATCH($C1083,'Policy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3" s="358" t="str">
        <f>IF(ISBLANK(INDEX('Policy Characteristics'!K:K,MATCH($C1083,'Policy Characteristics'!$C:$C,0))),"",INDEX('Policy Characteristics'!K:K,MATCH($C1083,'Policy Characteristics'!$C:$C,0)))</f>
        <v>architectural-design.html#rnd</v>
      </c>
      <c r="R1083" s="358" t="str">
        <f>IF(ISBLANK(INDEX('Policy Characteristics'!L:L,MATCH($C1083,'Policy Characteristics'!$C:$C,0))),"",INDEX('Policy Characteristics'!L:L,MATCH($C1083,'Policy Characteristics'!$C:$C,0)))</f>
        <v>research-and-development.html</v>
      </c>
    </row>
    <row r="1084" spans="1:18" x14ac:dyDescent="0.35">
      <c r="A1084" s="358" t="str">
        <f>IF(ISBLANK(INDEX('Policy Characteristics'!A:A,MATCH($C1084,'Policy Characteristics'!$C:$C,0))),"",INDEX('Policy Characteristics'!A:A,MATCH($C1084,'Policy Characteristics'!$C:$C,0)))</f>
        <v>Research and Development</v>
      </c>
      <c r="B1084" s="358" t="str">
        <f>IF(ISBLANK(INDEX('Policy Characteristics'!B:B,MATCH($C1084,'Policy Characteristics'!$C:$C,0))),"",INDEX('Policy Characteristics'!B:B,MATCH($C1084,'Policy Characteristics'!$C:$C,0)))</f>
        <v>Capital Cost Reduction</v>
      </c>
      <c r="C1084" s="362" t="str">
        <f t="shared" si="56"/>
        <v>RnD Building Capital Cost Perc Reduction</v>
      </c>
      <c r="D1084" s="53" t="s">
        <v>122</v>
      </c>
      <c r="E1084" s="53"/>
      <c r="F1084" s="53" t="s">
        <v>344</v>
      </c>
      <c r="G1084" s="53"/>
      <c r="H1084" s="54">
        <v>88</v>
      </c>
      <c r="I1084" s="53" t="s">
        <v>45</v>
      </c>
      <c r="J1084" s="360" t="str">
        <f>IF(ISBLANK(INDEX('Policy Characteristics'!D:D,MATCH($C1084,'Policy Characteristics'!$C:$C,0))),"",INDEX('Policy Characteristics'!D:D,MATCH($C1084,'Policy Characteristics'!$C:$C,0)))</f>
        <v>R&amp;D Capital Cost Reductions</v>
      </c>
      <c r="K1084" s="358" t="str">
        <f>IF(ISBLANK(INDEX('Policy Characteristics'!E:E,MATCH($C1084,'Policy Characteristics'!$C:$C,0))),"",INDEX('Policy Characteristics'!E:E,MATCH($C1084,'Policy Characteristics'!$C:$C,0)))</f>
        <v>RnD building capital cost reduction</v>
      </c>
      <c r="L1084" s="380">
        <f>IF(ISBLANK(INDEX('Policy Characteristics'!F:F,MATCH($C1084,'Policy Characteristics'!$C:$C,0))),"",INDEX('Policy Characteristics'!F:F,MATCH($C1084,'Policy Characteristics'!$C:$C,0)))</f>
        <v>0</v>
      </c>
      <c r="M1084" s="380">
        <f>IF(ISBLANK(INDEX('Policy Characteristics'!G:G,MATCH($C1084,'Policy Characteristics'!$C:$C,0))),"",INDEX('Policy Characteristics'!G:G,MATCH($C1084,'Policy Characteristics'!$C:$C,0)))</f>
        <v>0.4</v>
      </c>
      <c r="N1084" s="380">
        <f>IF(ISBLANK(INDEX('Policy Characteristics'!H:H,MATCH($C1084,'Policy Characteristics'!$C:$C,0))),"",INDEX('Policy Characteristics'!H:H,MATCH($C1084,'Policy Characteristics'!$C:$C,0)))</f>
        <v>0.01</v>
      </c>
      <c r="O1084" s="358" t="str">
        <f>IF(ISBLANK(INDEX('Policy Characteristics'!I:I,MATCH($C1084,'Policy Characteristics'!$C:$C,0))),"",INDEX('Policy Characteristics'!I:I,MATCH($C1084,'Policy Characteristics'!$C:$C,0)))</f>
        <v>% reduction in cost</v>
      </c>
      <c r="P1084" s="358" t="str">
        <f>IF(ISBLANK(INDEX('Policy Characteristics'!J:J,MATCH($C1084,'Policy Characteristics'!$C:$C,0))),"",INDEX('Policy Characteristics'!J:J,MATCH($C1084,'Policy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4" s="358" t="str">
        <f>IF(ISBLANK(INDEX('Policy Characteristics'!K:K,MATCH($C1084,'Policy Characteristics'!$C:$C,0))),"",INDEX('Policy Characteristics'!K:K,MATCH($C1084,'Policy Characteristics'!$C:$C,0)))</f>
        <v>architectural-design.html#rnd</v>
      </c>
      <c r="R1084" s="358" t="str">
        <f>IF(ISBLANK(INDEX('Policy Characteristics'!L:L,MATCH($C1084,'Policy Characteristics'!$C:$C,0))),"",INDEX('Policy Characteristics'!L:L,MATCH($C1084,'Policy Characteristics'!$C:$C,0)))</f>
        <v>research-and-development.html</v>
      </c>
    </row>
    <row r="1085" spans="1:18" x14ac:dyDescent="0.35">
      <c r="A1085" s="358" t="str">
        <f>IF(ISBLANK(INDEX('Policy Characteristics'!A:A,MATCH($C1085,'Policy Characteristics'!$C:$C,0))),"",INDEX('Policy Characteristics'!A:A,MATCH($C1085,'Policy Characteristics'!$C:$C,0)))</f>
        <v>Research and Development</v>
      </c>
      <c r="B1085" s="358" t="str">
        <f>IF(ISBLANK(INDEX('Policy Characteristics'!B:B,MATCH($C1085,'Policy Characteristics'!$C:$C,0))),"",INDEX('Policy Characteristics'!B:B,MATCH($C1085,'Policy Characteristics'!$C:$C,0)))</f>
        <v>Capital Cost Reduction</v>
      </c>
      <c r="C1085" s="362" t="str">
        <f t="shared" si="56"/>
        <v>RnD Building Capital Cost Perc Reduction</v>
      </c>
      <c r="D1085" s="53" t="s">
        <v>123</v>
      </c>
      <c r="E1085" s="53"/>
      <c r="F1085" s="53" t="s">
        <v>345</v>
      </c>
      <c r="G1085" s="53"/>
      <c r="H1085" s="54">
        <v>89</v>
      </c>
      <c r="I1085" s="53" t="s">
        <v>45</v>
      </c>
      <c r="J1085" s="360" t="str">
        <f>IF(ISBLANK(INDEX('Policy Characteristics'!D:D,MATCH($C1085,'Policy Characteristics'!$C:$C,0))),"",INDEX('Policy Characteristics'!D:D,MATCH($C1085,'Policy Characteristics'!$C:$C,0)))</f>
        <v>R&amp;D Capital Cost Reductions</v>
      </c>
      <c r="K1085" s="358" t="str">
        <f>IF(ISBLANK(INDEX('Policy Characteristics'!E:E,MATCH($C1085,'Policy Characteristics'!$C:$C,0))),"",INDEX('Policy Characteristics'!E:E,MATCH($C1085,'Policy Characteristics'!$C:$C,0)))</f>
        <v>RnD building capital cost reduction</v>
      </c>
      <c r="L1085" s="380">
        <f>IF(ISBLANK(INDEX('Policy Characteristics'!F:F,MATCH($C1085,'Policy Characteristics'!$C:$C,0))),"",INDEX('Policy Characteristics'!F:F,MATCH($C1085,'Policy Characteristics'!$C:$C,0)))</f>
        <v>0</v>
      </c>
      <c r="M1085" s="380">
        <f>IF(ISBLANK(INDEX('Policy Characteristics'!G:G,MATCH($C1085,'Policy Characteristics'!$C:$C,0))),"",INDEX('Policy Characteristics'!G:G,MATCH($C1085,'Policy Characteristics'!$C:$C,0)))</f>
        <v>0.4</v>
      </c>
      <c r="N1085" s="380">
        <f>IF(ISBLANK(INDEX('Policy Characteristics'!H:H,MATCH($C1085,'Policy Characteristics'!$C:$C,0))),"",INDEX('Policy Characteristics'!H:H,MATCH($C1085,'Policy Characteristics'!$C:$C,0)))</f>
        <v>0.01</v>
      </c>
      <c r="O1085" s="358" t="str">
        <f>IF(ISBLANK(INDEX('Policy Characteristics'!I:I,MATCH($C1085,'Policy Characteristics'!$C:$C,0))),"",INDEX('Policy Characteristics'!I:I,MATCH($C1085,'Policy Characteristics'!$C:$C,0)))</f>
        <v>% reduction in cost</v>
      </c>
      <c r="P1085" s="358" t="str">
        <f>IF(ISBLANK(INDEX('Policy Characteristics'!J:J,MATCH($C1085,'Policy Characteristics'!$C:$C,0))),"",INDEX('Policy Characteristics'!J:J,MATCH($C1085,'Policy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5" s="358" t="str">
        <f>IF(ISBLANK(INDEX('Policy Characteristics'!K:K,MATCH($C1085,'Policy Characteristics'!$C:$C,0))),"",INDEX('Policy Characteristics'!K:K,MATCH($C1085,'Policy Characteristics'!$C:$C,0)))</f>
        <v>architectural-design.html#rnd</v>
      </c>
      <c r="R1085" s="358" t="str">
        <f>IF(ISBLANK(INDEX('Policy Characteristics'!L:L,MATCH($C1085,'Policy Characteristics'!$C:$C,0))),"",INDEX('Policy Characteristics'!L:L,MATCH($C1085,'Policy Characteristics'!$C:$C,0)))</f>
        <v>research-and-development.html</v>
      </c>
    </row>
    <row r="1086" spans="1:18" x14ac:dyDescent="0.35">
      <c r="A1086" s="358" t="str">
        <f>IF(ISBLANK(INDEX('Policy Characteristics'!A:A,MATCH($C1086,'Policy Characteristics'!$C:$C,0))),"",INDEX('Policy Characteristics'!A:A,MATCH($C1086,'Policy Characteristics'!$C:$C,0)))</f>
        <v>Research and Development</v>
      </c>
      <c r="B1086" s="358" t="str">
        <f>IF(ISBLANK(INDEX('Policy Characteristics'!B:B,MATCH($C1086,'Policy Characteristics'!$C:$C,0))),"",INDEX('Policy Characteristics'!B:B,MATCH($C1086,'Policy Characteristics'!$C:$C,0)))</f>
        <v>Capital Cost Reduction</v>
      </c>
      <c r="C1086" s="362" t="str">
        <f t="shared" si="56"/>
        <v>RnD Building Capital Cost Perc Reduction</v>
      </c>
      <c r="D1086" s="53" t="s">
        <v>124</v>
      </c>
      <c r="E1086" s="53"/>
      <c r="F1086" s="53" t="s">
        <v>346</v>
      </c>
      <c r="G1086" s="53"/>
      <c r="H1086" s="54">
        <v>90</v>
      </c>
      <c r="I1086" s="53" t="s">
        <v>45</v>
      </c>
      <c r="J1086" s="360" t="str">
        <f>IF(ISBLANK(INDEX('Policy Characteristics'!D:D,MATCH($C1086,'Policy Characteristics'!$C:$C,0))),"",INDEX('Policy Characteristics'!D:D,MATCH($C1086,'Policy Characteristics'!$C:$C,0)))</f>
        <v>R&amp;D Capital Cost Reductions</v>
      </c>
      <c r="K1086" s="358" t="str">
        <f>IF(ISBLANK(INDEX('Policy Characteristics'!E:E,MATCH($C1086,'Policy Characteristics'!$C:$C,0))),"",INDEX('Policy Characteristics'!E:E,MATCH($C1086,'Policy Characteristics'!$C:$C,0)))</f>
        <v>RnD building capital cost reduction</v>
      </c>
      <c r="L1086" s="380">
        <f>IF(ISBLANK(INDEX('Policy Characteristics'!F:F,MATCH($C1086,'Policy Characteristics'!$C:$C,0))),"",INDEX('Policy Characteristics'!F:F,MATCH($C1086,'Policy Characteristics'!$C:$C,0)))</f>
        <v>0</v>
      </c>
      <c r="M1086" s="380">
        <f>IF(ISBLANK(INDEX('Policy Characteristics'!G:G,MATCH($C1086,'Policy Characteristics'!$C:$C,0))),"",INDEX('Policy Characteristics'!G:G,MATCH($C1086,'Policy Characteristics'!$C:$C,0)))</f>
        <v>0.4</v>
      </c>
      <c r="N1086" s="380">
        <f>IF(ISBLANK(INDEX('Policy Characteristics'!H:H,MATCH($C1086,'Policy Characteristics'!$C:$C,0))),"",INDEX('Policy Characteristics'!H:H,MATCH($C1086,'Policy Characteristics'!$C:$C,0)))</f>
        <v>0.01</v>
      </c>
      <c r="O1086" s="358" t="str">
        <f>IF(ISBLANK(INDEX('Policy Characteristics'!I:I,MATCH($C1086,'Policy Characteristics'!$C:$C,0))),"",INDEX('Policy Characteristics'!I:I,MATCH($C1086,'Policy Characteristics'!$C:$C,0)))</f>
        <v>% reduction in cost</v>
      </c>
      <c r="P1086" s="358" t="str">
        <f>IF(ISBLANK(INDEX('Policy Characteristics'!J:J,MATCH($C1086,'Policy Characteristics'!$C:$C,0))),"",INDEX('Policy Characteristics'!J:J,MATCH($C1086,'Policy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6" s="358" t="str">
        <f>IF(ISBLANK(INDEX('Policy Characteristics'!K:K,MATCH($C1086,'Policy Characteristics'!$C:$C,0))),"",INDEX('Policy Characteristics'!K:K,MATCH($C1086,'Policy Characteristics'!$C:$C,0)))</f>
        <v>architectural-design.html#rnd</v>
      </c>
      <c r="R1086" s="358" t="str">
        <f>IF(ISBLANK(INDEX('Policy Characteristics'!L:L,MATCH($C1086,'Policy Characteristics'!$C:$C,0))),"",INDEX('Policy Characteristics'!L:L,MATCH($C1086,'Policy Characteristics'!$C:$C,0)))</f>
        <v>research-and-development.html</v>
      </c>
    </row>
    <row r="1087" spans="1:18" x14ac:dyDescent="0.35">
      <c r="A1087" s="358" t="str">
        <f>IF(ISBLANK(INDEX('Policy Characteristics'!A:A,MATCH($C1087,'Policy Characteristics'!$C:$C,0))),"",INDEX('Policy Characteristics'!A:A,MATCH($C1087,'Policy Characteristics'!$C:$C,0)))</f>
        <v>Research and Development</v>
      </c>
      <c r="B1087" s="358" t="str">
        <f>IF(ISBLANK(INDEX('Policy Characteristics'!B:B,MATCH($C1087,'Policy Characteristics'!$C:$C,0))),"",INDEX('Policy Characteristics'!B:B,MATCH($C1087,'Policy Characteristics'!$C:$C,0)))</f>
        <v>Capital Cost Reduction</v>
      </c>
      <c r="C1087" s="363" t="s">
        <v>311</v>
      </c>
      <c r="D1087" s="53"/>
      <c r="E1087" s="53"/>
      <c r="F1087" s="53" t="s">
        <v>28</v>
      </c>
      <c r="G1087" s="53"/>
      <c r="H1087" s="54">
        <v>91</v>
      </c>
      <c r="I1087" s="53" t="s">
        <v>45</v>
      </c>
      <c r="J1087" s="360" t="str">
        <f>IF(ISBLANK(INDEX('Policy Characteristics'!D:D,MATCH($C1087,'Policy Characteristics'!$C:$C,0))),"",INDEX('Policy Characteristics'!D:D,MATCH($C1087,'Policy Characteristics'!$C:$C,0)))</f>
        <v>R&amp;D Capital Cost Reductions</v>
      </c>
      <c r="K1087" s="358" t="str">
        <f>IF(ISBLANK(INDEX('Policy Characteristics'!E:E,MATCH($C1087,'Policy Characteristics'!$C:$C,0))),"",INDEX('Policy Characteristics'!E:E,MATCH($C1087,'Policy Characteristics'!$C:$C,0)))</f>
        <v>RnD CCS capital cost reduction</v>
      </c>
      <c r="L1087" s="380">
        <f>IF(ISBLANK(INDEX('Policy Characteristics'!F:F,MATCH($C1087,'Policy Characteristics'!$C:$C,0))),"",INDEX('Policy Characteristics'!F:F,MATCH($C1087,'Policy Characteristics'!$C:$C,0)))</f>
        <v>0</v>
      </c>
      <c r="M1087" s="380">
        <f>IF(ISBLANK(INDEX('Policy Characteristics'!G:G,MATCH($C1087,'Policy Characteristics'!$C:$C,0))),"",INDEX('Policy Characteristics'!G:G,MATCH($C1087,'Policy Characteristics'!$C:$C,0)))</f>
        <v>0.4</v>
      </c>
      <c r="N1087" s="380">
        <f>IF(ISBLANK(INDEX('Policy Characteristics'!H:H,MATCH($C1087,'Policy Characteristics'!$C:$C,0))),"",INDEX('Policy Characteristics'!H:H,MATCH($C1087,'Policy Characteristics'!$C:$C,0)))</f>
        <v>0.01</v>
      </c>
      <c r="O1087" s="358" t="str">
        <f>IF(ISBLANK(INDEX('Policy Characteristics'!I:I,MATCH($C1087,'Policy Characteristics'!$C:$C,0))),"",INDEX('Policy Characteristics'!I:I,MATCH($C1087,'Policy Characteristics'!$C:$C,0)))</f>
        <v>% reduction in cost</v>
      </c>
      <c r="P1087" s="358" t="str">
        <f>IF(ISBLANK(INDEX('Policy Characteristics'!J:J,MATCH($C1087,'Policy Characteristics'!$C:$C,0))),"",INDEX('Policy Characteristics'!J:J,MATCH($C1087,'Policy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7" s="358" t="str">
        <f>IF(ISBLANK(INDEX('Policy Characteristics'!K:K,MATCH($C1087,'Policy Characteristics'!$C:$C,0))),"",INDEX('Policy Characteristics'!K:K,MATCH($C1087,'Policy Characteristics'!$C:$C,0)))</f>
        <v>architectural-design.html#rnd</v>
      </c>
      <c r="R1087" s="358" t="str">
        <f>IF(ISBLANK(INDEX('Policy Characteristics'!L:L,MATCH($C1087,'Policy Characteristics'!$C:$C,0))),"",INDEX('Policy Characteristics'!L:L,MATCH($C1087,'Policy Characteristics'!$C:$C,0)))</f>
        <v>research-and-development.html</v>
      </c>
    </row>
    <row r="1088" spans="1:18" x14ac:dyDescent="0.35">
      <c r="A1088" s="358" t="str">
        <f>IF(ISBLANK(INDEX('Policy Characteristics'!A:A,MATCH($C1088,'Policy Characteristics'!$C:$C,0))),"",INDEX('Policy Characteristics'!A:A,MATCH($C1088,'Policy Characteristics'!$C:$C,0)))</f>
        <v>Research and Development</v>
      </c>
      <c r="B1088" s="358" t="str">
        <f>IF(ISBLANK(INDEX('Policy Characteristics'!B:B,MATCH($C1088,'Policy Characteristics'!$C:$C,0))),"",INDEX('Policy Characteristics'!B:B,MATCH($C1088,'Policy Characteristics'!$C:$C,0)))</f>
        <v>Capital Cost Reduction</v>
      </c>
      <c r="C1088" s="363" t="s">
        <v>312</v>
      </c>
      <c r="D1088" s="53" t="s">
        <v>477</v>
      </c>
      <c r="E1088" s="53"/>
      <c r="F1088" s="9" t="s">
        <v>480</v>
      </c>
      <c r="G1088" s="53"/>
      <c r="H1088" s="54">
        <v>92</v>
      </c>
      <c r="I1088" s="53" t="s">
        <v>45</v>
      </c>
      <c r="J1088" s="360" t="str">
        <f>IF(ISBLANK(INDEX('Policy Characteristics'!D:D,MATCH($C1088,'Policy Characteristics'!$C:$C,0))),"",INDEX('Policy Characteristics'!D:D,MATCH($C1088,'Policy Characteristics'!$C:$C,0)))</f>
        <v>R&amp;D Capital Cost Reductions</v>
      </c>
      <c r="K1088" s="358" t="str">
        <f>IF(ISBLANK(INDEX('Policy Characteristics'!E:E,MATCH($C1088,'Policy Characteristics'!$C:$C,0))),"",INDEX('Policy Characteristics'!E:E,MATCH($C1088,'Policy Characteristics'!$C:$C,0)))</f>
        <v>RnD electricity capital cost reduction</v>
      </c>
      <c r="L1088" s="380">
        <f>IF(ISBLANK(INDEX('Policy Characteristics'!F:F,MATCH($C1088,'Policy Characteristics'!$C:$C,0))),"",INDEX('Policy Characteristics'!F:F,MATCH($C1088,'Policy Characteristics'!$C:$C,0)))</f>
        <v>0</v>
      </c>
      <c r="M1088" s="380">
        <f>IF(ISBLANK(INDEX('Policy Characteristics'!G:G,MATCH($C1088,'Policy Characteristics'!$C:$C,0))),"",INDEX('Policy Characteristics'!G:G,MATCH($C1088,'Policy Characteristics'!$C:$C,0)))</f>
        <v>0.4</v>
      </c>
      <c r="N1088" s="380">
        <f>IF(ISBLANK(INDEX('Policy Characteristics'!H:H,MATCH($C1088,'Policy Characteristics'!$C:$C,0))),"",INDEX('Policy Characteristics'!H:H,MATCH($C1088,'Policy Characteristics'!$C:$C,0)))</f>
        <v>0.01</v>
      </c>
      <c r="O1088" s="358" t="str">
        <f>IF(ISBLANK(INDEX('Policy Characteristics'!I:I,MATCH($C1088,'Policy Characteristics'!$C:$C,0))),"",INDEX('Policy Characteristics'!I:I,MATCH($C1088,'Policy Characteristics'!$C:$C,0)))</f>
        <v>% reduction in cost</v>
      </c>
      <c r="P1088" s="358" t="str">
        <f>IF(ISBLANK(INDEX('Policy Characteristics'!J:J,MATCH($C1088,'Policy Characteristics'!$C:$C,0))),"",INDEX('Policy Characteristics'!J:J,MATCH($C1088,'Policy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8" s="358" t="str">
        <f>IF(ISBLANK(INDEX('Policy Characteristics'!K:K,MATCH($C1088,'Policy Characteristics'!$C:$C,0))),"",INDEX('Policy Characteristics'!K:K,MATCH($C1088,'Policy Characteristics'!$C:$C,0)))</f>
        <v>architectural-design.html#rnd</v>
      </c>
      <c r="R1088" s="358" t="str">
        <f>IF(ISBLANK(INDEX('Policy Characteristics'!L:L,MATCH($C1088,'Policy Characteristics'!$C:$C,0))),"",INDEX('Policy Characteristics'!L:L,MATCH($C1088,'Policy Characteristics'!$C:$C,0)))</f>
        <v>research-and-development.html</v>
      </c>
    </row>
    <row r="1089" spans="1:18" x14ac:dyDescent="0.35">
      <c r="A1089" s="358" t="str">
        <f>IF(ISBLANK(INDEX('Policy Characteristics'!A:A,MATCH($C1089,'Policy Characteristics'!$C:$C,0))),"",INDEX('Policy Characteristics'!A:A,MATCH($C1089,'Policy Characteristics'!$C:$C,0)))</f>
        <v>Research and Development</v>
      </c>
      <c r="B1089" s="358" t="str">
        <f>IF(ISBLANK(INDEX('Policy Characteristics'!B:B,MATCH($C1089,'Policy Characteristics'!$C:$C,0))),"",INDEX('Policy Characteristics'!B:B,MATCH($C1089,'Policy Characteristics'!$C:$C,0)))</f>
        <v>Capital Cost Reduction</v>
      </c>
      <c r="C1089" s="362" t="str">
        <f t="shared" ref="C1089:C1096" si="57">C$1088</f>
        <v>RnD Electricity Capital Cost Perc Reduction</v>
      </c>
      <c r="D1089" s="9" t="s">
        <v>331</v>
      </c>
      <c r="E1089" s="55"/>
      <c r="F1089" s="9" t="s">
        <v>2291</v>
      </c>
      <c r="G1089" s="53"/>
      <c r="H1089" s="54">
        <v>93</v>
      </c>
      <c r="I1089" s="53" t="s">
        <v>45</v>
      </c>
      <c r="J1089" s="360" t="str">
        <f>IF(ISBLANK(INDEX('Policy Characteristics'!D:D,MATCH($C1089,'Policy Characteristics'!$C:$C,0))),"",INDEX('Policy Characteristics'!D:D,MATCH($C1089,'Policy Characteristics'!$C:$C,0)))</f>
        <v>R&amp;D Capital Cost Reductions</v>
      </c>
      <c r="K1089" s="358" t="str">
        <f>IF(ISBLANK(INDEX('Policy Characteristics'!E:E,MATCH($C1089,'Policy Characteristics'!$C:$C,0))),"",INDEX('Policy Characteristics'!E:E,MATCH($C1089,'Policy Characteristics'!$C:$C,0)))</f>
        <v>RnD electricity capital cost reduction</v>
      </c>
      <c r="L1089" s="380">
        <f>IF(ISBLANK(INDEX('Policy Characteristics'!F:F,MATCH($C1089,'Policy Characteristics'!$C:$C,0))),"",INDEX('Policy Characteristics'!F:F,MATCH($C1089,'Policy Characteristics'!$C:$C,0)))</f>
        <v>0</v>
      </c>
      <c r="M1089" s="380">
        <f>IF(ISBLANK(INDEX('Policy Characteristics'!G:G,MATCH($C1089,'Policy Characteristics'!$C:$C,0))),"",INDEX('Policy Characteristics'!G:G,MATCH($C1089,'Policy Characteristics'!$C:$C,0)))</f>
        <v>0.4</v>
      </c>
      <c r="N1089" s="380">
        <f>IF(ISBLANK(INDEX('Policy Characteristics'!H:H,MATCH($C1089,'Policy Characteristics'!$C:$C,0))),"",INDEX('Policy Characteristics'!H:H,MATCH($C1089,'Policy Characteristics'!$C:$C,0)))</f>
        <v>0.01</v>
      </c>
      <c r="O1089" s="358" t="str">
        <f>IF(ISBLANK(INDEX('Policy Characteristics'!I:I,MATCH($C1089,'Policy Characteristics'!$C:$C,0))),"",INDEX('Policy Characteristics'!I:I,MATCH($C1089,'Policy Characteristics'!$C:$C,0)))</f>
        <v>% reduction in cost</v>
      </c>
      <c r="P1089" s="358" t="str">
        <f>IF(ISBLANK(INDEX('Policy Characteristics'!J:J,MATCH($C1089,'Policy Characteristics'!$C:$C,0))),"",INDEX('Policy Characteristics'!J:J,MATCH($C1089,'Policy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9" s="358" t="str">
        <f>IF(ISBLANK(INDEX('Policy Characteristics'!K:K,MATCH($C1089,'Policy Characteristics'!$C:$C,0))),"",INDEX('Policy Characteristics'!K:K,MATCH($C1089,'Policy Characteristics'!$C:$C,0)))</f>
        <v>architectural-design.html#rnd</v>
      </c>
      <c r="R1089" s="358" t="str">
        <f>IF(ISBLANK(INDEX('Policy Characteristics'!L:L,MATCH($C1089,'Policy Characteristics'!$C:$C,0))),"",INDEX('Policy Characteristics'!L:L,MATCH($C1089,'Policy Characteristics'!$C:$C,0)))</f>
        <v>research-and-development.html</v>
      </c>
    </row>
    <row r="1090" spans="1:18" x14ac:dyDescent="0.35">
      <c r="A1090" s="358" t="str">
        <f>IF(ISBLANK(INDEX('Policy Characteristics'!A:A,MATCH($C1090,'Policy Characteristics'!$C:$C,0))),"",INDEX('Policy Characteristics'!A:A,MATCH($C1090,'Policy Characteristics'!$C:$C,0)))</f>
        <v>Research and Development</v>
      </c>
      <c r="B1090" s="358" t="str">
        <f>IF(ISBLANK(INDEX('Policy Characteristics'!B:B,MATCH($C1090,'Policy Characteristics'!$C:$C,0))),"",INDEX('Policy Characteristics'!B:B,MATCH($C1090,'Policy Characteristics'!$C:$C,0)))</f>
        <v>Capital Cost Reduction</v>
      </c>
      <c r="C1090" s="362" t="str">
        <f t="shared" si="57"/>
        <v>RnD Electricity Capital Cost Perc Reduction</v>
      </c>
      <c r="D1090" s="9" t="s">
        <v>78</v>
      </c>
      <c r="E1090" s="55"/>
      <c r="F1090" s="9" t="s">
        <v>347</v>
      </c>
      <c r="G1090" s="53"/>
      <c r="H1090" s="54">
        <v>94</v>
      </c>
      <c r="I1090" s="53" t="s">
        <v>45</v>
      </c>
      <c r="J1090" s="360" t="str">
        <f>IF(ISBLANK(INDEX('Policy Characteristics'!D:D,MATCH($C1090,'Policy Characteristics'!$C:$C,0))),"",INDEX('Policy Characteristics'!D:D,MATCH($C1090,'Policy Characteristics'!$C:$C,0)))</f>
        <v>R&amp;D Capital Cost Reductions</v>
      </c>
      <c r="K1090" s="358" t="str">
        <f>IF(ISBLANK(INDEX('Policy Characteristics'!E:E,MATCH($C1090,'Policy Characteristics'!$C:$C,0))),"",INDEX('Policy Characteristics'!E:E,MATCH($C1090,'Policy Characteristics'!$C:$C,0)))</f>
        <v>RnD electricity capital cost reduction</v>
      </c>
      <c r="L1090" s="380">
        <f>IF(ISBLANK(INDEX('Policy Characteristics'!F:F,MATCH($C1090,'Policy Characteristics'!$C:$C,0))),"",INDEX('Policy Characteristics'!F:F,MATCH($C1090,'Policy Characteristics'!$C:$C,0)))</f>
        <v>0</v>
      </c>
      <c r="M1090" s="380">
        <f>IF(ISBLANK(INDEX('Policy Characteristics'!G:G,MATCH($C1090,'Policy Characteristics'!$C:$C,0))),"",INDEX('Policy Characteristics'!G:G,MATCH($C1090,'Policy Characteristics'!$C:$C,0)))</f>
        <v>0.4</v>
      </c>
      <c r="N1090" s="380">
        <f>IF(ISBLANK(INDEX('Policy Characteristics'!H:H,MATCH($C1090,'Policy Characteristics'!$C:$C,0))),"",INDEX('Policy Characteristics'!H:H,MATCH($C1090,'Policy Characteristics'!$C:$C,0)))</f>
        <v>0.01</v>
      </c>
      <c r="O1090" s="358" t="str">
        <f>IF(ISBLANK(INDEX('Policy Characteristics'!I:I,MATCH($C1090,'Policy Characteristics'!$C:$C,0))),"",INDEX('Policy Characteristics'!I:I,MATCH($C1090,'Policy Characteristics'!$C:$C,0)))</f>
        <v>% reduction in cost</v>
      </c>
      <c r="P1090" s="358" t="str">
        <f>IF(ISBLANK(INDEX('Policy Characteristics'!J:J,MATCH($C1090,'Policy Characteristics'!$C:$C,0))),"",INDEX('Policy Characteristics'!J:J,MATCH($C1090,'Policy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0" s="358" t="str">
        <f>IF(ISBLANK(INDEX('Policy Characteristics'!K:K,MATCH($C1090,'Policy Characteristics'!$C:$C,0))),"",INDEX('Policy Characteristics'!K:K,MATCH($C1090,'Policy Characteristics'!$C:$C,0)))</f>
        <v>architectural-design.html#rnd</v>
      </c>
      <c r="R1090" s="358" t="str">
        <f>IF(ISBLANK(INDEX('Policy Characteristics'!L:L,MATCH($C1090,'Policy Characteristics'!$C:$C,0))),"",INDEX('Policy Characteristics'!L:L,MATCH($C1090,'Policy Characteristics'!$C:$C,0)))</f>
        <v>research-and-development.html</v>
      </c>
    </row>
    <row r="1091" spans="1:18" x14ac:dyDescent="0.35">
      <c r="A1091" s="358" t="str">
        <f>IF(ISBLANK(INDEX('Policy Characteristics'!A:A,MATCH($C1091,'Policy Characteristics'!$C:$C,0))),"",INDEX('Policy Characteristics'!A:A,MATCH($C1091,'Policy Characteristics'!$C:$C,0)))</f>
        <v>Research and Development</v>
      </c>
      <c r="B1091" s="358" t="str">
        <f>IF(ISBLANK(INDEX('Policy Characteristics'!B:B,MATCH($C1091,'Policy Characteristics'!$C:$C,0))),"",INDEX('Policy Characteristics'!B:B,MATCH($C1091,'Policy Characteristics'!$C:$C,0)))</f>
        <v>Capital Cost Reduction</v>
      </c>
      <c r="C1091" s="362" t="str">
        <f t="shared" si="57"/>
        <v>RnD Electricity Capital Cost Perc Reduction</v>
      </c>
      <c r="D1091" s="9" t="s">
        <v>79</v>
      </c>
      <c r="E1091" s="55"/>
      <c r="F1091" s="9" t="s">
        <v>348</v>
      </c>
      <c r="G1091" s="53"/>
      <c r="H1091" s="54">
        <v>95</v>
      </c>
      <c r="I1091" s="53" t="s">
        <v>45</v>
      </c>
      <c r="J1091" s="360" t="str">
        <f>IF(ISBLANK(INDEX('Policy Characteristics'!D:D,MATCH($C1091,'Policy Characteristics'!$C:$C,0))),"",INDEX('Policy Characteristics'!D:D,MATCH($C1091,'Policy Characteristics'!$C:$C,0)))</f>
        <v>R&amp;D Capital Cost Reductions</v>
      </c>
      <c r="K1091" s="358" t="str">
        <f>IF(ISBLANK(INDEX('Policy Characteristics'!E:E,MATCH($C1091,'Policy Characteristics'!$C:$C,0))),"",INDEX('Policy Characteristics'!E:E,MATCH($C1091,'Policy Characteristics'!$C:$C,0)))</f>
        <v>RnD electricity capital cost reduction</v>
      </c>
      <c r="L1091" s="380">
        <f>IF(ISBLANK(INDEX('Policy Characteristics'!F:F,MATCH($C1091,'Policy Characteristics'!$C:$C,0))),"",INDEX('Policy Characteristics'!F:F,MATCH($C1091,'Policy Characteristics'!$C:$C,0)))</f>
        <v>0</v>
      </c>
      <c r="M1091" s="380">
        <f>IF(ISBLANK(INDEX('Policy Characteristics'!G:G,MATCH($C1091,'Policy Characteristics'!$C:$C,0))),"",INDEX('Policy Characteristics'!G:G,MATCH($C1091,'Policy Characteristics'!$C:$C,0)))</f>
        <v>0.4</v>
      </c>
      <c r="N1091" s="380">
        <f>IF(ISBLANK(INDEX('Policy Characteristics'!H:H,MATCH($C1091,'Policy Characteristics'!$C:$C,0))),"",INDEX('Policy Characteristics'!H:H,MATCH($C1091,'Policy Characteristics'!$C:$C,0)))</f>
        <v>0.01</v>
      </c>
      <c r="O1091" s="358" t="str">
        <f>IF(ISBLANK(INDEX('Policy Characteristics'!I:I,MATCH($C1091,'Policy Characteristics'!$C:$C,0))),"",INDEX('Policy Characteristics'!I:I,MATCH($C1091,'Policy Characteristics'!$C:$C,0)))</f>
        <v>% reduction in cost</v>
      </c>
      <c r="P1091" s="358" t="str">
        <f>IF(ISBLANK(INDEX('Policy Characteristics'!J:J,MATCH($C1091,'Policy Characteristics'!$C:$C,0))),"",INDEX('Policy Characteristics'!J:J,MATCH($C1091,'Policy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1" s="358" t="str">
        <f>IF(ISBLANK(INDEX('Policy Characteristics'!K:K,MATCH($C1091,'Policy Characteristics'!$C:$C,0))),"",INDEX('Policy Characteristics'!K:K,MATCH($C1091,'Policy Characteristics'!$C:$C,0)))</f>
        <v>architectural-design.html#rnd</v>
      </c>
      <c r="R1091" s="358" t="str">
        <f>IF(ISBLANK(INDEX('Policy Characteristics'!L:L,MATCH($C1091,'Policy Characteristics'!$C:$C,0))),"",INDEX('Policy Characteristics'!L:L,MATCH($C1091,'Policy Characteristics'!$C:$C,0)))</f>
        <v>research-and-development.html</v>
      </c>
    </row>
    <row r="1092" spans="1:18" x14ac:dyDescent="0.35">
      <c r="A1092" s="358" t="str">
        <f>IF(ISBLANK(INDEX('Policy Characteristics'!A:A,MATCH($C1092,'Policy Characteristics'!$C:$C,0))),"",INDEX('Policy Characteristics'!A:A,MATCH($C1092,'Policy Characteristics'!$C:$C,0)))</f>
        <v>Research and Development</v>
      </c>
      <c r="B1092" s="358" t="str">
        <f>IF(ISBLANK(INDEX('Policy Characteristics'!B:B,MATCH($C1092,'Policy Characteristics'!$C:$C,0))),"",INDEX('Policy Characteristics'!B:B,MATCH($C1092,'Policy Characteristics'!$C:$C,0)))</f>
        <v>Capital Cost Reduction</v>
      </c>
      <c r="C1092" s="362" t="str">
        <f t="shared" si="57"/>
        <v>RnD Electricity Capital Cost Perc Reduction</v>
      </c>
      <c r="D1092" s="9" t="s">
        <v>478</v>
      </c>
      <c r="E1092" s="55"/>
      <c r="F1092" s="9" t="s">
        <v>482</v>
      </c>
      <c r="G1092" s="53"/>
      <c r="H1092" s="54">
        <v>96</v>
      </c>
      <c r="I1092" s="53" t="s">
        <v>45</v>
      </c>
      <c r="J1092" s="360" t="str">
        <f>IF(ISBLANK(INDEX('Policy Characteristics'!D:D,MATCH($C1092,'Policy Characteristics'!$C:$C,0))),"",INDEX('Policy Characteristics'!D:D,MATCH($C1092,'Policy Characteristics'!$C:$C,0)))</f>
        <v>R&amp;D Capital Cost Reductions</v>
      </c>
      <c r="K1092" s="358" t="str">
        <f>IF(ISBLANK(INDEX('Policy Characteristics'!E:E,MATCH($C1092,'Policy Characteristics'!$C:$C,0))),"",INDEX('Policy Characteristics'!E:E,MATCH($C1092,'Policy Characteristics'!$C:$C,0)))</f>
        <v>RnD electricity capital cost reduction</v>
      </c>
      <c r="L1092" s="380">
        <f>IF(ISBLANK(INDEX('Policy Characteristics'!F:F,MATCH($C1092,'Policy Characteristics'!$C:$C,0))),"",INDEX('Policy Characteristics'!F:F,MATCH($C1092,'Policy Characteristics'!$C:$C,0)))</f>
        <v>0</v>
      </c>
      <c r="M1092" s="380">
        <f>IF(ISBLANK(INDEX('Policy Characteristics'!G:G,MATCH($C1092,'Policy Characteristics'!$C:$C,0))),"",INDEX('Policy Characteristics'!G:G,MATCH($C1092,'Policy Characteristics'!$C:$C,0)))</f>
        <v>0.4</v>
      </c>
      <c r="N1092" s="380">
        <f>IF(ISBLANK(INDEX('Policy Characteristics'!H:H,MATCH($C1092,'Policy Characteristics'!$C:$C,0))),"",INDEX('Policy Characteristics'!H:H,MATCH($C1092,'Policy Characteristics'!$C:$C,0)))</f>
        <v>0.01</v>
      </c>
      <c r="O1092" s="358" t="str">
        <f>IF(ISBLANK(INDEX('Policy Characteristics'!I:I,MATCH($C1092,'Policy Characteristics'!$C:$C,0))),"",INDEX('Policy Characteristics'!I:I,MATCH($C1092,'Policy Characteristics'!$C:$C,0)))</f>
        <v>% reduction in cost</v>
      </c>
      <c r="P1092" s="358" t="str">
        <f>IF(ISBLANK(INDEX('Policy Characteristics'!J:J,MATCH($C1092,'Policy Characteristics'!$C:$C,0))),"",INDEX('Policy Characteristics'!J:J,MATCH($C1092,'Policy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2" s="358" t="str">
        <f>IF(ISBLANK(INDEX('Policy Characteristics'!K:K,MATCH($C1092,'Policy Characteristics'!$C:$C,0))),"",INDEX('Policy Characteristics'!K:K,MATCH($C1092,'Policy Characteristics'!$C:$C,0)))</f>
        <v>architectural-design.html#rnd</v>
      </c>
      <c r="R1092" s="358" t="str">
        <f>IF(ISBLANK(INDEX('Policy Characteristics'!L:L,MATCH($C1092,'Policy Characteristics'!$C:$C,0))),"",INDEX('Policy Characteristics'!L:L,MATCH($C1092,'Policy Characteristics'!$C:$C,0)))</f>
        <v>research-and-development.html</v>
      </c>
    </row>
    <row r="1093" spans="1:18" x14ac:dyDescent="0.35">
      <c r="A1093" s="358" t="str">
        <f>IF(ISBLANK(INDEX('Policy Characteristics'!A:A,MATCH($C1093,'Policy Characteristics'!$C:$C,0))),"",INDEX('Policy Characteristics'!A:A,MATCH($C1093,'Policy Characteristics'!$C:$C,0)))</f>
        <v>Research and Development</v>
      </c>
      <c r="B1093" s="358" t="str">
        <f>IF(ISBLANK(INDEX('Policy Characteristics'!B:B,MATCH($C1093,'Policy Characteristics'!$C:$C,0))),"",INDEX('Policy Characteristics'!B:B,MATCH($C1093,'Policy Characteristics'!$C:$C,0)))</f>
        <v>Capital Cost Reduction</v>
      </c>
      <c r="C1093" s="362" t="str">
        <f t="shared" si="57"/>
        <v>RnD Electricity Capital Cost Perc Reduction</v>
      </c>
      <c r="D1093" s="9" t="s">
        <v>80</v>
      </c>
      <c r="E1093" s="55"/>
      <c r="F1093" s="9" t="s">
        <v>349</v>
      </c>
      <c r="G1093" s="53"/>
      <c r="H1093" s="54">
        <v>97</v>
      </c>
      <c r="I1093" s="53" t="s">
        <v>45</v>
      </c>
      <c r="J1093" s="360" t="str">
        <f>IF(ISBLANK(INDEX('Policy Characteristics'!D:D,MATCH($C1093,'Policy Characteristics'!$C:$C,0))),"",INDEX('Policy Characteristics'!D:D,MATCH($C1093,'Policy Characteristics'!$C:$C,0)))</f>
        <v>R&amp;D Capital Cost Reductions</v>
      </c>
      <c r="K1093" s="358" t="str">
        <f>IF(ISBLANK(INDEX('Policy Characteristics'!E:E,MATCH($C1093,'Policy Characteristics'!$C:$C,0))),"",INDEX('Policy Characteristics'!E:E,MATCH($C1093,'Policy Characteristics'!$C:$C,0)))</f>
        <v>RnD electricity capital cost reduction</v>
      </c>
      <c r="L1093" s="380">
        <f>IF(ISBLANK(INDEX('Policy Characteristics'!F:F,MATCH($C1093,'Policy Characteristics'!$C:$C,0))),"",INDEX('Policy Characteristics'!F:F,MATCH($C1093,'Policy Characteristics'!$C:$C,0)))</f>
        <v>0</v>
      </c>
      <c r="M1093" s="380">
        <f>IF(ISBLANK(INDEX('Policy Characteristics'!G:G,MATCH($C1093,'Policy Characteristics'!$C:$C,0))),"",INDEX('Policy Characteristics'!G:G,MATCH($C1093,'Policy Characteristics'!$C:$C,0)))</f>
        <v>0.4</v>
      </c>
      <c r="N1093" s="380">
        <f>IF(ISBLANK(INDEX('Policy Characteristics'!H:H,MATCH($C1093,'Policy Characteristics'!$C:$C,0))),"",INDEX('Policy Characteristics'!H:H,MATCH($C1093,'Policy Characteristics'!$C:$C,0)))</f>
        <v>0.01</v>
      </c>
      <c r="O1093" s="358" t="str">
        <f>IF(ISBLANK(INDEX('Policy Characteristics'!I:I,MATCH($C1093,'Policy Characteristics'!$C:$C,0))),"",INDEX('Policy Characteristics'!I:I,MATCH($C1093,'Policy Characteristics'!$C:$C,0)))</f>
        <v>% reduction in cost</v>
      </c>
      <c r="P1093" s="358" t="str">
        <f>IF(ISBLANK(INDEX('Policy Characteristics'!J:J,MATCH($C1093,'Policy Characteristics'!$C:$C,0))),"",INDEX('Policy Characteristics'!J:J,MATCH($C1093,'Policy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3" s="358" t="str">
        <f>IF(ISBLANK(INDEX('Policy Characteristics'!K:K,MATCH($C1093,'Policy Characteristics'!$C:$C,0))),"",INDEX('Policy Characteristics'!K:K,MATCH($C1093,'Policy Characteristics'!$C:$C,0)))</f>
        <v>architectural-design.html#rnd</v>
      </c>
      <c r="R1093" s="358" t="str">
        <f>IF(ISBLANK(INDEX('Policy Characteristics'!L:L,MATCH($C1093,'Policy Characteristics'!$C:$C,0))),"",INDEX('Policy Characteristics'!L:L,MATCH($C1093,'Policy Characteristics'!$C:$C,0)))</f>
        <v>research-and-development.html</v>
      </c>
    </row>
    <row r="1094" spans="1:18" x14ac:dyDescent="0.35">
      <c r="A1094" s="358" t="str">
        <f>IF(ISBLANK(INDEX('Policy Characteristics'!A:A,MATCH($C1094,'Policy Characteristics'!$C:$C,0))),"",INDEX('Policy Characteristics'!A:A,MATCH($C1094,'Policy Characteristics'!$C:$C,0)))</f>
        <v>Research and Development</v>
      </c>
      <c r="B1094" s="358" t="str">
        <f>IF(ISBLANK(INDEX('Policy Characteristics'!B:B,MATCH($C1094,'Policy Characteristics'!$C:$C,0))),"",INDEX('Policy Characteristics'!B:B,MATCH($C1094,'Policy Characteristics'!$C:$C,0)))</f>
        <v>Capital Cost Reduction</v>
      </c>
      <c r="C1094" s="362" t="str">
        <f t="shared" si="57"/>
        <v>RnD Electricity Capital Cost Perc Reduction</v>
      </c>
      <c r="D1094" s="9" t="s">
        <v>81</v>
      </c>
      <c r="E1094" s="55"/>
      <c r="F1094" s="9" t="s">
        <v>350</v>
      </c>
      <c r="G1094" s="53"/>
      <c r="H1094" s="54">
        <v>98</v>
      </c>
      <c r="I1094" s="53" t="s">
        <v>45</v>
      </c>
      <c r="J1094" s="360" t="str">
        <f>IF(ISBLANK(INDEX('Policy Characteristics'!D:D,MATCH($C1094,'Policy Characteristics'!$C:$C,0))),"",INDEX('Policy Characteristics'!D:D,MATCH($C1094,'Policy Characteristics'!$C:$C,0)))</f>
        <v>R&amp;D Capital Cost Reductions</v>
      </c>
      <c r="K1094" s="358" t="str">
        <f>IF(ISBLANK(INDEX('Policy Characteristics'!E:E,MATCH($C1094,'Policy Characteristics'!$C:$C,0))),"",INDEX('Policy Characteristics'!E:E,MATCH($C1094,'Policy Characteristics'!$C:$C,0)))</f>
        <v>RnD electricity capital cost reduction</v>
      </c>
      <c r="L1094" s="380">
        <f>IF(ISBLANK(INDEX('Policy Characteristics'!F:F,MATCH($C1094,'Policy Characteristics'!$C:$C,0))),"",INDEX('Policy Characteristics'!F:F,MATCH($C1094,'Policy Characteristics'!$C:$C,0)))</f>
        <v>0</v>
      </c>
      <c r="M1094" s="380">
        <f>IF(ISBLANK(INDEX('Policy Characteristics'!G:G,MATCH($C1094,'Policy Characteristics'!$C:$C,0))),"",INDEX('Policy Characteristics'!G:G,MATCH($C1094,'Policy Characteristics'!$C:$C,0)))</f>
        <v>0.4</v>
      </c>
      <c r="N1094" s="380">
        <f>IF(ISBLANK(INDEX('Policy Characteristics'!H:H,MATCH($C1094,'Policy Characteristics'!$C:$C,0))),"",INDEX('Policy Characteristics'!H:H,MATCH($C1094,'Policy Characteristics'!$C:$C,0)))</f>
        <v>0.01</v>
      </c>
      <c r="O1094" s="358" t="str">
        <f>IF(ISBLANK(INDEX('Policy Characteristics'!I:I,MATCH($C1094,'Policy Characteristics'!$C:$C,0))),"",INDEX('Policy Characteristics'!I:I,MATCH($C1094,'Policy Characteristics'!$C:$C,0)))</f>
        <v>% reduction in cost</v>
      </c>
      <c r="P1094" s="358" t="str">
        <f>IF(ISBLANK(INDEX('Policy Characteristics'!J:J,MATCH($C1094,'Policy Characteristics'!$C:$C,0))),"",INDEX('Policy Characteristics'!J:J,MATCH($C1094,'Policy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4" s="358" t="str">
        <f>IF(ISBLANK(INDEX('Policy Characteristics'!K:K,MATCH($C1094,'Policy Characteristics'!$C:$C,0))),"",INDEX('Policy Characteristics'!K:K,MATCH($C1094,'Policy Characteristics'!$C:$C,0)))</f>
        <v>architectural-design.html#rnd</v>
      </c>
      <c r="R1094" s="358" t="str">
        <f>IF(ISBLANK(INDEX('Policy Characteristics'!L:L,MATCH($C1094,'Policy Characteristics'!$C:$C,0))),"",INDEX('Policy Characteristics'!L:L,MATCH($C1094,'Policy Characteristics'!$C:$C,0)))</f>
        <v>research-and-development.html</v>
      </c>
    </row>
    <row r="1095" spans="1:18" x14ac:dyDescent="0.35">
      <c r="A1095" s="358" t="str">
        <f>IF(ISBLANK(INDEX('Policy Characteristics'!A:A,MATCH($C1095,'Policy Characteristics'!$C:$C,0))),"",INDEX('Policy Characteristics'!A:A,MATCH($C1095,'Policy Characteristics'!$C:$C,0)))</f>
        <v>Research and Development</v>
      </c>
      <c r="B1095" s="358" t="str">
        <f>IF(ISBLANK(INDEX('Policy Characteristics'!B:B,MATCH($C1095,'Policy Characteristics'!$C:$C,0))),"",INDEX('Policy Characteristics'!B:B,MATCH($C1095,'Policy Characteristics'!$C:$C,0)))</f>
        <v>Capital Cost Reduction</v>
      </c>
      <c r="C1095" s="362" t="str">
        <f t="shared" si="57"/>
        <v>RnD Electricity Capital Cost Perc Reduction</v>
      </c>
      <c r="D1095" s="9" t="s">
        <v>82</v>
      </c>
      <c r="E1095" s="55"/>
      <c r="F1095" s="9" t="s">
        <v>351</v>
      </c>
      <c r="G1095" s="53"/>
      <c r="H1095" s="54">
        <v>99</v>
      </c>
      <c r="I1095" s="53" t="s">
        <v>45</v>
      </c>
      <c r="J1095" s="360" t="str">
        <f>IF(ISBLANK(INDEX('Policy Characteristics'!D:D,MATCH($C1095,'Policy Characteristics'!$C:$C,0))),"",INDEX('Policy Characteristics'!D:D,MATCH($C1095,'Policy Characteristics'!$C:$C,0)))</f>
        <v>R&amp;D Capital Cost Reductions</v>
      </c>
      <c r="K1095" s="358" t="str">
        <f>IF(ISBLANK(INDEX('Policy Characteristics'!E:E,MATCH($C1095,'Policy Characteristics'!$C:$C,0))),"",INDEX('Policy Characteristics'!E:E,MATCH($C1095,'Policy Characteristics'!$C:$C,0)))</f>
        <v>RnD electricity capital cost reduction</v>
      </c>
      <c r="L1095" s="380">
        <f>IF(ISBLANK(INDEX('Policy Characteristics'!F:F,MATCH($C1095,'Policy Characteristics'!$C:$C,0))),"",INDEX('Policy Characteristics'!F:F,MATCH($C1095,'Policy Characteristics'!$C:$C,0)))</f>
        <v>0</v>
      </c>
      <c r="M1095" s="380">
        <f>IF(ISBLANK(INDEX('Policy Characteristics'!G:G,MATCH($C1095,'Policy Characteristics'!$C:$C,0))),"",INDEX('Policy Characteristics'!G:G,MATCH($C1095,'Policy Characteristics'!$C:$C,0)))</f>
        <v>0.4</v>
      </c>
      <c r="N1095" s="380">
        <f>IF(ISBLANK(INDEX('Policy Characteristics'!H:H,MATCH($C1095,'Policy Characteristics'!$C:$C,0))),"",INDEX('Policy Characteristics'!H:H,MATCH($C1095,'Policy Characteristics'!$C:$C,0)))</f>
        <v>0.01</v>
      </c>
      <c r="O1095" s="358" t="str">
        <f>IF(ISBLANK(INDEX('Policy Characteristics'!I:I,MATCH($C1095,'Policy Characteristics'!$C:$C,0))),"",INDEX('Policy Characteristics'!I:I,MATCH($C1095,'Policy Characteristics'!$C:$C,0)))</f>
        <v>% reduction in cost</v>
      </c>
      <c r="P1095" s="358" t="str">
        <f>IF(ISBLANK(INDEX('Policy Characteristics'!J:J,MATCH($C1095,'Policy Characteristics'!$C:$C,0))),"",INDEX('Policy Characteristics'!J:J,MATCH($C1095,'Policy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5" s="358" t="str">
        <f>IF(ISBLANK(INDEX('Policy Characteristics'!K:K,MATCH($C1095,'Policy Characteristics'!$C:$C,0))),"",INDEX('Policy Characteristics'!K:K,MATCH($C1095,'Policy Characteristics'!$C:$C,0)))</f>
        <v>architectural-design.html#rnd</v>
      </c>
      <c r="R1095" s="358" t="str">
        <f>IF(ISBLANK(INDEX('Policy Characteristics'!L:L,MATCH($C1095,'Policy Characteristics'!$C:$C,0))),"",INDEX('Policy Characteristics'!L:L,MATCH($C1095,'Policy Characteristics'!$C:$C,0)))</f>
        <v>research-and-development.html</v>
      </c>
    </row>
    <row r="1096" spans="1:18" x14ac:dyDescent="0.35">
      <c r="A1096" s="358" t="str">
        <f>IF(ISBLANK(INDEX('Policy Characteristics'!A:A,MATCH($C1096,'Policy Characteristics'!$C:$C,0))),"",INDEX('Policy Characteristics'!A:A,MATCH($C1096,'Policy Characteristics'!$C:$C,0)))</f>
        <v>Research and Development</v>
      </c>
      <c r="B1096" s="358" t="str">
        <f>IF(ISBLANK(INDEX('Policy Characteristics'!B:B,MATCH($C1096,'Policy Characteristics'!$C:$C,0))),"",INDEX('Policy Characteristics'!B:B,MATCH($C1096,'Policy Characteristics'!$C:$C,0)))</f>
        <v>Capital Cost Reduction</v>
      </c>
      <c r="C1096" s="362" t="str">
        <f t="shared" si="57"/>
        <v>RnD Electricity Capital Cost Perc Reduction</v>
      </c>
      <c r="D1096" s="9" t="s">
        <v>334</v>
      </c>
      <c r="E1096" s="55"/>
      <c r="F1096" s="9" t="s">
        <v>2292</v>
      </c>
      <c r="G1096" s="53"/>
      <c r="H1096" s="54">
        <v>192</v>
      </c>
      <c r="I1096" s="53" t="s">
        <v>45</v>
      </c>
      <c r="J1096" s="360" t="str">
        <f>IF(ISBLANK(INDEX('Policy Characteristics'!D:D,MATCH($C1096,'Policy Characteristics'!$C:$C,0))),"",INDEX('Policy Characteristics'!D:D,MATCH($C1096,'Policy Characteristics'!$C:$C,0)))</f>
        <v>R&amp;D Capital Cost Reductions</v>
      </c>
      <c r="K1096" s="358" t="str">
        <f>IF(ISBLANK(INDEX('Policy Characteristics'!E:E,MATCH($C1096,'Policy Characteristics'!$C:$C,0))),"",INDEX('Policy Characteristics'!E:E,MATCH($C1096,'Policy Characteristics'!$C:$C,0)))</f>
        <v>RnD electricity capital cost reduction</v>
      </c>
      <c r="L1096" s="380">
        <f>IF(ISBLANK(INDEX('Policy Characteristics'!F:F,MATCH($C1096,'Policy Characteristics'!$C:$C,0))),"",INDEX('Policy Characteristics'!F:F,MATCH($C1096,'Policy Characteristics'!$C:$C,0)))</f>
        <v>0</v>
      </c>
      <c r="M1096" s="380">
        <f>IF(ISBLANK(INDEX('Policy Characteristics'!G:G,MATCH($C1096,'Policy Characteristics'!$C:$C,0))),"",INDEX('Policy Characteristics'!G:G,MATCH($C1096,'Policy Characteristics'!$C:$C,0)))</f>
        <v>0.4</v>
      </c>
      <c r="N1096" s="380">
        <f>IF(ISBLANK(INDEX('Policy Characteristics'!H:H,MATCH($C1096,'Policy Characteristics'!$C:$C,0))),"",INDEX('Policy Characteristics'!H:H,MATCH($C1096,'Policy Characteristics'!$C:$C,0)))</f>
        <v>0.01</v>
      </c>
      <c r="O1096" s="358" t="str">
        <f>IF(ISBLANK(INDEX('Policy Characteristics'!I:I,MATCH($C1096,'Policy Characteristics'!$C:$C,0))),"",INDEX('Policy Characteristics'!I:I,MATCH($C1096,'Policy Characteristics'!$C:$C,0)))</f>
        <v>% reduction in cost</v>
      </c>
      <c r="P1096" s="358" t="str">
        <f>IF(ISBLANK(INDEX('Policy Characteristics'!J:J,MATCH($C1096,'Policy Characteristics'!$C:$C,0))),"",INDEX('Policy Characteristics'!J:J,MATCH($C1096,'Policy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6" s="358" t="str">
        <f>IF(ISBLANK(INDEX('Policy Characteristics'!K:K,MATCH($C1096,'Policy Characteristics'!$C:$C,0))),"",INDEX('Policy Characteristics'!K:K,MATCH($C1096,'Policy Characteristics'!$C:$C,0)))</f>
        <v>architectural-design.html#rnd</v>
      </c>
      <c r="R1096" s="358" t="str">
        <f>IF(ISBLANK(INDEX('Policy Characteristics'!L:L,MATCH($C1096,'Policy Characteristics'!$C:$C,0))),"",INDEX('Policy Characteristics'!L:L,MATCH($C1096,'Policy Characteristics'!$C:$C,0)))</f>
        <v>research-and-development.html</v>
      </c>
    </row>
    <row r="1097" spans="1:18" x14ac:dyDescent="0.35">
      <c r="A1097" s="358" t="str">
        <f>IF(ISBLANK(INDEX('Policy Characteristics'!A:A,MATCH($C1097,'Policy Characteristics'!$C:$C,0))),"",INDEX('Policy Characteristics'!A:A,MATCH($C1097,'Policy Characteristics'!$C:$C,0)))</f>
        <v>Research and Development</v>
      </c>
      <c r="B1097" s="358" t="str">
        <f>IF(ISBLANK(INDEX('Policy Characteristics'!B:B,MATCH($C1097,'Policy Characteristics'!$C:$C,0))),"",INDEX('Policy Characteristics'!B:B,MATCH($C1097,'Policy Characteristics'!$C:$C,0)))</f>
        <v>Capital Cost Reduction</v>
      </c>
      <c r="C1097" s="362" t="str">
        <f t="shared" ref="C1097:C1098" si="58">C$1088</f>
        <v>RnD Electricity Capital Cost Perc Reduction</v>
      </c>
      <c r="D1097" s="9" t="s">
        <v>474</v>
      </c>
      <c r="E1097" s="55"/>
      <c r="F1097" s="9" t="s">
        <v>475</v>
      </c>
      <c r="G1097" s="53"/>
      <c r="H1097" s="54">
        <v>180</v>
      </c>
      <c r="I1097" s="53" t="s">
        <v>45</v>
      </c>
      <c r="J1097" s="360" t="str">
        <f>IF(ISBLANK(INDEX('Policy Characteristics'!D:D,MATCH($C1097,'Policy Characteristics'!$C:$C,0))),"",INDEX('Policy Characteristics'!D:D,MATCH($C1097,'Policy Characteristics'!$C:$C,0)))</f>
        <v>R&amp;D Capital Cost Reductions</v>
      </c>
      <c r="K1097" s="358" t="str">
        <f>IF(ISBLANK(INDEX('Policy Characteristics'!E:E,MATCH($C1097,'Policy Characteristics'!$C:$C,0))),"",INDEX('Policy Characteristics'!E:E,MATCH($C1097,'Policy Characteristics'!$C:$C,0)))</f>
        <v>RnD electricity capital cost reduction</v>
      </c>
      <c r="L1097" s="380">
        <f>IF(ISBLANK(INDEX('Policy Characteristics'!F:F,MATCH($C1097,'Policy Characteristics'!$C:$C,0))),"",INDEX('Policy Characteristics'!F:F,MATCH($C1097,'Policy Characteristics'!$C:$C,0)))</f>
        <v>0</v>
      </c>
      <c r="M1097" s="380">
        <f>IF(ISBLANK(INDEX('Policy Characteristics'!G:G,MATCH($C1097,'Policy Characteristics'!$C:$C,0))),"",INDEX('Policy Characteristics'!G:G,MATCH($C1097,'Policy Characteristics'!$C:$C,0)))</f>
        <v>0.4</v>
      </c>
      <c r="N1097" s="380">
        <f>IF(ISBLANK(INDEX('Policy Characteristics'!H:H,MATCH($C1097,'Policy Characteristics'!$C:$C,0))),"",INDEX('Policy Characteristics'!H:H,MATCH($C1097,'Policy Characteristics'!$C:$C,0)))</f>
        <v>0.01</v>
      </c>
      <c r="O1097" s="358" t="str">
        <f>IF(ISBLANK(INDEX('Policy Characteristics'!I:I,MATCH($C1097,'Policy Characteristics'!$C:$C,0))),"",INDEX('Policy Characteristics'!I:I,MATCH($C1097,'Policy Characteristics'!$C:$C,0)))</f>
        <v>% reduction in cost</v>
      </c>
      <c r="P1097" s="358" t="str">
        <f>IF(ISBLANK(INDEX('Policy Characteristics'!J:J,MATCH($C1097,'Policy Characteristics'!$C:$C,0))),"",INDEX('Policy Characteristics'!J:J,MATCH($C1097,'Policy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7" s="358" t="str">
        <f>IF(ISBLANK(INDEX('Policy Characteristics'!K:K,MATCH($C1097,'Policy Characteristics'!$C:$C,0))),"",INDEX('Policy Characteristics'!K:K,MATCH($C1097,'Policy Characteristics'!$C:$C,0)))</f>
        <v>architectural-design.html#rnd</v>
      </c>
      <c r="R1097" s="358" t="str">
        <f>IF(ISBLANK(INDEX('Policy Characteristics'!L:L,MATCH($C1097,'Policy Characteristics'!$C:$C,0))),"",INDEX('Policy Characteristics'!L:L,MATCH($C1097,'Policy Characteristics'!$C:$C,0)))</f>
        <v>research-and-development.html</v>
      </c>
    </row>
    <row r="1098" spans="1:18" x14ac:dyDescent="0.35">
      <c r="A1098" s="358" t="str">
        <f>IF(ISBLANK(INDEX('Policy Characteristics'!A:A,MATCH($C1098,'Policy Characteristics'!$C:$C,0))),"",INDEX('Policy Characteristics'!A:A,MATCH($C1098,'Policy Characteristics'!$C:$C,0)))</f>
        <v>Research and Development</v>
      </c>
      <c r="B1098" s="358" t="str">
        <f>IF(ISBLANK(INDEX('Policy Characteristics'!B:B,MATCH($C1098,'Policy Characteristics'!$C:$C,0))),"",INDEX('Policy Characteristics'!B:B,MATCH($C1098,'Policy Characteristics'!$C:$C,0)))</f>
        <v>Capital Cost Reduction</v>
      </c>
      <c r="C1098" s="362" t="str">
        <f t="shared" si="58"/>
        <v>RnD Electricity Capital Cost Perc Reduction</v>
      </c>
      <c r="D1098" s="9" t="s">
        <v>483</v>
      </c>
      <c r="E1098" s="55"/>
      <c r="F1098" s="9" t="s">
        <v>485</v>
      </c>
      <c r="G1098" s="53"/>
      <c r="H1098" s="54">
        <v>183</v>
      </c>
      <c r="I1098" s="53" t="s">
        <v>45</v>
      </c>
      <c r="J1098" s="360" t="str">
        <f>IF(ISBLANK(INDEX('Policy Characteristics'!D:D,MATCH($C1098,'Policy Characteristics'!$C:$C,0))),"",INDEX('Policy Characteristics'!D:D,MATCH($C1098,'Policy Characteristics'!$C:$C,0)))</f>
        <v>R&amp;D Capital Cost Reductions</v>
      </c>
      <c r="K1098" s="358" t="str">
        <f>IF(ISBLANK(INDEX('Policy Characteristics'!E:E,MATCH($C1098,'Policy Characteristics'!$C:$C,0))),"",INDEX('Policy Characteristics'!E:E,MATCH($C1098,'Policy Characteristics'!$C:$C,0)))</f>
        <v>RnD electricity capital cost reduction</v>
      </c>
      <c r="L1098" s="380">
        <f>IF(ISBLANK(INDEX('Policy Characteristics'!F:F,MATCH($C1098,'Policy Characteristics'!$C:$C,0))),"",INDEX('Policy Characteristics'!F:F,MATCH($C1098,'Policy Characteristics'!$C:$C,0)))</f>
        <v>0</v>
      </c>
      <c r="M1098" s="380">
        <f>IF(ISBLANK(INDEX('Policy Characteristics'!G:G,MATCH($C1098,'Policy Characteristics'!$C:$C,0))),"",INDEX('Policy Characteristics'!G:G,MATCH($C1098,'Policy Characteristics'!$C:$C,0)))</f>
        <v>0.4</v>
      </c>
      <c r="N1098" s="380">
        <f>IF(ISBLANK(INDEX('Policy Characteristics'!H:H,MATCH($C1098,'Policy Characteristics'!$C:$C,0))),"",INDEX('Policy Characteristics'!H:H,MATCH($C1098,'Policy Characteristics'!$C:$C,0)))</f>
        <v>0.01</v>
      </c>
      <c r="O1098" s="358" t="str">
        <f>IF(ISBLANK(INDEX('Policy Characteristics'!I:I,MATCH($C1098,'Policy Characteristics'!$C:$C,0))),"",INDEX('Policy Characteristics'!I:I,MATCH($C1098,'Policy Characteristics'!$C:$C,0)))</f>
        <v>% reduction in cost</v>
      </c>
      <c r="P1098" s="358" t="str">
        <f>IF(ISBLANK(INDEX('Policy Characteristics'!J:J,MATCH($C1098,'Policy Characteristics'!$C:$C,0))),"",INDEX('Policy Characteristics'!J:J,MATCH($C1098,'Policy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8" s="358" t="str">
        <f>IF(ISBLANK(INDEX('Policy Characteristics'!K:K,MATCH($C1098,'Policy Characteristics'!$C:$C,0))),"",INDEX('Policy Characteristics'!K:K,MATCH($C1098,'Policy Characteristics'!$C:$C,0)))</f>
        <v>architectural-design.html#rnd</v>
      </c>
      <c r="R1098" s="358" t="str">
        <f>IF(ISBLANK(INDEX('Policy Characteristics'!L:L,MATCH($C1098,'Policy Characteristics'!$C:$C,0))),"",INDEX('Policy Characteristics'!L:L,MATCH($C1098,'Policy Characteristics'!$C:$C,0)))</f>
        <v>research-and-development.html</v>
      </c>
    </row>
    <row r="1099" spans="1:18" x14ac:dyDescent="0.35">
      <c r="A1099" s="358" t="str">
        <f>IF(ISBLANK(INDEX('Policy Characteristics'!A:A,MATCH($C1099,'Policy Characteristics'!$C:$C,0))),"",INDEX('Policy Characteristics'!A:A,MATCH($C1099,'Policy Characteristics'!$C:$C,0)))</f>
        <v>Research and Development</v>
      </c>
      <c r="B1099" s="358" t="str">
        <f>IF(ISBLANK(INDEX('Policy Characteristics'!B:B,MATCH($C1099,'Policy Characteristics'!$C:$C,0))),"",INDEX('Policy Characteristics'!B:B,MATCH($C1099,'Policy Characteristics'!$C:$C,0)))</f>
        <v>Capital Cost Reduction</v>
      </c>
      <c r="C1099" s="363" t="s">
        <v>313</v>
      </c>
      <c r="D1099" s="195" t="s">
        <v>3219</v>
      </c>
      <c r="E1099" s="53"/>
      <c r="F1099" s="9" t="s">
        <v>3257</v>
      </c>
      <c r="G1099" s="53"/>
      <c r="H1099" s="54">
        <v>1462</v>
      </c>
      <c r="I1099" s="53" t="s">
        <v>45</v>
      </c>
      <c r="J1099" s="360" t="str">
        <f>IF(ISBLANK(INDEX('Policy Characteristics'!D:D,MATCH($C1099,'Policy Characteristics'!$C:$C,0))),"",INDEX('Policy Characteristics'!D:D,MATCH($C1099,'Policy Characteristics'!$C:$C,0)))</f>
        <v>R&amp;D Capital Cost Reductions</v>
      </c>
      <c r="K1099" s="358" t="str">
        <f>IF(ISBLANK(INDEX('Policy Characteristics'!E:E,MATCH($C1099,'Policy Characteristics'!$C:$C,0))),"",INDEX('Policy Characteristics'!E:E,MATCH($C1099,'Policy Characteristics'!$C:$C,0)))</f>
        <v>RnD industry capital cost reduction</v>
      </c>
      <c r="L1099" s="380">
        <f>IF(ISBLANK(INDEX('Policy Characteristics'!F:F,MATCH($C1099,'Policy Characteristics'!$C:$C,0))),"",INDEX('Policy Characteristics'!F:F,MATCH($C1099,'Policy Characteristics'!$C:$C,0)))</f>
        <v>0</v>
      </c>
      <c r="M1099" s="380">
        <f>IF(ISBLANK(INDEX('Policy Characteristics'!G:G,MATCH($C1099,'Policy Characteristics'!$C:$C,0))),"",INDEX('Policy Characteristics'!G:G,MATCH($C1099,'Policy Characteristics'!$C:$C,0)))</f>
        <v>0.4</v>
      </c>
      <c r="N1099" s="380">
        <f>IF(ISBLANK(INDEX('Policy Characteristics'!H:H,MATCH($C1099,'Policy Characteristics'!$C:$C,0))),"",INDEX('Policy Characteristics'!H:H,MATCH($C1099,'Policy Characteristics'!$C:$C,0)))</f>
        <v>0.01</v>
      </c>
      <c r="O1099" s="358" t="str">
        <f>IF(ISBLANK(INDEX('Policy Characteristics'!I:I,MATCH($C1099,'Policy Characteristics'!$C:$C,0))),"",INDEX('Policy Characteristics'!I:I,MATCH($C1099,'Policy Characteristics'!$C:$C,0)))</f>
        <v>% reduction in cost</v>
      </c>
      <c r="P1099" s="358" t="str">
        <f>IF(ISBLANK(INDEX('Policy Characteristics'!J:J,MATCH($C1099,'Policy Characteristics'!$C:$C,0))),"",INDEX('Policy Characteristics'!J:J,MATCH($C1099,'Policy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9" s="358" t="str">
        <f>IF(ISBLANK(INDEX('Policy Characteristics'!K:K,MATCH($C1099,'Policy Characteristics'!$C:$C,0))),"",INDEX('Policy Characteristics'!K:K,MATCH($C1099,'Policy Characteristics'!$C:$C,0)))</f>
        <v>architectural-design.html#rnd</v>
      </c>
      <c r="R1099" s="358" t="str">
        <f>IF(ISBLANK(INDEX('Policy Characteristics'!L:L,MATCH($C1099,'Policy Characteristics'!$C:$C,0))),"",INDEX('Policy Characteristics'!L:L,MATCH($C1099,'Policy Characteristics'!$C:$C,0)))</f>
        <v>research-and-development.html</v>
      </c>
    </row>
    <row r="1100" spans="1:18" x14ac:dyDescent="0.35">
      <c r="A1100" s="358" t="str">
        <f>IF(ISBLANK(INDEX('Policy Characteristics'!A:A,MATCH($C1100,'Policy Characteristics'!$C:$C,0))),"",INDEX('Policy Characteristics'!A:A,MATCH($C1100,'Policy Characteristics'!$C:$C,0)))</f>
        <v>Research and Development</v>
      </c>
      <c r="B1100" s="358" t="str">
        <f>IF(ISBLANK(INDEX('Policy Characteristics'!B:B,MATCH($C1100,'Policy Characteristics'!$C:$C,0))),"",INDEX('Policy Characteristics'!B:B,MATCH($C1100,'Policy Characteristics'!$C:$C,0)))</f>
        <v>Capital Cost Reduction</v>
      </c>
      <c r="C1100" s="362" t="str">
        <f t="shared" ref="C1100:C1123" si="59">C$1099</f>
        <v>RnD Industry Capital Cost Perc Reduction</v>
      </c>
      <c r="D1100" s="195" t="s">
        <v>3220</v>
      </c>
      <c r="E1100" s="53"/>
      <c r="F1100" s="9" t="s">
        <v>3258</v>
      </c>
      <c r="G1100" s="53"/>
      <c r="H1100" s="54">
        <v>1463</v>
      </c>
      <c r="I1100" s="53" t="s">
        <v>45</v>
      </c>
      <c r="J1100" s="360" t="str">
        <f>IF(ISBLANK(INDEX('Policy Characteristics'!D:D,MATCH($C1100,'Policy Characteristics'!$C:$C,0))),"",INDEX('Policy Characteristics'!D:D,MATCH($C1100,'Policy Characteristics'!$C:$C,0)))</f>
        <v>R&amp;D Capital Cost Reductions</v>
      </c>
      <c r="K1100" s="358" t="str">
        <f>IF(ISBLANK(INDEX('Policy Characteristics'!E:E,MATCH($C1100,'Policy Characteristics'!$C:$C,0))),"",INDEX('Policy Characteristics'!E:E,MATCH($C1100,'Policy Characteristics'!$C:$C,0)))</f>
        <v>RnD industry capital cost reduction</v>
      </c>
      <c r="L1100" s="380">
        <f>IF(ISBLANK(INDEX('Policy Characteristics'!F:F,MATCH($C1100,'Policy Characteristics'!$C:$C,0))),"",INDEX('Policy Characteristics'!F:F,MATCH($C1100,'Policy Characteristics'!$C:$C,0)))</f>
        <v>0</v>
      </c>
      <c r="M1100" s="380">
        <f>IF(ISBLANK(INDEX('Policy Characteristics'!G:G,MATCH($C1100,'Policy Characteristics'!$C:$C,0))),"",INDEX('Policy Characteristics'!G:G,MATCH($C1100,'Policy Characteristics'!$C:$C,0)))</f>
        <v>0.4</v>
      </c>
      <c r="N1100" s="380">
        <f>IF(ISBLANK(INDEX('Policy Characteristics'!H:H,MATCH($C1100,'Policy Characteristics'!$C:$C,0))),"",INDEX('Policy Characteristics'!H:H,MATCH($C1100,'Policy Characteristics'!$C:$C,0)))</f>
        <v>0.01</v>
      </c>
      <c r="O1100" s="358" t="str">
        <f>IF(ISBLANK(INDEX('Policy Characteristics'!I:I,MATCH($C1100,'Policy Characteristics'!$C:$C,0))),"",INDEX('Policy Characteristics'!I:I,MATCH($C1100,'Policy Characteristics'!$C:$C,0)))</f>
        <v>% reduction in cost</v>
      </c>
      <c r="P1100" s="358" t="str">
        <f>IF(ISBLANK(INDEX('Policy Characteristics'!J:J,MATCH($C1100,'Policy Characteristics'!$C:$C,0))),"",INDEX('Policy Characteristics'!J:J,MATCH($C1100,'Policy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0" s="358" t="str">
        <f>IF(ISBLANK(INDEX('Policy Characteristics'!K:K,MATCH($C1100,'Policy Characteristics'!$C:$C,0))),"",INDEX('Policy Characteristics'!K:K,MATCH($C1100,'Policy Characteristics'!$C:$C,0)))</f>
        <v>architectural-design.html#rnd</v>
      </c>
      <c r="R1100" s="358" t="str">
        <f>IF(ISBLANK(INDEX('Policy Characteristics'!L:L,MATCH($C1100,'Policy Characteristics'!$C:$C,0))),"",INDEX('Policy Characteristics'!L:L,MATCH($C1100,'Policy Characteristics'!$C:$C,0)))</f>
        <v>research-and-development.html</v>
      </c>
    </row>
    <row r="1101" spans="1:18" x14ac:dyDescent="0.35">
      <c r="A1101" s="358" t="str">
        <f>IF(ISBLANK(INDEX('Policy Characteristics'!A:A,MATCH($C1101,'Policy Characteristics'!$C:$C,0))),"",INDEX('Policy Characteristics'!A:A,MATCH($C1101,'Policy Characteristics'!$C:$C,0)))</f>
        <v>Research and Development</v>
      </c>
      <c r="B1101" s="358" t="str">
        <f>IF(ISBLANK(INDEX('Policy Characteristics'!B:B,MATCH($C1101,'Policy Characteristics'!$C:$C,0))),"",INDEX('Policy Characteristics'!B:B,MATCH($C1101,'Policy Characteristics'!$C:$C,0)))</f>
        <v>Capital Cost Reduction</v>
      </c>
      <c r="C1101" s="362" t="str">
        <f t="shared" si="59"/>
        <v>RnD Industry Capital Cost Perc Reduction</v>
      </c>
      <c r="D1101" s="195" t="s">
        <v>3221</v>
      </c>
      <c r="E1101" s="53"/>
      <c r="F1101" s="9" t="s">
        <v>3259</v>
      </c>
      <c r="G1101" s="53"/>
      <c r="H1101" s="54">
        <v>1464</v>
      </c>
      <c r="I1101" s="53" t="s">
        <v>45</v>
      </c>
      <c r="J1101" s="360" t="str">
        <f>IF(ISBLANK(INDEX('Policy Characteristics'!D:D,MATCH($C1101,'Policy Characteristics'!$C:$C,0))),"",INDEX('Policy Characteristics'!D:D,MATCH($C1101,'Policy Characteristics'!$C:$C,0)))</f>
        <v>R&amp;D Capital Cost Reductions</v>
      </c>
      <c r="K1101" s="358" t="str">
        <f>IF(ISBLANK(INDEX('Policy Characteristics'!E:E,MATCH($C1101,'Policy Characteristics'!$C:$C,0))),"",INDEX('Policy Characteristics'!E:E,MATCH($C1101,'Policy Characteristics'!$C:$C,0)))</f>
        <v>RnD industry capital cost reduction</v>
      </c>
      <c r="L1101" s="380">
        <f>IF(ISBLANK(INDEX('Policy Characteristics'!F:F,MATCH($C1101,'Policy Characteristics'!$C:$C,0))),"",INDEX('Policy Characteristics'!F:F,MATCH($C1101,'Policy Characteristics'!$C:$C,0)))</f>
        <v>0</v>
      </c>
      <c r="M1101" s="380">
        <f>IF(ISBLANK(INDEX('Policy Characteristics'!G:G,MATCH($C1101,'Policy Characteristics'!$C:$C,0))),"",INDEX('Policy Characteristics'!G:G,MATCH($C1101,'Policy Characteristics'!$C:$C,0)))</f>
        <v>0.4</v>
      </c>
      <c r="N1101" s="380">
        <f>IF(ISBLANK(INDEX('Policy Characteristics'!H:H,MATCH($C1101,'Policy Characteristics'!$C:$C,0))),"",INDEX('Policy Characteristics'!H:H,MATCH($C1101,'Policy Characteristics'!$C:$C,0)))</f>
        <v>0.01</v>
      </c>
      <c r="O1101" s="358" t="str">
        <f>IF(ISBLANK(INDEX('Policy Characteristics'!I:I,MATCH($C1101,'Policy Characteristics'!$C:$C,0))),"",INDEX('Policy Characteristics'!I:I,MATCH($C1101,'Policy Characteristics'!$C:$C,0)))</f>
        <v>% reduction in cost</v>
      </c>
      <c r="P1101" s="358" t="str">
        <f>IF(ISBLANK(INDEX('Policy Characteristics'!J:J,MATCH($C1101,'Policy Characteristics'!$C:$C,0))),"",INDEX('Policy Characteristics'!J:J,MATCH($C1101,'Policy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1" s="358" t="str">
        <f>IF(ISBLANK(INDEX('Policy Characteristics'!K:K,MATCH($C1101,'Policy Characteristics'!$C:$C,0))),"",INDEX('Policy Characteristics'!K:K,MATCH($C1101,'Policy Characteristics'!$C:$C,0)))</f>
        <v>architectural-design.html#rnd</v>
      </c>
      <c r="R1101" s="358" t="str">
        <f>IF(ISBLANK(INDEX('Policy Characteristics'!L:L,MATCH($C1101,'Policy Characteristics'!$C:$C,0))),"",INDEX('Policy Characteristics'!L:L,MATCH($C1101,'Policy Characteristics'!$C:$C,0)))</f>
        <v>research-and-development.html</v>
      </c>
    </row>
    <row r="1102" spans="1:18" x14ac:dyDescent="0.35">
      <c r="A1102" s="358" t="str">
        <f>IF(ISBLANK(INDEX('Policy Characteristics'!A:A,MATCH($C1102,'Policy Characteristics'!$C:$C,0))),"",INDEX('Policy Characteristics'!A:A,MATCH($C1102,'Policy Characteristics'!$C:$C,0)))</f>
        <v>Research and Development</v>
      </c>
      <c r="B1102" s="358" t="str">
        <f>IF(ISBLANK(INDEX('Policy Characteristics'!B:B,MATCH($C1102,'Policy Characteristics'!$C:$C,0))),"",INDEX('Policy Characteristics'!B:B,MATCH($C1102,'Policy Characteristics'!$C:$C,0)))</f>
        <v>Capital Cost Reduction</v>
      </c>
      <c r="C1102" s="362" t="str">
        <f t="shared" si="59"/>
        <v>RnD Industry Capital Cost Perc Reduction</v>
      </c>
      <c r="D1102" s="195" t="s">
        <v>3222</v>
      </c>
      <c r="E1102" s="53"/>
      <c r="F1102" s="9" t="s">
        <v>3260</v>
      </c>
      <c r="G1102" s="53"/>
      <c r="H1102" s="54">
        <v>1465</v>
      </c>
      <c r="I1102" s="53" t="s">
        <v>45</v>
      </c>
      <c r="J1102" s="360" t="str">
        <f>IF(ISBLANK(INDEX('Policy Characteristics'!D:D,MATCH($C1102,'Policy Characteristics'!$C:$C,0))),"",INDEX('Policy Characteristics'!D:D,MATCH($C1102,'Policy Characteristics'!$C:$C,0)))</f>
        <v>R&amp;D Capital Cost Reductions</v>
      </c>
      <c r="K1102" s="358" t="str">
        <f>IF(ISBLANK(INDEX('Policy Characteristics'!E:E,MATCH($C1102,'Policy Characteristics'!$C:$C,0))),"",INDEX('Policy Characteristics'!E:E,MATCH($C1102,'Policy Characteristics'!$C:$C,0)))</f>
        <v>RnD industry capital cost reduction</v>
      </c>
      <c r="L1102" s="380">
        <f>IF(ISBLANK(INDEX('Policy Characteristics'!F:F,MATCH($C1102,'Policy Characteristics'!$C:$C,0))),"",INDEX('Policy Characteristics'!F:F,MATCH($C1102,'Policy Characteristics'!$C:$C,0)))</f>
        <v>0</v>
      </c>
      <c r="M1102" s="380">
        <f>IF(ISBLANK(INDEX('Policy Characteristics'!G:G,MATCH($C1102,'Policy Characteristics'!$C:$C,0))),"",INDEX('Policy Characteristics'!G:G,MATCH($C1102,'Policy Characteristics'!$C:$C,0)))</f>
        <v>0.4</v>
      </c>
      <c r="N1102" s="380">
        <f>IF(ISBLANK(INDEX('Policy Characteristics'!H:H,MATCH($C1102,'Policy Characteristics'!$C:$C,0))),"",INDEX('Policy Characteristics'!H:H,MATCH($C1102,'Policy Characteristics'!$C:$C,0)))</f>
        <v>0.01</v>
      </c>
      <c r="O1102" s="358" t="str">
        <f>IF(ISBLANK(INDEX('Policy Characteristics'!I:I,MATCH($C1102,'Policy Characteristics'!$C:$C,0))),"",INDEX('Policy Characteristics'!I:I,MATCH($C1102,'Policy Characteristics'!$C:$C,0)))</f>
        <v>% reduction in cost</v>
      </c>
      <c r="P1102" s="358" t="str">
        <f>IF(ISBLANK(INDEX('Policy Characteristics'!J:J,MATCH($C1102,'Policy Characteristics'!$C:$C,0))),"",INDEX('Policy Characteristics'!J:J,MATCH($C1102,'Policy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2" s="358" t="str">
        <f>IF(ISBLANK(INDEX('Policy Characteristics'!K:K,MATCH($C1102,'Policy Characteristics'!$C:$C,0))),"",INDEX('Policy Characteristics'!K:K,MATCH($C1102,'Policy Characteristics'!$C:$C,0)))</f>
        <v>architectural-design.html#rnd</v>
      </c>
      <c r="R1102" s="358" t="str">
        <f>IF(ISBLANK(INDEX('Policy Characteristics'!L:L,MATCH($C1102,'Policy Characteristics'!$C:$C,0))),"",INDEX('Policy Characteristics'!L:L,MATCH($C1102,'Policy Characteristics'!$C:$C,0)))</f>
        <v>research-and-development.html</v>
      </c>
    </row>
    <row r="1103" spans="1:18" x14ac:dyDescent="0.35">
      <c r="A1103" s="358" t="str">
        <f>IF(ISBLANK(INDEX('Policy Characteristics'!A:A,MATCH($C1103,'Policy Characteristics'!$C:$C,0))),"",INDEX('Policy Characteristics'!A:A,MATCH($C1103,'Policy Characteristics'!$C:$C,0)))</f>
        <v>Research and Development</v>
      </c>
      <c r="B1103" s="358" t="str">
        <f>IF(ISBLANK(INDEX('Policy Characteristics'!B:B,MATCH($C1103,'Policy Characteristics'!$C:$C,0))),"",INDEX('Policy Characteristics'!B:B,MATCH($C1103,'Policy Characteristics'!$C:$C,0)))</f>
        <v>Capital Cost Reduction</v>
      </c>
      <c r="C1103" s="362" t="str">
        <f t="shared" si="59"/>
        <v>RnD Industry Capital Cost Perc Reduction</v>
      </c>
      <c r="D1103" s="195" t="s">
        <v>3223</v>
      </c>
      <c r="E1103" s="53"/>
      <c r="F1103" s="9" t="s">
        <v>3261</v>
      </c>
      <c r="G1103" s="53"/>
      <c r="H1103" s="54">
        <v>1466</v>
      </c>
      <c r="I1103" s="53" t="s">
        <v>45</v>
      </c>
      <c r="J1103" s="360" t="str">
        <f>IF(ISBLANK(INDEX('Policy Characteristics'!D:D,MATCH($C1103,'Policy Characteristics'!$C:$C,0))),"",INDEX('Policy Characteristics'!D:D,MATCH($C1103,'Policy Characteristics'!$C:$C,0)))</f>
        <v>R&amp;D Capital Cost Reductions</v>
      </c>
      <c r="K1103" s="358" t="str">
        <f>IF(ISBLANK(INDEX('Policy Characteristics'!E:E,MATCH($C1103,'Policy Characteristics'!$C:$C,0))),"",INDEX('Policy Characteristics'!E:E,MATCH($C1103,'Policy Characteristics'!$C:$C,0)))</f>
        <v>RnD industry capital cost reduction</v>
      </c>
      <c r="L1103" s="380">
        <f>IF(ISBLANK(INDEX('Policy Characteristics'!F:F,MATCH($C1103,'Policy Characteristics'!$C:$C,0))),"",INDEX('Policy Characteristics'!F:F,MATCH($C1103,'Policy Characteristics'!$C:$C,0)))</f>
        <v>0</v>
      </c>
      <c r="M1103" s="380">
        <f>IF(ISBLANK(INDEX('Policy Characteristics'!G:G,MATCH($C1103,'Policy Characteristics'!$C:$C,0))),"",INDEX('Policy Characteristics'!G:G,MATCH($C1103,'Policy Characteristics'!$C:$C,0)))</f>
        <v>0.4</v>
      </c>
      <c r="N1103" s="380">
        <f>IF(ISBLANK(INDEX('Policy Characteristics'!H:H,MATCH($C1103,'Policy Characteristics'!$C:$C,0))),"",INDEX('Policy Characteristics'!H:H,MATCH($C1103,'Policy Characteristics'!$C:$C,0)))</f>
        <v>0.01</v>
      </c>
      <c r="O1103" s="358" t="str">
        <f>IF(ISBLANK(INDEX('Policy Characteristics'!I:I,MATCH($C1103,'Policy Characteristics'!$C:$C,0))),"",INDEX('Policy Characteristics'!I:I,MATCH($C1103,'Policy Characteristics'!$C:$C,0)))</f>
        <v>% reduction in cost</v>
      </c>
      <c r="P1103" s="358" t="str">
        <f>IF(ISBLANK(INDEX('Policy Characteristics'!J:J,MATCH($C1103,'Policy Characteristics'!$C:$C,0))),"",INDEX('Policy Characteristics'!J:J,MATCH($C1103,'Policy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3" s="358" t="str">
        <f>IF(ISBLANK(INDEX('Policy Characteristics'!K:K,MATCH($C1103,'Policy Characteristics'!$C:$C,0))),"",INDEX('Policy Characteristics'!K:K,MATCH($C1103,'Policy Characteristics'!$C:$C,0)))</f>
        <v>architectural-design.html#rnd</v>
      </c>
      <c r="R1103" s="358" t="str">
        <f>IF(ISBLANK(INDEX('Policy Characteristics'!L:L,MATCH($C1103,'Policy Characteristics'!$C:$C,0))),"",INDEX('Policy Characteristics'!L:L,MATCH($C1103,'Policy Characteristics'!$C:$C,0)))</f>
        <v>research-and-development.html</v>
      </c>
    </row>
    <row r="1104" spans="1:18" x14ac:dyDescent="0.35">
      <c r="A1104" s="358" t="str">
        <f>IF(ISBLANK(INDEX('Policy Characteristics'!A:A,MATCH($C1104,'Policy Characteristics'!$C:$C,0))),"",INDEX('Policy Characteristics'!A:A,MATCH($C1104,'Policy Characteristics'!$C:$C,0)))</f>
        <v>Research and Development</v>
      </c>
      <c r="B1104" s="358" t="str">
        <f>IF(ISBLANK(INDEX('Policy Characteristics'!B:B,MATCH($C1104,'Policy Characteristics'!$C:$C,0))),"",INDEX('Policy Characteristics'!B:B,MATCH($C1104,'Policy Characteristics'!$C:$C,0)))</f>
        <v>Capital Cost Reduction</v>
      </c>
      <c r="C1104" s="362" t="str">
        <f t="shared" si="59"/>
        <v>RnD Industry Capital Cost Perc Reduction</v>
      </c>
      <c r="D1104" s="195" t="s">
        <v>3224</v>
      </c>
      <c r="E1104" s="53"/>
      <c r="F1104" s="9" t="s">
        <v>3262</v>
      </c>
      <c r="G1104" s="53"/>
      <c r="H1104" s="54">
        <v>1467</v>
      </c>
      <c r="I1104" s="53" t="s">
        <v>45</v>
      </c>
      <c r="J1104" s="360" t="str">
        <f>IF(ISBLANK(INDEX('Policy Characteristics'!D:D,MATCH($C1104,'Policy Characteristics'!$C:$C,0))),"",INDEX('Policy Characteristics'!D:D,MATCH($C1104,'Policy Characteristics'!$C:$C,0)))</f>
        <v>R&amp;D Capital Cost Reductions</v>
      </c>
      <c r="K1104" s="358" t="str">
        <f>IF(ISBLANK(INDEX('Policy Characteristics'!E:E,MATCH($C1104,'Policy Characteristics'!$C:$C,0))),"",INDEX('Policy Characteristics'!E:E,MATCH($C1104,'Policy Characteristics'!$C:$C,0)))</f>
        <v>RnD industry capital cost reduction</v>
      </c>
      <c r="L1104" s="380">
        <f>IF(ISBLANK(INDEX('Policy Characteristics'!F:F,MATCH($C1104,'Policy Characteristics'!$C:$C,0))),"",INDEX('Policy Characteristics'!F:F,MATCH($C1104,'Policy Characteristics'!$C:$C,0)))</f>
        <v>0</v>
      </c>
      <c r="M1104" s="380">
        <f>IF(ISBLANK(INDEX('Policy Characteristics'!G:G,MATCH($C1104,'Policy Characteristics'!$C:$C,0))),"",INDEX('Policy Characteristics'!G:G,MATCH($C1104,'Policy Characteristics'!$C:$C,0)))</f>
        <v>0.4</v>
      </c>
      <c r="N1104" s="380">
        <f>IF(ISBLANK(INDEX('Policy Characteristics'!H:H,MATCH($C1104,'Policy Characteristics'!$C:$C,0))),"",INDEX('Policy Characteristics'!H:H,MATCH($C1104,'Policy Characteristics'!$C:$C,0)))</f>
        <v>0.01</v>
      </c>
      <c r="O1104" s="358" t="str">
        <f>IF(ISBLANK(INDEX('Policy Characteristics'!I:I,MATCH($C1104,'Policy Characteristics'!$C:$C,0))),"",INDEX('Policy Characteristics'!I:I,MATCH($C1104,'Policy Characteristics'!$C:$C,0)))</f>
        <v>% reduction in cost</v>
      </c>
      <c r="P1104" s="358" t="str">
        <f>IF(ISBLANK(INDEX('Policy Characteristics'!J:J,MATCH($C1104,'Policy Characteristics'!$C:$C,0))),"",INDEX('Policy Characteristics'!J:J,MATCH($C1104,'Policy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4" s="358" t="str">
        <f>IF(ISBLANK(INDEX('Policy Characteristics'!K:K,MATCH($C1104,'Policy Characteristics'!$C:$C,0))),"",INDEX('Policy Characteristics'!K:K,MATCH($C1104,'Policy Characteristics'!$C:$C,0)))</f>
        <v>architectural-design.html#rnd</v>
      </c>
      <c r="R1104" s="358" t="str">
        <f>IF(ISBLANK(INDEX('Policy Characteristics'!L:L,MATCH($C1104,'Policy Characteristics'!$C:$C,0))),"",INDEX('Policy Characteristics'!L:L,MATCH($C1104,'Policy Characteristics'!$C:$C,0)))</f>
        <v>research-and-development.html</v>
      </c>
    </row>
    <row r="1105" spans="1:18" x14ac:dyDescent="0.35">
      <c r="A1105" s="358" t="str">
        <f>IF(ISBLANK(INDEX('Policy Characteristics'!A:A,MATCH($C1105,'Policy Characteristics'!$C:$C,0))),"",INDEX('Policy Characteristics'!A:A,MATCH($C1105,'Policy Characteristics'!$C:$C,0)))</f>
        <v>Research and Development</v>
      </c>
      <c r="B1105" s="358" t="str">
        <f>IF(ISBLANK(INDEX('Policy Characteristics'!B:B,MATCH($C1105,'Policy Characteristics'!$C:$C,0))),"",INDEX('Policy Characteristics'!B:B,MATCH($C1105,'Policy Characteristics'!$C:$C,0)))</f>
        <v>Capital Cost Reduction</v>
      </c>
      <c r="C1105" s="362" t="str">
        <f t="shared" si="59"/>
        <v>RnD Industry Capital Cost Perc Reduction</v>
      </c>
      <c r="D1105" s="195" t="s">
        <v>3225</v>
      </c>
      <c r="E1105" s="53"/>
      <c r="F1105" s="9" t="s">
        <v>3263</v>
      </c>
      <c r="G1105" s="53"/>
      <c r="H1105" s="54">
        <v>1468</v>
      </c>
      <c r="I1105" s="53" t="s">
        <v>45</v>
      </c>
      <c r="J1105" s="360" t="str">
        <f>IF(ISBLANK(INDEX('Policy Characteristics'!D:D,MATCH($C1105,'Policy Characteristics'!$C:$C,0))),"",INDEX('Policy Characteristics'!D:D,MATCH($C1105,'Policy Characteristics'!$C:$C,0)))</f>
        <v>R&amp;D Capital Cost Reductions</v>
      </c>
      <c r="K1105" s="358" t="str">
        <f>IF(ISBLANK(INDEX('Policy Characteristics'!E:E,MATCH($C1105,'Policy Characteristics'!$C:$C,0))),"",INDEX('Policy Characteristics'!E:E,MATCH($C1105,'Policy Characteristics'!$C:$C,0)))</f>
        <v>RnD industry capital cost reduction</v>
      </c>
      <c r="L1105" s="380">
        <f>IF(ISBLANK(INDEX('Policy Characteristics'!F:F,MATCH($C1105,'Policy Characteristics'!$C:$C,0))),"",INDEX('Policy Characteristics'!F:F,MATCH($C1105,'Policy Characteristics'!$C:$C,0)))</f>
        <v>0</v>
      </c>
      <c r="M1105" s="380">
        <f>IF(ISBLANK(INDEX('Policy Characteristics'!G:G,MATCH($C1105,'Policy Characteristics'!$C:$C,0))),"",INDEX('Policy Characteristics'!G:G,MATCH($C1105,'Policy Characteristics'!$C:$C,0)))</f>
        <v>0.4</v>
      </c>
      <c r="N1105" s="380">
        <f>IF(ISBLANK(INDEX('Policy Characteristics'!H:H,MATCH($C1105,'Policy Characteristics'!$C:$C,0))),"",INDEX('Policy Characteristics'!H:H,MATCH($C1105,'Policy Characteristics'!$C:$C,0)))</f>
        <v>0.01</v>
      </c>
      <c r="O1105" s="358" t="str">
        <f>IF(ISBLANK(INDEX('Policy Characteristics'!I:I,MATCH($C1105,'Policy Characteristics'!$C:$C,0))),"",INDEX('Policy Characteristics'!I:I,MATCH($C1105,'Policy Characteristics'!$C:$C,0)))</f>
        <v>% reduction in cost</v>
      </c>
      <c r="P1105" s="358" t="str">
        <f>IF(ISBLANK(INDEX('Policy Characteristics'!J:J,MATCH($C1105,'Policy Characteristics'!$C:$C,0))),"",INDEX('Policy Characteristics'!J:J,MATCH($C1105,'Policy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5" s="358" t="str">
        <f>IF(ISBLANK(INDEX('Policy Characteristics'!K:K,MATCH($C1105,'Policy Characteristics'!$C:$C,0))),"",INDEX('Policy Characteristics'!K:K,MATCH($C1105,'Policy Characteristics'!$C:$C,0)))</f>
        <v>architectural-design.html#rnd</v>
      </c>
      <c r="R1105" s="358" t="str">
        <f>IF(ISBLANK(INDEX('Policy Characteristics'!L:L,MATCH($C1105,'Policy Characteristics'!$C:$C,0))),"",INDEX('Policy Characteristics'!L:L,MATCH($C1105,'Policy Characteristics'!$C:$C,0)))</f>
        <v>research-and-development.html</v>
      </c>
    </row>
    <row r="1106" spans="1:18" x14ac:dyDescent="0.35">
      <c r="A1106" s="358" t="str">
        <f>IF(ISBLANK(INDEX('Policy Characteristics'!A:A,MATCH($C1106,'Policy Characteristics'!$C:$C,0))),"",INDEX('Policy Characteristics'!A:A,MATCH($C1106,'Policy Characteristics'!$C:$C,0)))</f>
        <v>Research and Development</v>
      </c>
      <c r="B1106" s="358" t="str">
        <f>IF(ISBLANK(INDEX('Policy Characteristics'!B:B,MATCH($C1106,'Policy Characteristics'!$C:$C,0))),"",INDEX('Policy Characteristics'!B:B,MATCH($C1106,'Policy Characteristics'!$C:$C,0)))</f>
        <v>Capital Cost Reduction</v>
      </c>
      <c r="C1106" s="362" t="str">
        <f t="shared" si="59"/>
        <v>RnD Industry Capital Cost Perc Reduction</v>
      </c>
      <c r="D1106" s="195" t="s">
        <v>3226</v>
      </c>
      <c r="E1106" s="53"/>
      <c r="F1106" s="9" t="s">
        <v>3264</v>
      </c>
      <c r="G1106" s="53"/>
      <c r="H1106" s="54">
        <v>1469</v>
      </c>
      <c r="I1106" s="53" t="s">
        <v>45</v>
      </c>
      <c r="J1106" s="360" t="str">
        <f>IF(ISBLANK(INDEX('Policy Characteristics'!D:D,MATCH($C1106,'Policy Characteristics'!$C:$C,0))),"",INDEX('Policy Characteristics'!D:D,MATCH($C1106,'Policy Characteristics'!$C:$C,0)))</f>
        <v>R&amp;D Capital Cost Reductions</v>
      </c>
      <c r="K1106" s="358" t="str">
        <f>IF(ISBLANK(INDEX('Policy Characteristics'!E:E,MATCH($C1106,'Policy Characteristics'!$C:$C,0))),"",INDEX('Policy Characteristics'!E:E,MATCH($C1106,'Policy Characteristics'!$C:$C,0)))</f>
        <v>RnD industry capital cost reduction</v>
      </c>
      <c r="L1106" s="380">
        <f>IF(ISBLANK(INDEX('Policy Characteristics'!F:F,MATCH($C1106,'Policy Characteristics'!$C:$C,0))),"",INDEX('Policy Characteristics'!F:F,MATCH($C1106,'Policy Characteristics'!$C:$C,0)))</f>
        <v>0</v>
      </c>
      <c r="M1106" s="380">
        <f>IF(ISBLANK(INDEX('Policy Characteristics'!G:G,MATCH($C1106,'Policy Characteristics'!$C:$C,0))),"",INDEX('Policy Characteristics'!G:G,MATCH($C1106,'Policy Characteristics'!$C:$C,0)))</f>
        <v>0.4</v>
      </c>
      <c r="N1106" s="380">
        <f>IF(ISBLANK(INDEX('Policy Characteristics'!H:H,MATCH($C1106,'Policy Characteristics'!$C:$C,0))),"",INDEX('Policy Characteristics'!H:H,MATCH($C1106,'Policy Characteristics'!$C:$C,0)))</f>
        <v>0.01</v>
      </c>
      <c r="O1106" s="358" t="str">
        <f>IF(ISBLANK(INDEX('Policy Characteristics'!I:I,MATCH($C1106,'Policy Characteristics'!$C:$C,0))),"",INDEX('Policy Characteristics'!I:I,MATCH($C1106,'Policy Characteristics'!$C:$C,0)))</f>
        <v>% reduction in cost</v>
      </c>
      <c r="P1106" s="358" t="str">
        <f>IF(ISBLANK(INDEX('Policy Characteristics'!J:J,MATCH($C1106,'Policy Characteristics'!$C:$C,0))),"",INDEX('Policy Characteristics'!J:J,MATCH($C1106,'Policy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6" s="358" t="str">
        <f>IF(ISBLANK(INDEX('Policy Characteristics'!K:K,MATCH($C1106,'Policy Characteristics'!$C:$C,0))),"",INDEX('Policy Characteristics'!K:K,MATCH($C1106,'Policy Characteristics'!$C:$C,0)))</f>
        <v>architectural-design.html#rnd</v>
      </c>
      <c r="R1106" s="358" t="str">
        <f>IF(ISBLANK(INDEX('Policy Characteristics'!L:L,MATCH($C1106,'Policy Characteristics'!$C:$C,0))),"",INDEX('Policy Characteristics'!L:L,MATCH($C1106,'Policy Characteristics'!$C:$C,0)))</f>
        <v>research-and-development.html</v>
      </c>
    </row>
    <row r="1107" spans="1:18" x14ac:dyDescent="0.35">
      <c r="A1107" s="358" t="str">
        <f>IF(ISBLANK(INDEX('Policy Characteristics'!A:A,MATCH($C1107,'Policy Characteristics'!$C:$C,0))),"",INDEX('Policy Characteristics'!A:A,MATCH($C1107,'Policy Characteristics'!$C:$C,0)))</f>
        <v>Research and Development</v>
      </c>
      <c r="B1107" s="358" t="str">
        <f>IF(ISBLANK(INDEX('Policy Characteristics'!B:B,MATCH($C1107,'Policy Characteristics'!$C:$C,0))),"",INDEX('Policy Characteristics'!B:B,MATCH($C1107,'Policy Characteristics'!$C:$C,0)))</f>
        <v>Capital Cost Reduction</v>
      </c>
      <c r="C1107" s="362" t="str">
        <f t="shared" si="59"/>
        <v>RnD Industry Capital Cost Perc Reduction</v>
      </c>
      <c r="D1107" s="195" t="s">
        <v>3227</v>
      </c>
      <c r="E1107" s="53"/>
      <c r="F1107" s="9" t="s">
        <v>3265</v>
      </c>
      <c r="G1107" s="53"/>
      <c r="H1107" s="54">
        <v>1470</v>
      </c>
      <c r="I1107" s="53" t="s">
        <v>45</v>
      </c>
      <c r="J1107" s="360" t="str">
        <f>IF(ISBLANK(INDEX('Policy Characteristics'!D:D,MATCH($C1107,'Policy Characteristics'!$C:$C,0))),"",INDEX('Policy Characteristics'!D:D,MATCH($C1107,'Policy Characteristics'!$C:$C,0)))</f>
        <v>R&amp;D Capital Cost Reductions</v>
      </c>
      <c r="K1107" s="358" t="str">
        <f>IF(ISBLANK(INDEX('Policy Characteristics'!E:E,MATCH($C1107,'Policy Characteristics'!$C:$C,0))),"",INDEX('Policy Characteristics'!E:E,MATCH($C1107,'Policy Characteristics'!$C:$C,0)))</f>
        <v>RnD industry capital cost reduction</v>
      </c>
      <c r="L1107" s="380">
        <f>IF(ISBLANK(INDEX('Policy Characteristics'!F:F,MATCH($C1107,'Policy Characteristics'!$C:$C,0))),"",INDEX('Policy Characteristics'!F:F,MATCH($C1107,'Policy Characteristics'!$C:$C,0)))</f>
        <v>0</v>
      </c>
      <c r="M1107" s="380">
        <f>IF(ISBLANK(INDEX('Policy Characteristics'!G:G,MATCH($C1107,'Policy Characteristics'!$C:$C,0))),"",INDEX('Policy Characteristics'!G:G,MATCH($C1107,'Policy Characteristics'!$C:$C,0)))</f>
        <v>0.4</v>
      </c>
      <c r="N1107" s="380">
        <f>IF(ISBLANK(INDEX('Policy Characteristics'!H:H,MATCH($C1107,'Policy Characteristics'!$C:$C,0))),"",INDEX('Policy Characteristics'!H:H,MATCH($C1107,'Policy Characteristics'!$C:$C,0)))</f>
        <v>0.01</v>
      </c>
      <c r="O1107" s="358" t="str">
        <f>IF(ISBLANK(INDEX('Policy Characteristics'!I:I,MATCH($C1107,'Policy Characteristics'!$C:$C,0))),"",INDEX('Policy Characteristics'!I:I,MATCH($C1107,'Policy Characteristics'!$C:$C,0)))</f>
        <v>% reduction in cost</v>
      </c>
      <c r="P1107" s="358" t="str">
        <f>IF(ISBLANK(INDEX('Policy Characteristics'!J:J,MATCH($C1107,'Policy Characteristics'!$C:$C,0))),"",INDEX('Policy Characteristics'!J:J,MATCH($C1107,'Policy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7" s="358" t="str">
        <f>IF(ISBLANK(INDEX('Policy Characteristics'!K:K,MATCH($C1107,'Policy Characteristics'!$C:$C,0))),"",INDEX('Policy Characteristics'!K:K,MATCH($C1107,'Policy Characteristics'!$C:$C,0)))</f>
        <v>architectural-design.html#rnd</v>
      </c>
      <c r="R1107" s="358" t="str">
        <f>IF(ISBLANK(INDEX('Policy Characteristics'!L:L,MATCH($C1107,'Policy Characteristics'!$C:$C,0))),"",INDEX('Policy Characteristics'!L:L,MATCH($C1107,'Policy Characteristics'!$C:$C,0)))</f>
        <v>research-and-development.html</v>
      </c>
    </row>
    <row r="1108" spans="1:18" x14ac:dyDescent="0.35">
      <c r="A1108" s="358" t="str">
        <f>IF(ISBLANK(INDEX('Policy Characteristics'!A:A,MATCH($C1108,'Policy Characteristics'!$C:$C,0))),"",INDEX('Policy Characteristics'!A:A,MATCH($C1108,'Policy Characteristics'!$C:$C,0)))</f>
        <v>Research and Development</v>
      </c>
      <c r="B1108" s="358" t="str">
        <f>IF(ISBLANK(INDEX('Policy Characteristics'!B:B,MATCH($C1108,'Policy Characteristics'!$C:$C,0))),"",INDEX('Policy Characteristics'!B:B,MATCH($C1108,'Policy Characteristics'!$C:$C,0)))</f>
        <v>Capital Cost Reduction</v>
      </c>
      <c r="C1108" s="362" t="str">
        <f t="shared" si="59"/>
        <v>RnD Industry Capital Cost Perc Reduction</v>
      </c>
      <c r="D1108" s="195" t="s">
        <v>3228</v>
      </c>
      <c r="E1108" s="53"/>
      <c r="F1108" s="9" t="s">
        <v>353</v>
      </c>
      <c r="G1108" s="53"/>
      <c r="H1108" s="54">
        <v>1471</v>
      </c>
      <c r="I1108" s="53" t="s">
        <v>45</v>
      </c>
      <c r="J1108" s="360" t="str">
        <f>IF(ISBLANK(INDEX('Policy Characteristics'!D:D,MATCH($C1108,'Policy Characteristics'!$C:$C,0))),"",INDEX('Policy Characteristics'!D:D,MATCH($C1108,'Policy Characteristics'!$C:$C,0)))</f>
        <v>R&amp;D Capital Cost Reductions</v>
      </c>
      <c r="K1108" s="358" t="str">
        <f>IF(ISBLANK(INDEX('Policy Characteristics'!E:E,MATCH($C1108,'Policy Characteristics'!$C:$C,0))),"",INDEX('Policy Characteristics'!E:E,MATCH($C1108,'Policy Characteristics'!$C:$C,0)))</f>
        <v>RnD industry capital cost reduction</v>
      </c>
      <c r="L1108" s="380">
        <f>IF(ISBLANK(INDEX('Policy Characteristics'!F:F,MATCH($C1108,'Policy Characteristics'!$C:$C,0))),"",INDEX('Policy Characteristics'!F:F,MATCH($C1108,'Policy Characteristics'!$C:$C,0)))</f>
        <v>0</v>
      </c>
      <c r="M1108" s="380">
        <f>IF(ISBLANK(INDEX('Policy Characteristics'!G:G,MATCH($C1108,'Policy Characteristics'!$C:$C,0))),"",INDEX('Policy Characteristics'!G:G,MATCH($C1108,'Policy Characteristics'!$C:$C,0)))</f>
        <v>0.4</v>
      </c>
      <c r="N1108" s="380">
        <f>IF(ISBLANK(INDEX('Policy Characteristics'!H:H,MATCH($C1108,'Policy Characteristics'!$C:$C,0))),"",INDEX('Policy Characteristics'!H:H,MATCH($C1108,'Policy Characteristics'!$C:$C,0)))</f>
        <v>0.01</v>
      </c>
      <c r="O1108" s="358" t="str">
        <f>IF(ISBLANK(INDEX('Policy Characteristics'!I:I,MATCH($C1108,'Policy Characteristics'!$C:$C,0))),"",INDEX('Policy Characteristics'!I:I,MATCH($C1108,'Policy Characteristics'!$C:$C,0)))</f>
        <v>% reduction in cost</v>
      </c>
      <c r="P1108" s="358" t="str">
        <f>IF(ISBLANK(INDEX('Policy Characteristics'!J:J,MATCH($C1108,'Policy Characteristics'!$C:$C,0))),"",INDEX('Policy Characteristics'!J:J,MATCH($C1108,'Policy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8" s="358" t="str">
        <f>IF(ISBLANK(INDEX('Policy Characteristics'!K:K,MATCH($C1108,'Policy Characteristics'!$C:$C,0))),"",INDEX('Policy Characteristics'!K:K,MATCH($C1108,'Policy Characteristics'!$C:$C,0)))</f>
        <v>architectural-design.html#rnd</v>
      </c>
      <c r="R1108" s="358" t="str">
        <f>IF(ISBLANK(INDEX('Policy Characteristics'!L:L,MATCH($C1108,'Policy Characteristics'!$C:$C,0))),"",INDEX('Policy Characteristics'!L:L,MATCH($C1108,'Policy Characteristics'!$C:$C,0)))</f>
        <v>research-and-development.html</v>
      </c>
    </row>
    <row r="1109" spans="1:18" x14ac:dyDescent="0.35">
      <c r="A1109" s="358" t="str">
        <f>IF(ISBLANK(INDEX('Policy Characteristics'!A:A,MATCH($C1109,'Policy Characteristics'!$C:$C,0))),"",INDEX('Policy Characteristics'!A:A,MATCH($C1109,'Policy Characteristics'!$C:$C,0)))</f>
        <v>Research and Development</v>
      </c>
      <c r="B1109" s="358" t="str">
        <f>IF(ISBLANK(INDEX('Policy Characteristics'!B:B,MATCH($C1109,'Policy Characteristics'!$C:$C,0))),"",INDEX('Policy Characteristics'!B:B,MATCH($C1109,'Policy Characteristics'!$C:$C,0)))</f>
        <v>Capital Cost Reduction</v>
      </c>
      <c r="C1109" s="362" t="str">
        <f t="shared" si="59"/>
        <v>RnD Industry Capital Cost Perc Reduction</v>
      </c>
      <c r="D1109" s="195" t="s">
        <v>3229</v>
      </c>
      <c r="E1109" s="53"/>
      <c r="F1109" s="9" t="s">
        <v>3266</v>
      </c>
      <c r="G1109" s="53"/>
      <c r="H1109" s="54">
        <v>1472</v>
      </c>
      <c r="I1109" s="53" t="s">
        <v>45</v>
      </c>
      <c r="J1109" s="360" t="str">
        <f>IF(ISBLANK(INDEX('Policy Characteristics'!D:D,MATCH($C1109,'Policy Characteristics'!$C:$C,0))),"",INDEX('Policy Characteristics'!D:D,MATCH($C1109,'Policy Characteristics'!$C:$C,0)))</f>
        <v>R&amp;D Capital Cost Reductions</v>
      </c>
      <c r="K1109" s="358" t="str">
        <f>IF(ISBLANK(INDEX('Policy Characteristics'!E:E,MATCH($C1109,'Policy Characteristics'!$C:$C,0))),"",INDEX('Policy Characteristics'!E:E,MATCH($C1109,'Policy Characteristics'!$C:$C,0)))</f>
        <v>RnD industry capital cost reduction</v>
      </c>
      <c r="L1109" s="380">
        <f>IF(ISBLANK(INDEX('Policy Characteristics'!F:F,MATCH($C1109,'Policy Characteristics'!$C:$C,0))),"",INDEX('Policy Characteristics'!F:F,MATCH($C1109,'Policy Characteristics'!$C:$C,0)))</f>
        <v>0</v>
      </c>
      <c r="M1109" s="380">
        <f>IF(ISBLANK(INDEX('Policy Characteristics'!G:G,MATCH($C1109,'Policy Characteristics'!$C:$C,0))),"",INDEX('Policy Characteristics'!G:G,MATCH($C1109,'Policy Characteristics'!$C:$C,0)))</f>
        <v>0.4</v>
      </c>
      <c r="N1109" s="380">
        <f>IF(ISBLANK(INDEX('Policy Characteristics'!H:H,MATCH($C1109,'Policy Characteristics'!$C:$C,0))),"",INDEX('Policy Characteristics'!H:H,MATCH($C1109,'Policy Characteristics'!$C:$C,0)))</f>
        <v>0.01</v>
      </c>
      <c r="O1109" s="358" t="str">
        <f>IF(ISBLANK(INDEX('Policy Characteristics'!I:I,MATCH($C1109,'Policy Characteristics'!$C:$C,0))),"",INDEX('Policy Characteristics'!I:I,MATCH($C1109,'Policy Characteristics'!$C:$C,0)))</f>
        <v>% reduction in cost</v>
      </c>
      <c r="P1109" s="358" t="str">
        <f>IF(ISBLANK(INDEX('Policy Characteristics'!J:J,MATCH($C1109,'Policy Characteristics'!$C:$C,0))),"",INDEX('Policy Characteristics'!J:J,MATCH($C1109,'Policy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9" s="358" t="str">
        <f>IF(ISBLANK(INDEX('Policy Characteristics'!K:K,MATCH($C1109,'Policy Characteristics'!$C:$C,0))),"",INDEX('Policy Characteristics'!K:K,MATCH($C1109,'Policy Characteristics'!$C:$C,0)))</f>
        <v>architectural-design.html#rnd</v>
      </c>
      <c r="R1109" s="358" t="str">
        <f>IF(ISBLANK(INDEX('Policy Characteristics'!L:L,MATCH($C1109,'Policy Characteristics'!$C:$C,0))),"",INDEX('Policy Characteristics'!L:L,MATCH($C1109,'Policy Characteristics'!$C:$C,0)))</f>
        <v>research-and-development.html</v>
      </c>
    </row>
    <row r="1110" spans="1:18" x14ac:dyDescent="0.35">
      <c r="A1110" s="358" t="str">
        <f>IF(ISBLANK(INDEX('Policy Characteristics'!A:A,MATCH($C1110,'Policy Characteristics'!$C:$C,0))),"",INDEX('Policy Characteristics'!A:A,MATCH($C1110,'Policy Characteristics'!$C:$C,0)))</f>
        <v>Research and Development</v>
      </c>
      <c r="B1110" s="358" t="str">
        <f>IF(ISBLANK(INDEX('Policy Characteristics'!B:B,MATCH($C1110,'Policy Characteristics'!$C:$C,0))),"",INDEX('Policy Characteristics'!B:B,MATCH($C1110,'Policy Characteristics'!$C:$C,0)))</f>
        <v>Capital Cost Reduction</v>
      </c>
      <c r="C1110" s="362" t="str">
        <f t="shared" si="59"/>
        <v>RnD Industry Capital Cost Perc Reduction</v>
      </c>
      <c r="D1110" s="195" t="s">
        <v>3230</v>
      </c>
      <c r="E1110" s="53"/>
      <c r="F1110" s="9" t="s">
        <v>3267</v>
      </c>
      <c r="G1110" s="53"/>
      <c r="H1110" s="54">
        <v>1473</v>
      </c>
      <c r="I1110" s="53" t="s">
        <v>45</v>
      </c>
      <c r="J1110" s="360" t="str">
        <f>IF(ISBLANK(INDEX('Policy Characteristics'!D:D,MATCH($C1110,'Policy Characteristics'!$C:$C,0))),"",INDEX('Policy Characteristics'!D:D,MATCH($C1110,'Policy Characteristics'!$C:$C,0)))</f>
        <v>R&amp;D Capital Cost Reductions</v>
      </c>
      <c r="K1110" s="358" t="str">
        <f>IF(ISBLANK(INDEX('Policy Characteristics'!E:E,MATCH($C1110,'Policy Characteristics'!$C:$C,0))),"",INDEX('Policy Characteristics'!E:E,MATCH($C1110,'Policy Characteristics'!$C:$C,0)))</f>
        <v>RnD industry capital cost reduction</v>
      </c>
      <c r="L1110" s="380">
        <f>IF(ISBLANK(INDEX('Policy Characteristics'!F:F,MATCH($C1110,'Policy Characteristics'!$C:$C,0))),"",INDEX('Policy Characteristics'!F:F,MATCH($C1110,'Policy Characteristics'!$C:$C,0)))</f>
        <v>0</v>
      </c>
      <c r="M1110" s="380">
        <f>IF(ISBLANK(INDEX('Policy Characteristics'!G:G,MATCH($C1110,'Policy Characteristics'!$C:$C,0))),"",INDEX('Policy Characteristics'!G:G,MATCH($C1110,'Policy Characteristics'!$C:$C,0)))</f>
        <v>0.4</v>
      </c>
      <c r="N1110" s="380">
        <f>IF(ISBLANK(INDEX('Policy Characteristics'!H:H,MATCH($C1110,'Policy Characteristics'!$C:$C,0))),"",INDEX('Policy Characteristics'!H:H,MATCH($C1110,'Policy Characteristics'!$C:$C,0)))</f>
        <v>0.01</v>
      </c>
      <c r="O1110" s="358" t="str">
        <f>IF(ISBLANK(INDEX('Policy Characteristics'!I:I,MATCH($C1110,'Policy Characteristics'!$C:$C,0))),"",INDEX('Policy Characteristics'!I:I,MATCH($C1110,'Policy Characteristics'!$C:$C,0)))</f>
        <v>% reduction in cost</v>
      </c>
      <c r="P1110" s="358" t="str">
        <f>IF(ISBLANK(INDEX('Policy Characteristics'!J:J,MATCH($C1110,'Policy Characteristics'!$C:$C,0))),"",INDEX('Policy Characteristics'!J:J,MATCH($C1110,'Policy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0" s="358" t="str">
        <f>IF(ISBLANK(INDEX('Policy Characteristics'!K:K,MATCH($C1110,'Policy Characteristics'!$C:$C,0))),"",INDEX('Policy Characteristics'!K:K,MATCH($C1110,'Policy Characteristics'!$C:$C,0)))</f>
        <v>architectural-design.html#rnd</v>
      </c>
      <c r="R1110" s="358" t="str">
        <f>IF(ISBLANK(INDEX('Policy Characteristics'!L:L,MATCH($C1110,'Policy Characteristics'!$C:$C,0))),"",INDEX('Policy Characteristics'!L:L,MATCH($C1110,'Policy Characteristics'!$C:$C,0)))</f>
        <v>research-and-development.html</v>
      </c>
    </row>
    <row r="1111" spans="1:18" x14ac:dyDescent="0.35">
      <c r="A1111" s="358" t="str">
        <f>IF(ISBLANK(INDEX('Policy Characteristics'!A:A,MATCH($C1111,'Policy Characteristics'!$C:$C,0))),"",INDEX('Policy Characteristics'!A:A,MATCH($C1111,'Policy Characteristics'!$C:$C,0)))</f>
        <v>Research and Development</v>
      </c>
      <c r="B1111" s="358" t="str">
        <f>IF(ISBLANK(INDEX('Policy Characteristics'!B:B,MATCH($C1111,'Policy Characteristics'!$C:$C,0))),"",INDEX('Policy Characteristics'!B:B,MATCH($C1111,'Policy Characteristics'!$C:$C,0)))</f>
        <v>Capital Cost Reduction</v>
      </c>
      <c r="C1111" s="362" t="str">
        <f t="shared" si="59"/>
        <v>RnD Industry Capital Cost Perc Reduction</v>
      </c>
      <c r="D1111" s="195" t="s">
        <v>3231</v>
      </c>
      <c r="E1111" s="53"/>
      <c r="F1111" s="9" t="s">
        <v>3268</v>
      </c>
      <c r="G1111" s="53"/>
      <c r="H1111" s="54">
        <v>1474</v>
      </c>
      <c r="I1111" s="53" t="s">
        <v>45</v>
      </c>
      <c r="J1111" s="360" t="str">
        <f>IF(ISBLANK(INDEX('Policy Characteristics'!D:D,MATCH($C1111,'Policy Characteristics'!$C:$C,0))),"",INDEX('Policy Characteristics'!D:D,MATCH($C1111,'Policy Characteristics'!$C:$C,0)))</f>
        <v>R&amp;D Capital Cost Reductions</v>
      </c>
      <c r="K1111" s="358" t="str">
        <f>IF(ISBLANK(INDEX('Policy Characteristics'!E:E,MATCH($C1111,'Policy Characteristics'!$C:$C,0))),"",INDEX('Policy Characteristics'!E:E,MATCH($C1111,'Policy Characteristics'!$C:$C,0)))</f>
        <v>RnD industry capital cost reduction</v>
      </c>
      <c r="L1111" s="380">
        <f>IF(ISBLANK(INDEX('Policy Characteristics'!F:F,MATCH($C1111,'Policy Characteristics'!$C:$C,0))),"",INDEX('Policy Characteristics'!F:F,MATCH($C1111,'Policy Characteristics'!$C:$C,0)))</f>
        <v>0</v>
      </c>
      <c r="M1111" s="380">
        <f>IF(ISBLANK(INDEX('Policy Characteristics'!G:G,MATCH($C1111,'Policy Characteristics'!$C:$C,0))),"",INDEX('Policy Characteristics'!G:G,MATCH($C1111,'Policy Characteristics'!$C:$C,0)))</f>
        <v>0.4</v>
      </c>
      <c r="N1111" s="380">
        <f>IF(ISBLANK(INDEX('Policy Characteristics'!H:H,MATCH($C1111,'Policy Characteristics'!$C:$C,0))),"",INDEX('Policy Characteristics'!H:H,MATCH($C1111,'Policy Characteristics'!$C:$C,0)))</f>
        <v>0.01</v>
      </c>
      <c r="O1111" s="358" t="str">
        <f>IF(ISBLANK(INDEX('Policy Characteristics'!I:I,MATCH($C1111,'Policy Characteristics'!$C:$C,0))),"",INDEX('Policy Characteristics'!I:I,MATCH($C1111,'Policy Characteristics'!$C:$C,0)))</f>
        <v>% reduction in cost</v>
      </c>
      <c r="P1111" s="358" t="str">
        <f>IF(ISBLANK(INDEX('Policy Characteristics'!J:J,MATCH($C1111,'Policy Characteristics'!$C:$C,0))),"",INDEX('Policy Characteristics'!J:J,MATCH($C1111,'Policy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1" s="358" t="str">
        <f>IF(ISBLANK(INDEX('Policy Characteristics'!K:K,MATCH($C1111,'Policy Characteristics'!$C:$C,0))),"",INDEX('Policy Characteristics'!K:K,MATCH($C1111,'Policy Characteristics'!$C:$C,0)))</f>
        <v>architectural-design.html#rnd</v>
      </c>
      <c r="R1111" s="358" t="str">
        <f>IF(ISBLANK(INDEX('Policy Characteristics'!L:L,MATCH($C1111,'Policy Characteristics'!$C:$C,0))),"",INDEX('Policy Characteristics'!L:L,MATCH($C1111,'Policy Characteristics'!$C:$C,0)))</f>
        <v>research-and-development.html</v>
      </c>
    </row>
    <row r="1112" spans="1:18" x14ac:dyDescent="0.35">
      <c r="A1112" s="358" t="str">
        <f>IF(ISBLANK(INDEX('Policy Characteristics'!A:A,MATCH($C1112,'Policy Characteristics'!$C:$C,0))),"",INDEX('Policy Characteristics'!A:A,MATCH($C1112,'Policy Characteristics'!$C:$C,0)))</f>
        <v>Research and Development</v>
      </c>
      <c r="B1112" s="358" t="str">
        <f>IF(ISBLANK(INDEX('Policy Characteristics'!B:B,MATCH($C1112,'Policy Characteristics'!$C:$C,0))),"",INDEX('Policy Characteristics'!B:B,MATCH($C1112,'Policy Characteristics'!$C:$C,0)))</f>
        <v>Capital Cost Reduction</v>
      </c>
      <c r="C1112" s="362" t="str">
        <f t="shared" si="59"/>
        <v>RnD Industry Capital Cost Perc Reduction</v>
      </c>
      <c r="D1112" s="195" t="s">
        <v>3232</v>
      </c>
      <c r="E1112" s="53"/>
      <c r="F1112" s="9" t="s">
        <v>352</v>
      </c>
      <c r="G1112" s="53"/>
      <c r="H1112" s="54">
        <v>1475</v>
      </c>
      <c r="I1112" s="53" t="s">
        <v>45</v>
      </c>
      <c r="J1112" s="360" t="str">
        <f>IF(ISBLANK(INDEX('Policy Characteristics'!D:D,MATCH($C1112,'Policy Characteristics'!$C:$C,0))),"",INDEX('Policy Characteristics'!D:D,MATCH($C1112,'Policy Characteristics'!$C:$C,0)))</f>
        <v>R&amp;D Capital Cost Reductions</v>
      </c>
      <c r="K1112" s="358" t="str">
        <f>IF(ISBLANK(INDEX('Policy Characteristics'!E:E,MATCH($C1112,'Policy Characteristics'!$C:$C,0))),"",INDEX('Policy Characteristics'!E:E,MATCH($C1112,'Policy Characteristics'!$C:$C,0)))</f>
        <v>RnD industry capital cost reduction</v>
      </c>
      <c r="L1112" s="380">
        <f>IF(ISBLANK(INDEX('Policy Characteristics'!F:F,MATCH($C1112,'Policy Characteristics'!$C:$C,0))),"",INDEX('Policy Characteristics'!F:F,MATCH($C1112,'Policy Characteristics'!$C:$C,0)))</f>
        <v>0</v>
      </c>
      <c r="M1112" s="380">
        <f>IF(ISBLANK(INDEX('Policy Characteristics'!G:G,MATCH($C1112,'Policy Characteristics'!$C:$C,0))),"",INDEX('Policy Characteristics'!G:G,MATCH($C1112,'Policy Characteristics'!$C:$C,0)))</f>
        <v>0.4</v>
      </c>
      <c r="N1112" s="380">
        <f>IF(ISBLANK(INDEX('Policy Characteristics'!H:H,MATCH($C1112,'Policy Characteristics'!$C:$C,0))),"",INDEX('Policy Characteristics'!H:H,MATCH($C1112,'Policy Characteristics'!$C:$C,0)))</f>
        <v>0.01</v>
      </c>
      <c r="O1112" s="358" t="str">
        <f>IF(ISBLANK(INDEX('Policy Characteristics'!I:I,MATCH($C1112,'Policy Characteristics'!$C:$C,0))),"",INDEX('Policy Characteristics'!I:I,MATCH($C1112,'Policy Characteristics'!$C:$C,0)))</f>
        <v>% reduction in cost</v>
      </c>
      <c r="P1112" s="358" t="str">
        <f>IF(ISBLANK(INDEX('Policy Characteristics'!J:J,MATCH($C1112,'Policy Characteristics'!$C:$C,0))),"",INDEX('Policy Characteristics'!J:J,MATCH($C1112,'Policy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2" s="358" t="str">
        <f>IF(ISBLANK(INDEX('Policy Characteristics'!K:K,MATCH($C1112,'Policy Characteristics'!$C:$C,0))),"",INDEX('Policy Characteristics'!K:K,MATCH($C1112,'Policy Characteristics'!$C:$C,0)))</f>
        <v>architectural-design.html#rnd</v>
      </c>
      <c r="R1112" s="358" t="str">
        <f>IF(ISBLANK(INDEX('Policy Characteristics'!L:L,MATCH($C1112,'Policy Characteristics'!$C:$C,0))),"",INDEX('Policy Characteristics'!L:L,MATCH($C1112,'Policy Characteristics'!$C:$C,0)))</f>
        <v>research-and-development.html</v>
      </c>
    </row>
    <row r="1113" spans="1:18" x14ac:dyDescent="0.35">
      <c r="A1113" s="358" t="str">
        <f>IF(ISBLANK(INDEX('Policy Characteristics'!A:A,MATCH($C1113,'Policy Characteristics'!$C:$C,0))),"",INDEX('Policy Characteristics'!A:A,MATCH($C1113,'Policy Characteristics'!$C:$C,0)))</f>
        <v>Research and Development</v>
      </c>
      <c r="B1113" s="358" t="str">
        <f>IF(ISBLANK(INDEX('Policy Characteristics'!B:B,MATCH($C1113,'Policy Characteristics'!$C:$C,0))),"",INDEX('Policy Characteristics'!B:B,MATCH($C1113,'Policy Characteristics'!$C:$C,0)))</f>
        <v>Capital Cost Reduction</v>
      </c>
      <c r="C1113" s="362" t="str">
        <f t="shared" si="59"/>
        <v>RnD Industry Capital Cost Perc Reduction</v>
      </c>
      <c r="D1113" s="195" t="s">
        <v>3233</v>
      </c>
      <c r="E1113" s="53"/>
      <c r="F1113" s="9" t="s">
        <v>3269</v>
      </c>
      <c r="G1113" s="53"/>
      <c r="H1113" s="54">
        <v>1476</v>
      </c>
      <c r="I1113" s="53" t="s">
        <v>45</v>
      </c>
      <c r="J1113" s="360" t="str">
        <f>IF(ISBLANK(INDEX('Policy Characteristics'!D:D,MATCH($C1113,'Policy Characteristics'!$C:$C,0))),"",INDEX('Policy Characteristics'!D:D,MATCH($C1113,'Policy Characteristics'!$C:$C,0)))</f>
        <v>R&amp;D Capital Cost Reductions</v>
      </c>
      <c r="K1113" s="358" t="str">
        <f>IF(ISBLANK(INDEX('Policy Characteristics'!E:E,MATCH($C1113,'Policy Characteristics'!$C:$C,0))),"",INDEX('Policy Characteristics'!E:E,MATCH($C1113,'Policy Characteristics'!$C:$C,0)))</f>
        <v>RnD industry capital cost reduction</v>
      </c>
      <c r="L1113" s="380">
        <f>IF(ISBLANK(INDEX('Policy Characteristics'!F:F,MATCH($C1113,'Policy Characteristics'!$C:$C,0))),"",INDEX('Policy Characteristics'!F:F,MATCH($C1113,'Policy Characteristics'!$C:$C,0)))</f>
        <v>0</v>
      </c>
      <c r="M1113" s="380">
        <f>IF(ISBLANK(INDEX('Policy Characteristics'!G:G,MATCH($C1113,'Policy Characteristics'!$C:$C,0))),"",INDEX('Policy Characteristics'!G:G,MATCH($C1113,'Policy Characteristics'!$C:$C,0)))</f>
        <v>0.4</v>
      </c>
      <c r="N1113" s="380">
        <f>IF(ISBLANK(INDEX('Policy Characteristics'!H:H,MATCH($C1113,'Policy Characteristics'!$C:$C,0))),"",INDEX('Policy Characteristics'!H:H,MATCH($C1113,'Policy Characteristics'!$C:$C,0)))</f>
        <v>0.01</v>
      </c>
      <c r="O1113" s="358" t="str">
        <f>IF(ISBLANK(INDEX('Policy Characteristics'!I:I,MATCH($C1113,'Policy Characteristics'!$C:$C,0))),"",INDEX('Policy Characteristics'!I:I,MATCH($C1113,'Policy Characteristics'!$C:$C,0)))</f>
        <v>% reduction in cost</v>
      </c>
      <c r="P1113" s="358" t="str">
        <f>IF(ISBLANK(INDEX('Policy Characteristics'!J:J,MATCH($C1113,'Policy Characteristics'!$C:$C,0))),"",INDEX('Policy Characteristics'!J:J,MATCH($C1113,'Policy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3" s="358" t="str">
        <f>IF(ISBLANK(INDEX('Policy Characteristics'!K:K,MATCH($C1113,'Policy Characteristics'!$C:$C,0))),"",INDEX('Policy Characteristics'!K:K,MATCH($C1113,'Policy Characteristics'!$C:$C,0)))</f>
        <v>architectural-design.html#rnd</v>
      </c>
      <c r="R1113" s="358" t="str">
        <f>IF(ISBLANK(INDEX('Policy Characteristics'!L:L,MATCH($C1113,'Policy Characteristics'!$C:$C,0))),"",INDEX('Policy Characteristics'!L:L,MATCH($C1113,'Policy Characteristics'!$C:$C,0)))</f>
        <v>research-and-development.html</v>
      </c>
    </row>
    <row r="1114" spans="1:18" ht="29" x14ac:dyDescent="0.35">
      <c r="A1114" s="358" t="str">
        <f>IF(ISBLANK(INDEX('Policy Characteristics'!A:A,MATCH($C1114,'Policy Characteristics'!$C:$C,0))),"",INDEX('Policy Characteristics'!A:A,MATCH($C1114,'Policy Characteristics'!$C:$C,0)))</f>
        <v>Research and Development</v>
      </c>
      <c r="B1114" s="358" t="str">
        <f>IF(ISBLANK(INDEX('Policy Characteristics'!B:B,MATCH($C1114,'Policy Characteristics'!$C:$C,0))),"",INDEX('Policy Characteristics'!B:B,MATCH($C1114,'Policy Characteristics'!$C:$C,0)))</f>
        <v>Capital Cost Reduction</v>
      </c>
      <c r="C1114" s="362" t="str">
        <f t="shared" si="59"/>
        <v>RnD Industry Capital Cost Perc Reduction</v>
      </c>
      <c r="D1114" s="195" t="s">
        <v>3234</v>
      </c>
      <c r="E1114" s="53"/>
      <c r="F1114" s="9" t="s">
        <v>3270</v>
      </c>
      <c r="G1114" s="53"/>
      <c r="H1114" s="54">
        <v>1477</v>
      </c>
      <c r="I1114" s="53" t="s">
        <v>45</v>
      </c>
      <c r="J1114" s="360" t="str">
        <f>IF(ISBLANK(INDEX('Policy Characteristics'!D:D,MATCH($C1114,'Policy Characteristics'!$C:$C,0))),"",INDEX('Policy Characteristics'!D:D,MATCH($C1114,'Policy Characteristics'!$C:$C,0)))</f>
        <v>R&amp;D Capital Cost Reductions</v>
      </c>
      <c r="K1114" s="358" t="str">
        <f>IF(ISBLANK(INDEX('Policy Characteristics'!E:E,MATCH($C1114,'Policy Characteristics'!$C:$C,0))),"",INDEX('Policy Characteristics'!E:E,MATCH($C1114,'Policy Characteristics'!$C:$C,0)))</f>
        <v>RnD industry capital cost reduction</v>
      </c>
      <c r="L1114" s="380">
        <f>IF(ISBLANK(INDEX('Policy Characteristics'!F:F,MATCH($C1114,'Policy Characteristics'!$C:$C,0))),"",INDEX('Policy Characteristics'!F:F,MATCH($C1114,'Policy Characteristics'!$C:$C,0)))</f>
        <v>0</v>
      </c>
      <c r="M1114" s="380">
        <f>IF(ISBLANK(INDEX('Policy Characteristics'!G:G,MATCH($C1114,'Policy Characteristics'!$C:$C,0))),"",INDEX('Policy Characteristics'!G:G,MATCH($C1114,'Policy Characteristics'!$C:$C,0)))</f>
        <v>0.4</v>
      </c>
      <c r="N1114" s="380">
        <f>IF(ISBLANK(INDEX('Policy Characteristics'!H:H,MATCH($C1114,'Policy Characteristics'!$C:$C,0))),"",INDEX('Policy Characteristics'!H:H,MATCH($C1114,'Policy Characteristics'!$C:$C,0)))</f>
        <v>0.01</v>
      </c>
      <c r="O1114" s="358" t="str">
        <f>IF(ISBLANK(INDEX('Policy Characteristics'!I:I,MATCH($C1114,'Policy Characteristics'!$C:$C,0))),"",INDEX('Policy Characteristics'!I:I,MATCH($C1114,'Policy Characteristics'!$C:$C,0)))</f>
        <v>% reduction in cost</v>
      </c>
      <c r="P1114" s="358" t="str">
        <f>IF(ISBLANK(INDEX('Policy Characteristics'!J:J,MATCH($C1114,'Policy Characteristics'!$C:$C,0))),"",INDEX('Policy Characteristics'!J:J,MATCH($C1114,'Policy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4" s="358" t="str">
        <f>IF(ISBLANK(INDEX('Policy Characteristics'!K:K,MATCH($C1114,'Policy Characteristics'!$C:$C,0))),"",INDEX('Policy Characteristics'!K:K,MATCH($C1114,'Policy Characteristics'!$C:$C,0)))</f>
        <v>architectural-design.html#rnd</v>
      </c>
      <c r="R1114" s="358" t="str">
        <f>IF(ISBLANK(INDEX('Policy Characteristics'!L:L,MATCH($C1114,'Policy Characteristics'!$C:$C,0))),"",INDEX('Policy Characteristics'!L:L,MATCH($C1114,'Policy Characteristics'!$C:$C,0)))</f>
        <v>research-and-development.html</v>
      </c>
    </row>
    <row r="1115" spans="1:18" x14ac:dyDescent="0.35">
      <c r="A1115" s="358" t="str">
        <f>IF(ISBLANK(INDEX('Policy Characteristics'!A:A,MATCH($C1115,'Policy Characteristics'!$C:$C,0))),"",INDEX('Policy Characteristics'!A:A,MATCH($C1115,'Policy Characteristics'!$C:$C,0)))</f>
        <v>Research and Development</v>
      </c>
      <c r="B1115" s="358" t="str">
        <f>IF(ISBLANK(INDEX('Policy Characteristics'!B:B,MATCH($C1115,'Policy Characteristics'!$C:$C,0))),"",INDEX('Policy Characteristics'!B:B,MATCH($C1115,'Policy Characteristics'!$C:$C,0)))</f>
        <v>Capital Cost Reduction</v>
      </c>
      <c r="C1115" s="362" t="str">
        <f t="shared" si="59"/>
        <v>RnD Industry Capital Cost Perc Reduction</v>
      </c>
      <c r="D1115" s="195" t="s">
        <v>3235</v>
      </c>
      <c r="E1115" s="53"/>
      <c r="F1115" s="9" t="s">
        <v>3271</v>
      </c>
      <c r="G1115" s="53"/>
      <c r="H1115" s="54">
        <v>1478</v>
      </c>
      <c r="I1115" s="53" t="s">
        <v>45</v>
      </c>
      <c r="J1115" s="360" t="str">
        <f>IF(ISBLANK(INDEX('Policy Characteristics'!D:D,MATCH($C1115,'Policy Characteristics'!$C:$C,0))),"",INDEX('Policy Characteristics'!D:D,MATCH($C1115,'Policy Characteristics'!$C:$C,0)))</f>
        <v>R&amp;D Capital Cost Reductions</v>
      </c>
      <c r="K1115" s="358" t="str">
        <f>IF(ISBLANK(INDEX('Policy Characteristics'!E:E,MATCH($C1115,'Policy Characteristics'!$C:$C,0))),"",INDEX('Policy Characteristics'!E:E,MATCH($C1115,'Policy Characteristics'!$C:$C,0)))</f>
        <v>RnD industry capital cost reduction</v>
      </c>
      <c r="L1115" s="380">
        <f>IF(ISBLANK(INDEX('Policy Characteristics'!F:F,MATCH($C1115,'Policy Characteristics'!$C:$C,0))),"",INDEX('Policy Characteristics'!F:F,MATCH($C1115,'Policy Characteristics'!$C:$C,0)))</f>
        <v>0</v>
      </c>
      <c r="M1115" s="380">
        <f>IF(ISBLANK(INDEX('Policy Characteristics'!G:G,MATCH($C1115,'Policy Characteristics'!$C:$C,0))),"",INDEX('Policy Characteristics'!G:G,MATCH($C1115,'Policy Characteristics'!$C:$C,0)))</f>
        <v>0.4</v>
      </c>
      <c r="N1115" s="380">
        <f>IF(ISBLANK(INDEX('Policy Characteristics'!H:H,MATCH($C1115,'Policy Characteristics'!$C:$C,0))),"",INDEX('Policy Characteristics'!H:H,MATCH($C1115,'Policy Characteristics'!$C:$C,0)))</f>
        <v>0.01</v>
      </c>
      <c r="O1115" s="358" t="str">
        <f>IF(ISBLANK(INDEX('Policy Characteristics'!I:I,MATCH($C1115,'Policy Characteristics'!$C:$C,0))),"",INDEX('Policy Characteristics'!I:I,MATCH($C1115,'Policy Characteristics'!$C:$C,0)))</f>
        <v>% reduction in cost</v>
      </c>
      <c r="P1115" s="358" t="str">
        <f>IF(ISBLANK(INDEX('Policy Characteristics'!J:J,MATCH($C1115,'Policy Characteristics'!$C:$C,0))),"",INDEX('Policy Characteristics'!J:J,MATCH($C1115,'Policy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5" s="358" t="str">
        <f>IF(ISBLANK(INDEX('Policy Characteristics'!K:K,MATCH($C1115,'Policy Characteristics'!$C:$C,0))),"",INDEX('Policy Characteristics'!K:K,MATCH($C1115,'Policy Characteristics'!$C:$C,0)))</f>
        <v>architectural-design.html#rnd</v>
      </c>
      <c r="R1115" s="358" t="str">
        <f>IF(ISBLANK(INDEX('Policy Characteristics'!L:L,MATCH($C1115,'Policy Characteristics'!$C:$C,0))),"",INDEX('Policy Characteristics'!L:L,MATCH($C1115,'Policy Characteristics'!$C:$C,0)))</f>
        <v>research-and-development.html</v>
      </c>
    </row>
    <row r="1116" spans="1:18" x14ac:dyDescent="0.35">
      <c r="A1116" s="358" t="str">
        <f>IF(ISBLANK(INDEX('Policy Characteristics'!A:A,MATCH($C1116,'Policy Characteristics'!$C:$C,0))),"",INDEX('Policy Characteristics'!A:A,MATCH($C1116,'Policy Characteristics'!$C:$C,0)))</f>
        <v>Research and Development</v>
      </c>
      <c r="B1116" s="358" t="str">
        <f>IF(ISBLANK(INDEX('Policy Characteristics'!B:B,MATCH($C1116,'Policy Characteristics'!$C:$C,0))),"",INDEX('Policy Characteristics'!B:B,MATCH($C1116,'Policy Characteristics'!$C:$C,0)))</f>
        <v>Capital Cost Reduction</v>
      </c>
      <c r="C1116" s="362" t="str">
        <f t="shared" si="59"/>
        <v>RnD Industry Capital Cost Perc Reduction</v>
      </c>
      <c r="D1116" s="195" t="s">
        <v>3236</v>
      </c>
      <c r="E1116" s="53"/>
      <c r="F1116" s="9" t="s">
        <v>3272</v>
      </c>
      <c r="G1116" s="53"/>
      <c r="H1116" s="54">
        <v>1479</v>
      </c>
      <c r="I1116" s="53" t="s">
        <v>45</v>
      </c>
      <c r="J1116" s="360" t="str">
        <f>IF(ISBLANK(INDEX('Policy Characteristics'!D:D,MATCH($C1116,'Policy Characteristics'!$C:$C,0))),"",INDEX('Policy Characteristics'!D:D,MATCH($C1116,'Policy Characteristics'!$C:$C,0)))</f>
        <v>R&amp;D Capital Cost Reductions</v>
      </c>
      <c r="K1116" s="358" t="str">
        <f>IF(ISBLANK(INDEX('Policy Characteristics'!E:E,MATCH($C1116,'Policy Characteristics'!$C:$C,0))),"",INDEX('Policy Characteristics'!E:E,MATCH($C1116,'Policy Characteristics'!$C:$C,0)))</f>
        <v>RnD industry capital cost reduction</v>
      </c>
      <c r="L1116" s="380">
        <f>IF(ISBLANK(INDEX('Policy Characteristics'!F:F,MATCH($C1116,'Policy Characteristics'!$C:$C,0))),"",INDEX('Policy Characteristics'!F:F,MATCH($C1116,'Policy Characteristics'!$C:$C,0)))</f>
        <v>0</v>
      </c>
      <c r="M1116" s="380">
        <f>IF(ISBLANK(INDEX('Policy Characteristics'!G:G,MATCH($C1116,'Policy Characteristics'!$C:$C,0))),"",INDEX('Policy Characteristics'!G:G,MATCH($C1116,'Policy Characteristics'!$C:$C,0)))</f>
        <v>0.4</v>
      </c>
      <c r="N1116" s="380">
        <f>IF(ISBLANK(INDEX('Policy Characteristics'!H:H,MATCH($C1116,'Policy Characteristics'!$C:$C,0))),"",INDEX('Policy Characteristics'!H:H,MATCH($C1116,'Policy Characteristics'!$C:$C,0)))</f>
        <v>0.01</v>
      </c>
      <c r="O1116" s="358" t="str">
        <f>IF(ISBLANK(INDEX('Policy Characteristics'!I:I,MATCH($C1116,'Policy Characteristics'!$C:$C,0))),"",INDEX('Policy Characteristics'!I:I,MATCH($C1116,'Policy Characteristics'!$C:$C,0)))</f>
        <v>% reduction in cost</v>
      </c>
      <c r="P1116" s="358" t="str">
        <f>IF(ISBLANK(INDEX('Policy Characteristics'!J:J,MATCH($C1116,'Policy Characteristics'!$C:$C,0))),"",INDEX('Policy Characteristics'!J:J,MATCH($C1116,'Policy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6" s="358" t="str">
        <f>IF(ISBLANK(INDEX('Policy Characteristics'!K:K,MATCH($C1116,'Policy Characteristics'!$C:$C,0))),"",INDEX('Policy Characteristics'!K:K,MATCH($C1116,'Policy Characteristics'!$C:$C,0)))</f>
        <v>architectural-design.html#rnd</v>
      </c>
      <c r="R1116" s="358" t="str">
        <f>IF(ISBLANK(INDEX('Policy Characteristics'!L:L,MATCH($C1116,'Policy Characteristics'!$C:$C,0))),"",INDEX('Policy Characteristics'!L:L,MATCH($C1116,'Policy Characteristics'!$C:$C,0)))</f>
        <v>research-and-development.html</v>
      </c>
    </row>
    <row r="1117" spans="1:18" x14ac:dyDescent="0.35">
      <c r="A1117" s="358" t="str">
        <f>IF(ISBLANK(INDEX('Policy Characteristics'!A:A,MATCH($C1117,'Policy Characteristics'!$C:$C,0))),"",INDEX('Policy Characteristics'!A:A,MATCH($C1117,'Policy Characteristics'!$C:$C,0)))</f>
        <v>Research and Development</v>
      </c>
      <c r="B1117" s="358" t="str">
        <f>IF(ISBLANK(INDEX('Policy Characteristics'!B:B,MATCH($C1117,'Policy Characteristics'!$C:$C,0))),"",INDEX('Policy Characteristics'!B:B,MATCH($C1117,'Policy Characteristics'!$C:$C,0)))</f>
        <v>Capital Cost Reduction</v>
      </c>
      <c r="C1117" s="362" t="str">
        <f t="shared" si="59"/>
        <v>RnD Industry Capital Cost Perc Reduction</v>
      </c>
      <c r="D1117" s="195" t="s">
        <v>3237</v>
      </c>
      <c r="E1117" s="53"/>
      <c r="F1117" s="9" t="s">
        <v>3273</v>
      </c>
      <c r="G1117" s="53"/>
      <c r="H1117" s="54">
        <v>1480</v>
      </c>
      <c r="I1117" s="53" t="s">
        <v>45</v>
      </c>
      <c r="J1117" s="360" t="str">
        <f>IF(ISBLANK(INDEX('Policy Characteristics'!D:D,MATCH($C1117,'Policy Characteristics'!$C:$C,0))),"",INDEX('Policy Characteristics'!D:D,MATCH($C1117,'Policy Characteristics'!$C:$C,0)))</f>
        <v>R&amp;D Capital Cost Reductions</v>
      </c>
      <c r="K1117" s="358" t="str">
        <f>IF(ISBLANK(INDEX('Policy Characteristics'!E:E,MATCH($C1117,'Policy Characteristics'!$C:$C,0))),"",INDEX('Policy Characteristics'!E:E,MATCH($C1117,'Policy Characteristics'!$C:$C,0)))</f>
        <v>RnD industry capital cost reduction</v>
      </c>
      <c r="L1117" s="380">
        <f>IF(ISBLANK(INDEX('Policy Characteristics'!F:F,MATCH($C1117,'Policy Characteristics'!$C:$C,0))),"",INDEX('Policy Characteristics'!F:F,MATCH($C1117,'Policy Characteristics'!$C:$C,0)))</f>
        <v>0</v>
      </c>
      <c r="M1117" s="380">
        <f>IF(ISBLANK(INDEX('Policy Characteristics'!G:G,MATCH($C1117,'Policy Characteristics'!$C:$C,0))),"",INDEX('Policy Characteristics'!G:G,MATCH($C1117,'Policy Characteristics'!$C:$C,0)))</f>
        <v>0.4</v>
      </c>
      <c r="N1117" s="380">
        <f>IF(ISBLANK(INDEX('Policy Characteristics'!H:H,MATCH($C1117,'Policy Characteristics'!$C:$C,0))),"",INDEX('Policy Characteristics'!H:H,MATCH($C1117,'Policy Characteristics'!$C:$C,0)))</f>
        <v>0.01</v>
      </c>
      <c r="O1117" s="358" t="str">
        <f>IF(ISBLANK(INDEX('Policy Characteristics'!I:I,MATCH($C1117,'Policy Characteristics'!$C:$C,0))),"",INDEX('Policy Characteristics'!I:I,MATCH($C1117,'Policy Characteristics'!$C:$C,0)))</f>
        <v>% reduction in cost</v>
      </c>
      <c r="P1117" s="358" t="str">
        <f>IF(ISBLANK(INDEX('Policy Characteristics'!J:J,MATCH($C1117,'Policy Characteristics'!$C:$C,0))),"",INDEX('Policy Characteristics'!J:J,MATCH($C1117,'Policy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7" s="358" t="str">
        <f>IF(ISBLANK(INDEX('Policy Characteristics'!K:K,MATCH($C1117,'Policy Characteristics'!$C:$C,0))),"",INDEX('Policy Characteristics'!K:K,MATCH($C1117,'Policy Characteristics'!$C:$C,0)))</f>
        <v>architectural-design.html#rnd</v>
      </c>
      <c r="R1117" s="358" t="str">
        <f>IF(ISBLANK(INDEX('Policy Characteristics'!L:L,MATCH($C1117,'Policy Characteristics'!$C:$C,0))),"",INDEX('Policy Characteristics'!L:L,MATCH($C1117,'Policy Characteristics'!$C:$C,0)))</f>
        <v>research-and-development.html</v>
      </c>
    </row>
    <row r="1118" spans="1:18" x14ac:dyDescent="0.35">
      <c r="A1118" s="358" t="str">
        <f>IF(ISBLANK(INDEX('Policy Characteristics'!A:A,MATCH($C1118,'Policy Characteristics'!$C:$C,0))),"",INDEX('Policy Characteristics'!A:A,MATCH($C1118,'Policy Characteristics'!$C:$C,0)))</f>
        <v>Research and Development</v>
      </c>
      <c r="B1118" s="358" t="str">
        <f>IF(ISBLANK(INDEX('Policy Characteristics'!B:B,MATCH($C1118,'Policy Characteristics'!$C:$C,0))),"",INDEX('Policy Characteristics'!B:B,MATCH($C1118,'Policy Characteristics'!$C:$C,0)))</f>
        <v>Capital Cost Reduction</v>
      </c>
      <c r="C1118" s="362" t="str">
        <f t="shared" si="59"/>
        <v>RnD Industry Capital Cost Perc Reduction</v>
      </c>
      <c r="D1118" s="195" t="s">
        <v>3238</v>
      </c>
      <c r="E1118" s="53"/>
      <c r="F1118" s="9" t="s">
        <v>3274</v>
      </c>
      <c r="G1118" s="53"/>
      <c r="H1118" s="54">
        <v>1481</v>
      </c>
      <c r="I1118" s="53" t="s">
        <v>45</v>
      </c>
      <c r="J1118" s="360" t="str">
        <f>IF(ISBLANK(INDEX('Policy Characteristics'!D:D,MATCH($C1118,'Policy Characteristics'!$C:$C,0))),"",INDEX('Policy Characteristics'!D:D,MATCH($C1118,'Policy Characteristics'!$C:$C,0)))</f>
        <v>R&amp;D Capital Cost Reductions</v>
      </c>
      <c r="K1118" s="358" t="str">
        <f>IF(ISBLANK(INDEX('Policy Characteristics'!E:E,MATCH($C1118,'Policy Characteristics'!$C:$C,0))),"",INDEX('Policy Characteristics'!E:E,MATCH($C1118,'Policy Characteristics'!$C:$C,0)))</f>
        <v>RnD industry capital cost reduction</v>
      </c>
      <c r="L1118" s="380">
        <f>IF(ISBLANK(INDEX('Policy Characteristics'!F:F,MATCH($C1118,'Policy Characteristics'!$C:$C,0))),"",INDEX('Policy Characteristics'!F:F,MATCH($C1118,'Policy Characteristics'!$C:$C,0)))</f>
        <v>0</v>
      </c>
      <c r="M1118" s="380">
        <f>IF(ISBLANK(INDEX('Policy Characteristics'!G:G,MATCH($C1118,'Policy Characteristics'!$C:$C,0))),"",INDEX('Policy Characteristics'!G:G,MATCH($C1118,'Policy Characteristics'!$C:$C,0)))</f>
        <v>0.4</v>
      </c>
      <c r="N1118" s="380">
        <f>IF(ISBLANK(INDEX('Policy Characteristics'!H:H,MATCH($C1118,'Policy Characteristics'!$C:$C,0))),"",INDEX('Policy Characteristics'!H:H,MATCH($C1118,'Policy Characteristics'!$C:$C,0)))</f>
        <v>0.01</v>
      </c>
      <c r="O1118" s="358" t="str">
        <f>IF(ISBLANK(INDEX('Policy Characteristics'!I:I,MATCH($C1118,'Policy Characteristics'!$C:$C,0))),"",INDEX('Policy Characteristics'!I:I,MATCH($C1118,'Policy Characteristics'!$C:$C,0)))</f>
        <v>% reduction in cost</v>
      </c>
      <c r="P1118" s="358" t="str">
        <f>IF(ISBLANK(INDEX('Policy Characteristics'!J:J,MATCH($C1118,'Policy Characteristics'!$C:$C,0))),"",INDEX('Policy Characteristics'!J:J,MATCH($C1118,'Policy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8" s="358" t="str">
        <f>IF(ISBLANK(INDEX('Policy Characteristics'!K:K,MATCH($C1118,'Policy Characteristics'!$C:$C,0))),"",INDEX('Policy Characteristics'!K:K,MATCH($C1118,'Policy Characteristics'!$C:$C,0)))</f>
        <v>architectural-design.html#rnd</v>
      </c>
      <c r="R1118" s="358" t="str">
        <f>IF(ISBLANK(INDEX('Policy Characteristics'!L:L,MATCH($C1118,'Policy Characteristics'!$C:$C,0))),"",INDEX('Policy Characteristics'!L:L,MATCH($C1118,'Policy Characteristics'!$C:$C,0)))</f>
        <v>research-and-development.html</v>
      </c>
    </row>
    <row r="1119" spans="1:18" x14ac:dyDescent="0.35">
      <c r="A1119" s="358" t="str">
        <f>IF(ISBLANK(INDEX('Policy Characteristics'!A:A,MATCH($C1119,'Policy Characteristics'!$C:$C,0))),"",INDEX('Policy Characteristics'!A:A,MATCH($C1119,'Policy Characteristics'!$C:$C,0)))</f>
        <v>Research and Development</v>
      </c>
      <c r="B1119" s="358" t="str">
        <f>IF(ISBLANK(INDEX('Policy Characteristics'!B:B,MATCH($C1119,'Policy Characteristics'!$C:$C,0))),"",INDEX('Policy Characteristics'!B:B,MATCH($C1119,'Policy Characteristics'!$C:$C,0)))</f>
        <v>Capital Cost Reduction</v>
      </c>
      <c r="C1119" s="362" t="str">
        <f t="shared" si="59"/>
        <v>RnD Industry Capital Cost Perc Reduction</v>
      </c>
      <c r="D1119" s="195" t="s">
        <v>3239</v>
      </c>
      <c r="E1119" s="53"/>
      <c r="F1119" s="9" t="s">
        <v>3275</v>
      </c>
      <c r="G1119" s="53"/>
      <c r="H1119" s="54">
        <v>1482</v>
      </c>
      <c r="I1119" s="53" t="s">
        <v>45</v>
      </c>
      <c r="J1119" s="360" t="str">
        <f>IF(ISBLANK(INDEX('Policy Characteristics'!D:D,MATCH($C1119,'Policy Characteristics'!$C:$C,0))),"",INDEX('Policy Characteristics'!D:D,MATCH($C1119,'Policy Characteristics'!$C:$C,0)))</f>
        <v>R&amp;D Capital Cost Reductions</v>
      </c>
      <c r="K1119" s="358" t="str">
        <f>IF(ISBLANK(INDEX('Policy Characteristics'!E:E,MATCH($C1119,'Policy Characteristics'!$C:$C,0))),"",INDEX('Policy Characteristics'!E:E,MATCH($C1119,'Policy Characteristics'!$C:$C,0)))</f>
        <v>RnD industry capital cost reduction</v>
      </c>
      <c r="L1119" s="380">
        <f>IF(ISBLANK(INDEX('Policy Characteristics'!F:F,MATCH($C1119,'Policy Characteristics'!$C:$C,0))),"",INDEX('Policy Characteristics'!F:F,MATCH($C1119,'Policy Characteristics'!$C:$C,0)))</f>
        <v>0</v>
      </c>
      <c r="M1119" s="380">
        <f>IF(ISBLANK(INDEX('Policy Characteristics'!G:G,MATCH($C1119,'Policy Characteristics'!$C:$C,0))),"",INDEX('Policy Characteristics'!G:G,MATCH($C1119,'Policy Characteristics'!$C:$C,0)))</f>
        <v>0.4</v>
      </c>
      <c r="N1119" s="380">
        <f>IF(ISBLANK(INDEX('Policy Characteristics'!H:H,MATCH($C1119,'Policy Characteristics'!$C:$C,0))),"",INDEX('Policy Characteristics'!H:H,MATCH($C1119,'Policy Characteristics'!$C:$C,0)))</f>
        <v>0.01</v>
      </c>
      <c r="O1119" s="358" t="str">
        <f>IF(ISBLANK(INDEX('Policy Characteristics'!I:I,MATCH($C1119,'Policy Characteristics'!$C:$C,0))),"",INDEX('Policy Characteristics'!I:I,MATCH($C1119,'Policy Characteristics'!$C:$C,0)))</f>
        <v>% reduction in cost</v>
      </c>
      <c r="P1119" s="358" t="str">
        <f>IF(ISBLANK(INDEX('Policy Characteristics'!J:J,MATCH($C1119,'Policy Characteristics'!$C:$C,0))),"",INDEX('Policy Characteristics'!J:J,MATCH($C1119,'Policy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9" s="358" t="str">
        <f>IF(ISBLANK(INDEX('Policy Characteristics'!K:K,MATCH($C1119,'Policy Characteristics'!$C:$C,0))),"",INDEX('Policy Characteristics'!K:K,MATCH($C1119,'Policy Characteristics'!$C:$C,0)))</f>
        <v>architectural-design.html#rnd</v>
      </c>
      <c r="R1119" s="358" t="str">
        <f>IF(ISBLANK(INDEX('Policy Characteristics'!L:L,MATCH($C1119,'Policy Characteristics'!$C:$C,0))),"",INDEX('Policy Characteristics'!L:L,MATCH($C1119,'Policy Characteristics'!$C:$C,0)))</f>
        <v>research-and-development.html</v>
      </c>
    </row>
    <row r="1120" spans="1:18" x14ac:dyDescent="0.35">
      <c r="A1120" s="358" t="str">
        <f>IF(ISBLANK(INDEX('Policy Characteristics'!A:A,MATCH($C1120,'Policy Characteristics'!$C:$C,0))),"",INDEX('Policy Characteristics'!A:A,MATCH($C1120,'Policy Characteristics'!$C:$C,0)))</f>
        <v>Research and Development</v>
      </c>
      <c r="B1120" s="358" t="str">
        <f>IF(ISBLANK(INDEX('Policy Characteristics'!B:B,MATCH($C1120,'Policy Characteristics'!$C:$C,0))),"",INDEX('Policy Characteristics'!B:B,MATCH($C1120,'Policy Characteristics'!$C:$C,0)))</f>
        <v>Capital Cost Reduction</v>
      </c>
      <c r="C1120" s="362" t="str">
        <f t="shared" si="59"/>
        <v>RnD Industry Capital Cost Perc Reduction</v>
      </c>
      <c r="D1120" s="195" t="s">
        <v>3240</v>
      </c>
      <c r="E1120" s="53"/>
      <c r="F1120" s="9" t="s">
        <v>3276</v>
      </c>
      <c r="G1120" s="53"/>
      <c r="H1120" s="54">
        <v>1483</v>
      </c>
      <c r="I1120" s="53" t="s">
        <v>45</v>
      </c>
      <c r="J1120" s="360" t="str">
        <f>IF(ISBLANK(INDEX('Policy Characteristics'!D:D,MATCH($C1120,'Policy Characteristics'!$C:$C,0))),"",INDEX('Policy Characteristics'!D:D,MATCH($C1120,'Policy Characteristics'!$C:$C,0)))</f>
        <v>R&amp;D Capital Cost Reductions</v>
      </c>
      <c r="K1120" s="358" t="str">
        <f>IF(ISBLANK(INDEX('Policy Characteristics'!E:E,MATCH($C1120,'Policy Characteristics'!$C:$C,0))),"",INDEX('Policy Characteristics'!E:E,MATCH($C1120,'Policy Characteristics'!$C:$C,0)))</f>
        <v>RnD industry capital cost reduction</v>
      </c>
      <c r="L1120" s="380">
        <f>IF(ISBLANK(INDEX('Policy Characteristics'!F:F,MATCH($C1120,'Policy Characteristics'!$C:$C,0))),"",INDEX('Policy Characteristics'!F:F,MATCH($C1120,'Policy Characteristics'!$C:$C,0)))</f>
        <v>0</v>
      </c>
      <c r="M1120" s="380">
        <f>IF(ISBLANK(INDEX('Policy Characteristics'!G:G,MATCH($C1120,'Policy Characteristics'!$C:$C,0))),"",INDEX('Policy Characteristics'!G:G,MATCH($C1120,'Policy Characteristics'!$C:$C,0)))</f>
        <v>0.4</v>
      </c>
      <c r="N1120" s="380">
        <f>IF(ISBLANK(INDEX('Policy Characteristics'!H:H,MATCH($C1120,'Policy Characteristics'!$C:$C,0))),"",INDEX('Policy Characteristics'!H:H,MATCH($C1120,'Policy Characteristics'!$C:$C,0)))</f>
        <v>0.01</v>
      </c>
      <c r="O1120" s="358" t="str">
        <f>IF(ISBLANK(INDEX('Policy Characteristics'!I:I,MATCH($C1120,'Policy Characteristics'!$C:$C,0))),"",INDEX('Policy Characteristics'!I:I,MATCH($C1120,'Policy Characteristics'!$C:$C,0)))</f>
        <v>% reduction in cost</v>
      </c>
      <c r="P1120" s="358" t="str">
        <f>IF(ISBLANK(INDEX('Policy Characteristics'!J:J,MATCH($C1120,'Policy Characteristics'!$C:$C,0))),"",INDEX('Policy Characteristics'!J:J,MATCH($C1120,'Policy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0" s="358" t="str">
        <f>IF(ISBLANK(INDEX('Policy Characteristics'!K:K,MATCH($C1120,'Policy Characteristics'!$C:$C,0))),"",INDEX('Policy Characteristics'!K:K,MATCH($C1120,'Policy Characteristics'!$C:$C,0)))</f>
        <v>architectural-design.html#rnd</v>
      </c>
      <c r="R1120" s="358" t="str">
        <f>IF(ISBLANK(INDEX('Policy Characteristics'!L:L,MATCH($C1120,'Policy Characteristics'!$C:$C,0))),"",INDEX('Policy Characteristics'!L:L,MATCH($C1120,'Policy Characteristics'!$C:$C,0)))</f>
        <v>research-and-development.html</v>
      </c>
    </row>
    <row r="1121" spans="1:18" x14ac:dyDescent="0.35">
      <c r="A1121" s="358" t="str">
        <f>IF(ISBLANK(INDEX('Policy Characteristics'!A:A,MATCH($C1121,'Policy Characteristics'!$C:$C,0))),"",INDEX('Policy Characteristics'!A:A,MATCH($C1121,'Policy Characteristics'!$C:$C,0)))</f>
        <v>Research and Development</v>
      </c>
      <c r="B1121" s="358" t="str">
        <f>IF(ISBLANK(INDEX('Policy Characteristics'!B:B,MATCH($C1121,'Policy Characteristics'!$C:$C,0))),"",INDEX('Policy Characteristics'!B:B,MATCH($C1121,'Policy Characteristics'!$C:$C,0)))</f>
        <v>Capital Cost Reduction</v>
      </c>
      <c r="C1121" s="362" t="str">
        <f t="shared" si="59"/>
        <v>RnD Industry Capital Cost Perc Reduction</v>
      </c>
      <c r="D1121" s="195" t="s">
        <v>3241</v>
      </c>
      <c r="E1121" s="53"/>
      <c r="F1121" s="9" t="s">
        <v>3277</v>
      </c>
      <c r="G1121" s="53"/>
      <c r="H1121" s="54">
        <v>1484</v>
      </c>
      <c r="I1121" s="53" t="s">
        <v>45</v>
      </c>
      <c r="J1121" s="360" t="str">
        <f>IF(ISBLANK(INDEX('Policy Characteristics'!D:D,MATCH($C1121,'Policy Characteristics'!$C:$C,0))),"",INDEX('Policy Characteristics'!D:D,MATCH($C1121,'Policy Characteristics'!$C:$C,0)))</f>
        <v>R&amp;D Capital Cost Reductions</v>
      </c>
      <c r="K1121" s="358" t="str">
        <f>IF(ISBLANK(INDEX('Policy Characteristics'!E:E,MATCH($C1121,'Policy Characteristics'!$C:$C,0))),"",INDEX('Policy Characteristics'!E:E,MATCH($C1121,'Policy Characteristics'!$C:$C,0)))</f>
        <v>RnD industry capital cost reduction</v>
      </c>
      <c r="L1121" s="380">
        <f>IF(ISBLANK(INDEX('Policy Characteristics'!F:F,MATCH($C1121,'Policy Characteristics'!$C:$C,0))),"",INDEX('Policy Characteristics'!F:F,MATCH($C1121,'Policy Characteristics'!$C:$C,0)))</f>
        <v>0</v>
      </c>
      <c r="M1121" s="380">
        <f>IF(ISBLANK(INDEX('Policy Characteristics'!G:G,MATCH($C1121,'Policy Characteristics'!$C:$C,0))),"",INDEX('Policy Characteristics'!G:G,MATCH($C1121,'Policy Characteristics'!$C:$C,0)))</f>
        <v>0.4</v>
      </c>
      <c r="N1121" s="380">
        <f>IF(ISBLANK(INDEX('Policy Characteristics'!H:H,MATCH($C1121,'Policy Characteristics'!$C:$C,0))),"",INDEX('Policy Characteristics'!H:H,MATCH($C1121,'Policy Characteristics'!$C:$C,0)))</f>
        <v>0.01</v>
      </c>
      <c r="O1121" s="358" t="str">
        <f>IF(ISBLANK(INDEX('Policy Characteristics'!I:I,MATCH($C1121,'Policy Characteristics'!$C:$C,0))),"",INDEX('Policy Characteristics'!I:I,MATCH($C1121,'Policy Characteristics'!$C:$C,0)))</f>
        <v>% reduction in cost</v>
      </c>
      <c r="P1121" s="358" t="str">
        <f>IF(ISBLANK(INDEX('Policy Characteristics'!J:J,MATCH($C1121,'Policy Characteristics'!$C:$C,0))),"",INDEX('Policy Characteristics'!J:J,MATCH($C1121,'Policy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1" s="358" t="str">
        <f>IF(ISBLANK(INDEX('Policy Characteristics'!K:K,MATCH($C1121,'Policy Characteristics'!$C:$C,0))),"",INDEX('Policy Characteristics'!K:K,MATCH($C1121,'Policy Characteristics'!$C:$C,0)))</f>
        <v>architectural-design.html#rnd</v>
      </c>
      <c r="R1121" s="358" t="str">
        <f>IF(ISBLANK(INDEX('Policy Characteristics'!L:L,MATCH($C1121,'Policy Characteristics'!$C:$C,0))),"",INDEX('Policy Characteristics'!L:L,MATCH($C1121,'Policy Characteristics'!$C:$C,0)))</f>
        <v>research-and-development.html</v>
      </c>
    </row>
    <row r="1122" spans="1:18" x14ac:dyDescent="0.35">
      <c r="A1122" s="358" t="str">
        <f>IF(ISBLANK(INDEX('Policy Characteristics'!A:A,MATCH($C1122,'Policy Characteristics'!$C:$C,0))),"",INDEX('Policy Characteristics'!A:A,MATCH($C1122,'Policy Characteristics'!$C:$C,0)))</f>
        <v>Research and Development</v>
      </c>
      <c r="B1122" s="358" t="str">
        <f>IF(ISBLANK(INDEX('Policy Characteristics'!B:B,MATCH($C1122,'Policy Characteristics'!$C:$C,0))),"",INDEX('Policy Characteristics'!B:B,MATCH($C1122,'Policy Characteristics'!$C:$C,0)))</f>
        <v>Capital Cost Reduction</v>
      </c>
      <c r="C1122" s="362" t="str">
        <f t="shared" si="59"/>
        <v>RnD Industry Capital Cost Perc Reduction</v>
      </c>
      <c r="D1122" s="195" t="s">
        <v>3242</v>
      </c>
      <c r="E1122" s="53"/>
      <c r="F1122" s="9" t="s">
        <v>3278</v>
      </c>
      <c r="G1122" s="53"/>
      <c r="H1122" s="54">
        <v>1485</v>
      </c>
      <c r="I1122" s="53" t="s">
        <v>45</v>
      </c>
      <c r="J1122" s="360" t="str">
        <f>IF(ISBLANK(INDEX('Policy Characteristics'!D:D,MATCH($C1122,'Policy Characteristics'!$C:$C,0))),"",INDEX('Policy Characteristics'!D:D,MATCH($C1122,'Policy Characteristics'!$C:$C,0)))</f>
        <v>R&amp;D Capital Cost Reductions</v>
      </c>
      <c r="K1122" s="358" t="str">
        <f>IF(ISBLANK(INDEX('Policy Characteristics'!E:E,MATCH($C1122,'Policy Characteristics'!$C:$C,0))),"",INDEX('Policy Characteristics'!E:E,MATCH($C1122,'Policy Characteristics'!$C:$C,0)))</f>
        <v>RnD industry capital cost reduction</v>
      </c>
      <c r="L1122" s="380">
        <f>IF(ISBLANK(INDEX('Policy Characteristics'!F:F,MATCH($C1122,'Policy Characteristics'!$C:$C,0))),"",INDEX('Policy Characteristics'!F:F,MATCH($C1122,'Policy Characteristics'!$C:$C,0)))</f>
        <v>0</v>
      </c>
      <c r="M1122" s="380">
        <f>IF(ISBLANK(INDEX('Policy Characteristics'!G:G,MATCH($C1122,'Policy Characteristics'!$C:$C,0))),"",INDEX('Policy Characteristics'!G:G,MATCH($C1122,'Policy Characteristics'!$C:$C,0)))</f>
        <v>0.4</v>
      </c>
      <c r="N1122" s="380">
        <f>IF(ISBLANK(INDEX('Policy Characteristics'!H:H,MATCH($C1122,'Policy Characteristics'!$C:$C,0))),"",INDEX('Policy Characteristics'!H:H,MATCH($C1122,'Policy Characteristics'!$C:$C,0)))</f>
        <v>0.01</v>
      </c>
      <c r="O1122" s="358" t="str">
        <f>IF(ISBLANK(INDEX('Policy Characteristics'!I:I,MATCH($C1122,'Policy Characteristics'!$C:$C,0))),"",INDEX('Policy Characteristics'!I:I,MATCH($C1122,'Policy Characteristics'!$C:$C,0)))</f>
        <v>% reduction in cost</v>
      </c>
      <c r="P1122" s="358" t="str">
        <f>IF(ISBLANK(INDEX('Policy Characteristics'!J:J,MATCH($C1122,'Policy Characteristics'!$C:$C,0))),"",INDEX('Policy Characteristics'!J:J,MATCH($C1122,'Policy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2" s="358" t="str">
        <f>IF(ISBLANK(INDEX('Policy Characteristics'!K:K,MATCH($C1122,'Policy Characteristics'!$C:$C,0))),"",INDEX('Policy Characteristics'!K:K,MATCH($C1122,'Policy Characteristics'!$C:$C,0)))</f>
        <v>architectural-design.html#rnd</v>
      </c>
      <c r="R1122" s="358" t="str">
        <f>IF(ISBLANK(INDEX('Policy Characteristics'!L:L,MATCH($C1122,'Policy Characteristics'!$C:$C,0))),"",INDEX('Policy Characteristics'!L:L,MATCH($C1122,'Policy Characteristics'!$C:$C,0)))</f>
        <v>research-and-development.html</v>
      </c>
    </row>
    <row r="1123" spans="1:18" x14ac:dyDescent="0.35">
      <c r="A1123" s="358" t="str">
        <f>IF(ISBLANK(INDEX('Policy Characteristics'!A:A,MATCH($C1123,'Policy Characteristics'!$C:$C,0))),"",INDEX('Policy Characteristics'!A:A,MATCH($C1123,'Policy Characteristics'!$C:$C,0)))</f>
        <v>Research and Development</v>
      </c>
      <c r="B1123" s="358" t="str">
        <f>IF(ISBLANK(INDEX('Policy Characteristics'!B:B,MATCH($C1123,'Policy Characteristics'!$C:$C,0))),"",INDEX('Policy Characteristics'!B:B,MATCH($C1123,'Policy Characteristics'!$C:$C,0)))</f>
        <v>Capital Cost Reduction</v>
      </c>
      <c r="C1123" s="362" t="str">
        <f t="shared" si="59"/>
        <v>RnD Industry Capital Cost Perc Reduction</v>
      </c>
      <c r="D1123" s="195" t="s">
        <v>3243</v>
      </c>
      <c r="E1123" s="53"/>
      <c r="F1123" s="9" t="s">
        <v>3279</v>
      </c>
      <c r="G1123" s="53"/>
      <c r="H1123" s="54">
        <v>1486</v>
      </c>
      <c r="I1123" s="53" t="s">
        <v>45</v>
      </c>
      <c r="J1123" s="360" t="str">
        <f>IF(ISBLANK(INDEX('Policy Characteristics'!D:D,MATCH($C1123,'Policy Characteristics'!$C:$C,0))),"",INDEX('Policy Characteristics'!D:D,MATCH($C1123,'Policy Characteristics'!$C:$C,0)))</f>
        <v>R&amp;D Capital Cost Reductions</v>
      </c>
      <c r="K1123" s="358" t="str">
        <f>IF(ISBLANK(INDEX('Policy Characteristics'!E:E,MATCH($C1123,'Policy Characteristics'!$C:$C,0))),"",INDEX('Policy Characteristics'!E:E,MATCH($C1123,'Policy Characteristics'!$C:$C,0)))</f>
        <v>RnD industry capital cost reduction</v>
      </c>
      <c r="L1123" s="380">
        <f>IF(ISBLANK(INDEX('Policy Characteristics'!F:F,MATCH($C1123,'Policy Characteristics'!$C:$C,0))),"",INDEX('Policy Characteristics'!F:F,MATCH($C1123,'Policy Characteristics'!$C:$C,0)))</f>
        <v>0</v>
      </c>
      <c r="M1123" s="380">
        <f>IF(ISBLANK(INDEX('Policy Characteristics'!G:G,MATCH($C1123,'Policy Characteristics'!$C:$C,0))),"",INDEX('Policy Characteristics'!G:G,MATCH($C1123,'Policy Characteristics'!$C:$C,0)))</f>
        <v>0.4</v>
      </c>
      <c r="N1123" s="380">
        <f>IF(ISBLANK(INDEX('Policy Characteristics'!H:H,MATCH($C1123,'Policy Characteristics'!$C:$C,0))),"",INDEX('Policy Characteristics'!H:H,MATCH($C1123,'Policy Characteristics'!$C:$C,0)))</f>
        <v>0.01</v>
      </c>
      <c r="O1123" s="358" t="str">
        <f>IF(ISBLANK(INDEX('Policy Characteristics'!I:I,MATCH($C1123,'Policy Characteristics'!$C:$C,0))),"",INDEX('Policy Characteristics'!I:I,MATCH($C1123,'Policy Characteristics'!$C:$C,0)))</f>
        <v>% reduction in cost</v>
      </c>
      <c r="P1123" s="358" t="str">
        <f>IF(ISBLANK(INDEX('Policy Characteristics'!J:J,MATCH($C1123,'Policy Characteristics'!$C:$C,0))),"",INDEX('Policy Characteristics'!J:J,MATCH($C1123,'Policy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3" s="358" t="str">
        <f>IF(ISBLANK(INDEX('Policy Characteristics'!K:K,MATCH($C1123,'Policy Characteristics'!$C:$C,0))),"",INDEX('Policy Characteristics'!K:K,MATCH($C1123,'Policy Characteristics'!$C:$C,0)))</f>
        <v>architectural-design.html#rnd</v>
      </c>
      <c r="R1123" s="358" t="str">
        <f>IF(ISBLANK(INDEX('Policy Characteristics'!L:L,MATCH($C1123,'Policy Characteristics'!$C:$C,0))),"",INDEX('Policy Characteristics'!L:L,MATCH($C1123,'Policy Characteristics'!$C:$C,0)))</f>
        <v>research-and-development.html</v>
      </c>
    </row>
    <row r="1124" spans="1:18" x14ac:dyDescent="0.35">
      <c r="A1124" s="358" t="str">
        <f>IF(ISBLANK(INDEX('Policy Characteristics'!A:A,MATCH($C1124,'Policy Characteristics'!$C:$C,0))),"",INDEX('Policy Characteristics'!A:A,MATCH($C1124,'Policy Characteristics'!$C:$C,0)))</f>
        <v>Research and Development</v>
      </c>
      <c r="B1124" s="358" t="str">
        <f>IF(ISBLANK(INDEX('Policy Characteristics'!B:B,MATCH($C1124,'Policy Characteristics'!$C:$C,0))),"",INDEX('Policy Characteristics'!B:B,MATCH($C1124,'Policy Characteristics'!$C:$C,0)))</f>
        <v>Capital Cost Reduction</v>
      </c>
      <c r="C1124" s="361" t="s">
        <v>314</v>
      </c>
      <c r="D1124" s="53" t="s">
        <v>2279</v>
      </c>
      <c r="E1124" s="53"/>
      <c r="F1124" s="53" t="s">
        <v>504</v>
      </c>
      <c r="G1124" s="53"/>
      <c r="H1124" s="54">
        <v>108</v>
      </c>
      <c r="I1124" s="53" t="s">
        <v>45</v>
      </c>
      <c r="J1124" s="360" t="str">
        <f>IF(ISBLANK(INDEX('Policy Characteristics'!D:D,MATCH($C1124,'Policy Characteristics'!$C:$C,0))),"",INDEX('Policy Characteristics'!D:D,MATCH($C1124,'Policy Characteristics'!$C:$C,0)))</f>
        <v>R&amp;D Capital Cost Reductions</v>
      </c>
      <c r="K1124" s="358" t="str">
        <f>IF(ISBLANK(INDEX('Policy Characteristics'!E:E,MATCH($C1124,'Policy Characteristics'!$C:$C,0))),"",INDEX('Policy Characteristics'!E:E,MATCH($C1124,'Policy Characteristics'!$C:$C,0)))</f>
        <v>RnD transportation capital cost reduction</v>
      </c>
      <c r="L1124" s="380">
        <f>IF(ISBLANK(INDEX('Policy Characteristics'!F:F,MATCH($C1124,'Policy Characteristics'!$C:$C,0))),"",INDEX('Policy Characteristics'!F:F,MATCH($C1124,'Policy Characteristics'!$C:$C,0)))</f>
        <v>0</v>
      </c>
      <c r="M1124" s="380">
        <f>IF(ISBLANK(INDEX('Policy Characteristics'!G:G,MATCH($C1124,'Policy Characteristics'!$C:$C,0))),"",INDEX('Policy Characteristics'!G:G,MATCH($C1124,'Policy Characteristics'!$C:$C,0)))</f>
        <v>0.4</v>
      </c>
      <c r="N1124" s="380">
        <f>IF(ISBLANK(INDEX('Policy Characteristics'!H:H,MATCH($C1124,'Policy Characteristics'!$C:$C,0))),"",INDEX('Policy Characteristics'!H:H,MATCH($C1124,'Policy Characteristics'!$C:$C,0)))</f>
        <v>0.01</v>
      </c>
      <c r="O1124" s="358" t="str">
        <f>IF(ISBLANK(INDEX('Policy Characteristics'!I:I,MATCH($C1124,'Policy Characteristics'!$C:$C,0))),"",INDEX('Policy Characteristics'!I:I,MATCH($C1124,'Policy Characteristics'!$C:$C,0)))</f>
        <v>% reduction in cost</v>
      </c>
      <c r="P1124" s="358" t="str">
        <f>IF(ISBLANK(INDEX('Policy Characteristics'!J:J,MATCH($C1124,'Policy Characteristics'!$C:$C,0))),"",INDEX('Policy Characteristics'!J:J,MATCH($C1124,'Policy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4" s="358" t="str">
        <f>IF(ISBLANK(INDEX('Policy Characteristics'!K:K,MATCH($C1124,'Policy Characteristics'!$C:$C,0))),"",INDEX('Policy Characteristics'!K:K,MATCH($C1124,'Policy Characteristics'!$C:$C,0)))</f>
        <v>architectural-design.html#rnd</v>
      </c>
      <c r="R1124" s="358" t="str">
        <f>IF(ISBLANK(INDEX('Policy Characteristics'!L:L,MATCH($C1124,'Policy Characteristics'!$C:$C,0))),"",INDEX('Policy Characteristics'!L:L,MATCH($C1124,'Policy Characteristics'!$C:$C,0)))</f>
        <v>research-and-development.html</v>
      </c>
    </row>
    <row r="1125" spans="1:18" x14ac:dyDescent="0.35">
      <c r="A1125" s="358" t="str">
        <f>IF(ISBLANK(INDEX('Policy Characteristics'!A:A,MATCH($C1125,'Policy Characteristics'!$C:$C,0))),"",INDEX('Policy Characteristics'!A:A,MATCH($C1125,'Policy Characteristics'!$C:$C,0)))</f>
        <v>Research and Development</v>
      </c>
      <c r="B1125" s="358" t="str">
        <f>IF(ISBLANK(INDEX('Policy Characteristics'!B:B,MATCH($C1125,'Policy Characteristics'!$C:$C,0))),"",INDEX('Policy Characteristics'!B:B,MATCH($C1125,'Policy Characteristics'!$C:$C,0)))</f>
        <v>Capital Cost Reduction</v>
      </c>
      <c r="C1125" s="362" t="str">
        <f t="shared" ref="C1125:C1130" si="60">C$1124</f>
        <v>RnD Transportation Capital Cost Perc Reduction</v>
      </c>
      <c r="D1125" s="53" t="s">
        <v>2280</v>
      </c>
      <c r="E1125" s="53"/>
      <c r="F1125" s="53" t="s">
        <v>505</v>
      </c>
      <c r="G1125" s="53"/>
      <c r="H1125" s="54">
        <v>109</v>
      </c>
      <c r="I1125" s="53" t="s">
        <v>45</v>
      </c>
      <c r="J1125" s="360" t="str">
        <f>IF(ISBLANK(INDEX('Policy Characteristics'!D:D,MATCH($C1125,'Policy Characteristics'!$C:$C,0))),"",INDEX('Policy Characteristics'!D:D,MATCH($C1125,'Policy Characteristics'!$C:$C,0)))</f>
        <v>R&amp;D Capital Cost Reductions</v>
      </c>
      <c r="K1125" s="358" t="str">
        <f>IF(ISBLANK(INDEX('Policy Characteristics'!E:E,MATCH($C1125,'Policy Characteristics'!$C:$C,0))),"",INDEX('Policy Characteristics'!E:E,MATCH($C1125,'Policy Characteristics'!$C:$C,0)))</f>
        <v>RnD transportation capital cost reduction</v>
      </c>
      <c r="L1125" s="380">
        <f>IF(ISBLANK(INDEX('Policy Characteristics'!F:F,MATCH($C1125,'Policy Characteristics'!$C:$C,0))),"",INDEX('Policy Characteristics'!F:F,MATCH($C1125,'Policy Characteristics'!$C:$C,0)))</f>
        <v>0</v>
      </c>
      <c r="M1125" s="380">
        <f>IF(ISBLANK(INDEX('Policy Characteristics'!G:G,MATCH($C1125,'Policy Characteristics'!$C:$C,0))),"",INDEX('Policy Characteristics'!G:G,MATCH($C1125,'Policy Characteristics'!$C:$C,0)))</f>
        <v>0.4</v>
      </c>
      <c r="N1125" s="380">
        <f>IF(ISBLANK(INDEX('Policy Characteristics'!H:H,MATCH($C1125,'Policy Characteristics'!$C:$C,0))),"",INDEX('Policy Characteristics'!H:H,MATCH($C1125,'Policy Characteristics'!$C:$C,0)))</f>
        <v>0.01</v>
      </c>
      <c r="O1125" s="358" t="str">
        <f>IF(ISBLANK(INDEX('Policy Characteristics'!I:I,MATCH($C1125,'Policy Characteristics'!$C:$C,0))),"",INDEX('Policy Characteristics'!I:I,MATCH($C1125,'Policy Characteristics'!$C:$C,0)))</f>
        <v>% reduction in cost</v>
      </c>
      <c r="P1125" s="358" t="str">
        <f>IF(ISBLANK(INDEX('Policy Characteristics'!J:J,MATCH($C1125,'Policy Characteristics'!$C:$C,0))),"",INDEX('Policy Characteristics'!J:J,MATCH($C1125,'Policy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5" s="358" t="str">
        <f>IF(ISBLANK(INDEX('Policy Characteristics'!K:K,MATCH($C1125,'Policy Characteristics'!$C:$C,0))),"",INDEX('Policy Characteristics'!K:K,MATCH($C1125,'Policy Characteristics'!$C:$C,0)))</f>
        <v>architectural-design.html#rnd</v>
      </c>
      <c r="R1125" s="358" t="str">
        <f>IF(ISBLANK(INDEX('Policy Characteristics'!L:L,MATCH($C1125,'Policy Characteristics'!$C:$C,0))),"",INDEX('Policy Characteristics'!L:L,MATCH($C1125,'Policy Characteristics'!$C:$C,0)))</f>
        <v>research-and-development.html</v>
      </c>
    </row>
    <row r="1126" spans="1:18" x14ac:dyDescent="0.35">
      <c r="A1126" s="358" t="str">
        <f>IF(ISBLANK(INDEX('Policy Characteristics'!A:A,MATCH($C1126,'Policy Characteristics'!$C:$C,0))),"",INDEX('Policy Characteristics'!A:A,MATCH($C1126,'Policy Characteristics'!$C:$C,0)))</f>
        <v>Research and Development</v>
      </c>
      <c r="B1126" s="358" t="str">
        <f>IF(ISBLANK(INDEX('Policy Characteristics'!B:B,MATCH($C1126,'Policy Characteristics'!$C:$C,0))),"",INDEX('Policy Characteristics'!B:B,MATCH($C1126,'Policy Characteristics'!$C:$C,0)))</f>
        <v>Capital Cost Reduction</v>
      </c>
      <c r="C1126" s="362" t="str">
        <f t="shared" si="60"/>
        <v>RnD Transportation Capital Cost Perc Reduction</v>
      </c>
      <c r="D1126" s="53" t="s">
        <v>2281</v>
      </c>
      <c r="E1126" s="53"/>
      <c r="F1126" s="53" t="s">
        <v>506</v>
      </c>
      <c r="G1126" s="53"/>
      <c r="H1126" s="54">
        <v>110</v>
      </c>
      <c r="I1126" s="53" t="s">
        <v>45</v>
      </c>
      <c r="J1126" s="360" t="str">
        <f>IF(ISBLANK(INDEX('Policy Characteristics'!D:D,MATCH($C1126,'Policy Characteristics'!$C:$C,0))),"",INDEX('Policy Characteristics'!D:D,MATCH($C1126,'Policy Characteristics'!$C:$C,0)))</f>
        <v>R&amp;D Capital Cost Reductions</v>
      </c>
      <c r="K1126" s="358" t="str">
        <f>IF(ISBLANK(INDEX('Policy Characteristics'!E:E,MATCH($C1126,'Policy Characteristics'!$C:$C,0))),"",INDEX('Policy Characteristics'!E:E,MATCH($C1126,'Policy Characteristics'!$C:$C,0)))</f>
        <v>RnD transportation capital cost reduction</v>
      </c>
      <c r="L1126" s="380">
        <f>IF(ISBLANK(INDEX('Policy Characteristics'!F:F,MATCH($C1126,'Policy Characteristics'!$C:$C,0))),"",INDEX('Policy Characteristics'!F:F,MATCH($C1126,'Policy Characteristics'!$C:$C,0)))</f>
        <v>0</v>
      </c>
      <c r="M1126" s="380">
        <f>IF(ISBLANK(INDEX('Policy Characteristics'!G:G,MATCH($C1126,'Policy Characteristics'!$C:$C,0))),"",INDEX('Policy Characteristics'!G:G,MATCH($C1126,'Policy Characteristics'!$C:$C,0)))</f>
        <v>0.4</v>
      </c>
      <c r="N1126" s="380">
        <f>IF(ISBLANK(INDEX('Policy Characteristics'!H:H,MATCH($C1126,'Policy Characteristics'!$C:$C,0))),"",INDEX('Policy Characteristics'!H:H,MATCH($C1126,'Policy Characteristics'!$C:$C,0)))</f>
        <v>0.01</v>
      </c>
      <c r="O1126" s="358" t="str">
        <f>IF(ISBLANK(INDEX('Policy Characteristics'!I:I,MATCH($C1126,'Policy Characteristics'!$C:$C,0))),"",INDEX('Policy Characteristics'!I:I,MATCH($C1126,'Policy Characteristics'!$C:$C,0)))</f>
        <v>% reduction in cost</v>
      </c>
      <c r="P1126" s="358" t="str">
        <f>IF(ISBLANK(INDEX('Policy Characteristics'!J:J,MATCH($C1126,'Policy Characteristics'!$C:$C,0))),"",INDEX('Policy Characteristics'!J:J,MATCH($C1126,'Policy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6" s="358" t="str">
        <f>IF(ISBLANK(INDEX('Policy Characteristics'!K:K,MATCH($C1126,'Policy Characteristics'!$C:$C,0))),"",INDEX('Policy Characteristics'!K:K,MATCH($C1126,'Policy Characteristics'!$C:$C,0)))</f>
        <v>architectural-design.html#rnd</v>
      </c>
      <c r="R1126" s="358" t="str">
        <f>IF(ISBLANK(INDEX('Policy Characteristics'!L:L,MATCH($C1126,'Policy Characteristics'!$C:$C,0))),"",INDEX('Policy Characteristics'!L:L,MATCH($C1126,'Policy Characteristics'!$C:$C,0)))</f>
        <v>research-and-development.html</v>
      </c>
    </row>
    <row r="1127" spans="1:18" x14ac:dyDescent="0.35">
      <c r="A1127" s="358" t="str">
        <f>IF(ISBLANK(INDEX('Policy Characteristics'!A:A,MATCH($C1127,'Policy Characteristics'!$C:$C,0))),"",INDEX('Policy Characteristics'!A:A,MATCH($C1127,'Policy Characteristics'!$C:$C,0)))</f>
        <v>Research and Development</v>
      </c>
      <c r="B1127" s="358" t="str">
        <f>IF(ISBLANK(INDEX('Policy Characteristics'!B:B,MATCH($C1127,'Policy Characteristics'!$C:$C,0))),"",INDEX('Policy Characteristics'!B:B,MATCH($C1127,'Policy Characteristics'!$C:$C,0)))</f>
        <v>Capital Cost Reduction</v>
      </c>
      <c r="C1127" s="362" t="str">
        <f t="shared" si="60"/>
        <v>RnD Transportation Capital Cost Perc Reduction</v>
      </c>
      <c r="D1127" s="53" t="s">
        <v>2282</v>
      </c>
      <c r="E1127" s="53"/>
      <c r="F1127" s="53" t="s">
        <v>507</v>
      </c>
      <c r="G1127" s="53"/>
      <c r="H1127" s="54">
        <v>111</v>
      </c>
      <c r="I1127" s="53" t="s">
        <v>45</v>
      </c>
      <c r="J1127" s="360" t="str">
        <f>IF(ISBLANK(INDEX('Policy Characteristics'!D:D,MATCH($C1127,'Policy Characteristics'!$C:$C,0))),"",INDEX('Policy Characteristics'!D:D,MATCH($C1127,'Policy Characteristics'!$C:$C,0)))</f>
        <v>R&amp;D Capital Cost Reductions</v>
      </c>
      <c r="K1127" s="358" t="str">
        <f>IF(ISBLANK(INDEX('Policy Characteristics'!E:E,MATCH($C1127,'Policy Characteristics'!$C:$C,0))),"",INDEX('Policy Characteristics'!E:E,MATCH($C1127,'Policy Characteristics'!$C:$C,0)))</f>
        <v>RnD transportation capital cost reduction</v>
      </c>
      <c r="L1127" s="380">
        <f>IF(ISBLANK(INDEX('Policy Characteristics'!F:F,MATCH($C1127,'Policy Characteristics'!$C:$C,0))),"",INDEX('Policy Characteristics'!F:F,MATCH($C1127,'Policy Characteristics'!$C:$C,0)))</f>
        <v>0</v>
      </c>
      <c r="M1127" s="380">
        <f>IF(ISBLANK(INDEX('Policy Characteristics'!G:G,MATCH($C1127,'Policy Characteristics'!$C:$C,0))),"",INDEX('Policy Characteristics'!G:G,MATCH($C1127,'Policy Characteristics'!$C:$C,0)))</f>
        <v>0.4</v>
      </c>
      <c r="N1127" s="380">
        <f>IF(ISBLANK(INDEX('Policy Characteristics'!H:H,MATCH($C1127,'Policy Characteristics'!$C:$C,0))),"",INDEX('Policy Characteristics'!H:H,MATCH($C1127,'Policy Characteristics'!$C:$C,0)))</f>
        <v>0.01</v>
      </c>
      <c r="O1127" s="358" t="str">
        <f>IF(ISBLANK(INDEX('Policy Characteristics'!I:I,MATCH($C1127,'Policy Characteristics'!$C:$C,0))),"",INDEX('Policy Characteristics'!I:I,MATCH($C1127,'Policy Characteristics'!$C:$C,0)))</f>
        <v>% reduction in cost</v>
      </c>
      <c r="P1127" s="358" t="str">
        <f>IF(ISBLANK(INDEX('Policy Characteristics'!J:J,MATCH($C1127,'Policy Characteristics'!$C:$C,0))),"",INDEX('Policy Characteristics'!J:J,MATCH($C1127,'Policy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7" s="358" t="str">
        <f>IF(ISBLANK(INDEX('Policy Characteristics'!K:K,MATCH($C1127,'Policy Characteristics'!$C:$C,0))),"",INDEX('Policy Characteristics'!K:K,MATCH($C1127,'Policy Characteristics'!$C:$C,0)))</f>
        <v>architectural-design.html#rnd</v>
      </c>
      <c r="R1127" s="358" t="str">
        <f>IF(ISBLANK(INDEX('Policy Characteristics'!L:L,MATCH($C1127,'Policy Characteristics'!$C:$C,0))),"",INDEX('Policy Characteristics'!L:L,MATCH($C1127,'Policy Characteristics'!$C:$C,0)))</f>
        <v>research-and-development.html</v>
      </c>
    </row>
    <row r="1128" spans="1:18" x14ac:dyDescent="0.35">
      <c r="A1128" s="358" t="str">
        <f>IF(ISBLANK(INDEX('Policy Characteristics'!A:A,MATCH($C1128,'Policy Characteristics'!$C:$C,0))),"",INDEX('Policy Characteristics'!A:A,MATCH($C1128,'Policy Characteristics'!$C:$C,0)))</f>
        <v>Research and Development</v>
      </c>
      <c r="B1128" s="358" t="str">
        <f>IF(ISBLANK(INDEX('Policy Characteristics'!B:B,MATCH($C1128,'Policy Characteristics'!$C:$C,0))),"",INDEX('Policy Characteristics'!B:B,MATCH($C1128,'Policy Characteristics'!$C:$C,0)))</f>
        <v>Capital Cost Reduction</v>
      </c>
      <c r="C1128" s="362" t="str">
        <f t="shared" si="60"/>
        <v>RnD Transportation Capital Cost Perc Reduction</v>
      </c>
      <c r="D1128" s="53" t="s">
        <v>2283</v>
      </c>
      <c r="E1128" s="53"/>
      <c r="F1128" s="53" t="s">
        <v>508</v>
      </c>
      <c r="G1128" s="53"/>
      <c r="H1128" s="54">
        <v>112</v>
      </c>
      <c r="I1128" s="53" t="s">
        <v>45</v>
      </c>
      <c r="J1128" s="360" t="str">
        <f>IF(ISBLANK(INDEX('Policy Characteristics'!D:D,MATCH($C1128,'Policy Characteristics'!$C:$C,0))),"",INDEX('Policy Characteristics'!D:D,MATCH($C1128,'Policy Characteristics'!$C:$C,0)))</f>
        <v>R&amp;D Capital Cost Reductions</v>
      </c>
      <c r="K1128" s="358" t="str">
        <f>IF(ISBLANK(INDEX('Policy Characteristics'!E:E,MATCH($C1128,'Policy Characteristics'!$C:$C,0))),"",INDEX('Policy Characteristics'!E:E,MATCH($C1128,'Policy Characteristics'!$C:$C,0)))</f>
        <v>RnD transportation capital cost reduction</v>
      </c>
      <c r="L1128" s="380">
        <f>IF(ISBLANK(INDEX('Policy Characteristics'!F:F,MATCH($C1128,'Policy Characteristics'!$C:$C,0))),"",INDEX('Policy Characteristics'!F:F,MATCH($C1128,'Policy Characteristics'!$C:$C,0)))</f>
        <v>0</v>
      </c>
      <c r="M1128" s="380">
        <f>IF(ISBLANK(INDEX('Policy Characteristics'!G:G,MATCH($C1128,'Policy Characteristics'!$C:$C,0))),"",INDEX('Policy Characteristics'!G:G,MATCH($C1128,'Policy Characteristics'!$C:$C,0)))</f>
        <v>0.4</v>
      </c>
      <c r="N1128" s="380">
        <f>IF(ISBLANK(INDEX('Policy Characteristics'!H:H,MATCH($C1128,'Policy Characteristics'!$C:$C,0))),"",INDEX('Policy Characteristics'!H:H,MATCH($C1128,'Policy Characteristics'!$C:$C,0)))</f>
        <v>0.01</v>
      </c>
      <c r="O1128" s="358" t="str">
        <f>IF(ISBLANK(INDEX('Policy Characteristics'!I:I,MATCH($C1128,'Policy Characteristics'!$C:$C,0))),"",INDEX('Policy Characteristics'!I:I,MATCH($C1128,'Policy Characteristics'!$C:$C,0)))</f>
        <v>% reduction in cost</v>
      </c>
      <c r="P1128" s="358" t="str">
        <f>IF(ISBLANK(INDEX('Policy Characteristics'!J:J,MATCH($C1128,'Policy Characteristics'!$C:$C,0))),"",INDEX('Policy Characteristics'!J:J,MATCH($C1128,'Policy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8" s="358" t="str">
        <f>IF(ISBLANK(INDEX('Policy Characteristics'!K:K,MATCH($C1128,'Policy Characteristics'!$C:$C,0))),"",INDEX('Policy Characteristics'!K:K,MATCH($C1128,'Policy Characteristics'!$C:$C,0)))</f>
        <v>architectural-design.html#rnd</v>
      </c>
      <c r="R1128" s="358" t="str">
        <f>IF(ISBLANK(INDEX('Policy Characteristics'!L:L,MATCH($C1128,'Policy Characteristics'!$C:$C,0))),"",INDEX('Policy Characteristics'!L:L,MATCH($C1128,'Policy Characteristics'!$C:$C,0)))</f>
        <v>research-and-development.html</v>
      </c>
    </row>
    <row r="1129" spans="1:18" x14ac:dyDescent="0.35">
      <c r="A1129" s="358" t="str">
        <f>IF(ISBLANK(INDEX('Policy Characteristics'!A:A,MATCH($C1129,'Policy Characteristics'!$C:$C,0))),"",INDEX('Policy Characteristics'!A:A,MATCH($C1129,'Policy Characteristics'!$C:$C,0)))</f>
        <v>Research and Development</v>
      </c>
      <c r="B1129" s="358" t="str">
        <f>IF(ISBLANK(INDEX('Policy Characteristics'!B:B,MATCH($C1129,'Policy Characteristics'!$C:$C,0))),"",INDEX('Policy Characteristics'!B:B,MATCH($C1129,'Policy Characteristics'!$C:$C,0)))</f>
        <v>Capital Cost Reduction</v>
      </c>
      <c r="C1129" s="362" t="str">
        <f t="shared" si="60"/>
        <v>RnD Transportation Capital Cost Perc Reduction</v>
      </c>
      <c r="D1129" s="53" t="s">
        <v>2594</v>
      </c>
      <c r="E1129" s="53"/>
      <c r="F1129" s="53" t="s">
        <v>2901</v>
      </c>
      <c r="G1129" s="53"/>
      <c r="H1129" s="54">
        <v>113</v>
      </c>
      <c r="I1129" s="53" t="s">
        <v>45</v>
      </c>
      <c r="J1129" s="360" t="str">
        <f>IF(ISBLANK(INDEX('Policy Characteristics'!D:D,MATCH($C1129,'Policy Characteristics'!$C:$C,0))),"",INDEX('Policy Characteristics'!D:D,MATCH($C1129,'Policy Characteristics'!$C:$C,0)))</f>
        <v>R&amp;D Capital Cost Reductions</v>
      </c>
      <c r="K1129" s="358" t="str">
        <f>IF(ISBLANK(INDEX('Policy Characteristics'!E:E,MATCH($C1129,'Policy Characteristics'!$C:$C,0))),"",INDEX('Policy Characteristics'!E:E,MATCH($C1129,'Policy Characteristics'!$C:$C,0)))</f>
        <v>RnD transportation capital cost reduction</v>
      </c>
      <c r="L1129" s="380">
        <f>IF(ISBLANK(INDEX('Policy Characteristics'!F:F,MATCH($C1129,'Policy Characteristics'!$C:$C,0))),"",INDEX('Policy Characteristics'!F:F,MATCH($C1129,'Policy Characteristics'!$C:$C,0)))</f>
        <v>0</v>
      </c>
      <c r="M1129" s="380">
        <f>IF(ISBLANK(INDEX('Policy Characteristics'!G:G,MATCH($C1129,'Policy Characteristics'!$C:$C,0))),"",INDEX('Policy Characteristics'!G:G,MATCH($C1129,'Policy Characteristics'!$C:$C,0)))</f>
        <v>0.4</v>
      </c>
      <c r="N1129" s="380">
        <f>IF(ISBLANK(INDEX('Policy Characteristics'!H:H,MATCH($C1129,'Policy Characteristics'!$C:$C,0))),"",INDEX('Policy Characteristics'!H:H,MATCH($C1129,'Policy Characteristics'!$C:$C,0)))</f>
        <v>0.01</v>
      </c>
      <c r="O1129" s="358" t="str">
        <f>IF(ISBLANK(INDEX('Policy Characteristics'!I:I,MATCH($C1129,'Policy Characteristics'!$C:$C,0))),"",INDEX('Policy Characteristics'!I:I,MATCH($C1129,'Policy Characteristics'!$C:$C,0)))</f>
        <v>% reduction in cost</v>
      </c>
      <c r="P1129" s="358" t="str">
        <f>IF(ISBLANK(INDEX('Policy Characteristics'!J:J,MATCH($C1129,'Policy Characteristics'!$C:$C,0))),"",INDEX('Policy Characteristics'!J:J,MATCH($C1129,'Policy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9" s="358" t="str">
        <f>IF(ISBLANK(INDEX('Policy Characteristics'!K:K,MATCH($C1129,'Policy Characteristics'!$C:$C,0))),"",INDEX('Policy Characteristics'!K:K,MATCH($C1129,'Policy Characteristics'!$C:$C,0)))</f>
        <v>architectural-design.html#rnd</v>
      </c>
      <c r="R1129" s="358" t="str">
        <f>IF(ISBLANK(INDEX('Policy Characteristics'!L:L,MATCH($C1129,'Policy Characteristics'!$C:$C,0))),"",INDEX('Policy Characteristics'!L:L,MATCH($C1129,'Policy Characteristics'!$C:$C,0)))</f>
        <v>research-and-development.html</v>
      </c>
    </row>
    <row r="1130" spans="1:18" x14ac:dyDescent="0.35">
      <c r="A1130" s="358" t="str">
        <f>IF(ISBLANK(INDEX('Policy Characteristics'!A:A,MATCH($C1130,'Policy Characteristics'!$C:$C,0))),"",INDEX('Policy Characteristics'!A:A,MATCH($C1130,'Policy Characteristics'!$C:$C,0)))</f>
        <v>Research and Development</v>
      </c>
      <c r="B1130" s="358" t="str">
        <f>IF(ISBLANK(INDEX('Policy Characteristics'!B:B,MATCH($C1130,'Policy Characteristics'!$C:$C,0))),"",INDEX('Policy Characteristics'!B:B,MATCH($C1130,'Policy Characteristics'!$C:$C,0)))</f>
        <v>Capital Cost Reduction</v>
      </c>
      <c r="C1130" s="362" t="str">
        <f t="shared" si="60"/>
        <v>RnD Transportation Capital Cost Perc Reduction</v>
      </c>
      <c r="D1130" s="53" t="s">
        <v>2593</v>
      </c>
      <c r="E1130" s="53"/>
      <c r="F1130" s="53" t="s">
        <v>2902</v>
      </c>
      <c r="G1130" s="53"/>
      <c r="H1130" s="54">
        <v>523</v>
      </c>
      <c r="I1130" s="53" t="s">
        <v>45</v>
      </c>
      <c r="J1130" s="360" t="str">
        <f>IF(ISBLANK(INDEX('Policy Characteristics'!D:D,MATCH($C1130,'Policy Characteristics'!$C:$C,0))),"",INDEX('Policy Characteristics'!D:D,MATCH($C1130,'Policy Characteristics'!$C:$C,0)))</f>
        <v>R&amp;D Capital Cost Reductions</v>
      </c>
      <c r="K1130" s="358" t="str">
        <f>IF(ISBLANK(INDEX('Policy Characteristics'!E:E,MATCH($C1130,'Policy Characteristics'!$C:$C,0))),"",INDEX('Policy Characteristics'!E:E,MATCH($C1130,'Policy Characteristics'!$C:$C,0)))</f>
        <v>RnD transportation capital cost reduction</v>
      </c>
      <c r="L1130" s="380">
        <f>IF(ISBLANK(INDEX('Policy Characteristics'!F:F,MATCH($C1130,'Policy Characteristics'!$C:$C,0))),"",INDEX('Policy Characteristics'!F:F,MATCH($C1130,'Policy Characteristics'!$C:$C,0)))</f>
        <v>0</v>
      </c>
      <c r="M1130" s="380">
        <f>IF(ISBLANK(INDEX('Policy Characteristics'!G:G,MATCH($C1130,'Policy Characteristics'!$C:$C,0))),"",INDEX('Policy Characteristics'!G:G,MATCH($C1130,'Policy Characteristics'!$C:$C,0)))</f>
        <v>0.4</v>
      </c>
      <c r="N1130" s="380">
        <f>IF(ISBLANK(INDEX('Policy Characteristics'!H:H,MATCH($C1130,'Policy Characteristics'!$C:$C,0))),"",INDEX('Policy Characteristics'!H:H,MATCH($C1130,'Policy Characteristics'!$C:$C,0)))</f>
        <v>0.01</v>
      </c>
      <c r="O1130" s="358" t="str">
        <f>IF(ISBLANK(INDEX('Policy Characteristics'!I:I,MATCH($C1130,'Policy Characteristics'!$C:$C,0))),"",INDEX('Policy Characteristics'!I:I,MATCH($C1130,'Policy Characteristics'!$C:$C,0)))</f>
        <v>% reduction in cost</v>
      </c>
      <c r="P1130" s="358" t="str">
        <f>IF(ISBLANK(INDEX('Policy Characteristics'!J:J,MATCH($C1130,'Policy Characteristics'!$C:$C,0))),"",INDEX('Policy Characteristics'!J:J,MATCH($C1130,'Policy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0" s="358" t="str">
        <f>IF(ISBLANK(INDEX('Policy Characteristics'!K:K,MATCH($C1130,'Policy Characteristics'!$C:$C,0))),"",INDEX('Policy Characteristics'!K:K,MATCH($C1130,'Policy Characteristics'!$C:$C,0)))</f>
        <v>architectural-design.html#rnd</v>
      </c>
      <c r="R1130" s="358" t="str">
        <f>IF(ISBLANK(INDEX('Policy Characteristics'!L:L,MATCH($C1130,'Policy Characteristics'!$C:$C,0))),"",INDEX('Policy Characteristics'!L:L,MATCH($C1130,'Policy Characteristics'!$C:$C,0)))</f>
        <v>research-and-development.html</v>
      </c>
    </row>
    <row r="1131" spans="1:18" s="2" customFormat="1" x14ac:dyDescent="0.35">
      <c r="A1131" s="358" t="str">
        <f>IF(ISBLANK(INDEX('Policy Characteristics'!A:A,MATCH($C1131,'Policy Characteristics'!$C:$C,0))),"",INDEX('Policy Characteristics'!A:A,MATCH($C1131,'Policy Characteristics'!$C:$C,0)))</f>
        <v>Research and Development</v>
      </c>
      <c r="B1131" s="358" t="str">
        <f>IF(ISBLANK(INDEX('Policy Characteristics'!B:B,MATCH($C1131,'Policy Characteristics'!$C:$C,0))),"",INDEX('Policy Characteristics'!B:B,MATCH($C1131,'Policy Characteristics'!$C:$C,0)))</f>
        <v>Direct Air Capture</v>
      </c>
      <c r="C1131" s="361" t="s">
        <v>2912</v>
      </c>
      <c r="D1131" s="9"/>
      <c r="E1131" s="9"/>
      <c r="F1131" s="9"/>
      <c r="G1131" s="9"/>
      <c r="H1131" s="56">
        <v>525</v>
      </c>
      <c r="I1131" s="9" t="s">
        <v>45</v>
      </c>
      <c r="J1131" s="360" t="str">
        <f>IF(ISBLANK(INDEX('Policy Characteristics'!D:D,MATCH($C1131,'Policy Characteristics'!$C:$C,0))),"",INDEX('Policy Characteristics'!D:D,MATCH($C1131,'Policy Characteristics'!$C:$C,0)))</f>
        <v>Direct Air Capture</v>
      </c>
      <c r="K1131" s="358" t="str">
        <f>IF(ISBLANK(INDEX('Policy Characteristics'!E:E,MATCH($C1131,'Policy Characteristics'!$C:$C,0))),"",INDEX('Policy Characteristics'!E:E,MATCH($C1131,'Policy Characteristics'!$C:$C,0)))</f>
        <v>geoeng direct air capture</v>
      </c>
      <c r="L1131" s="380">
        <f>IF(ISBLANK(INDEX('Policy Characteristics'!F:F,MATCH($C1131,'Policy Characteristics'!$C:$C,0))),"",INDEX('Policy Characteristics'!F:F,MATCH($C1131,'Policy Characteristics'!$C:$C,0)))</f>
        <v>0</v>
      </c>
      <c r="M1131" s="380">
        <f>IF(ISBLANK(INDEX('Policy Characteristics'!G:G,MATCH($C1131,'Policy Characteristics'!$C:$C,0))),"",INDEX('Policy Characteristics'!G:G,MATCH($C1131,'Policy Characteristics'!$C:$C,0)))</f>
        <v>1</v>
      </c>
      <c r="N1131" s="380">
        <f>IF(ISBLANK(INDEX('Policy Characteristics'!H:H,MATCH($C1131,'Policy Characteristics'!$C:$C,0))),"",INDEX('Policy Characteristics'!H:H,MATCH($C1131,'Policy Characteristics'!$C:$C,0)))</f>
        <v>0.01</v>
      </c>
      <c r="O1131" s="358" t="str">
        <f>IF(ISBLANK(INDEX('Policy Characteristics'!I:I,MATCH($C1131,'Policy Characteristics'!$C:$C,0))),"",INDEX('Policy Characteristics'!I:I,MATCH($C1131,'Policy Characteristics'!$C:$C,0)))</f>
        <v>% of potential achieved</v>
      </c>
      <c r="P1131" s="358" t="str">
        <f>IF(ISBLANK(INDEX('Policy Characteristics'!J:J,MATCH($C1131,'Policy Characteristics'!$C:$C,0))),"",INDEX('Policy Characteristics'!J:J,MATCH($C1131,'Policy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Q1131" s="358" t="str">
        <f>IF(ISBLANK(INDEX('Policy Characteristics'!K:K,MATCH($C1131,'Policy Characteristics'!$C:$C,0))),"",INDEX('Policy Characteristics'!K:K,MATCH($C1131,'Policy Characteristics'!$C:$C,0)))</f>
        <v>direct-air-capture.html#dac</v>
      </c>
      <c r="R1131" s="358" t="str">
        <f>IF(ISBLANK(INDEX('Policy Characteristics'!L:L,MATCH($C1131,'Policy Characteristics'!$C:$C,0))),"",INDEX('Policy Characteristics'!L:L,MATCH($C1131,'Policy Characteristics'!$C:$C,0)))</f>
        <v>direct-air-capture.html</v>
      </c>
    </row>
    <row r="1132" spans="1:18" x14ac:dyDescent="0.35">
      <c r="A1132" s="358" t="str">
        <f>IF(ISBLANK(INDEX('Policy Characteristics'!A:A,MATCH($C1132,'Policy Characteristics'!$C:$C,0))),"",INDEX('Policy Characteristics'!A:A,MATCH($C1132,'Policy Characteristics'!$C:$C,0)))</f>
        <v>Research and Development</v>
      </c>
      <c r="B1132" s="358" t="str">
        <f>IF(ISBLANK(INDEX('Policy Characteristics'!B:B,MATCH($C1132,'Policy Characteristics'!$C:$C,0))),"",INDEX('Policy Characteristics'!B:B,MATCH($C1132,'Policy Characteristics'!$C:$C,0)))</f>
        <v>Fuel Use Reduction</v>
      </c>
      <c r="C1132" s="363" t="s">
        <v>315</v>
      </c>
      <c r="D1132" s="53" t="s">
        <v>119</v>
      </c>
      <c r="E1132" s="53"/>
      <c r="F1132" s="53" t="s">
        <v>341</v>
      </c>
      <c r="G1132" s="53"/>
      <c r="H1132" s="54">
        <v>114</v>
      </c>
      <c r="I1132" s="53" t="s">
        <v>45</v>
      </c>
      <c r="J1132" s="360" t="str">
        <f>IF(ISBLANK(INDEX('Policy Characteristics'!D:D,MATCH($C1132,'Policy Characteristics'!$C:$C,0))),"",INDEX('Policy Characteristics'!D:D,MATCH($C1132,'Policy Characteristics'!$C:$C,0)))</f>
        <v>R&amp;D Fuel Use Reductions</v>
      </c>
      <c r="K1132" s="358" t="str">
        <f>IF(ISBLANK(INDEX('Policy Characteristics'!E:E,MATCH($C1132,'Policy Characteristics'!$C:$C,0))),"",INDEX('Policy Characteristics'!E:E,MATCH($C1132,'Policy Characteristics'!$C:$C,0)))</f>
        <v>RnD building fuel use reduction</v>
      </c>
      <c r="L1132" s="380">
        <f>IF(ISBLANK(INDEX('Policy Characteristics'!F:F,MATCH($C1132,'Policy Characteristics'!$C:$C,0))),"",INDEX('Policy Characteristics'!F:F,MATCH($C1132,'Policy Characteristics'!$C:$C,0)))</f>
        <v>0</v>
      </c>
      <c r="M1132" s="380">
        <f>IF(ISBLANK(INDEX('Policy Characteristics'!G:G,MATCH($C1132,'Policy Characteristics'!$C:$C,0))),"",INDEX('Policy Characteristics'!G:G,MATCH($C1132,'Policy Characteristics'!$C:$C,0)))</f>
        <v>0.4</v>
      </c>
      <c r="N1132" s="380">
        <f>IF(ISBLANK(INDEX('Policy Characteristics'!H:H,MATCH($C1132,'Policy Characteristics'!$C:$C,0))),"",INDEX('Policy Characteristics'!H:H,MATCH($C1132,'Policy Characteristics'!$C:$C,0)))</f>
        <v>0.01</v>
      </c>
      <c r="O1132" s="358" t="str">
        <f>IF(ISBLANK(INDEX('Policy Characteristics'!I:I,MATCH($C1132,'Policy Characteristics'!$C:$C,0))),"",INDEX('Policy Characteristics'!I:I,MATCH($C1132,'Policy Characteristics'!$C:$C,0)))</f>
        <v>% reduction in fuel use</v>
      </c>
      <c r="P1132" s="358" t="str">
        <f>IF(ISBLANK(INDEX('Policy Characteristics'!J:J,MATCH($C1132,'Policy Characteristics'!$C:$C,0))),"",INDEX('Policy Characteristics'!J:J,MATCH($C1132,'Policy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2" s="358" t="str">
        <f>IF(ISBLANK(INDEX('Policy Characteristics'!K:K,MATCH($C1132,'Policy Characteristics'!$C:$C,0))),"",INDEX('Policy Characteristics'!K:K,MATCH($C1132,'Policy Characteristics'!$C:$C,0)))</f>
        <v>architectural-design.html#rnd</v>
      </c>
      <c r="R1132" s="358" t="str">
        <f>IF(ISBLANK(INDEX('Policy Characteristics'!L:L,MATCH($C1132,'Policy Characteristics'!$C:$C,0))),"",INDEX('Policy Characteristics'!L:L,MATCH($C1132,'Policy Characteristics'!$C:$C,0)))</f>
        <v>research-and-development.html</v>
      </c>
    </row>
    <row r="1133" spans="1:18" x14ac:dyDescent="0.35">
      <c r="A1133" s="358" t="str">
        <f>IF(ISBLANK(INDEX('Policy Characteristics'!A:A,MATCH($C1133,'Policy Characteristics'!$C:$C,0))),"",INDEX('Policy Characteristics'!A:A,MATCH($C1133,'Policy Characteristics'!$C:$C,0)))</f>
        <v>Research and Development</v>
      </c>
      <c r="B1133" s="358" t="str">
        <f>IF(ISBLANK(INDEX('Policy Characteristics'!B:B,MATCH($C1133,'Policy Characteristics'!$C:$C,0))),"",INDEX('Policy Characteristics'!B:B,MATCH($C1133,'Policy Characteristics'!$C:$C,0)))</f>
        <v>Fuel Use Reduction</v>
      </c>
      <c r="C1133" s="362" t="str">
        <f t="shared" ref="C1133:C1137" si="61">C$1132</f>
        <v>RnD Building Fuel Use Perc Reduction</v>
      </c>
      <c r="D1133" s="53" t="s">
        <v>120</v>
      </c>
      <c r="E1133" s="53"/>
      <c r="F1133" s="53" t="s">
        <v>342</v>
      </c>
      <c r="G1133" s="53"/>
      <c r="H1133" s="54">
        <v>115</v>
      </c>
      <c r="I1133" s="53" t="s">
        <v>45</v>
      </c>
      <c r="J1133" s="360" t="str">
        <f>IF(ISBLANK(INDEX('Policy Characteristics'!D:D,MATCH($C1133,'Policy Characteristics'!$C:$C,0))),"",INDEX('Policy Characteristics'!D:D,MATCH($C1133,'Policy Characteristics'!$C:$C,0)))</f>
        <v>R&amp;D Fuel Use Reductions</v>
      </c>
      <c r="K1133" s="358" t="str">
        <f>IF(ISBLANK(INDEX('Policy Characteristics'!E:E,MATCH($C1133,'Policy Characteristics'!$C:$C,0))),"",INDEX('Policy Characteristics'!E:E,MATCH($C1133,'Policy Characteristics'!$C:$C,0)))</f>
        <v>RnD building fuel use reduction</v>
      </c>
      <c r="L1133" s="380">
        <f>IF(ISBLANK(INDEX('Policy Characteristics'!F:F,MATCH($C1133,'Policy Characteristics'!$C:$C,0))),"",INDEX('Policy Characteristics'!F:F,MATCH($C1133,'Policy Characteristics'!$C:$C,0)))</f>
        <v>0</v>
      </c>
      <c r="M1133" s="380">
        <f>IF(ISBLANK(INDEX('Policy Characteristics'!G:G,MATCH($C1133,'Policy Characteristics'!$C:$C,0))),"",INDEX('Policy Characteristics'!G:G,MATCH($C1133,'Policy Characteristics'!$C:$C,0)))</f>
        <v>0.4</v>
      </c>
      <c r="N1133" s="380">
        <f>IF(ISBLANK(INDEX('Policy Characteristics'!H:H,MATCH($C1133,'Policy Characteristics'!$C:$C,0))),"",INDEX('Policy Characteristics'!H:H,MATCH($C1133,'Policy Characteristics'!$C:$C,0)))</f>
        <v>0.01</v>
      </c>
      <c r="O1133" s="358" t="str">
        <f>IF(ISBLANK(INDEX('Policy Characteristics'!I:I,MATCH($C1133,'Policy Characteristics'!$C:$C,0))),"",INDEX('Policy Characteristics'!I:I,MATCH($C1133,'Policy Characteristics'!$C:$C,0)))</f>
        <v>% reduction in fuel use</v>
      </c>
      <c r="P1133" s="358" t="str">
        <f>IF(ISBLANK(INDEX('Policy Characteristics'!J:J,MATCH($C1133,'Policy Characteristics'!$C:$C,0))),"",INDEX('Policy Characteristics'!J:J,MATCH($C1133,'Policy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3" s="358" t="str">
        <f>IF(ISBLANK(INDEX('Policy Characteristics'!K:K,MATCH($C1133,'Policy Characteristics'!$C:$C,0))),"",INDEX('Policy Characteristics'!K:K,MATCH($C1133,'Policy Characteristics'!$C:$C,0)))</f>
        <v>architectural-design.html#rnd</v>
      </c>
      <c r="R1133" s="358" t="str">
        <f>IF(ISBLANK(INDEX('Policy Characteristics'!L:L,MATCH($C1133,'Policy Characteristics'!$C:$C,0))),"",INDEX('Policy Characteristics'!L:L,MATCH($C1133,'Policy Characteristics'!$C:$C,0)))</f>
        <v>research-and-development.html</v>
      </c>
    </row>
    <row r="1134" spans="1:18" x14ac:dyDescent="0.35">
      <c r="A1134" s="358" t="str">
        <f>IF(ISBLANK(INDEX('Policy Characteristics'!A:A,MATCH($C1134,'Policy Characteristics'!$C:$C,0))),"",INDEX('Policy Characteristics'!A:A,MATCH($C1134,'Policy Characteristics'!$C:$C,0)))</f>
        <v>Research and Development</v>
      </c>
      <c r="B1134" s="358" t="str">
        <f>IF(ISBLANK(INDEX('Policy Characteristics'!B:B,MATCH($C1134,'Policy Characteristics'!$C:$C,0))),"",INDEX('Policy Characteristics'!B:B,MATCH($C1134,'Policy Characteristics'!$C:$C,0)))</f>
        <v>Fuel Use Reduction</v>
      </c>
      <c r="C1134" s="362" t="str">
        <f t="shared" si="61"/>
        <v>RnD Building Fuel Use Perc Reduction</v>
      </c>
      <c r="D1134" s="53" t="s">
        <v>121</v>
      </c>
      <c r="E1134" s="53"/>
      <c r="F1134" s="53" t="s">
        <v>343</v>
      </c>
      <c r="G1134" s="53"/>
      <c r="H1134" s="54">
        <v>750</v>
      </c>
      <c r="I1134" s="53" t="s">
        <v>46</v>
      </c>
      <c r="J1134" s="360" t="str">
        <f>IF(ISBLANK(INDEX('Policy Characteristics'!D:D,MATCH($C1134,'Policy Characteristics'!$C:$C,0))),"",INDEX('Policy Characteristics'!D:D,MATCH($C1134,'Policy Characteristics'!$C:$C,0)))</f>
        <v>R&amp;D Fuel Use Reductions</v>
      </c>
      <c r="K1134" s="358" t="str">
        <f>IF(ISBLANK(INDEX('Policy Characteristics'!E:E,MATCH($C1134,'Policy Characteristics'!$C:$C,0))),"",INDEX('Policy Characteristics'!E:E,MATCH($C1134,'Policy Characteristics'!$C:$C,0)))</f>
        <v>RnD building fuel use reduction</v>
      </c>
      <c r="L1134" s="380">
        <f>IF(ISBLANK(INDEX('Policy Characteristics'!F:F,MATCH($C1134,'Policy Characteristics'!$C:$C,0))),"",INDEX('Policy Characteristics'!F:F,MATCH($C1134,'Policy Characteristics'!$C:$C,0)))</f>
        <v>0</v>
      </c>
      <c r="M1134" s="380">
        <f>IF(ISBLANK(INDEX('Policy Characteristics'!G:G,MATCH($C1134,'Policy Characteristics'!$C:$C,0))),"",INDEX('Policy Characteristics'!G:G,MATCH($C1134,'Policy Characteristics'!$C:$C,0)))</f>
        <v>0.4</v>
      </c>
      <c r="N1134" s="380">
        <f>IF(ISBLANK(INDEX('Policy Characteristics'!H:H,MATCH($C1134,'Policy Characteristics'!$C:$C,0))),"",INDEX('Policy Characteristics'!H:H,MATCH($C1134,'Policy Characteristics'!$C:$C,0)))</f>
        <v>0.01</v>
      </c>
      <c r="O1134" s="358" t="str">
        <f>IF(ISBLANK(INDEX('Policy Characteristics'!I:I,MATCH($C1134,'Policy Characteristics'!$C:$C,0))),"",INDEX('Policy Characteristics'!I:I,MATCH($C1134,'Policy Characteristics'!$C:$C,0)))</f>
        <v>% reduction in fuel use</v>
      </c>
      <c r="P1134" s="358" t="str">
        <f>IF(ISBLANK(INDEX('Policy Characteristics'!J:J,MATCH($C1134,'Policy Characteristics'!$C:$C,0))),"",INDEX('Policy Characteristics'!J:J,MATCH($C1134,'Policy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4" s="358" t="str">
        <f>IF(ISBLANK(INDEX('Policy Characteristics'!K:K,MATCH($C1134,'Policy Characteristics'!$C:$C,0))),"",INDEX('Policy Characteristics'!K:K,MATCH($C1134,'Policy Characteristics'!$C:$C,0)))</f>
        <v>architectural-design.html#rnd</v>
      </c>
      <c r="R1134" s="358" t="str">
        <f>IF(ISBLANK(INDEX('Policy Characteristics'!L:L,MATCH($C1134,'Policy Characteristics'!$C:$C,0))),"",INDEX('Policy Characteristics'!L:L,MATCH($C1134,'Policy Characteristics'!$C:$C,0)))</f>
        <v>research-and-development.html</v>
      </c>
    </row>
    <row r="1135" spans="1:18" x14ac:dyDescent="0.35">
      <c r="A1135" s="358" t="str">
        <f>IF(ISBLANK(INDEX('Policy Characteristics'!A:A,MATCH($C1135,'Policy Characteristics'!$C:$C,0))),"",INDEX('Policy Characteristics'!A:A,MATCH($C1135,'Policy Characteristics'!$C:$C,0)))</f>
        <v>Research and Development</v>
      </c>
      <c r="B1135" s="358" t="str">
        <f>IF(ISBLANK(INDEX('Policy Characteristics'!B:B,MATCH($C1135,'Policy Characteristics'!$C:$C,0))),"",INDEX('Policy Characteristics'!B:B,MATCH($C1135,'Policy Characteristics'!$C:$C,0)))</f>
        <v>Fuel Use Reduction</v>
      </c>
      <c r="C1135" s="362" t="str">
        <f t="shared" si="61"/>
        <v>RnD Building Fuel Use Perc Reduction</v>
      </c>
      <c r="D1135" s="53" t="s">
        <v>122</v>
      </c>
      <c r="E1135" s="53"/>
      <c r="F1135" s="53" t="s">
        <v>344</v>
      </c>
      <c r="G1135" s="53"/>
      <c r="H1135" s="54">
        <v>117</v>
      </c>
      <c r="I1135" s="53" t="s">
        <v>45</v>
      </c>
      <c r="J1135" s="360" t="str">
        <f>IF(ISBLANK(INDEX('Policy Characteristics'!D:D,MATCH($C1135,'Policy Characteristics'!$C:$C,0))),"",INDEX('Policy Characteristics'!D:D,MATCH($C1135,'Policy Characteristics'!$C:$C,0)))</f>
        <v>R&amp;D Fuel Use Reductions</v>
      </c>
      <c r="K1135" s="358" t="str">
        <f>IF(ISBLANK(INDEX('Policy Characteristics'!E:E,MATCH($C1135,'Policy Characteristics'!$C:$C,0))),"",INDEX('Policy Characteristics'!E:E,MATCH($C1135,'Policy Characteristics'!$C:$C,0)))</f>
        <v>RnD building fuel use reduction</v>
      </c>
      <c r="L1135" s="380">
        <f>IF(ISBLANK(INDEX('Policy Characteristics'!F:F,MATCH($C1135,'Policy Characteristics'!$C:$C,0))),"",INDEX('Policy Characteristics'!F:F,MATCH($C1135,'Policy Characteristics'!$C:$C,0)))</f>
        <v>0</v>
      </c>
      <c r="M1135" s="380">
        <f>IF(ISBLANK(INDEX('Policy Characteristics'!G:G,MATCH($C1135,'Policy Characteristics'!$C:$C,0))),"",INDEX('Policy Characteristics'!G:G,MATCH($C1135,'Policy Characteristics'!$C:$C,0)))</f>
        <v>0.4</v>
      </c>
      <c r="N1135" s="380">
        <f>IF(ISBLANK(INDEX('Policy Characteristics'!H:H,MATCH($C1135,'Policy Characteristics'!$C:$C,0))),"",INDEX('Policy Characteristics'!H:H,MATCH($C1135,'Policy Characteristics'!$C:$C,0)))</f>
        <v>0.01</v>
      </c>
      <c r="O1135" s="358" t="str">
        <f>IF(ISBLANK(INDEX('Policy Characteristics'!I:I,MATCH($C1135,'Policy Characteristics'!$C:$C,0))),"",INDEX('Policy Characteristics'!I:I,MATCH($C1135,'Policy Characteristics'!$C:$C,0)))</f>
        <v>% reduction in fuel use</v>
      </c>
      <c r="P1135" s="358" t="str">
        <f>IF(ISBLANK(INDEX('Policy Characteristics'!J:J,MATCH($C1135,'Policy Characteristics'!$C:$C,0))),"",INDEX('Policy Characteristics'!J:J,MATCH($C1135,'Policy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5" s="358" t="str">
        <f>IF(ISBLANK(INDEX('Policy Characteristics'!K:K,MATCH($C1135,'Policy Characteristics'!$C:$C,0))),"",INDEX('Policy Characteristics'!K:K,MATCH($C1135,'Policy Characteristics'!$C:$C,0)))</f>
        <v>architectural-design.html#rnd</v>
      </c>
      <c r="R1135" s="358" t="str">
        <f>IF(ISBLANK(INDEX('Policy Characteristics'!L:L,MATCH($C1135,'Policy Characteristics'!$C:$C,0))),"",INDEX('Policy Characteristics'!L:L,MATCH($C1135,'Policy Characteristics'!$C:$C,0)))</f>
        <v>research-and-development.html</v>
      </c>
    </row>
    <row r="1136" spans="1:18" x14ac:dyDescent="0.35">
      <c r="A1136" s="358" t="str">
        <f>IF(ISBLANK(INDEX('Policy Characteristics'!A:A,MATCH($C1136,'Policy Characteristics'!$C:$C,0))),"",INDEX('Policy Characteristics'!A:A,MATCH($C1136,'Policy Characteristics'!$C:$C,0)))</f>
        <v>Research and Development</v>
      </c>
      <c r="B1136" s="358" t="str">
        <f>IF(ISBLANK(INDEX('Policy Characteristics'!B:B,MATCH($C1136,'Policy Characteristics'!$C:$C,0))),"",INDEX('Policy Characteristics'!B:B,MATCH($C1136,'Policy Characteristics'!$C:$C,0)))</f>
        <v>Fuel Use Reduction</v>
      </c>
      <c r="C1136" s="362" t="str">
        <f t="shared" si="61"/>
        <v>RnD Building Fuel Use Perc Reduction</v>
      </c>
      <c r="D1136" s="53" t="s">
        <v>123</v>
      </c>
      <c r="E1136" s="53"/>
      <c r="F1136" s="53" t="s">
        <v>345</v>
      </c>
      <c r="G1136" s="53"/>
      <c r="H1136" s="54">
        <v>118</v>
      </c>
      <c r="I1136" s="53" t="s">
        <v>45</v>
      </c>
      <c r="J1136" s="360" t="str">
        <f>IF(ISBLANK(INDEX('Policy Characteristics'!D:D,MATCH($C1136,'Policy Characteristics'!$C:$C,0))),"",INDEX('Policy Characteristics'!D:D,MATCH($C1136,'Policy Characteristics'!$C:$C,0)))</f>
        <v>R&amp;D Fuel Use Reductions</v>
      </c>
      <c r="K1136" s="358" t="str">
        <f>IF(ISBLANK(INDEX('Policy Characteristics'!E:E,MATCH($C1136,'Policy Characteristics'!$C:$C,0))),"",INDEX('Policy Characteristics'!E:E,MATCH($C1136,'Policy Characteristics'!$C:$C,0)))</f>
        <v>RnD building fuel use reduction</v>
      </c>
      <c r="L1136" s="380">
        <f>IF(ISBLANK(INDEX('Policy Characteristics'!F:F,MATCH($C1136,'Policy Characteristics'!$C:$C,0))),"",INDEX('Policy Characteristics'!F:F,MATCH($C1136,'Policy Characteristics'!$C:$C,0)))</f>
        <v>0</v>
      </c>
      <c r="M1136" s="380">
        <f>IF(ISBLANK(INDEX('Policy Characteristics'!G:G,MATCH($C1136,'Policy Characteristics'!$C:$C,0))),"",INDEX('Policy Characteristics'!G:G,MATCH($C1136,'Policy Characteristics'!$C:$C,0)))</f>
        <v>0.4</v>
      </c>
      <c r="N1136" s="380">
        <f>IF(ISBLANK(INDEX('Policy Characteristics'!H:H,MATCH($C1136,'Policy Characteristics'!$C:$C,0))),"",INDEX('Policy Characteristics'!H:H,MATCH($C1136,'Policy Characteristics'!$C:$C,0)))</f>
        <v>0.01</v>
      </c>
      <c r="O1136" s="358" t="str">
        <f>IF(ISBLANK(INDEX('Policy Characteristics'!I:I,MATCH($C1136,'Policy Characteristics'!$C:$C,0))),"",INDEX('Policy Characteristics'!I:I,MATCH($C1136,'Policy Characteristics'!$C:$C,0)))</f>
        <v>% reduction in fuel use</v>
      </c>
      <c r="P1136" s="358" t="str">
        <f>IF(ISBLANK(INDEX('Policy Characteristics'!J:J,MATCH($C1136,'Policy Characteristics'!$C:$C,0))),"",INDEX('Policy Characteristics'!J:J,MATCH($C1136,'Policy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6" s="358" t="str">
        <f>IF(ISBLANK(INDEX('Policy Characteristics'!K:K,MATCH($C1136,'Policy Characteristics'!$C:$C,0))),"",INDEX('Policy Characteristics'!K:K,MATCH($C1136,'Policy Characteristics'!$C:$C,0)))</f>
        <v>architectural-design.html#rnd</v>
      </c>
      <c r="R1136" s="358" t="str">
        <f>IF(ISBLANK(INDEX('Policy Characteristics'!L:L,MATCH($C1136,'Policy Characteristics'!$C:$C,0))),"",INDEX('Policy Characteristics'!L:L,MATCH($C1136,'Policy Characteristics'!$C:$C,0)))</f>
        <v>research-and-development.html</v>
      </c>
    </row>
    <row r="1137" spans="1:18" x14ac:dyDescent="0.35">
      <c r="A1137" s="358" t="str">
        <f>IF(ISBLANK(INDEX('Policy Characteristics'!A:A,MATCH($C1137,'Policy Characteristics'!$C:$C,0))),"",INDEX('Policy Characteristics'!A:A,MATCH($C1137,'Policy Characteristics'!$C:$C,0)))</f>
        <v>Research and Development</v>
      </c>
      <c r="B1137" s="358" t="str">
        <f>IF(ISBLANK(INDEX('Policy Characteristics'!B:B,MATCH($C1137,'Policy Characteristics'!$C:$C,0))),"",INDEX('Policy Characteristics'!B:B,MATCH($C1137,'Policy Characteristics'!$C:$C,0)))</f>
        <v>Fuel Use Reduction</v>
      </c>
      <c r="C1137" s="362" t="str">
        <f t="shared" si="61"/>
        <v>RnD Building Fuel Use Perc Reduction</v>
      </c>
      <c r="D1137" s="53" t="s">
        <v>124</v>
      </c>
      <c r="E1137" s="53"/>
      <c r="F1137" s="53" t="s">
        <v>346</v>
      </c>
      <c r="G1137" s="53"/>
      <c r="H1137" s="54">
        <v>119</v>
      </c>
      <c r="I1137" s="53" t="s">
        <v>45</v>
      </c>
      <c r="J1137" s="360" t="str">
        <f>IF(ISBLANK(INDEX('Policy Characteristics'!D:D,MATCH($C1137,'Policy Characteristics'!$C:$C,0))),"",INDEX('Policy Characteristics'!D:D,MATCH($C1137,'Policy Characteristics'!$C:$C,0)))</f>
        <v>R&amp;D Fuel Use Reductions</v>
      </c>
      <c r="K1137" s="358" t="str">
        <f>IF(ISBLANK(INDEX('Policy Characteristics'!E:E,MATCH($C1137,'Policy Characteristics'!$C:$C,0))),"",INDEX('Policy Characteristics'!E:E,MATCH($C1137,'Policy Characteristics'!$C:$C,0)))</f>
        <v>RnD building fuel use reduction</v>
      </c>
      <c r="L1137" s="380">
        <f>IF(ISBLANK(INDEX('Policy Characteristics'!F:F,MATCH($C1137,'Policy Characteristics'!$C:$C,0))),"",INDEX('Policy Characteristics'!F:F,MATCH($C1137,'Policy Characteristics'!$C:$C,0)))</f>
        <v>0</v>
      </c>
      <c r="M1137" s="380">
        <f>IF(ISBLANK(INDEX('Policy Characteristics'!G:G,MATCH($C1137,'Policy Characteristics'!$C:$C,0))),"",INDEX('Policy Characteristics'!G:G,MATCH($C1137,'Policy Characteristics'!$C:$C,0)))</f>
        <v>0.4</v>
      </c>
      <c r="N1137" s="380">
        <f>IF(ISBLANK(INDEX('Policy Characteristics'!H:H,MATCH($C1137,'Policy Characteristics'!$C:$C,0))),"",INDEX('Policy Characteristics'!H:H,MATCH($C1137,'Policy Characteristics'!$C:$C,0)))</f>
        <v>0.01</v>
      </c>
      <c r="O1137" s="358" t="str">
        <f>IF(ISBLANK(INDEX('Policy Characteristics'!I:I,MATCH($C1137,'Policy Characteristics'!$C:$C,0))),"",INDEX('Policy Characteristics'!I:I,MATCH($C1137,'Policy Characteristics'!$C:$C,0)))</f>
        <v>% reduction in fuel use</v>
      </c>
      <c r="P1137" s="358" t="str">
        <f>IF(ISBLANK(INDEX('Policy Characteristics'!J:J,MATCH($C1137,'Policy Characteristics'!$C:$C,0))),"",INDEX('Policy Characteristics'!J:J,MATCH($C1137,'Policy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7" s="358" t="str">
        <f>IF(ISBLANK(INDEX('Policy Characteristics'!K:K,MATCH($C1137,'Policy Characteristics'!$C:$C,0))),"",INDEX('Policy Characteristics'!K:K,MATCH($C1137,'Policy Characteristics'!$C:$C,0)))</f>
        <v>architectural-design.html#rnd</v>
      </c>
      <c r="R1137" s="358" t="str">
        <f>IF(ISBLANK(INDEX('Policy Characteristics'!L:L,MATCH($C1137,'Policy Characteristics'!$C:$C,0))),"",INDEX('Policy Characteristics'!L:L,MATCH($C1137,'Policy Characteristics'!$C:$C,0)))</f>
        <v>research-and-development.html</v>
      </c>
    </row>
    <row r="1138" spans="1:18" x14ac:dyDescent="0.35">
      <c r="A1138" s="358" t="str">
        <f>IF(ISBLANK(INDEX('Policy Characteristics'!A:A,MATCH($C1138,'Policy Characteristics'!$C:$C,0))),"",INDEX('Policy Characteristics'!A:A,MATCH($C1138,'Policy Characteristics'!$C:$C,0)))</f>
        <v>Research and Development</v>
      </c>
      <c r="B1138" s="358" t="str">
        <f>IF(ISBLANK(INDEX('Policy Characteristics'!B:B,MATCH($C1138,'Policy Characteristics'!$C:$C,0))),"",INDEX('Policy Characteristics'!B:B,MATCH($C1138,'Policy Characteristics'!$C:$C,0)))</f>
        <v>Fuel Use Reduction</v>
      </c>
      <c r="C1138" s="363" t="s">
        <v>316</v>
      </c>
      <c r="D1138" s="53"/>
      <c r="E1138" s="53"/>
      <c r="F1138" s="53" t="s">
        <v>28</v>
      </c>
      <c r="G1138" s="53"/>
      <c r="H1138" s="54">
        <v>120</v>
      </c>
      <c r="I1138" s="53" t="s">
        <v>45</v>
      </c>
      <c r="J1138" s="360" t="str">
        <f>IF(ISBLANK(INDEX('Policy Characteristics'!D:D,MATCH($C1138,'Policy Characteristics'!$C:$C,0))),"",INDEX('Policy Characteristics'!D:D,MATCH($C1138,'Policy Characteristics'!$C:$C,0)))</f>
        <v>R&amp;D Fuel Use Reductions</v>
      </c>
      <c r="K1138" s="358" t="str">
        <f>IF(ISBLANK(INDEX('Policy Characteristics'!E:E,MATCH($C1138,'Policy Characteristics'!$C:$C,0))),"",INDEX('Policy Characteristics'!E:E,MATCH($C1138,'Policy Characteristics'!$C:$C,0)))</f>
        <v>RnD CCS fuel use reduction</v>
      </c>
      <c r="L1138" s="380">
        <f>IF(ISBLANK(INDEX('Policy Characteristics'!F:F,MATCH($C1138,'Policy Characteristics'!$C:$C,0))),"",INDEX('Policy Characteristics'!F:F,MATCH($C1138,'Policy Characteristics'!$C:$C,0)))</f>
        <v>0</v>
      </c>
      <c r="M1138" s="380">
        <f>IF(ISBLANK(INDEX('Policy Characteristics'!G:G,MATCH($C1138,'Policy Characteristics'!$C:$C,0))),"",INDEX('Policy Characteristics'!G:G,MATCH($C1138,'Policy Characteristics'!$C:$C,0)))</f>
        <v>0.4</v>
      </c>
      <c r="N1138" s="380">
        <f>IF(ISBLANK(INDEX('Policy Characteristics'!H:H,MATCH($C1138,'Policy Characteristics'!$C:$C,0))),"",INDEX('Policy Characteristics'!H:H,MATCH($C1138,'Policy Characteristics'!$C:$C,0)))</f>
        <v>0.01</v>
      </c>
      <c r="O1138" s="358" t="str">
        <f>IF(ISBLANK(INDEX('Policy Characteristics'!I:I,MATCH($C1138,'Policy Characteristics'!$C:$C,0))),"",INDEX('Policy Characteristics'!I:I,MATCH($C1138,'Policy Characteristics'!$C:$C,0)))</f>
        <v>% reduction in fuel use</v>
      </c>
      <c r="P1138" s="358" t="str">
        <f>IF(ISBLANK(INDEX('Policy Characteristics'!J:J,MATCH($C1138,'Policy Characteristics'!$C:$C,0))),"",INDEX('Policy Characteristics'!J:J,MATCH($C1138,'Policy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8" s="358" t="str">
        <f>IF(ISBLANK(INDEX('Policy Characteristics'!K:K,MATCH($C1138,'Policy Characteristics'!$C:$C,0))),"",INDEX('Policy Characteristics'!K:K,MATCH($C1138,'Policy Characteristics'!$C:$C,0)))</f>
        <v>architectural-design.html#rnd</v>
      </c>
      <c r="R1138" s="358" t="str">
        <f>IF(ISBLANK(INDEX('Policy Characteristics'!L:L,MATCH($C1138,'Policy Characteristics'!$C:$C,0))),"",INDEX('Policy Characteristics'!L:L,MATCH($C1138,'Policy Characteristics'!$C:$C,0)))</f>
        <v>research-and-development.html</v>
      </c>
    </row>
    <row r="1139" spans="1:18" x14ac:dyDescent="0.35">
      <c r="A1139" s="358" t="str">
        <f>IF(ISBLANK(INDEX('Policy Characteristics'!A:A,MATCH($C1139,'Policy Characteristics'!$C:$C,0))),"",INDEX('Policy Characteristics'!A:A,MATCH($C1139,'Policy Characteristics'!$C:$C,0)))</f>
        <v>Research and Development</v>
      </c>
      <c r="B1139" s="358" t="str">
        <f>IF(ISBLANK(INDEX('Policy Characteristics'!B:B,MATCH($C1139,'Policy Characteristics'!$C:$C,0))),"",INDEX('Policy Characteristics'!B:B,MATCH($C1139,'Policy Characteristics'!$C:$C,0)))</f>
        <v>Fuel Use Reduction</v>
      </c>
      <c r="C1139" s="363" t="s">
        <v>317</v>
      </c>
      <c r="D1139" s="53" t="s">
        <v>477</v>
      </c>
      <c r="E1139" s="53"/>
      <c r="F1139" s="9" t="s">
        <v>480</v>
      </c>
      <c r="G1139" s="53"/>
      <c r="H1139" s="54">
        <v>121</v>
      </c>
      <c r="I1139" s="53" t="s">
        <v>45</v>
      </c>
      <c r="J1139" s="360" t="str">
        <f>IF(ISBLANK(INDEX('Policy Characteristics'!D:D,MATCH($C1139,'Policy Characteristics'!$C:$C,0))),"",INDEX('Policy Characteristics'!D:D,MATCH($C1139,'Policy Characteristics'!$C:$C,0)))</f>
        <v>R&amp;D Fuel Use Reductions</v>
      </c>
      <c r="K1139" s="358" t="str">
        <f>IF(ISBLANK(INDEX('Policy Characteristics'!E:E,MATCH($C1139,'Policy Characteristics'!$C:$C,0))),"",INDEX('Policy Characteristics'!E:E,MATCH($C1139,'Policy Characteristics'!$C:$C,0)))</f>
        <v>RnD electricity fuel use reduction</v>
      </c>
      <c r="L1139" s="380">
        <f>IF(ISBLANK(INDEX('Policy Characteristics'!F:F,MATCH($C1139,'Policy Characteristics'!$C:$C,0))),"",INDEX('Policy Characteristics'!F:F,MATCH($C1139,'Policy Characteristics'!$C:$C,0)))</f>
        <v>0</v>
      </c>
      <c r="M1139" s="380">
        <f>IF(ISBLANK(INDEX('Policy Characteristics'!G:G,MATCH($C1139,'Policy Characteristics'!$C:$C,0))),"",INDEX('Policy Characteristics'!G:G,MATCH($C1139,'Policy Characteristics'!$C:$C,0)))</f>
        <v>0.4</v>
      </c>
      <c r="N1139" s="380">
        <f>IF(ISBLANK(INDEX('Policy Characteristics'!H:H,MATCH($C1139,'Policy Characteristics'!$C:$C,0))),"",INDEX('Policy Characteristics'!H:H,MATCH($C1139,'Policy Characteristics'!$C:$C,0)))</f>
        <v>0.01</v>
      </c>
      <c r="O1139" s="358" t="str">
        <f>IF(ISBLANK(INDEX('Policy Characteristics'!I:I,MATCH($C1139,'Policy Characteristics'!$C:$C,0))),"",INDEX('Policy Characteristics'!I:I,MATCH($C1139,'Policy Characteristics'!$C:$C,0)))</f>
        <v>% reduction in fuel use</v>
      </c>
      <c r="P1139" s="358" t="str">
        <f>IF(ISBLANK(INDEX('Policy Characteristics'!J:J,MATCH($C1139,'Policy Characteristics'!$C:$C,0))),"",INDEX('Policy Characteristics'!J:J,MATCH($C1139,'Policy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9" s="358" t="str">
        <f>IF(ISBLANK(INDEX('Policy Characteristics'!K:K,MATCH($C1139,'Policy Characteristics'!$C:$C,0))),"",INDEX('Policy Characteristics'!K:K,MATCH($C1139,'Policy Characteristics'!$C:$C,0)))</f>
        <v>architectural-design.html#rnd</v>
      </c>
      <c r="R1139" s="358" t="str">
        <f>IF(ISBLANK(INDEX('Policy Characteristics'!L:L,MATCH($C1139,'Policy Characteristics'!$C:$C,0))),"",INDEX('Policy Characteristics'!L:L,MATCH($C1139,'Policy Characteristics'!$C:$C,0)))</f>
        <v>research-and-development.html</v>
      </c>
    </row>
    <row r="1140" spans="1:18" x14ac:dyDescent="0.35">
      <c r="A1140" s="358" t="str">
        <f>IF(ISBLANK(INDEX('Policy Characteristics'!A:A,MATCH($C1140,'Policy Characteristics'!$C:$C,0))),"",INDEX('Policy Characteristics'!A:A,MATCH($C1140,'Policy Characteristics'!$C:$C,0)))</f>
        <v>Research and Development</v>
      </c>
      <c r="B1140" s="358" t="str">
        <f>IF(ISBLANK(INDEX('Policy Characteristics'!B:B,MATCH($C1140,'Policy Characteristics'!$C:$C,0))),"",INDEX('Policy Characteristics'!B:B,MATCH($C1140,'Policy Characteristics'!$C:$C,0)))</f>
        <v>Fuel Use Reduction</v>
      </c>
      <c r="C1140" s="362" t="str">
        <f t="shared" ref="C1140:C1147" si="62">C$1139</f>
        <v>RnD Electricity Fuel Use Perc Reduction</v>
      </c>
      <c r="D1140" s="9" t="s">
        <v>331</v>
      </c>
      <c r="E1140" s="55"/>
      <c r="F1140" s="9" t="s">
        <v>2291</v>
      </c>
      <c r="G1140" s="53"/>
      <c r="H1140" s="54">
        <v>122</v>
      </c>
      <c r="I1140" s="53" t="s">
        <v>45</v>
      </c>
      <c r="J1140" s="360" t="str">
        <f>IF(ISBLANK(INDEX('Policy Characteristics'!D:D,MATCH($C1140,'Policy Characteristics'!$C:$C,0))),"",INDEX('Policy Characteristics'!D:D,MATCH($C1140,'Policy Characteristics'!$C:$C,0)))</f>
        <v>R&amp;D Fuel Use Reductions</v>
      </c>
      <c r="K1140" s="358" t="str">
        <f>IF(ISBLANK(INDEX('Policy Characteristics'!E:E,MATCH($C1140,'Policy Characteristics'!$C:$C,0))),"",INDEX('Policy Characteristics'!E:E,MATCH($C1140,'Policy Characteristics'!$C:$C,0)))</f>
        <v>RnD electricity fuel use reduction</v>
      </c>
      <c r="L1140" s="380">
        <f>IF(ISBLANK(INDEX('Policy Characteristics'!F:F,MATCH($C1140,'Policy Characteristics'!$C:$C,0))),"",INDEX('Policy Characteristics'!F:F,MATCH($C1140,'Policy Characteristics'!$C:$C,0)))</f>
        <v>0</v>
      </c>
      <c r="M1140" s="380">
        <f>IF(ISBLANK(INDEX('Policy Characteristics'!G:G,MATCH($C1140,'Policy Characteristics'!$C:$C,0))),"",INDEX('Policy Characteristics'!G:G,MATCH($C1140,'Policy Characteristics'!$C:$C,0)))</f>
        <v>0.4</v>
      </c>
      <c r="N1140" s="380">
        <f>IF(ISBLANK(INDEX('Policy Characteristics'!H:H,MATCH($C1140,'Policy Characteristics'!$C:$C,0))),"",INDEX('Policy Characteristics'!H:H,MATCH($C1140,'Policy Characteristics'!$C:$C,0)))</f>
        <v>0.01</v>
      </c>
      <c r="O1140" s="358" t="str">
        <f>IF(ISBLANK(INDEX('Policy Characteristics'!I:I,MATCH($C1140,'Policy Characteristics'!$C:$C,0))),"",INDEX('Policy Characteristics'!I:I,MATCH($C1140,'Policy Characteristics'!$C:$C,0)))</f>
        <v>% reduction in fuel use</v>
      </c>
      <c r="P1140" s="358" t="str">
        <f>IF(ISBLANK(INDEX('Policy Characteristics'!J:J,MATCH($C1140,'Policy Characteristics'!$C:$C,0))),"",INDEX('Policy Characteristics'!J:J,MATCH($C1140,'Policy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0" s="358" t="str">
        <f>IF(ISBLANK(INDEX('Policy Characteristics'!K:K,MATCH($C1140,'Policy Characteristics'!$C:$C,0))),"",INDEX('Policy Characteristics'!K:K,MATCH($C1140,'Policy Characteristics'!$C:$C,0)))</f>
        <v>architectural-design.html#rnd</v>
      </c>
      <c r="R1140" s="358" t="str">
        <f>IF(ISBLANK(INDEX('Policy Characteristics'!L:L,MATCH($C1140,'Policy Characteristics'!$C:$C,0))),"",INDEX('Policy Characteristics'!L:L,MATCH($C1140,'Policy Characteristics'!$C:$C,0)))</f>
        <v>research-and-development.html</v>
      </c>
    </row>
    <row r="1141" spans="1:18" x14ac:dyDescent="0.35">
      <c r="A1141" s="358" t="str">
        <f>IF(ISBLANK(INDEX('Policy Characteristics'!A:A,MATCH($C1141,'Policy Characteristics'!$C:$C,0))),"",INDEX('Policy Characteristics'!A:A,MATCH($C1141,'Policy Characteristics'!$C:$C,0)))</f>
        <v>Research and Development</v>
      </c>
      <c r="B1141" s="358" t="str">
        <f>IF(ISBLANK(INDEX('Policy Characteristics'!B:B,MATCH($C1141,'Policy Characteristics'!$C:$C,0))),"",INDEX('Policy Characteristics'!B:B,MATCH($C1141,'Policy Characteristics'!$C:$C,0)))</f>
        <v>Fuel Use Reduction</v>
      </c>
      <c r="C1141" s="362" t="str">
        <f t="shared" si="62"/>
        <v>RnD Electricity Fuel Use Perc Reduction</v>
      </c>
      <c r="D1141" s="9" t="s">
        <v>78</v>
      </c>
      <c r="E1141" s="55"/>
      <c r="F1141" s="9" t="s">
        <v>347</v>
      </c>
      <c r="G1141" s="53"/>
      <c r="H1141" s="54">
        <v>123</v>
      </c>
      <c r="I1141" s="53" t="s">
        <v>45</v>
      </c>
      <c r="J1141" s="360" t="str">
        <f>IF(ISBLANK(INDEX('Policy Characteristics'!D:D,MATCH($C1141,'Policy Characteristics'!$C:$C,0))),"",INDEX('Policy Characteristics'!D:D,MATCH($C1141,'Policy Characteristics'!$C:$C,0)))</f>
        <v>R&amp;D Fuel Use Reductions</v>
      </c>
      <c r="K1141" s="358" t="str">
        <f>IF(ISBLANK(INDEX('Policy Characteristics'!E:E,MATCH($C1141,'Policy Characteristics'!$C:$C,0))),"",INDEX('Policy Characteristics'!E:E,MATCH($C1141,'Policy Characteristics'!$C:$C,0)))</f>
        <v>RnD electricity fuel use reduction</v>
      </c>
      <c r="L1141" s="380">
        <f>IF(ISBLANK(INDEX('Policy Characteristics'!F:F,MATCH($C1141,'Policy Characteristics'!$C:$C,0))),"",INDEX('Policy Characteristics'!F:F,MATCH($C1141,'Policy Characteristics'!$C:$C,0)))</f>
        <v>0</v>
      </c>
      <c r="M1141" s="380">
        <f>IF(ISBLANK(INDEX('Policy Characteristics'!G:G,MATCH($C1141,'Policy Characteristics'!$C:$C,0))),"",INDEX('Policy Characteristics'!G:G,MATCH($C1141,'Policy Characteristics'!$C:$C,0)))</f>
        <v>0.4</v>
      </c>
      <c r="N1141" s="380">
        <f>IF(ISBLANK(INDEX('Policy Characteristics'!H:H,MATCH($C1141,'Policy Characteristics'!$C:$C,0))),"",INDEX('Policy Characteristics'!H:H,MATCH($C1141,'Policy Characteristics'!$C:$C,0)))</f>
        <v>0.01</v>
      </c>
      <c r="O1141" s="358" t="str">
        <f>IF(ISBLANK(INDEX('Policy Characteristics'!I:I,MATCH($C1141,'Policy Characteristics'!$C:$C,0))),"",INDEX('Policy Characteristics'!I:I,MATCH($C1141,'Policy Characteristics'!$C:$C,0)))</f>
        <v>% reduction in fuel use</v>
      </c>
      <c r="P1141" s="358" t="str">
        <f>IF(ISBLANK(INDEX('Policy Characteristics'!J:J,MATCH($C1141,'Policy Characteristics'!$C:$C,0))),"",INDEX('Policy Characteristics'!J:J,MATCH($C1141,'Policy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1" s="358" t="str">
        <f>IF(ISBLANK(INDEX('Policy Characteristics'!K:K,MATCH($C1141,'Policy Characteristics'!$C:$C,0))),"",INDEX('Policy Characteristics'!K:K,MATCH($C1141,'Policy Characteristics'!$C:$C,0)))</f>
        <v>architectural-design.html#rnd</v>
      </c>
      <c r="R1141" s="358" t="str">
        <f>IF(ISBLANK(INDEX('Policy Characteristics'!L:L,MATCH($C1141,'Policy Characteristics'!$C:$C,0))),"",INDEX('Policy Characteristics'!L:L,MATCH($C1141,'Policy Characteristics'!$C:$C,0)))</f>
        <v>research-and-development.html</v>
      </c>
    </row>
    <row r="1142" spans="1:18" x14ac:dyDescent="0.35">
      <c r="A1142" s="358" t="str">
        <f>IF(ISBLANK(INDEX('Policy Characteristics'!A:A,MATCH($C1142,'Policy Characteristics'!$C:$C,0))),"",INDEX('Policy Characteristics'!A:A,MATCH($C1142,'Policy Characteristics'!$C:$C,0)))</f>
        <v>Research and Development</v>
      </c>
      <c r="B1142" s="358" t="str">
        <f>IF(ISBLANK(INDEX('Policy Characteristics'!B:B,MATCH($C1142,'Policy Characteristics'!$C:$C,0))),"",INDEX('Policy Characteristics'!B:B,MATCH($C1142,'Policy Characteristics'!$C:$C,0)))</f>
        <v>Fuel Use Reduction</v>
      </c>
      <c r="C1142" s="362" t="str">
        <f t="shared" si="62"/>
        <v>RnD Electricity Fuel Use Perc Reduction</v>
      </c>
      <c r="D1142" s="9" t="s">
        <v>79</v>
      </c>
      <c r="E1142" s="55"/>
      <c r="F1142" s="9" t="s">
        <v>348</v>
      </c>
      <c r="G1142" s="53"/>
      <c r="H1142" s="54">
        <v>751</v>
      </c>
      <c r="I1142" s="53" t="s">
        <v>46</v>
      </c>
      <c r="J1142" s="360" t="str">
        <f>IF(ISBLANK(INDEX('Policy Characteristics'!D:D,MATCH($C1142,'Policy Characteristics'!$C:$C,0))),"",INDEX('Policy Characteristics'!D:D,MATCH($C1142,'Policy Characteristics'!$C:$C,0)))</f>
        <v>R&amp;D Fuel Use Reductions</v>
      </c>
      <c r="K1142" s="358" t="str">
        <f>IF(ISBLANK(INDEX('Policy Characteristics'!E:E,MATCH($C1142,'Policy Characteristics'!$C:$C,0))),"",INDEX('Policy Characteristics'!E:E,MATCH($C1142,'Policy Characteristics'!$C:$C,0)))</f>
        <v>RnD electricity fuel use reduction</v>
      </c>
      <c r="L1142" s="380">
        <f>IF(ISBLANK(INDEX('Policy Characteristics'!F:F,MATCH($C1142,'Policy Characteristics'!$C:$C,0))),"",INDEX('Policy Characteristics'!F:F,MATCH($C1142,'Policy Characteristics'!$C:$C,0)))</f>
        <v>0</v>
      </c>
      <c r="M1142" s="380">
        <f>IF(ISBLANK(INDEX('Policy Characteristics'!G:G,MATCH($C1142,'Policy Characteristics'!$C:$C,0))),"",INDEX('Policy Characteristics'!G:G,MATCH($C1142,'Policy Characteristics'!$C:$C,0)))</f>
        <v>0.4</v>
      </c>
      <c r="N1142" s="380">
        <f>IF(ISBLANK(INDEX('Policy Characteristics'!H:H,MATCH($C1142,'Policy Characteristics'!$C:$C,0))),"",INDEX('Policy Characteristics'!H:H,MATCH($C1142,'Policy Characteristics'!$C:$C,0)))</f>
        <v>0.01</v>
      </c>
      <c r="O1142" s="358" t="str">
        <f>IF(ISBLANK(INDEX('Policy Characteristics'!I:I,MATCH($C1142,'Policy Characteristics'!$C:$C,0))),"",INDEX('Policy Characteristics'!I:I,MATCH($C1142,'Policy Characteristics'!$C:$C,0)))</f>
        <v>% reduction in fuel use</v>
      </c>
      <c r="P1142" s="358" t="str">
        <f>IF(ISBLANK(INDEX('Policy Characteristics'!J:J,MATCH($C1142,'Policy Characteristics'!$C:$C,0))),"",INDEX('Policy Characteristics'!J:J,MATCH($C1142,'Policy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2" s="358" t="str">
        <f>IF(ISBLANK(INDEX('Policy Characteristics'!K:K,MATCH($C1142,'Policy Characteristics'!$C:$C,0))),"",INDEX('Policy Characteristics'!K:K,MATCH($C1142,'Policy Characteristics'!$C:$C,0)))</f>
        <v>architectural-design.html#rnd</v>
      </c>
      <c r="R1142" s="358" t="str">
        <f>IF(ISBLANK(INDEX('Policy Characteristics'!L:L,MATCH($C1142,'Policy Characteristics'!$C:$C,0))),"",INDEX('Policy Characteristics'!L:L,MATCH($C1142,'Policy Characteristics'!$C:$C,0)))</f>
        <v>research-and-development.html</v>
      </c>
    </row>
    <row r="1143" spans="1:18" x14ac:dyDescent="0.35">
      <c r="A1143" s="358" t="str">
        <f>IF(ISBLANK(INDEX('Policy Characteristics'!A:A,MATCH($C1143,'Policy Characteristics'!$C:$C,0))),"",INDEX('Policy Characteristics'!A:A,MATCH($C1143,'Policy Characteristics'!$C:$C,0)))</f>
        <v>Research and Development</v>
      </c>
      <c r="B1143" s="358" t="str">
        <f>IF(ISBLANK(INDEX('Policy Characteristics'!B:B,MATCH($C1143,'Policy Characteristics'!$C:$C,0))),"",INDEX('Policy Characteristics'!B:B,MATCH($C1143,'Policy Characteristics'!$C:$C,0)))</f>
        <v>Fuel Use Reduction</v>
      </c>
      <c r="C1143" s="362" t="str">
        <f t="shared" si="62"/>
        <v>RnD Electricity Fuel Use Perc Reduction</v>
      </c>
      <c r="D1143" s="9" t="s">
        <v>478</v>
      </c>
      <c r="E1143" s="55"/>
      <c r="F1143" s="9" t="s">
        <v>482</v>
      </c>
      <c r="G1143" s="53"/>
      <c r="H1143" s="54">
        <v>752</v>
      </c>
      <c r="I1143" s="53" t="s">
        <v>46</v>
      </c>
      <c r="J1143" s="360" t="str">
        <f>IF(ISBLANK(INDEX('Policy Characteristics'!D:D,MATCH($C1143,'Policy Characteristics'!$C:$C,0))),"",INDEX('Policy Characteristics'!D:D,MATCH($C1143,'Policy Characteristics'!$C:$C,0)))</f>
        <v>R&amp;D Fuel Use Reductions</v>
      </c>
      <c r="K1143" s="358" t="str">
        <f>IF(ISBLANK(INDEX('Policy Characteristics'!E:E,MATCH($C1143,'Policy Characteristics'!$C:$C,0))),"",INDEX('Policy Characteristics'!E:E,MATCH($C1143,'Policy Characteristics'!$C:$C,0)))</f>
        <v>RnD electricity fuel use reduction</v>
      </c>
      <c r="L1143" s="380">
        <f>IF(ISBLANK(INDEX('Policy Characteristics'!F:F,MATCH($C1143,'Policy Characteristics'!$C:$C,0))),"",INDEX('Policy Characteristics'!F:F,MATCH($C1143,'Policy Characteristics'!$C:$C,0)))</f>
        <v>0</v>
      </c>
      <c r="M1143" s="380">
        <f>IF(ISBLANK(INDEX('Policy Characteristics'!G:G,MATCH($C1143,'Policy Characteristics'!$C:$C,0))),"",INDEX('Policy Characteristics'!G:G,MATCH($C1143,'Policy Characteristics'!$C:$C,0)))</f>
        <v>0.4</v>
      </c>
      <c r="N1143" s="380">
        <f>IF(ISBLANK(INDEX('Policy Characteristics'!H:H,MATCH($C1143,'Policy Characteristics'!$C:$C,0))),"",INDEX('Policy Characteristics'!H:H,MATCH($C1143,'Policy Characteristics'!$C:$C,0)))</f>
        <v>0.01</v>
      </c>
      <c r="O1143" s="358" t="str">
        <f>IF(ISBLANK(INDEX('Policy Characteristics'!I:I,MATCH($C1143,'Policy Characteristics'!$C:$C,0))),"",INDEX('Policy Characteristics'!I:I,MATCH($C1143,'Policy Characteristics'!$C:$C,0)))</f>
        <v>% reduction in fuel use</v>
      </c>
      <c r="P1143" s="358" t="str">
        <f>IF(ISBLANK(INDEX('Policy Characteristics'!J:J,MATCH($C1143,'Policy Characteristics'!$C:$C,0))),"",INDEX('Policy Characteristics'!J:J,MATCH($C1143,'Policy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3" s="358" t="str">
        <f>IF(ISBLANK(INDEX('Policy Characteristics'!K:K,MATCH($C1143,'Policy Characteristics'!$C:$C,0))),"",INDEX('Policy Characteristics'!K:K,MATCH($C1143,'Policy Characteristics'!$C:$C,0)))</f>
        <v>architectural-design.html#rnd</v>
      </c>
      <c r="R1143" s="358" t="str">
        <f>IF(ISBLANK(INDEX('Policy Characteristics'!L:L,MATCH($C1143,'Policy Characteristics'!$C:$C,0))),"",INDEX('Policy Characteristics'!L:L,MATCH($C1143,'Policy Characteristics'!$C:$C,0)))</f>
        <v>research-and-development.html</v>
      </c>
    </row>
    <row r="1144" spans="1:18" x14ac:dyDescent="0.35">
      <c r="A1144" s="358" t="str">
        <f>IF(ISBLANK(INDEX('Policy Characteristics'!A:A,MATCH($C1144,'Policy Characteristics'!$C:$C,0))),"",INDEX('Policy Characteristics'!A:A,MATCH($C1144,'Policy Characteristics'!$C:$C,0)))</f>
        <v>Research and Development</v>
      </c>
      <c r="B1144" s="358" t="str">
        <f>IF(ISBLANK(INDEX('Policy Characteristics'!B:B,MATCH($C1144,'Policy Characteristics'!$C:$C,0))),"",INDEX('Policy Characteristics'!B:B,MATCH($C1144,'Policy Characteristics'!$C:$C,0)))</f>
        <v>Fuel Use Reduction</v>
      </c>
      <c r="C1144" s="362" t="str">
        <f t="shared" si="62"/>
        <v>RnD Electricity Fuel Use Perc Reduction</v>
      </c>
      <c r="D1144" s="9" t="s">
        <v>80</v>
      </c>
      <c r="E1144" s="55"/>
      <c r="F1144" s="9" t="s">
        <v>349</v>
      </c>
      <c r="G1144" s="53"/>
      <c r="H1144" s="54">
        <v>753</v>
      </c>
      <c r="I1144" s="53" t="s">
        <v>46</v>
      </c>
      <c r="J1144" s="360" t="str">
        <f>IF(ISBLANK(INDEX('Policy Characteristics'!D:D,MATCH($C1144,'Policy Characteristics'!$C:$C,0))),"",INDEX('Policy Characteristics'!D:D,MATCH($C1144,'Policy Characteristics'!$C:$C,0)))</f>
        <v>R&amp;D Fuel Use Reductions</v>
      </c>
      <c r="K1144" s="358" t="str">
        <f>IF(ISBLANK(INDEX('Policy Characteristics'!E:E,MATCH($C1144,'Policy Characteristics'!$C:$C,0))),"",INDEX('Policy Characteristics'!E:E,MATCH($C1144,'Policy Characteristics'!$C:$C,0)))</f>
        <v>RnD electricity fuel use reduction</v>
      </c>
      <c r="L1144" s="380">
        <f>IF(ISBLANK(INDEX('Policy Characteristics'!F:F,MATCH($C1144,'Policy Characteristics'!$C:$C,0))),"",INDEX('Policy Characteristics'!F:F,MATCH($C1144,'Policy Characteristics'!$C:$C,0)))</f>
        <v>0</v>
      </c>
      <c r="M1144" s="380">
        <f>IF(ISBLANK(INDEX('Policy Characteristics'!G:G,MATCH($C1144,'Policy Characteristics'!$C:$C,0))),"",INDEX('Policy Characteristics'!G:G,MATCH($C1144,'Policy Characteristics'!$C:$C,0)))</f>
        <v>0.4</v>
      </c>
      <c r="N1144" s="380">
        <f>IF(ISBLANK(INDEX('Policy Characteristics'!H:H,MATCH($C1144,'Policy Characteristics'!$C:$C,0))),"",INDEX('Policy Characteristics'!H:H,MATCH($C1144,'Policy Characteristics'!$C:$C,0)))</f>
        <v>0.01</v>
      </c>
      <c r="O1144" s="358" t="str">
        <f>IF(ISBLANK(INDEX('Policy Characteristics'!I:I,MATCH($C1144,'Policy Characteristics'!$C:$C,0))),"",INDEX('Policy Characteristics'!I:I,MATCH($C1144,'Policy Characteristics'!$C:$C,0)))</f>
        <v>% reduction in fuel use</v>
      </c>
      <c r="P1144" s="358" t="str">
        <f>IF(ISBLANK(INDEX('Policy Characteristics'!J:J,MATCH($C1144,'Policy Characteristics'!$C:$C,0))),"",INDEX('Policy Characteristics'!J:J,MATCH($C1144,'Policy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4" s="358" t="str">
        <f>IF(ISBLANK(INDEX('Policy Characteristics'!K:K,MATCH($C1144,'Policy Characteristics'!$C:$C,0))),"",INDEX('Policy Characteristics'!K:K,MATCH($C1144,'Policy Characteristics'!$C:$C,0)))</f>
        <v>architectural-design.html#rnd</v>
      </c>
      <c r="R1144" s="358" t="str">
        <f>IF(ISBLANK(INDEX('Policy Characteristics'!L:L,MATCH($C1144,'Policy Characteristics'!$C:$C,0))),"",INDEX('Policy Characteristics'!L:L,MATCH($C1144,'Policy Characteristics'!$C:$C,0)))</f>
        <v>research-and-development.html</v>
      </c>
    </row>
    <row r="1145" spans="1:18" x14ac:dyDescent="0.35">
      <c r="A1145" s="358" t="str">
        <f>IF(ISBLANK(INDEX('Policy Characteristics'!A:A,MATCH($C1145,'Policy Characteristics'!$C:$C,0))),"",INDEX('Policy Characteristics'!A:A,MATCH($C1145,'Policy Characteristics'!$C:$C,0)))</f>
        <v>Research and Development</v>
      </c>
      <c r="B1145" s="358" t="str">
        <f>IF(ISBLANK(INDEX('Policy Characteristics'!B:B,MATCH($C1145,'Policy Characteristics'!$C:$C,0))),"",INDEX('Policy Characteristics'!B:B,MATCH($C1145,'Policy Characteristics'!$C:$C,0)))</f>
        <v>Fuel Use Reduction</v>
      </c>
      <c r="C1145" s="362" t="str">
        <f t="shared" si="62"/>
        <v>RnD Electricity Fuel Use Perc Reduction</v>
      </c>
      <c r="D1145" s="9" t="s">
        <v>81</v>
      </c>
      <c r="E1145" s="55"/>
      <c r="F1145" s="9" t="s">
        <v>350</v>
      </c>
      <c r="G1145" s="53"/>
      <c r="H1145" s="54">
        <v>754</v>
      </c>
      <c r="I1145" s="53" t="s">
        <v>46</v>
      </c>
      <c r="J1145" s="360" t="str">
        <f>IF(ISBLANK(INDEX('Policy Characteristics'!D:D,MATCH($C1145,'Policy Characteristics'!$C:$C,0))),"",INDEX('Policy Characteristics'!D:D,MATCH($C1145,'Policy Characteristics'!$C:$C,0)))</f>
        <v>R&amp;D Fuel Use Reductions</v>
      </c>
      <c r="K1145" s="358" t="str">
        <f>IF(ISBLANK(INDEX('Policy Characteristics'!E:E,MATCH($C1145,'Policy Characteristics'!$C:$C,0))),"",INDEX('Policy Characteristics'!E:E,MATCH($C1145,'Policy Characteristics'!$C:$C,0)))</f>
        <v>RnD electricity fuel use reduction</v>
      </c>
      <c r="L1145" s="380">
        <f>IF(ISBLANK(INDEX('Policy Characteristics'!F:F,MATCH($C1145,'Policy Characteristics'!$C:$C,0))),"",INDEX('Policy Characteristics'!F:F,MATCH($C1145,'Policy Characteristics'!$C:$C,0)))</f>
        <v>0</v>
      </c>
      <c r="M1145" s="380">
        <f>IF(ISBLANK(INDEX('Policy Characteristics'!G:G,MATCH($C1145,'Policy Characteristics'!$C:$C,0))),"",INDEX('Policy Characteristics'!G:G,MATCH($C1145,'Policy Characteristics'!$C:$C,0)))</f>
        <v>0.4</v>
      </c>
      <c r="N1145" s="380">
        <f>IF(ISBLANK(INDEX('Policy Characteristics'!H:H,MATCH($C1145,'Policy Characteristics'!$C:$C,0))),"",INDEX('Policy Characteristics'!H:H,MATCH($C1145,'Policy Characteristics'!$C:$C,0)))</f>
        <v>0.01</v>
      </c>
      <c r="O1145" s="358" t="str">
        <f>IF(ISBLANK(INDEX('Policy Characteristics'!I:I,MATCH($C1145,'Policy Characteristics'!$C:$C,0))),"",INDEX('Policy Characteristics'!I:I,MATCH($C1145,'Policy Characteristics'!$C:$C,0)))</f>
        <v>% reduction in fuel use</v>
      </c>
      <c r="P1145" s="358" t="str">
        <f>IF(ISBLANK(INDEX('Policy Characteristics'!J:J,MATCH($C1145,'Policy Characteristics'!$C:$C,0))),"",INDEX('Policy Characteristics'!J:J,MATCH($C1145,'Policy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5" s="358" t="str">
        <f>IF(ISBLANK(INDEX('Policy Characteristics'!K:K,MATCH($C1145,'Policy Characteristics'!$C:$C,0))),"",INDEX('Policy Characteristics'!K:K,MATCH($C1145,'Policy Characteristics'!$C:$C,0)))</f>
        <v>architectural-design.html#rnd</v>
      </c>
      <c r="R1145" s="358" t="str">
        <f>IF(ISBLANK(INDEX('Policy Characteristics'!L:L,MATCH($C1145,'Policy Characteristics'!$C:$C,0))),"",INDEX('Policy Characteristics'!L:L,MATCH($C1145,'Policy Characteristics'!$C:$C,0)))</f>
        <v>research-and-development.html</v>
      </c>
    </row>
    <row r="1146" spans="1:18" x14ac:dyDescent="0.35">
      <c r="A1146" s="358" t="str">
        <f>IF(ISBLANK(INDEX('Policy Characteristics'!A:A,MATCH($C1146,'Policy Characteristics'!$C:$C,0))),"",INDEX('Policy Characteristics'!A:A,MATCH($C1146,'Policy Characteristics'!$C:$C,0)))</f>
        <v>Research and Development</v>
      </c>
      <c r="B1146" s="358" t="str">
        <f>IF(ISBLANK(INDEX('Policy Characteristics'!B:B,MATCH($C1146,'Policy Characteristics'!$C:$C,0))),"",INDEX('Policy Characteristics'!B:B,MATCH($C1146,'Policy Characteristics'!$C:$C,0)))</f>
        <v>Fuel Use Reduction</v>
      </c>
      <c r="C1146" s="362" t="str">
        <f t="shared" si="62"/>
        <v>RnD Electricity Fuel Use Perc Reduction</v>
      </c>
      <c r="D1146" s="9" t="s">
        <v>82</v>
      </c>
      <c r="E1146" s="55"/>
      <c r="F1146" s="9" t="s">
        <v>351</v>
      </c>
      <c r="G1146" s="53"/>
      <c r="H1146" s="54">
        <v>124</v>
      </c>
      <c r="I1146" s="53" t="s">
        <v>45</v>
      </c>
      <c r="J1146" s="360" t="str">
        <f>IF(ISBLANK(INDEX('Policy Characteristics'!D:D,MATCH($C1146,'Policy Characteristics'!$C:$C,0))),"",INDEX('Policy Characteristics'!D:D,MATCH($C1146,'Policy Characteristics'!$C:$C,0)))</f>
        <v>R&amp;D Fuel Use Reductions</v>
      </c>
      <c r="K1146" s="358" t="str">
        <f>IF(ISBLANK(INDEX('Policy Characteristics'!E:E,MATCH($C1146,'Policy Characteristics'!$C:$C,0))),"",INDEX('Policy Characteristics'!E:E,MATCH($C1146,'Policy Characteristics'!$C:$C,0)))</f>
        <v>RnD electricity fuel use reduction</v>
      </c>
      <c r="L1146" s="380">
        <f>IF(ISBLANK(INDEX('Policy Characteristics'!F:F,MATCH($C1146,'Policy Characteristics'!$C:$C,0))),"",INDEX('Policy Characteristics'!F:F,MATCH($C1146,'Policy Characteristics'!$C:$C,0)))</f>
        <v>0</v>
      </c>
      <c r="M1146" s="380">
        <f>IF(ISBLANK(INDEX('Policy Characteristics'!G:G,MATCH($C1146,'Policy Characteristics'!$C:$C,0))),"",INDEX('Policy Characteristics'!G:G,MATCH($C1146,'Policy Characteristics'!$C:$C,0)))</f>
        <v>0.4</v>
      </c>
      <c r="N1146" s="380">
        <f>IF(ISBLANK(INDEX('Policy Characteristics'!H:H,MATCH($C1146,'Policy Characteristics'!$C:$C,0))),"",INDEX('Policy Characteristics'!H:H,MATCH($C1146,'Policy Characteristics'!$C:$C,0)))</f>
        <v>0.01</v>
      </c>
      <c r="O1146" s="358" t="str">
        <f>IF(ISBLANK(INDEX('Policy Characteristics'!I:I,MATCH($C1146,'Policy Characteristics'!$C:$C,0))),"",INDEX('Policy Characteristics'!I:I,MATCH($C1146,'Policy Characteristics'!$C:$C,0)))</f>
        <v>% reduction in fuel use</v>
      </c>
      <c r="P1146" s="358" t="str">
        <f>IF(ISBLANK(INDEX('Policy Characteristics'!J:J,MATCH($C1146,'Policy Characteristics'!$C:$C,0))),"",INDEX('Policy Characteristics'!J:J,MATCH($C1146,'Policy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6" s="358" t="str">
        <f>IF(ISBLANK(INDEX('Policy Characteristics'!K:K,MATCH($C1146,'Policy Characteristics'!$C:$C,0))),"",INDEX('Policy Characteristics'!K:K,MATCH($C1146,'Policy Characteristics'!$C:$C,0)))</f>
        <v>architectural-design.html#rnd</v>
      </c>
      <c r="R1146" s="358" t="str">
        <f>IF(ISBLANK(INDEX('Policy Characteristics'!L:L,MATCH($C1146,'Policy Characteristics'!$C:$C,0))),"",INDEX('Policy Characteristics'!L:L,MATCH($C1146,'Policy Characteristics'!$C:$C,0)))</f>
        <v>research-and-development.html</v>
      </c>
    </row>
    <row r="1147" spans="1:18" x14ac:dyDescent="0.35">
      <c r="A1147" s="358" t="str">
        <f>IF(ISBLANK(INDEX('Policy Characteristics'!A:A,MATCH($C1147,'Policy Characteristics'!$C:$C,0))),"",INDEX('Policy Characteristics'!A:A,MATCH($C1147,'Policy Characteristics'!$C:$C,0)))</f>
        <v>Research and Development</v>
      </c>
      <c r="B1147" s="358" t="str">
        <f>IF(ISBLANK(INDEX('Policy Characteristics'!B:B,MATCH($C1147,'Policy Characteristics'!$C:$C,0))),"",INDEX('Policy Characteristics'!B:B,MATCH($C1147,'Policy Characteristics'!$C:$C,0)))</f>
        <v>Fuel Use Reduction</v>
      </c>
      <c r="C1147" s="362" t="str">
        <f t="shared" si="62"/>
        <v>RnD Electricity Fuel Use Perc Reduction</v>
      </c>
      <c r="D1147" s="9" t="s">
        <v>334</v>
      </c>
      <c r="E1147" s="55"/>
      <c r="F1147" s="9" t="s">
        <v>2292</v>
      </c>
      <c r="G1147" s="53"/>
      <c r="H1147" s="54">
        <v>193</v>
      </c>
      <c r="I1147" s="53" t="s">
        <v>45</v>
      </c>
      <c r="J1147" s="360" t="str">
        <f>IF(ISBLANK(INDEX('Policy Characteristics'!D:D,MATCH($C1147,'Policy Characteristics'!$C:$C,0))),"",INDEX('Policy Characteristics'!D:D,MATCH($C1147,'Policy Characteristics'!$C:$C,0)))</f>
        <v>R&amp;D Fuel Use Reductions</v>
      </c>
      <c r="K1147" s="358" t="str">
        <f>IF(ISBLANK(INDEX('Policy Characteristics'!E:E,MATCH($C1147,'Policy Characteristics'!$C:$C,0))),"",INDEX('Policy Characteristics'!E:E,MATCH($C1147,'Policy Characteristics'!$C:$C,0)))</f>
        <v>RnD electricity fuel use reduction</v>
      </c>
      <c r="L1147" s="380">
        <f>IF(ISBLANK(INDEX('Policy Characteristics'!F:F,MATCH($C1147,'Policy Characteristics'!$C:$C,0))),"",INDEX('Policy Characteristics'!F:F,MATCH($C1147,'Policy Characteristics'!$C:$C,0)))</f>
        <v>0</v>
      </c>
      <c r="M1147" s="380">
        <f>IF(ISBLANK(INDEX('Policy Characteristics'!G:G,MATCH($C1147,'Policy Characteristics'!$C:$C,0))),"",INDEX('Policy Characteristics'!G:G,MATCH($C1147,'Policy Characteristics'!$C:$C,0)))</f>
        <v>0.4</v>
      </c>
      <c r="N1147" s="380">
        <f>IF(ISBLANK(INDEX('Policy Characteristics'!H:H,MATCH($C1147,'Policy Characteristics'!$C:$C,0))),"",INDEX('Policy Characteristics'!H:H,MATCH($C1147,'Policy Characteristics'!$C:$C,0)))</f>
        <v>0.01</v>
      </c>
      <c r="O1147" s="358" t="str">
        <f>IF(ISBLANK(INDEX('Policy Characteristics'!I:I,MATCH($C1147,'Policy Characteristics'!$C:$C,0))),"",INDEX('Policy Characteristics'!I:I,MATCH($C1147,'Policy Characteristics'!$C:$C,0)))</f>
        <v>% reduction in fuel use</v>
      </c>
      <c r="P1147" s="358" t="str">
        <f>IF(ISBLANK(INDEX('Policy Characteristics'!J:J,MATCH($C1147,'Policy Characteristics'!$C:$C,0))),"",INDEX('Policy Characteristics'!J:J,MATCH($C1147,'Policy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7" s="358" t="str">
        <f>IF(ISBLANK(INDEX('Policy Characteristics'!K:K,MATCH($C1147,'Policy Characteristics'!$C:$C,0))),"",INDEX('Policy Characteristics'!K:K,MATCH($C1147,'Policy Characteristics'!$C:$C,0)))</f>
        <v>architectural-design.html#rnd</v>
      </c>
      <c r="R1147" s="358" t="str">
        <f>IF(ISBLANK(INDEX('Policy Characteristics'!L:L,MATCH($C1147,'Policy Characteristics'!$C:$C,0))),"",INDEX('Policy Characteristics'!L:L,MATCH($C1147,'Policy Characteristics'!$C:$C,0)))</f>
        <v>research-and-development.html</v>
      </c>
    </row>
    <row r="1148" spans="1:18" x14ac:dyDescent="0.35">
      <c r="A1148" s="358" t="str">
        <f>IF(ISBLANK(INDEX('Policy Characteristics'!A:A,MATCH($C1148,'Policy Characteristics'!$C:$C,0))),"",INDEX('Policy Characteristics'!A:A,MATCH($C1148,'Policy Characteristics'!$C:$C,0)))</f>
        <v>Research and Development</v>
      </c>
      <c r="B1148" s="358" t="str">
        <f>IF(ISBLANK(INDEX('Policy Characteristics'!B:B,MATCH($C1148,'Policy Characteristics'!$C:$C,0))),"",INDEX('Policy Characteristics'!B:B,MATCH($C1148,'Policy Characteristics'!$C:$C,0)))</f>
        <v>Fuel Use Reduction</v>
      </c>
      <c r="C1148" s="362" t="str">
        <f t="shared" ref="C1148:C1149" si="63">C$1139</f>
        <v>RnD Electricity Fuel Use Perc Reduction</v>
      </c>
      <c r="D1148" s="9" t="s">
        <v>474</v>
      </c>
      <c r="E1148" s="55"/>
      <c r="F1148" s="9" t="s">
        <v>475</v>
      </c>
      <c r="G1148" s="53"/>
      <c r="H1148" s="54">
        <v>181</v>
      </c>
      <c r="I1148" s="53" t="s">
        <v>45</v>
      </c>
      <c r="J1148" s="360" t="str">
        <f>IF(ISBLANK(INDEX('Policy Characteristics'!D:D,MATCH($C1148,'Policy Characteristics'!$C:$C,0))),"",INDEX('Policy Characteristics'!D:D,MATCH($C1148,'Policy Characteristics'!$C:$C,0)))</f>
        <v>R&amp;D Fuel Use Reductions</v>
      </c>
      <c r="K1148" s="358" t="str">
        <f>IF(ISBLANK(INDEX('Policy Characteristics'!E:E,MATCH($C1148,'Policy Characteristics'!$C:$C,0))),"",INDEX('Policy Characteristics'!E:E,MATCH($C1148,'Policy Characteristics'!$C:$C,0)))</f>
        <v>RnD electricity fuel use reduction</v>
      </c>
      <c r="L1148" s="380">
        <f>IF(ISBLANK(INDEX('Policy Characteristics'!F:F,MATCH($C1148,'Policy Characteristics'!$C:$C,0))),"",INDEX('Policy Characteristics'!F:F,MATCH($C1148,'Policy Characteristics'!$C:$C,0)))</f>
        <v>0</v>
      </c>
      <c r="M1148" s="380">
        <f>IF(ISBLANK(INDEX('Policy Characteristics'!G:G,MATCH($C1148,'Policy Characteristics'!$C:$C,0))),"",INDEX('Policy Characteristics'!G:G,MATCH($C1148,'Policy Characteristics'!$C:$C,0)))</f>
        <v>0.4</v>
      </c>
      <c r="N1148" s="380">
        <f>IF(ISBLANK(INDEX('Policy Characteristics'!H:H,MATCH($C1148,'Policy Characteristics'!$C:$C,0))),"",INDEX('Policy Characteristics'!H:H,MATCH($C1148,'Policy Characteristics'!$C:$C,0)))</f>
        <v>0.01</v>
      </c>
      <c r="O1148" s="358" t="str">
        <f>IF(ISBLANK(INDEX('Policy Characteristics'!I:I,MATCH($C1148,'Policy Characteristics'!$C:$C,0))),"",INDEX('Policy Characteristics'!I:I,MATCH($C1148,'Policy Characteristics'!$C:$C,0)))</f>
        <v>% reduction in fuel use</v>
      </c>
      <c r="P1148" s="358" t="str">
        <f>IF(ISBLANK(INDEX('Policy Characteristics'!J:J,MATCH($C1148,'Policy Characteristics'!$C:$C,0))),"",INDEX('Policy Characteristics'!J:J,MATCH($C1148,'Policy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8" s="358" t="str">
        <f>IF(ISBLANK(INDEX('Policy Characteristics'!K:K,MATCH($C1148,'Policy Characteristics'!$C:$C,0))),"",INDEX('Policy Characteristics'!K:K,MATCH($C1148,'Policy Characteristics'!$C:$C,0)))</f>
        <v>architectural-design.html#rnd</v>
      </c>
      <c r="R1148" s="358" t="str">
        <f>IF(ISBLANK(INDEX('Policy Characteristics'!L:L,MATCH($C1148,'Policy Characteristics'!$C:$C,0))),"",INDEX('Policy Characteristics'!L:L,MATCH($C1148,'Policy Characteristics'!$C:$C,0)))</f>
        <v>research-and-development.html</v>
      </c>
    </row>
    <row r="1149" spans="1:18" x14ac:dyDescent="0.35">
      <c r="A1149" s="358" t="str">
        <f>IF(ISBLANK(INDEX('Policy Characteristics'!A:A,MATCH($C1149,'Policy Characteristics'!$C:$C,0))),"",INDEX('Policy Characteristics'!A:A,MATCH($C1149,'Policy Characteristics'!$C:$C,0)))</f>
        <v>Research and Development</v>
      </c>
      <c r="B1149" s="358" t="str">
        <f>IF(ISBLANK(INDEX('Policy Characteristics'!B:B,MATCH($C1149,'Policy Characteristics'!$C:$C,0))),"",INDEX('Policy Characteristics'!B:B,MATCH($C1149,'Policy Characteristics'!$C:$C,0)))</f>
        <v>Fuel Use Reduction</v>
      </c>
      <c r="C1149" s="362" t="str">
        <f t="shared" si="63"/>
        <v>RnD Electricity Fuel Use Perc Reduction</v>
      </c>
      <c r="D1149" s="9" t="s">
        <v>483</v>
      </c>
      <c r="E1149" s="55"/>
      <c r="F1149" s="9" t="s">
        <v>485</v>
      </c>
      <c r="G1149" s="53"/>
      <c r="H1149" s="54">
        <v>755</v>
      </c>
      <c r="I1149" s="53" t="s">
        <v>46</v>
      </c>
      <c r="J1149" s="360" t="str">
        <f>IF(ISBLANK(INDEX('Policy Characteristics'!D:D,MATCH($C1149,'Policy Characteristics'!$C:$C,0))),"",INDEX('Policy Characteristics'!D:D,MATCH($C1149,'Policy Characteristics'!$C:$C,0)))</f>
        <v>R&amp;D Fuel Use Reductions</v>
      </c>
      <c r="K1149" s="358" t="str">
        <f>IF(ISBLANK(INDEX('Policy Characteristics'!E:E,MATCH($C1149,'Policy Characteristics'!$C:$C,0))),"",INDEX('Policy Characteristics'!E:E,MATCH($C1149,'Policy Characteristics'!$C:$C,0)))</f>
        <v>RnD electricity fuel use reduction</v>
      </c>
      <c r="L1149" s="380">
        <f>IF(ISBLANK(INDEX('Policy Characteristics'!F:F,MATCH($C1149,'Policy Characteristics'!$C:$C,0))),"",INDEX('Policy Characteristics'!F:F,MATCH($C1149,'Policy Characteristics'!$C:$C,0)))</f>
        <v>0</v>
      </c>
      <c r="M1149" s="380">
        <f>IF(ISBLANK(INDEX('Policy Characteristics'!G:G,MATCH($C1149,'Policy Characteristics'!$C:$C,0))),"",INDEX('Policy Characteristics'!G:G,MATCH($C1149,'Policy Characteristics'!$C:$C,0)))</f>
        <v>0.4</v>
      </c>
      <c r="N1149" s="380">
        <f>IF(ISBLANK(INDEX('Policy Characteristics'!H:H,MATCH($C1149,'Policy Characteristics'!$C:$C,0))),"",INDEX('Policy Characteristics'!H:H,MATCH($C1149,'Policy Characteristics'!$C:$C,0)))</f>
        <v>0.01</v>
      </c>
      <c r="O1149" s="358" t="str">
        <f>IF(ISBLANK(INDEX('Policy Characteristics'!I:I,MATCH($C1149,'Policy Characteristics'!$C:$C,0))),"",INDEX('Policy Characteristics'!I:I,MATCH($C1149,'Policy Characteristics'!$C:$C,0)))</f>
        <v>% reduction in fuel use</v>
      </c>
      <c r="P1149" s="358" t="str">
        <f>IF(ISBLANK(INDEX('Policy Characteristics'!J:J,MATCH($C1149,'Policy Characteristics'!$C:$C,0))),"",INDEX('Policy Characteristics'!J:J,MATCH($C1149,'Policy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9" s="358" t="str">
        <f>IF(ISBLANK(INDEX('Policy Characteristics'!K:K,MATCH($C1149,'Policy Characteristics'!$C:$C,0))),"",INDEX('Policy Characteristics'!K:K,MATCH($C1149,'Policy Characteristics'!$C:$C,0)))</f>
        <v>architectural-design.html#rnd</v>
      </c>
      <c r="R1149" s="358" t="str">
        <f>IF(ISBLANK(INDEX('Policy Characteristics'!L:L,MATCH($C1149,'Policy Characteristics'!$C:$C,0))),"",INDEX('Policy Characteristics'!L:L,MATCH($C1149,'Policy Characteristics'!$C:$C,0)))</f>
        <v>research-and-development.html</v>
      </c>
    </row>
    <row r="1150" spans="1:18" x14ac:dyDescent="0.35">
      <c r="A1150" s="358" t="str">
        <f>IF(ISBLANK(INDEX('Policy Characteristics'!A:A,MATCH($C1150,'Policy Characteristics'!$C:$C,0))),"",INDEX('Policy Characteristics'!A:A,MATCH($C1150,'Policy Characteristics'!$C:$C,0)))</f>
        <v>Research and Development</v>
      </c>
      <c r="B1150" s="358" t="str">
        <f>IF(ISBLANK(INDEX('Policy Characteristics'!B:B,MATCH($C1150,'Policy Characteristics'!$C:$C,0))),"",INDEX('Policy Characteristics'!B:B,MATCH($C1150,'Policy Characteristics'!$C:$C,0)))</f>
        <v>Fuel Use Reduction</v>
      </c>
      <c r="C1150" s="363" t="s">
        <v>318</v>
      </c>
      <c r="D1150" s="195" t="s">
        <v>3219</v>
      </c>
      <c r="E1150" s="53"/>
      <c r="F1150" s="9" t="s">
        <v>3257</v>
      </c>
      <c r="G1150" s="53"/>
      <c r="H1150" s="54">
        <v>1487</v>
      </c>
      <c r="I1150" s="53" t="s">
        <v>45</v>
      </c>
      <c r="J1150" s="360" t="str">
        <f>IF(ISBLANK(INDEX('Policy Characteristics'!D:D,MATCH($C1150,'Policy Characteristics'!$C:$C,0))),"",INDEX('Policy Characteristics'!D:D,MATCH($C1150,'Policy Characteristics'!$C:$C,0)))</f>
        <v>R&amp;D Fuel Use Reductions</v>
      </c>
      <c r="K1150" s="358" t="str">
        <f>IF(ISBLANK(INDEX('Policy Characteristics'!E:E,MATCH($C1150,'Policy Characteristics'!$C:$C,0))),"",INDEX('Policy Characteristics'!E:E,MATCH($C1150,'Policy Characteristics'!$C:$C,0)))</f>
        <v>RnD industry fuel use reduction</v>
      </c>
      <c r="L1150" s="380">
        <f>IF(ISBLANK(INDEX('Policy Characteristics'!F:F,MATCH($C1150,'Policy Characteristics'!$C:$C,0))),"",INDEX('Policy Characteristics'!F:F,MATCH($C1150,'Policy Characteristics'!$C:$C,0)))</f>
        <v>0</v>
      </c>
      <c r="M1150" s="380">
        <f>IF(ISBLANK(INDEX('Policy Characteristics'!G:G,MATCH($C1150,'Policy Characteristics'!$C:$C,0))),"",INDEX('Policy Characteristics'!G:G,MATCH($C1150,'Policy Characteristics'!$C:$C,0)))</f>
        <v>0.4</v>
      </c>
      <c r="N1150" s="380">
        <f>IF(ISBLANK(INDEX('Policy Characteristics'!H:H,MATCH($C1150,'Policy Characteristics'!$C:$C,0))),"",INDEX('Policy Characteristics'!H:H,MATCH($C1150,'Policy Characteristics'!$C:$C,0)))</f>
        <v>0.01</v>
      </c>
      <c r="O1150" s="358" t="str">
        <f>IF(ISBLANK(INDEX('Policy Characteristics'!I:I,MATCH($C1150,'Policy Characteristics'!$C:$C,0))),"",INDEX('Policy Characteristics'!I:I,MATCH($C1150,'Policy Characteristics'!$C:$C,0)))</f>
        <v>% reduction in fuel use</v>
      </c>
      <c r="P1150" s="358" t="str">
        <f>IF(ISBLANK(INDEX('Policy Characteristics'!J:J,MATCH($C1150,'Policy Characteristics'!$C:$C,0))),"",INDEX('Policy Characteristics'!J:J,MATCH($C1150,'Policy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50" s="358" t="str">
        <f>IF(ISBLANK(INDEX('Policy Characteristics'!K:K,MATCH($C1150,'Policy Characteristics'!$C:$C,0))),"",INDEX('Policy Characteristics'!K:K,MATCH($C1150,'Policy Characteristics'!$C:$C,0)))</f>
        <v>architectural-design.html#rnd</v>
      </c>
      <c r="R1150" s="358" t="str">
        <f>IF(ISBLANK(INDEX('Policy Characteristics'!L:L,MATCH($C1150,'Policy Characteristics'!$C:$C,0))),"",INDEX('Policy Characteristics'!L:L,MATCH($C1150,'Policy Characteristics'!$C:$C,0)))</f>
        <v>research-and-development.html</v>
      </c>
    </row>
    <row r="1151" spans="1:18" x14ac:dyDescent="0.35">
      <c r="A1151" s="358" t="str">
        <f>IF(ISBLANK(INDEX('Policy Characteristics'!A:A,MATCH($C1151,'Policy Characteristics'!$C:$C,0))),"",INDEX('Policy Characteristics'!A:A,MATCH($C1151,'Policy Characteristics'!$C:$C,0)))</f>
        <v>Research and Development</v>
      </c>
      <c r="B1151" s="358" t="str">
        <f>IF(ISBLANK(INDEX('Policy Characteristics'!B:B,MATCH($C1151,'Policy Characteristics'!$C:$C,0))),"",INDEX('Policy Characteristics'!B:B,MATCH($C1151,'Policy Characteristics'!$C:$C,0)))</f>
        <v>Fuel Use Reduction</v>
      </c>
      <c r="C1151" s="362" t="str">
        <f t="shared" ref="C1151:C1174" si="64">C$1150</f>
        <v>RnD Industry Fuel Use Perc Reduction</v>
      </c>
      <c r="D1151" s="195" t="s">
        <v>3220</v>
      </c>
      <c r="E1151" s="53"/>
      <c r="F1151" s="9" t="s">
        <v>3258</v>
      </c>
      <c r="G1151" s="53"/>
      <c r="H1151" s="54">
        <v>1488</v>
      </c>
      <c r="I1151" s="53" t="s">
        <v>45</v>
      </c>
      <c r="J1151" s="360" t="str">
        <f>IF(ISBLANK(INDEX('Policy Characteristics'!D:D,MATCH($C1151,'Policy Characteristics'!$C:$C,0))),"",INDEX('Policy Characteristics'!D:D,MATCH($C1151,'Policy Characteristics'!$C:$C,0)))</f>
        <v>R&amp;D Fuel Use Reductions</v>
      </c>
      <c r="K1151" s="358" t="str">
        <f>IF(ISBLANK(INDEX('Policy Characteristics'!E:E,MATCH($C1151,'Policy Characteristics'!$C:$C,0))),"",INDEX('Policy Characteristics'!E:E,MATCH($C1151,'Policy Characteristics'!$C:$C,0)))</f>
        <v>RnD industry fuel use reduction</v>
      </c>
      <c r="L1151" s="380">
        <f>IF(ISBLANK(INDEX('Policy Characteristics'!F:F,MATCH($C1151,'Policy Characteristics'!$C:$C,0))),"",INDEX('Policy Characteristics'!F:F,MATCH($C1151,'Policy Characteristics'!$C:$C,0)))</f>
        <v>0</v>
      </c>
      <c r="M1151" s="380">
        <f>IF(ISBLANK(INDEX('Policy Characteristics'!G:G,MATCH($C1151,'Policy Characteristics'!$C:$C,0))),"",INDEX('Policy Characteristics'!G:G,MATCH($C1151,'Policy Characteristics'!$C:$C,0)))</f>
        <v>0.4</v>
      </c>
      <c r="N1151" s="380">
        <f>IF(ISBLANK(INDEX('Policy Characteristics'!H:H,MATCH($C1151,'Policy Characteristics'!$C:$C,0))),"",INDEX('Policy Characteristics'!H:H,MATCH($C1151,'Policy Characteristics'!$C:$C,0)))</f>
        <v>0.01</v>
      </c>
      <c r="O1151" s="358" t="str">
        <f>IF(ISBLANK(INDEX('Policy Characteristics'!I:I,MATCH($C1151,'Policy Characteristics'!$C:$C,0))),"",INDEX('Policy Characteristics'!I:I,MATCH($C1151,'Policy Characteristics'!$C:$C,0)))</f>
        <v>% reduction in fuel use</v>
      </c>
      <c r="P1151" s="358" t="str">
        <f>IF(ISBLANK(INDEX('Policy Characteristics'!J:J,MATCH($C1151,'Policy Characteristics'!$C:$C,0))),"",INDEX('Policy Characteristics'!J:J,MATCH($C1151,'Policy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51" s="358" t="str">
        <f>IF(ISBLANK(INDEX('Policy Characteristics'!K:K,MATCH($C1151,'Policy Characteristics'!$C:$C,0))),"",INDEX('Policy Characteristics'!K:K,MATCH($C1151,'Policy Characteristics'!$C:$C,0)))</f>
        <v>architectural-design.html#rnd</v>
      </c>
      <c r="R1151" s="358" t="str">
        <f>IF(ISBLANK(INDEX('Policy Characteristics'!L:L,MATCH($C1151,'Policy Characteristics'!$C:$C,0))),"",INDEX('Policy Characteristics'!L:L,MATCH($C1151,'Policy Characteristics'!$C:$C,0)))</f>
        <v>research-and-development.html</v>
      </c>
    </row>
    <row r="1152" spans="1:18" x14ac:dyDescent="0.35">
      <c r="A1152" s="358" t="str">
        <f>IF(ISBLANK(INDEX('Policy Characteristics'!A:A,MATCH($C1152,'Policy Characteristics'!$C:$C,0))),"",INDEX('Policy Characteristics'!A:A,MATCH($C1152,'Policy Characteristics'!$C:$C,0)))</f>
        <v>Research and Development</v>
      </c>
      <c r="B1152" s="358" t="str">
        <f>IF(ISBLANK(INDEX('Policy Characteristics'!B:B,MATCH($C1152,'Policy Characteristics'!$C:$C,0))),"",INDEX('Policy Characteristics'!B:B,MATCH($C1152,'Policy Characteristics'!$C:$C,0)))</f>
        <v>Fuel Use Reduction</v>
      </c>
      <c r="C1152" s="362" t="str">
        <f t="shared" si="64"/>
        <v>RnD Industry Fuel Use Perc Reduction</v>
      </c>
      <c r="D1152" s="195" t="s">
        <v>3221</v>
      </c>
      <c r="E1152" s="53"/>
      <c r="F1152" s="9" t="s">
        <v>3259</v>
      </c>
      <c r="G1152" s="53"/>
      <c r="H1152" s="54">
        <v>1489</v>
      </c>
      <c r="I1152" s="53" t="s">
        <v>45</v>
      </c>
      <c r="J1152" s="360" t="str">
        <f>IF(ISBLANK(INDEX('Policy Characteristics'!D:D,MATCH($C1152,'Policy Characteristics'!$C:$C,0))),"",INDEX('Policy Characteristics'!D:D,MATCH($C1152,'Policy Characteristics'!$C:$C,0)))</f>
        <v>R&amp;D Fuel Use Reductions</v>
      </c>
      <c r="K1152" s="358" t="str">
        <f>IF(ISBLANK(INDEX('Policy Characteristics'!E:E,MATCH($C1152,'Policy Characteristics'!$C:$C,0))),"",INDEX('Policy Characteristics'!E:E,MATCH($C1152,'Policy Characteristics'!$C:$C,0)))</f>
        <v>RnD industry fuel use reduction</v>
      </c>
      <c r="L1152" s="380">
        <f>IF(ISBLANK(INDEX('Policy Characteristics'!F:F,MATCH($C1152,'Policy Characteristics'!$C:$C,0))),"",INDEX('Policy Characteristics'!F:F,MATCH($C1152,'Policy Characteristics'!$C:$C,0)))</f>
        <v>0</v>
      </c>
      <c r="M1152" s="380">
        <f>IF(ISBLANK(INDEX('Policy Characteristics'!G:G,MATCH($C1152,'Policy Characteristics'!$C:$C,0))),"",INDEX('Policy Characteristics'!G:G,MATCH($C1152,'Policy Characteristics'!$C:$C,0)))</f>
        <v>0.4</v>
      </c>
      <c r="N1152" s="380">
        <f>IF(ISBLANK(INDEX('Policy Characteristics'!H:H,MATCH($C1152,'Policy Characteristics'!$C:$C,0))),"",INDEX('Policy Characteristics'!H:H,MATCH($C1152,'Policy Characteristics'!$C:$C,0)))</f>
        <v>0.01</v>
      </c>
      <c r="O1152" s="358" t="str">
        <f>IF(ISBLANK(INDEX('Policy Characteristics'!I:I,MATCH($C1152,'Policy Characteristics'!$C:$C,0))),"",INDEX('Policy Characteristics'!I:I,MATCH($C1152,'Policy Characteristics'!$C:$C,0)))</f>
        <v>% reduction in fuel use</v>
      </c>
      <c r="P1152" s="358" t="str">
        <f>IF(ISBLANK(INDEX('Policy Characteristics'!J:J,MATCH($C1152,'Policy Characteristics'!$C:$C,0))),"",INDEX('Policy Characteristics'!J:J,MATCH($C1152,'Policy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52" s="358" t="str">
        <f>IF(ISBLANK(INDEX('Policy Characteristics'!K:K,MATCH($C1152,'Policy Characteristics'!$C:$C,0))),"",INDEX('Policy Characteristics'!K:K,MATCH($C1152,'Policy Characteristics'!$C:$C,0)))</f>
        <v>architectural-design.html#rnd</v>
      </c>
      <c r="R1152" s="358" t="str">
        <f>IF(ISBLANK(INDEX('Policy Characteristics'!L:L,MATCH($C1152,'Policy Characteristics'!$C:$C,0))),"",INDEX('Policy Characteristics'!L:L,MATCH($C1152,'Policy Characteristics'!$C:$C,0)))</f>
        <v>research-and-development.html</v>
      </c>
    </row>
    <row r="1153" spans="1:18" x14ac:dyDescent="0.35">
      <c r="A1153" s="358" t="str">
        <f>IF(ISBLANK(INDEX('Policy Characteristics'!A:A,MATCH($C1153,'Policy Characteristics'!$C:$C,0))),"",INDEX('Policy Characteristics'!A:A,MATCH($C1153,'Policy Characteristics'!$C:$C,0)))</f>
        <v>Research and Development</v>
      </c>
      <c r="B1153" s="358" t="str">
        <f>IF(ISBLANK(INDEX('Policy Characteristics'!B:B,MATCH($C1153,'Policy Characteristics'!$C:$C,0))),"",INDEX('Policy Characteristics'!B:B,MATCH($C1153,'Policy Characteristics'!$C:$C,0)))</f>
        <v>Fuel Use Reduction</v>
      </c>
      <c r="C1153" s="362" t="str">
        <f t="shared" si="64"/>
        <v>RnD Industry Fuel Use Perc Reduction</v>
      </c>
      <c r="D1153" s="195" t="s">
        <v>3222</v>
      </c>
      <c r="E1153" s="53"/>
      <c r="F1153" s="9" t="s">
        <v>3260</v>
      </c>
      <c r="G1153" s="53"/>
      <c r="H1153" s="54">
        <v>1490</v>
      </c>
      <c r="I1153" s="53" t="s">
        <v>45</v>
      </c>
      <c r="J1153" s="360" t="str">
        <f>IF(ISBLANK(INDEX('Policy Characteristics'!D:D,MATCH($C1153,'Policy Characteristics'!$C:$C,0))),"",INDEX('Policy Characteristics'!D:D,MATCH($C1153,'Policy Characteristics'!$C:$C,0)))</f>
        <v>R&amp;D Fuel Use Reductions</v>
      </c>
      <c r="K1153" s="358" t="str">
        <f>IF(ISBLANK(INDEX('Policy Characteristics'!E:E,MATCH($C1153,'Policy Characteristics'!$C:$C,0))),"",INDEX('Policy Characteristics'!E:E,MATCH($C1153,'Policy Characteristics'!$C:$C,0)))</f>
        <v>RnD industry fuel use reduction</v>
      </c>
      <c r="L1153" s="380">
        <f>IF(ISBLANK(INDEX('Policy Characteristics'!F:F,MATCH($C1153,'Policy Characteristics'!$C:$C,0))),"",INDEX('Policy Characteristics'!F:F,MATCH($C1153,'Policy Characteristics'!$C:$C,0)))</f>
        <v>0</v>
      </c>
      <c r="M1153" s="380">
        <f>IF(ISBLANK(INDEX('Policy Characteristics'!G:G,MATCH($C1153,'Policy Characteristics'!$C:$C,0))),"",INDEX('Policy Characteristics'!G:G,MATCH($C1153,'Policy Characteristics'!$C:$C,0)))</f>
        <v>0.4</v>
      </c>
      <c r="N1153" s="380">
        <f>IF(ISBLANK(INDEX('Policy Characteristics'!H:H,MATCH($C1153,'Policy Characteristics'!$C:$C,0))),"",INDEX('Policy Characteristics'!H:H,MATCH($C1153,'Policy Characteristics'!$C:$C,0)))</f>
        <v>0.01</v>
      </c>
      <c r="O1153" s="358" t="str">
        <f>IF(ISBLANK(INDEX('Policy Characteristics'!I:I,MATCH($C1153,'Policy Characteristics'!$C:$C,0))),"",INDEX('Policy Characteristics'!I:I,MATCH($C1153,'Policy Characteristics'!$C:$C,0)))</f>
        <v>% reduction in fuel use</v>
      </c>
      <c r="P1153" s="358" t="str">
        <f>IF(ISBLANK(INDEX('Policy Characteristics'!J:J,MATCH($C1153,'Policy Characteristics'!$C:$C,0))),"",INDEX('Policy Characteristics'!J:J,MATCH($C1153,'Policy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53" s="358" t="str">
        <f>IF(ISBLANK(INDEX('Policy Characteristics'!K:K,MATCH($C1153,'Policy Characteristics'!$C:$C,0))),"",INDEX('Policy Characteristics'!K:K,MATCH($C1153,'Policy Characteristics'!$C:$C,0)))</f>
        <v>architectural-design.html#rnd</v>
      </c>
      <c r="R1153" s="358" t="str">
        <f>IF(ISBLANK(INDEX('Policy Characteristics'!L:L,MATCH($C1153,'Policy Characteristics'!$C:$C,0))),"",INDEX('Policy Characteristics'!L:L,MATCH($C1153,'Policy Characteristics'!$C:$C,0)))</f>
        <v>research-and-development.html</v>
      </c>
    </row>
    <row r="1154" spans="1:18" x14ac:dyDescent="0.35">
      <c r="A1154" s="358" t="str">
        <f>IF(ISBLANK(INDEX('Policy Characteristics'!A:A,MATCH($C1154,'Policy Characteristics'!$C:$C,0))),"",INDEX('Policy Characteristics'!A:A,MATCH($C1154,'Policy Characteristics'!$C:$C,0)))</f>
        <v>Research and Development</v>
      </c>
      <c r="B1154" s="358" t="str">
        <f>IF(ISBLANK(INDEX('Policy Characteristics'!B:B,MATCH($C1154,'Policy Characteristics'!$C:$C,0))),"",INDEX('Policy Characteristics'!B:B,MATCH($C1154,'Policy Characteristics'!$C:$C,0)))</f>
        <v>Fuel Use Reduction</v>
      </c>
      <c r="C1154" s="362" t="str">
        <f t="shared" si="64"/>
        <v>RnD Industry Fuel Use Perc Reduction</v>
      </c>
      <c r="D1154" s="195" t="s">
        <v>3223</v>
      </c>
      <c r="E1154" s="53"/>
      <c r="F1154" s="9" t="s">
        <v>3261</v>
      </c>
      <c r="G1154" s="53"/>
      <c r="H1154" s="54">
        <v>1491</v>
      </c>
      <c r="I1154" s="53" t="s">
        <v>45</v>
      </c>
      <c r="J1154" s="360" t="str">
        <f>IF(ISBLANK(INDEX('Policy Characteristics'!D:D,MATCH($C1154,'Policy Characteristics'!$C:$C,0))),"",INDEX('Policy Characteristics'!D:D,MATCH($C1154,'Policy Characteristics'!$C:$C,0)))</f>
        <v>R&amp;D Fuel Use Reductions</v>
      </c>
      <c r="K1154" s="358" t="str">
        <f>IF(ISBLANK(INDEX('Policy Characteristics'!E:E,MATCH($C1154,'Policy Characteristics'!$C:$C,0))),"",INDEX('Policy Characteristics'!E:E,MATCH($C1154,'Policy Characteristics'!$C:$C,0)))</f>
        <v>RnD industry fuel use reduction</v>
      </c>
      <c r="L1154" s="380">
        <f>IF(ISBLANK(INDEX('Policy Characteristics'!F:F,MATCH($C1154,'Policy Characteristics'!$C:$C,0))),"",INDEX('Policy Characteristics'!F:F,MATCH($C1154,'Policy Characteristics'!$C:$C,0)))</f>
        <v>0</v>
      </c>
      <c r="M1154" s="380">
        <f>IF(ISBLANK(INDEX('Policy Characteristics'!G:G,MATCH($C1154,'Policy Characteristics'!$C:$C,0))),"",INDEX('Policy Characteristics'!G:G,MATCH($C1154,'Policy Characteristics'!$C:$C,0)))</f>
        <v>0.4</v>
      </c>
      <c r="N1154" s="380">
        <f>IF(ISBLANK(INDEX('Policy Characteristics'!H:H,MATCH($C1154,'Policy Characteristics'!$C:$C,0))),"",INDEX('Policy Characteristics'!H:H,MATCH($C1154,'Policy Characteristics'!$C:$C,0)))</f>
        <v>0.01</v>
      </c>
      <c r="O1154" s="358" t="str">
        <f>IF(ISBLANK(INDEX('Policy Characteristics'!I:I,MATCH($C1154,'Policy Characteristics'!$C:$C,0))),"",INDEX('Policy Characteristics'!I:I,MATCH($C1154,'Policy Characteristics'!$C:$C,0)))</f>
        <v>% reduction in fuel use</v>
      </c>
      <c r="P1154" s="358" t="str">
        <f>IF(ISBLANK(INDEX('Policy Characteristics'!J:J,MATCH($C1154,'Policy Characteristics'!$C:$C,0))),"",INDEX('Policy Characteristics'!J:J,MATCH($C1154,'Policy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54" s="358" t="str">
        <f>IF(ISBLANK(INDEX('Policy Characteristics'!K:K,MATCH($C1154,'Policy Characteristics'!$C:$C,0))),"",INDEX('Policy Characteristics'!K:K,MATCH($C1154,'Policy Characteristics'!$C:$C,0)))</f>
        <v>architectural-design.html#rnd</v>
      </c>
      <c r="R1154" s="358" t="str">
        <f>IF(ISBLANK(INDEX('Policy Characteristics'!L:L,MATCH($C1154,'Policy Characteristics'!$C:$C,0))),"",INDEX('Policy Characteristics'!L:L,MATCH($C1154,'Policy Characteristics'!$C:$C,0)))</f>
        <v>research-and-development.html</v>
      </c>
    </row>
    <row r="1155" spans="1:18" x14ac:dyDescent="0.35">
      <c r="A1155" s="358" t="str">
        <f>IF(ISBLANK(INDEX('Policy Characteristics'!A:A,MATCH($C1155,'Policy Characteristics'!$C:$C,0))),"",INDEX('Policy Characteristics'!A:A,MATCH($C1155,'Policy Characteristics'!$C:$C,0)))</f>
        <v>Research and Development</v>
      </c>
      <c r="B1155" s="358" t="str">
        <f>IF(ISBLANK(INDEX('Policy Characteristics'!B:B,MATCH($C1155,'Policy Characteristics'!$C:$C,0))),"",INDEX('Policy Characteristics'!B:B,MATCH($C1155,'Policy Characteristics'!$C:$C,0)))</f>
        <v>Fuel Use Reduction</v>
      </c>
      <c r="C1155" s="362" t="str">
        <f t="shared" si="64"/>
        <v>RnD Industry Fuel Use Perc Reduction</v>
      </c>
      <c r="D1155" s="195" t="s">
        <v>3224</v>
      </c>
      <c r="E1155" s="53"/>
      <c r="F1155" s="9" t="s">
        <v>3262</v>
      </c>
      <c r="G1155" s="53"/>
      <c r="H1155" s="54">
        <v>1492</v>
      </c>
      <c r="I1155" s="53" t="s">
        <v>45</v>
      </c>
      <c r="J1155" s="360" t="str">
        <f>IF(ISBLANK(INDEX('Policy Characteristics'!D:D,MATCH($C1155,'Policy Characteristics'!$C:$C,0))),"",INDEX('Policy Characteristics'!D:D,MATCH($C1155,'Policy Characteristics'!$C:$C,0)))</f>
        <v>R&amp;D Fuel Use Reductions</v>
      </c>
      <c r="K1155" s="358" t="str">
        <f>IF(ISBLANK(INDEX('Policy Characteristics'!E:E,MATCH($C1155,'Policy Characteristics'!$C:$C,0))),"",INDEX('Policy Characteristics'!E:E,MATCH($C1155,'Policy Characteristics'!$C:$C,0)))</f>
        <v>RnD industry fuel use reduction</v>
      </c>
      <c r="L1155" s="380">
        <f>IF(ISBLANK(INDEX('Policy Characteristics'!F:F,MATCH($C1155,'Policy Characteristics'!$C:$C,0))),"",INDEX('Policy Characteristics'!F:F,MATCH($C1155,'Policy Characteristics'!$C:$C,0)))</f>
        <v>0</v>
      </c>
      <c r="M1155" s="380">
        <f>IF(ISBLANK(INDEX('Policy Characteristics'!G:G,MATCH($C1155,'Policy Characteristics'!$C:$C,0))),"",INDEX('Policy Characteristics'!G:G,MATCH($C1155,'Policy Characteristics'!$C:$C,0)))</f>
        <v>0.4</v>
      </c>
      <c r="N1155" s="380">
        <f>IF(ISBLANK(INDEX('Policy Characteristics'!H:H,MATCH($C1155,'Policy Characteristics'!$C:$C,0))),"",INDEX('Policy Characteristics'!H:H,MATCH($C1155,'Policy Characteristics'!$C:$C,0)))</f>
        <v>0.01</v>
      </c>
      <c r="O1155" s="358" t="str">
        <f>IF(ISBLANK(INDEX('Policy Characteristics'!I:I,MATCH($C1155,'Policy Characteristics'!$C:$C,0))),"",INDEX('Policy Characteristics'!I:I,MATCH($C1155,'Policy Characteristics'!$C:$C,0)))</f>
        <v>% reduction in fuel use</v>
      </c>
      <c r="P1155" s="358" t="str">
        <f>IF(ISBLANK(INDEX('Policy Characteristics'!J:J,MATCH($C1155,'Policy Characteristics'!$C:$C,0))),"",INDEX('Policy Characteristics'!J:J,MATCH($C1155,'Policy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55" s="358" t="str">
        <f>IF(ISBLANK(INDEX('Policy Characteristics'!K:K,MATCH($C1155,'Policy Characteristics'!$C:$C,0))),"",INDEX('Policy Characteristics'!K:K,MATCH($C1155,'Policy Characteristics'!$C:$C,0)))</f>
        <v>architectural-design.html#rnd</v>
      </c>
      <c r="R1155" s="358" t="str">
        <f>IF(ISBLANK(INDEX('Policy Characteristics'!L:L,MATCH($C1155,'Policy Characteristics'!$C:$C,0))),"",INDEX('Policy Characteristics'!L:L,MATCH($C1155,'Policy Characteristics'!$C:$C,0)))</f>
        <v>research-and-development.html</v>
      </c>
    </row>
    <row r="1156" spans="1:18" x14ac:dyDescent="0.35">
      <c r="A1156" s="358" t="str">
        <f>IF(ISBLANK(INDEX('Policy Characteristics'!A:A,MATCH($C1156,'Policy Characteristics'!$C:$C,0))),"",INDEX('Policy Characteristics'!A:A,MATCH($C1156,'Policy Characteristics'!$C:$C,0)))</f>
        <v>Research and Development</v>
      </c>
      <c r="B1156" s="358" t="str">
        <f>IF(ISBLANK(INDEX('Policy Characteristics'!B:B,MATCH($C1156,'Policy Characteristics'!$C:$C,0))),"",INDEX('Policy Characteristics'!B:B,MATCH($C1156,'Policy Characteristics'!$C:$C,0)))</f>
        <v>Fuel Use Reduction</v>
      </c>
      <c r="C1156" s="362" t="str">
        <f t="shared" si="64"/>
        <v>RnD Industry Fuel Use Perc Reduction</v>
      </c>
      <c r="D1156" s="195" t="s">
        <v>3225</v>
      </c>
      <c r="E1156" s="53"/>
      <c r="F1156" s="9" t="s">
        <v>3263</v>
      </c>
      <c r="G1156" s="53"/>
      <c r="H1156" s="54">
        <v>1493</v>
      </c>
      <c r="I1156" s="53" t="s">
        <v>45</v>
      </c>
      <c r="J1156" s="360" t="str">
        <f>IF(ISBLANK(INDEX('Policy Characteristics'!D:D,MATCH($C1156,'Policy Characteristics'!$C:$C,0))),"",INDEX('Policy Characteristics'!D:D,MATCH($C1156,'Policy Characteristics'!$C:$C,0)))</f>
        <v>R&amp;D Fuel Use Reductions</v>
      </c>
      <c r="K1156" s="358" t="str">
        <f>IF(ISBLANK(INDEX('Policy Characteristics'!E:E,MATCH($C1156,'Policy Characteristics'!$C:$C,0))),"",INDEX('Policy Characteristics'!E:E,MATCH($C1156,'Policy Characteristics'!$C:$C,0)))</f>
        <v>RnD industry fuel use reduction</v>
      </c>
      <c r="L1156" s="380">
        <f>IF(ISBLANK(INDEX('Policy Characteristics'!F:F,MATCH($C1156,'Policy Characteristics'!$C:$C,0))),"",INDEX('Policy Characteristics'!F:F,MATCH($C1156,'Policy Characteristics'!$C:$C,0)))</f>
        <v>0</v>
      </c>
      <c r="M1156" s="380">
        <f>IF(ISBLANK(INDEX('Policy Characteristics'!G:G,MATCH($C1156,'Policy Characteristics'!$C:$C,0))),"",INDEX('Policy Characteristics'!G:G,MATCH($C1156,'Policy Characteristics'!$C:$C,0)))</f>
        <v>0.4</v>
      </c>
      <c r="N1156" s="380">
        <f>IF(ISBLANK(INDEX('Policy Characteristics'!H:H,MATCH($C1156,'Policy Characteristics'!$C:$C,0))),"",INDEX('Policy Characteristics'!H:H,MATCH($C1156,'Policy Characteristics'!$C:$C,0)))</f>
        <v>0.01</v>
      </c>
      <c r="O1156" s="358" t="str">
        <f>IF(ISBLANK(INDEX('Policy Characteristics'!I:I,MATCH($C1156,'Policy Characteristics'!$C:$C,0))),"",INDEX('Policy Characteristics'!I:I,MATCH($C1156,'Policy Characteristics'!$C:$C,0)))</f>
        <v>% reduction in fuel use</v>
      </c>
      <c r="P1156" s="358" t="str">
        <f>IF(ISBLANK(INDEX('Policy Characteristics'!J:J,MATCH($C1156,'Policy Characteristics'!$C:$C,0))),"",INDEX('Policy Characteristics'!J:J,MATCH($C1156,'Policy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56" s="358" t="str">
        <f>IF(ISBLANK(INDEX('Policy Characteristics'!K:K,MATCH($C1156,'Policy Characteristics'!$C:$C,0))),"",INDEX('Policy Characteristics'!K:K,MATCH($C1156,'Policy Characteristics'!$C:$C,0)))</f>
        <v>architectural-design.html#rnd</v>
      </c>
      <c r="R1156" s="358" t="str">
        <f>IF(ISBLANK(INDEX('Policy Characteristics'!L:L,MATCH($C1156,'Policy Characteristics'!$C:$C,0))),"",INDEX('Policy Characteristics'!L:L,MATCH($C1156,'Policy Characteristics'!$C:$C,0)))</f>
        <v>research-and-development.html</v>
      </c>
    </row>
    <row r="1157" spans="1:18" x14ac:dyDescent="0.35">
      <c r="A1157" s="358" t="str">
        <f>IF(ISBLANK(INDEX('Policy Characteristics'!A:A,MATCH($C1157,'Policy Characteristics'!$C:$C,0))),"",INDEX('Policy Characteristics'!A:A,MATCH($C1157,'Policy Characteristics'!$C:$C,0)))</f>
        <v>Research and Development</v>
      </c>
      <c r="B1157" s="358" t="str">
        <f>IF(ISBLANK(INDEX('Policy Characteristics'!B:B,MATCH($C1157,'Policy Characteristics'!$C:$C,0))),"",INDEX('Policy Characteristics'!B:B,MATCH($C1157,'Policy Characteristics'!$C:$C,0)))</f>
        <v>Fuel Use Reduction</v>
      </c>
      <c r="C1157" s="362" t="str">
        <f t="shared" si="64"/>
        <v>RnD Industry Fuel Use Perc Reduction</v>
      </c>
      <c r="D1157" s="195" t="s">
        <v>3226</v>
      </c>
      <c r="E1157" s="53"/>
      <c r="F1157" s="9" t="s">
        <v>3264</v>
      </c>
      <c r="G1157" s="53"/>
      <c r="H1157" s="54">
        <v>1494</v>
      </c>
      <c r="I1157" s="53" t="s">
        <v>45</v>
      </c>
      <c r="J1157" s="360" t="str">
        <f>IF(ISBLANK(INDEX('Policy Characteristics'!D:D,MATCH($C1157,'Policy Characteristics'!$C:$C,0))),"",INDEX('Policy Characteristics'!D:D,MATCH($C1157,'Policy Characteristics'!$C:$C,0)))</f>
        <v>R&amp;D Fuel Use Reductions</v>
      </c>
      <c r="K1157" s="358" t="str">
        <f>IF(ISBLANK(INDEX('Policy Characteristics'!E:E,MATCH($C1157,'Policy Characteristics'!$C:$C,0))),"",INDEX('Policy Characteristics'!E:E,MATCH($C1157,'Policy Characteristics'!$C:$C,0)))</f>
        <v>RnD industry fuel use reduction</v>
      </c>
      <c r="L1157" s="380">
        <f>IF(ISBLANK(INDEX('Policy Characteristics'!F:F,MATCH($C1157,'Policy Characteristics'!$C:$C,0))),"",INDEX('Policy Characteristics'!F:F,MATCH($C1157,'Policy Characteristics'!$C:$C,0)))</f>
        <v>0</v>
      </c>
      <c r="M1157" s="380">
        <f>IF(ISBLANK(INDEX('Policy Characteristics'!G:G,MATCH($C1157,'Policy Characteristics'!$C:$C,0))),"",INDEX('Policy Characteristics'!G:G,MATCH($C1157,'Policy Characteristics'!$C:$C,0)))</f>
        <v>0.4</v>
      </c>
      <c r="N1157" s="380">
        <f>IF(ISBLANK(INDEX('Policy Characteristics'!H:H,MATCH($C1157,'Policy Characteristics'!$C:$C,0))),"",INDEX('Policy Characteristics'!H:H,MATCH($C1157,'Policy Characteristics'!$C:$C,0)))</f>
        <v>0.01</v>
      </c>
      <c r="O1157" s="358" t="str">
        <f>IF(ISBLANK(INDEX('Policy Characteristics'!I:I,MATCH($C1157,'Policy Characteristics'!$C:$C,0))),"",INDEX('Policy Characteristics'!I:I,MATCH($C1157,'Policy Characteristics'!$C:$C,0)))</f>
        <v>% reduction in fuel use</v>
      </c>
      <c r="P1157" s="358" t="str">
        <f>IF(ISBLANK(INDEX('Policy Characteristics'!J:J,MATCH($C1157,'Policy Characteristics'!$C:$C,0))),"",INDEX('Policy Characteristics'!J:J,MATCH($C1157,'Policy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57" s="358" t="str">
        <f>IF(ISBLANK(INDEX('Policy Characteristics'!K:K,MATCH($C1157,'Policy Characteristics'!$C:$C,0))),"",INDEX('Policy Characteristics'!K:K,MATCH($C1157,'Policy Characteristics'!$C:$C,0)))</f>
        <v>architectural-design.html#rnd</v>
      </c>
      <c r="R1157" s="358" t="str">
        <f>IF(ISBLANK(INDEX('Policy Characteristics'!L:L,MATCH($C1157,'Policy Characteristics'!$C:$C,0))),"",INDEX('Policy Characteristics'!L:L,MATCH($C1157,'Policy Characteristics'!$C:$C,0)))</f>
        <v>research-and-development.html</v>
      </c>
    </row>
    <row r="1158" spans="1:18" x14ac:dyDescent="0.35">
      <c r="A1158" s="358" t="str">
        <f>IF(ISBLANK(INDEX('Policy Characteristics'!A:A,MATCH($C1158,'Policy Characteristics'!$C:$C,0))),"",INDEX('Policy Characteristics'!A:A,MATCH($C1158,'Policy Characteristics'!$C:$C,0)))</f>
        <v>Research and Development</v>
      </c>
      <c r="B1158" s="358" t="str">
        <f>IF(ISBLANK(INDEX('Policy Characteristics'!B:B,MATCH($C1158,'Policy Characteristics'!$C:$C,0))),"",INDEX('Policy Characteristics'!B:B,MATCH($C1158,'Policy Characteristics'!$C:$C,0)))</f>
        <v>Fuel Use Reduction</v>
      </c>
      <c r="C1158" s="362" t="str">
        <f t="shared" si="64"/>
        <v>RnD Industry Fuel Use Perc Reduction</v>
      </c>
      <c r="D1158" s="195" t="s">
        <v>3227</v>
      </c>
      <c r="E1158" s="53"/>
      <c r="F1158" s="9" t="s">
        <v>3265</v>
      </c>
      <c r="G1158" s="53"/>
      <c r="H1158" s="54">
        <v>1495</v>
      </c>
      <c r="I1158" s="53" t="s">
        <v>45</v>
      </c>
      <c r="J1158" s="360" t="str">
        <f>IF(ISBLANK(INDEX('Policy Characteristics'!D:D,MATCH($C1158,'Policy Characteristics'!$C:$C,0))),"",INDEX('Policy Characteristics'!D:D,MATCH($C1158,'Policy Characteristics'!$C:$C,0)))</f>
        <v>R&amp;D Fuel Use Reductions</v>
      </c>
      <c r="K1158" s="358" t="str">
        <f>IF(ISBLANK(INDEX('Policy Characteristics'!E:E,MATCH($C1158,'Policy Characteristics'!$C:$C,0))),"",INDEX('Policy Characteristics'!E:E,MATCH($C1158,'Policy Characteristics'!$C:$C,0)))</f>
        <v>RnD industry fuel use reduction</v>
      </c>
      <c r="L1158" s="380">
        <f>IF(ISBLANK(INDEX('Policy Characteristics'!F:F,MATCH($C1158,'Policy Characteristics'!$C:$C,0))),"",INDEX('Policy Characteristics'!F:F,MATCH($C1158,'Policy Characteristics'!$C:$C,0)))</f>
        <v>0</v>
      </c>
      <c r="M1158" s="380">
        <f>IF(ISBLANK(INDEX('Policy Characteristics'!G:G,MATCH($C1158,'Policy Characteristics'!$C:$C,0))),"",INDEX('Policy Characteristics'!G:G,MATCH($C1158,'Policy Characteristics'!$C:$C,0)))</f>
        <v>0.4</v>
      </c>
      <c r="N1158" s="380">
        <f>IF(ISBLANK(INDEX('Policy Characteristics'!H:H,MATCH($C1158,'Policy Characteristics'!$C:$C,0))),"",INDEX('Policy Characteristics'!H:H,MATCH($C1158,'Policy Characteristics'!$C:$C,0)))</f>
        <v>0.01</v>
      </c>
      <c r="O1158" s="358" t="str">
        <f>IF(ISBLANK(INDEX('Policy Characteristics'!I:I,MATCH($C1158,'Policy Characteristics'!$C:$C,0))),"",INDEX('Policy Characteristics'!I:I,MATCH($C1158,'Policy Characteristics'!$C:$C,0)))</f>
        <v>% reduction in fuel use</v>
      </c>
      <c r="P1158" s="358" t="str">
        <f>IF(ISBLANK(INDEX('Policy Characteristics'!J:J,MATCH($C1158,'Policy Characteristics'!$C:$C,0))),"",INDEX('Policy Characteristics'!J:J,MATCH($C1158,'Policy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58" s="358" t="str">
        <f>IF(ISBLANK(INDEX('Policy Characteristics'!K:K,MATCH($C1158,'Policy Characteristics'!$C:$C,0))),"",INDEX('Policy Characteristics'!K:K,MATCH($C1158,'Policy Characteristics'!$C:$C,0)))</f>
        <v>architectural-design.html#rnd</v>
      </c>
      <c r="R1158" s="358" t="str">
        <f>IF(ISBLANK(INDEX('Policy Characteristics'!L:L,MATCH($C1158,'Policy Characteristics'!$C:$C,0))),"",INDEX('Policy Characteristics'!L:L,MATCH($C1158,'Policy Characteristics'!$C:$C,0)))</f>
        <v>research-and-development.html</v>
      </c>
    </row>
    <row r="1159" spans="1:18" x14ac:dyDescent="0.35">
      <c r="A1159" s="358" t="str">
        <f>IF(ISBLANK(INDEX('Policy Characteristics'!A:A,MATCH($C1159,'Policy Characteristics'!$C:$C,0))),"",INDEX('Policy Characteristics'!A:A,MATCH($C1159,'Policy Characteristics'!$C:$C,0)))</f>
        <v>Research and Development</v>
      </c>
      <c r="B1159" s="358" t="str">
        <f>IF(ISBLANK(INDEX('Policy Characteristics'!B:B,MATCH($C1159,'Policy Characteristics'!$C:$C,0))),"",INDEX('Policy Characteristics'!B:B,MATCH($C1159,'Policy Characteristics'!$C:$C,0)))</f>
        <v>Fuel Use Reduction</v>
      </c>
      <c r="C1159" s="362" t="str">
        <f t="shared" si="64"/>
        <v>RnD Industry Fuel Use Perc Reduction</v>
      </c>
      <c r="D1159" s="195" t="s">
        <v>3228</v>
      </c>
      <c r="E1159" s="53"/>
      <c r="F1159" s="9" t="s">
        <v>353</v>
      </c>
      <c r="G1159" s="53"/>
      <c r="H1159" s="54">
        <v>1496</v>
      </c>
      <c r="I1159" s="53" t="s">
        <v>45</v>
      </c>
      <c r="J1159" s="360" t="str">
        <f>IF(ISBLANK(INDEX('Policy Characteristics'!D:D,MATCH($C1159,'Policy Characteristics'!$C:$C,0))),"",INDEX('Policy Characteristics'!D:D,MATCH($C1159,'Policy Characteristics'!$C:$C,0)))</f>
        <v>R&amp;D Fuel Use Reductions</v>
      </c>
      <c r="K1159" s="358" t="str">
        <f>IF(ISBLANK(INDEX('Policy Characteristics'!E:E,MATCH($C1159,'Policy Characteristics'!$C:$C,0))),"",INDEX('Policy Characteristics'!E:E,MATCH($C1159,'Policy Characteristics'!$C:$C,0)))</f>
        <v>RnD industry fuel use reduction</v>
      </c>
      <c r="L1159" s="380">
        <f>IF(ISBLANK(INDEX('Policy Characteristics'!F:F,MATCH($C1159,'Policy Characteristics'!$C:$C,0))),"",INDEX('Policy Characteristics'!F:F,MATCH($C1159,'Policy Characteristics'!$C:$C,0)))</f>
        <v>0</v>
      </c>
      <c r="M1159" s="380">
        <f>IF(ISBLANK(INDEX('Policy Characteristics'!G:G,MATCH($C1159,'Policy Characteristics'!$C:$C,0))),"",INDEX('Policy Characteristics'!G:G,MATCH($C1159,'Policy Characteristics'!$C:$C,0)))</f>
        <v>0.4</v>
      </c>
      <c r="N1159" s="380">
        <f>IF(ISBLANK(INDEX('Policy Characteristics'!H:H,MATCH($C1159,'Policy Characteristics'!$C:$C,0))),"",INDEX('Policy Characteristics'!H:H,MATCH($C1159,'Policy Characteristics'!$C:$C,0)))</f>
        <v>0.01</v>
      </c>
      <c r="O1159" s="358" t="str">
        <f>IF(ISBLANK(INDEX('Policy Characteristics'!I:I,MATCH($C1159,'Policy Characteristics'!$C:$C,0))),"",INDEX('Policy Characteristics'!I:I,MATCH($C1159,'Policy Characteristics'!$C:$C,0)))</f>
        <v>% reduction in fuel use</v>
      </c>
      <c r="P1159" s="358" t="str">
        <f>IF(ISBLANK(INDEX('Policy Characteristics'!J:J,MATCH($C1159,'Policy Characteristics'!$C:$C,0))),"",INDEX('Policy Characteristics'!J:J,MATCH($C1159,'Policy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59" s="358" t="str">
        <f>IF(ISBLANK(INDEX('Policy Characteristics'!K:K,MATCH($C1159,'Policy Characteristics'!$C:$C,0))),"",INDEX('Policy Characteristics'!K:K,MATCH($C1159,'Policy Characteristics'!$C:$C,0)))</f>
        <v>architectural-design.html#rnd</v>
      </c>
      <c r="R1159" s="358" t="str">
        <f>IF(ISBLANK(INDEX('Policy Characteristics'!L:L,MATCH($C1159,'Policy Characteristics'!$C:$C,0))),"",INDEX('Policy Characteristics'!L:L,MATCH($C1159,'Policy Characteristics'!$C:$C,0)))</f>
        <v>research-and-development.html</v>
      </c>
    </row>
    <row r="1160" spans="1:18" x14ac:dyDescent="0.35">
      <c r="A1160" s="358" t="str">
        <f>IF(ISBLANK(INDEX('Policy Characteristics'!A:A,MATCH($C1160,'Policy Characteristics'!$C:$C,0))),"",INDEX('Policy Characteristics'!A:A,MATCH($C1160,'Policy Characteristics'!$C:$C,0)))</f>
        <v>Research and Development</v>
      </c>
      <c r="B1160" s="358" t="str">
        <f>IF(ISBLANK(INDEX('Policy Characteristics'!B:B,MATCH($C1160,'Policy Characteristics'!$C:$C,0))),"",INDEX('Policy Characteristics'!B:B,MATCH($C1160,'Policy Characteristics'!$C:$C,0)))</f>
        <v>Fuel Use Reduction</v>
      </c>
      <c r="C1160" s="362" t="str">
        <f t="shared" si="64"/>
        <v>RnD Industry Fuel Use Perc Reduction</v>
      </c>
      <c r="D1160" s="195" t="s">
        <v>3229</v>
      </c>
      <c r="E1160" s="53"/>
      <c r="F1160" s="9" t="s">
        <v>3266</v>
      </c>
      <c r="G1160" s="53"/>
      <c r="H1160" s="54">
        <v>1497</v>
      </c>
      <c r="I1160" s="53" t="s">
        <v>45</v>
      </c>
      <c r="J1160" s="360" t="str">
        <f>IF(ISBLANK(INDEX('Policy Characteristics'!D:D,MATCH($C1160,'Policy Characteristics'!$C:$C,0))),"",INDEX('Policy Characteristics'!D:D,MATCH($C1160,'Policy Characteristics'!$C:$C,0)))</f>
        <v>R&amp;D Fuel Use Reductions</v>
      </c>
      <c r="K1160" s="358" t="str">
        <f>IF(ISBLANK(INDEX('Policy Characteristics'!E:E,MATCH($C1160,'Policy Characteristics'!$C:$C,0))),"",INDEX('Policy Characteristics'!E:E,MATCH($C1160,'Policy Characteristics'!$C:$C,0)))</f>
        <v>RnD industry fuel use reduction</v>
      </c>
      <c r="L1160" s="380">
        <f>IF(ISBLANK(INDEX('Policy Characteristics'!F:F,MATCH($C1160,'Policy Characteristics'!$C:$C,0))),"",INDEX('Policy Characteristics'!F:F,MATCH($C1160,'Policy Characteristics'!$C:$C,0)))</f>
        <v>0</v>
      </c>
      <c r="M1160" s="380">
        <f>IF(ISBLANK(INDEX('Policy Characteristics'!G:G,MATCH($C1160,'Policy Characteristics'!$C:$C,0))),"",INDEX('Policy Characteristics'!G:G,MATCH($C1160,'Policy Characteristics'!$C:$C,0)))</f>
        <v>0.4</v>
      </c>
      <c r="N1160" s="380">
        <f>IF(ISBLANK(INDEX('Policy Characteristics'!H:H,MATCH($C1160,'Policy Characteristics'!$C:$C,0))),"",INDEX('Policy Characteristics'!H:H,MATCH($C1160,'Policy Characteristics'!$C:$C,0)))</f>
        <v>0.01</v>
      </c>
      <c r="O1160" s="358" t="str">
        <f>IF(ISBLANK(INDEX('Policy Characteristics'!I:I,MATCH($C1160,'Policy Characteristics'!$C:$C,0))),"",INDEX('Policy Characteristics'!I:I,MATCH($C1160,'Policy Characteristics'!$C:$C,0)))</f>
        <v>% reduction in fuel use</v>
      </c>
      <c r="P1160" s="358" t="str">
        <f>IF(ISBLANK(INDEX('Policy Characteristics'!J:J,MATCH($C1160,'Policy Characteristics'!$C:$C,0))),"",INDEX('Policy Characteristics'!J:J,MATCH($C1160,'Policy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60" s="358" t="str">
        <f>IF(ISBLANK(INDEX('Policy Characteristics'!K:K,MATCH($C1160,'Policy Characteristics'!$C:$C,0))),"",INDEX('Policy Characteristics'!K:K,MATCH($C1160,'Policy Characteristics'!$C:$C,0)))</f>
        <v>architectural-design.html#rnd</v>
      </c>
      <c r="R1160" s="358" t="str">
        <f>IF(ISBLANK(INDEX('Policy Characteristics'!L:L,MATCH($C1160,'Policy Characteristics'!$C:$C,0))),"",INDEX('Policy Characteristics'!L:L,MATCH($C1160,'Policy Characteristics'!$C:$C,0)))</f>
        <v>research-and-development.html</v>
      </c>
    </row>
    <row r="1161" spans="1:18" x14ac:dyDescent="0.35">
      <c r="A1161" s="358" t="str">
        <f>IF(ISBLANK(INDEX('Policy Characteristics'!A:A,MATCH($C1161,'Policy Characteristics'!$C:$C,0))),"",INDEX('Policy Characteristics'!A:A,MATCH($C1161,'Policy Characteristics'!$C:$C,0)))</f>
        <v>Research and Development</v>
      </c>
      <c r="B1161" s="358" t="str">
        <f>IF(ISBLANK(INDEX('Policy Characteristics'!B:B,MATCH($C1161,'Policy Characteristics'!$C:$C,0))),"",INDEX('Policy Characteristics'!B:B,MATCH($C1161,'Policy Characteristics'!$C:$C,0)))</f>
        <v>Fuel Use Reduction</v>
      </c>
      <c r="C1161" s="362" t="str">
        <f t="shared" si="64"/>
        <v>RnD Industry Fuel Use Perc Reduction</v>
      </c>
      <c r="D1161" s="195" t="s">
        <v>3230</v>
      </c>
      <c r="E1161" s="53"/>
      <c r="F1161" s="9" t="s">
        <v>3267</v>
      </c>
      <c r="G1161" s="53"/>
      <c r="H1161" s="54">
        <v>1498</v>
      </c>
      <c r="I1161" s="53" t="s">
        <v>45</v>
      </c>
      <c r="J1161" s="360" t="str">
        <f>IF(ISBLANK(INDEX('Policy Characteristics'!D:D,MATCH($C1161,'Policy Characteristics'!$C:$C,0))),"",INDEX('Policy Characteristics'!D:D,MATCH($C1161,'Policy Characteristics'!$C:$C,0)))</f>
        <v>R&amp;D Fuel Use Reductions</v>
      </c>
      <c r="K1161" s="358" t="str">
        <f>IF(ISBLANK(INDEX('Policy Characteristics'!E:E,MATCH($C1161,'Policy Characteristics'!$C:$C,0))),"",INDEX('Policy Characteristics'!E:E,MATCH($C1161,'Policy Characteristics'!$C:$C,0)))</f>
        <v>RnD industry fuel use reduction</v>
      </c>
      <c r="L1161" s="380">
        <f>IF(ISBLANK(INDEX('Policy Characteristics'!F:F,MATCH($C1161,'Policy Characteristics'!$C:$C,0))),"",INDEX('Policy Characteristics'!F:F,MATCH($C1161,'Policy Characteristics'!$C:$C,0)))</f>
        <v>0</v>
      </c>
      <c r="M1161" s="380">
        <f>IF(ISBLANK(INDEX('Policy Characteristics'!G:G,MATCH($C1161,'Policy Characteristics'!$C:$C,0))),"",INDEX('Policy Characteristics'!G:G,MATCH($C1161,'Policy Characteristics'!$C:$C,0)))</f>
        <v>0.4</v>
      </c>
      <c r="N1161" s="380">
        <f>IF(ISBLANK(INDEX('Policy Characteristics'!H:H,MATCH($C1161,'Policy Characteristics'!$C:$C,0))),"",INDEX('Policy Characteristics'!H:H,MATCH($C1161,'Policy Characteristics'!$C:$C,0)))</f>
        <v>0.01</v>
      </c>
      <c r="O1161" s="358" t="str">
        <f>IF(ISBLANK(INDEX('Policy Characteristics'!I:I,MATCH($C1161,'Policy Characteristics'!$C:$C,0))),"",INDEX('Policy Characteristics'!I:I,MATCH($C1161,'Policy Characteristics'!$C:$C,0)))</f>
        <v>% reduction in fuel use</v>
      </c>
      <c r="P1161" s="358" t="str">
        <f>IF(ISBLANK(INDEX('Policy Characteristics'!J:J,MATCH($C1161,'Policy Characteristics'!$C:$C,0))),"",INDEX('Policy Characteristics'!J:J,MATCH($C1161,'Policy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61" s="358" t="str">
        <f>IF(ISBLANK(INDEX('Policy Characteristics'!K:K,MATCH($C1161,'Policy Characteristics'!$C:$C,0))),"",INDEX('Policy Characteristics'!K:K,MATCH($C1161,'Policy Characteristics'!$C:$C,0)))</f>
        <v>architectural-design.html#rnd</v>
      </c>
      <c r="R1161" s="358" t="str">
        <f>IF(ISBLANK(INDEX('Policy Characteristics'!L:L,MATCH($C1161,'Policy Characteristics'!$C:$C,0))),"",INDEX('Policy Characteristics'!L:L,MATCH($C1161,'Policy Characteristics'!$C:$C,0)))</f>
        <v>research-and-development.html</v>
      </c>
    </row>
    <row r="1162" spans="1:18" x14ac:dyDescent="0.35">
      <c r="A1162" s="358" t="str">
        <f>IF(ISBLANK(INDEX('Policy Characteristics'!A:A,MATCH($C1162,'Policy Characteristics'!$C:$C,0))),"",INDEX('Policy Characteristics'!A:A,MATCH($C1162,'Policy Characteristics'!$C:$C,0)))</f>
        <v>Research and Development</v>
      </c>
      <c r="B1162" s="358" t="str">
        <f>IF(ISBLANK(INDEX('Policy Characteristics'!B:B,MATCH($C1162,'Policy Characteristics'!$C:$C,0))),"",INDEX('Policy Characteristics'!B:B,MATCH($C1162,'Policy Characteristics'!$C:$C,0)))</f>
        <v>Fuel Use Reduction</v>
      </c>
      <c r="C1162" s="362" t="str">
        <f t="shared" si="64"/>
        <v>RnD Industry Fuel Use Perc Reduction</v>
      </c>
      <c r="D1162" s="195" t="s">
        <v>3231</v>
      </c>
      <c r="E1162" s="53"/>
      <c r="F1162" s="9" t="s">
        <v>3268</v>
      </c>
      <c r="G1162" s="53"/>
      <c r="H1162" s="54">
        <v>1499</v>
      </c>
      <c r="I1162" s="53" t="s">
        <v>45</v>
      </c>
      <c r="J1162" s="360" t="str">
        <f>IF(ISBLANK(INDEX('Policy Characteristics'!D:D,MATCH($C1162,'Policy Characteristics'!$C:$C,0))),"",INDEX('Policy Characteristics'!D:D,MATCH($C1162,'Policy Characteristics'!$C:$C,0)))</f>
        <v>R&amp;D Fuel Use Reductions</v>
      </c>
      <c r="K1162" s="358" t="str">
        <f>IF(ISBLANK(INDEX('Policy Characteristics'!E:E,MATCH($C1162,'Policy Characteristics'!$C:$C,0))),"",INDEX('Policy Characteristics'!E:E,MATCH($C1162,'Policy Characteristics'!$C:$C,0)))</f>
        <v>RnD industry fuel use reduction</v>
      </c>
      <c r="L1162" s="380">
        <f>IF(ISBLANK(INDEX('Policy Characteristics'!F:F,MATCH($C1162,'Policy Characteristics'!$C:$C,0))),"",INDEX('Policy Characteristics'!F:F,MATCH($C1162,'Policy Characteristics'!$C:$C,0)))</f>
        <v>0</v>
      </c>
      <c r="M1162" s="380">
        <f>IF(ISBLANK(INDEX('Policy Characteristics'!G:G,MATCH($C1162,'Policy Characteristics'!$C:$C,0))),"",INDEX('Policy Characteristics'!G:G,MATCH($C1162,'Policy Characteristics'!$C:$C,0)))</f>
        <v>0.4</v>
      </c>
      <c r="N1162" s="380">
        <f>IF(ISBLANK(INDEX('Policy Characteristics'!H:H,MATCH($C1162,'Policy Characteristics'!$C:$C,0))),"",INDEX('Policy Characteristics'!H:H,MATCH($C1162,'Policy Characteristics'!$C:$C,0)))</f>
        <v>0.01</v>
      </c>
      <c r="O1162" s="358" t="str">
        <f>IF(ISBLANK(INDEX('Policy Characteristics'!I:I,MATCH($C1162,'Policy Characteristics'!$C:$C,0))),"",INDEX('Policy Characteristics'!I:I,MATCH($C1162,'Policy Characteristics'!$C:$C,0)))</f>
        <v>% reduction in fuel use</v>
      </c>
      <c r="P1162" s="358" t="str">
        <f>IF(ISBLANK(INDEX('Policy Characteristics'!J:J,MATCH($C1162,'Policy Characteristics'!$C:$C,0))),"",INDEX('Policy Characteristics'!J:J,MATCH($C1162,'Policy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62" s="358" t="str">
        <f>IF(ISBLANK(INDEX('Policy Characteristics'!K:K,MATCH($C1162,'Policy Characteristics'!$C:$C,0))),"",INDEX('Policy Characteristics'!K:K,MATCH($C1162,'Policy Characteristics'!$C:$C,0)))</f>
        <v>architectural-design.html#rnd</v>
      </c>
      <c r="R1162" s="358" t="str">
        <f>IF(ISBLANK(INDEX('Policy Characteristics'!L:L,MATCH($C1162,'Policy Characteristics'!$C:$C,0))),"",INDEX('Policy Characteristics'!L:L,MATCH($C1162,'Policy Characteristics'!$C:$C,0)))</f>
        <v>research-and-development.html</v>
      </c>
    </row>
    <row r="1163" spans="1:18" x14ac:dyDescent="0.35">
      <c r="A1163" s="358" t="str">
        <f>IF(ISBLANK(INDEX('Policy Characteristics'!A:A,MATCH($C1163,'Policy Characteristics'!$C:$C,0))),"",INDEX('Policy Characteristics'!A:A,MATCH($C1163,'Policy Characteristics'!$C:$C,0)))</f>
        <v>Research and Development</v>
      </c>
      <c r="B1163" s="358" t="str">
        <f>IF(ISBLANK(INDEX('Policy Characteristics'!B:B,MATCH($C1163,'Policy Characteristics'!$C:$C,0))),"",INDEX('Policy Characteristics'!B:B,MATCH($C1163,'Policy Characteristics'!$C:$C,0)))</f>
        <v>Fuel Use Reduction</v>
      </c>
      <c r="C1163" s="362" t="str">
        <f t="shared" si="64"/>
        <v>RnD Industry Fuel Use Perc Reduction</v>
      </c>
      <c r="D1163" s="195" t="s">
        <v>3232</v>
      </c>
      <c r="E1163" s="53"/>
      <c r="F1163" s="9" t="s">
        <v>352</v>
      </c>
      <c r="G1163" s="53"/>
      <c r="H1163" s="54">
        <v>1500</v>
      </c>
      <c r="I1163" s="53" t="s">
        <v>45</v>
      </c>
      <c r="J1163" s="360" t="str">
        <f>IF(ISBLANK(INDEX('Policy Characteristics'!D:D,MATCH($C1163,'Policy Characteristics'!$C:$C,0))),"",INDEX('Policy Characteristics'!D:D,MATCH($C1163,'Policy Characteristics'!$C:$C,0)))</f>
        <v>R&amp;D Fuel Use Reductions</v>
      </c>
      <c r="K1163" s="358" t="str">
        <f>IF(ISBLANK(INDEX('Policy Characteristics'!E:E,MATCH($C1163,'Policy Characteristics'!$C:$C,0))),"",INDEX('Policy Characteristics'!E:E,MATCH($C1163,'Policy Characteristics'!$C:$C,0)))</f>
        <v>RnD industry fuel use reduction</v>
      </c>
      <c r="L1163" s="380">
        <f>IF(ISBLANK(INDEX('Policy Characteristics'!F:F,MATCH($C1163,'Policy Characteristics'!$C:$C,0))),"",INDEX('Policy Characteristics'!F:F,MATCH($C1163,'Policy Characteristics'!$C:$C,0)))</f>
        <v>0</v>
      </c>
      <c r="M1163" s="380">
        <f>IF(ISBLANK(INDEX('Policy Characteristics'!G:G,MATCH($C1163,'Policy Characteristics'!$C:$C,0))),"",INDEX('Policy Characteristics'!G:G,MATCH($C1163,'Policy Characteristics'!$C:$C,0)))</f>
        <v>0.4</v>
      </c>
      <c r="N1163" s="380">
        <f>IF(ISBLANK(INDEX('Policy Characteristics'!H:H,MATCH($C1163,'Policy Characteristics'!$C:$C,0))),"",INDEX('Policy Characteristics'!H:H,MATCH($C1163,'Policy Characteristics'!$C:$C,0)))</f>
        <v>0.01</v>
      </c>
      <c r="O1163" s="358" t="str">
        <f>IF(ISBLANK(INDEX('Policy Characteristics'!I:I,MATCH($C1163,'Policy Characteristics'!$C:$C,0))),"",INDEX('Policy Characteristics'!I:I,MATCH($C1163,'Policy Characteristics'!$C:$C,0)))</f>
        <v>% reduction in fuel use</v>
      </c>
      <c r="P1163" s="358" t="str">
        <f>IF(ISBLANK(INDEX('Policy Characteristics'!J:J,MATCH($C1163,'Policy Characteristics'!$C:$C,0))),"",INDEX('Policy Characteristics'!J:J,MATCH($C1163,'Policy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63" s="358" t="str">
        <f>IF(ISBLANK(INDEX('Policy Characteristics'!K:K,MATCH($C1163,'Policy Characteristics'!$C:$C,0))),"",INDEX('Policy Characteristics'!K:K,MATCH($C1163,'Policy Characteristics'!$C:$C,0)))</f>
        <v>architectural-design.html#rnd</v>
      </c>
      <c r="R1163" s="358" t="str">
        <f>IF(ISBLANK(INDEX('Policy Characteristics'!L:L,MATCH($C1163,'Policy Characteristics'!$C:$C,0))),"",INDEX('Policy Characteristics'!L:L,MATCH($C1163,'Policy Characteristics'!$C:$C,0)))</f>
        <v>research-and-development.html</v>
      </c>
    </row>
    <row r="1164" spans="1:18" x14ac:dyDescent="0.35">
      <c r="A1164" s="358" t="str">
        <f>IF(ISBLANK(INDEX('Policy Characteristics'!A:A,MATCH($C1164,'Policy Characteristics'!$C:$C,0))),"",INDEX('Policy Characteristics'!A:A,MATCH($C1164,'Policy Characteristics'!$C:$C,0)))</f>
        <v>Research and Development</v>
      </c>
      <c r="B1164" s="358" t="str">
        <f>IF(ISBLANK(INDEX('Policy Characteristics'!B:B,MATCH($C1164,'Policy Characteristics'!$C:$C,0))),"",INDEX('Policy Characteristics'!B:B,MATCH($C1164,'Policy Characteristics'!$C:$C,0)))</f>
        <v>Fuel Use Reduction</v>
      </c>
      <c r="C1164" s="362" t="str">
        <f t="shared" si="64"/>
        <v>RnD Industry Fuel Use Perc Reduction</v>
      </c>
      <c r="D1164" s="195" t="s">
        <v>3233</v>
      </c>
      <c r="E1164" s="53"/>
      <c r="F1164" s="9" t="s">
        <v>3269</v>
      </c>
      <c r="G1164" s="53"/>
      <c r="H1164" s="54">
        <v>1501</v>
      </c>
      <c r="I1164" s="53" t="s">
        <v>45</v>
      </c>
      <c r="J1164" s="360" t="str">
        <f>IF(ISBLANK(INDEX('Policy Characteristics'!D:D,MATCH($C1164,'Policy Characteristics'!$C:$C,0))),"",INDEX('Policy Characteristics'!D:D,MATCH($C1164,'Policy Characteristics'!$C:$C,0)))</f>
        <v>R&amp;D Fuel Use Reductions</v>
      </c>
      <c r="K1164" s="358" t="str">
        <f>IF(ISBLANK(INDEX('Policy Characteristics'!E:E,MATCH($C1164,'Policy Characteristics'!$C:$C,0))),"",INDEX('Policy Characteristics'!E:E,MATCH($C1164,'Policy Characteristics'!$C:$C,0)))</f>
        <v>RnD industry fuel use reduction</v>
      </c>
      <c r="L1164" s="380">
        <f>IF(ISBLANK(INDEX('Policy Characteristics'!F:F,MATCH($C1164,'Policy Characteristics'!$C:$C,0))),"",INDEX('Policy Characteristics'!F:F,MATCH($C1164,'Policy Characteristics'!$C:$C,0)))</f>
        <v>0</v>
      </c>
      <c r="M1164" s="380">
        <f>IF(ISBLANK(INDEX('Policy Characteristics'!G:G,MATCH($C1164,'Policy Characteristics'!$C:$C,0))),"",INDEX('Policy Characteristics'!G:G,MATCH($C1164,'Policy Characteristics'!$C:$C,0)))</f>
        <v>0.4</v>
      </c>
      <c r="N1164" s="380">
        <f>IF(ISBLANK(INDEX('Policy Characteristics'!H:H,MATCH($C1164,'Policy Characteristics'!$C:$C,0))),"",INDEX('Policy Characteristics'!H:H,MATCH($C1164,'Policy Characteristics'!$C:$C,0)))</f>
        <v>0.01</v>
      </c>
      <c r="O1164" s="358" t="str">
        <f>IF(ISBLANK(INDEX('Policy Characteristics'!I:I,MATCH($C1164,'Policy Characteristics'!$C:$C,0))),"",INDEX('Policy Characteristics'!I:I,MATCH($C1164,'Policy Characteristics'!$C:$C,0)))</f>
        <v>% reduction in fuel use</v>
      </c>
      <c r="P1164" s="358" t="str">
        <f>IF(ISBLANK(INDEX('Policy Characteristics'!J:J,MATCH($C1164,'Policy Characteristics'!$C:$C,0))),"",INDEX('Policy Characteristics'!J:J,MATCH($C1164,'Policy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64" s="358" t="str">
        <f>IF(ISBLANK(INDEX('Policy Characteristics'!K:K,MATCH($C1164,'Policy Characteristics'!$C:$C,0))),"",INDEX('Policy Characteristics'!K:K,MATCH($C1164,'Policy Characteristics'!$C:$C,0)))</f>
        <v>architectural-design.html#rnd</v>
      </c>
      <c r="R1164" s="358" t="str">
        <f>IF(ISBLANK(INDEX('Policy Characteristics'!L:L,MATCH($C1164,'Policy Characteristics'!$C:$C,0))),"",INDEX('Policy Characteristics'!L:L,MATCH($C1164,'Policy Characteristics'!$C:$C,0)))</f>
        <v>research-and-development.html</v>
      </c>
    </row>
    <row r="1165" spans="1:18" ht="29" x14ac:dyDescent="0.35">
      <c r="A1165" s="358" t="str">
        <f>IF(ISBLANK(INDEX('Policy Characteristics'!A:A,MATCH($C1165,'Policy Characteristics'!$C:$C,0))),"",INDEX('Policy Characteristics'!A:A,MATCH($C1165,'Policy Characteristics'!$C:$C,0)))</f>
        <v>Research and Development</v>
      </c>
      <c r="B1165" s="358" t="str">
        <f>IF(ISBLANK(INDEX('Policy Characteristics'!B:B,MATCH($C1165,'Policy Characteristics'!$C:$C,0))),"",INDEX('Policy Characteristics'!B:B,MATCH($C1165,'Policy Characteristics'!$C:$C,0)))</f>
        <v>Fuel Use Reduction</v>
      </c>
      <c r="C1165" s="362" t="str">
        <f t="shared" si="64"/>
        <v>RnD Industry Fuel Use Perc Reduction</v>
      </c>
      <c r="D1165" s="195" t="s">
        <v>3234</v>
      </c>
      <c r="E1165" s="53"/>
      <c r="F1165" s="9" t="s">
        <v>3270</v>
      </c>
      <c r="G1165" s="53"/>
      <c r="H1165" s="54">
        <v>1502</v>
      </c>
      <c r="I1165" s="53" t="s">
        <v>45</v>
      </c>
      <c r="J1165" s="360" t="str">
        <f>IF(ISBLANK(INDEX('Policy Characteristics'!D:D,MATCH($C1165,'Policy Characteristics'!$C:$C,0))),"",INDEX('Policy Characteristics'!D:D,MATCH($C1165,'Policy Characteristics'!$C:$C,0)))</f>
        <v>R&amp;D Fuel Use Reductions</v>
      </c>
      <c r="K1165" s="358" t="str">
        <f>IF(ISBLANK(INDEX('Policy Characteristics'!E:E,MATCH($C1165,'Policy Characteristics'!$C:$C,0))),"",INDEX('Policy Characteristics'!E:E,MATCH($C1165,'Policy Characteristics'!$C:$C,0)))</f>
        <v>RnD industry fuel use reduction</v>
      </c>
      <c r="L1165" s="380">
        <f>IF(ISBLANK(INDEX('Policy Characteristics'!F:F,MATCH($C1165,'Policy Characteristics'!$C:$C,0))),"",INDEX('Policy Characteristics'!F:F,MATCH($C1165,'Policy Characteristics'!$C:$C,0)))</f>
        <v>0</v>
      </c>
      <c r="M1165" s="380">
        <f>IF(ISBLANK(INDEX('Policy Characteristics'!G:G,MATCH($C1165,'Policy Characteristics'!$C:$C,0))),"",INDEX('Policy Characteristics'!G:G,MATCH($C1165,'Policy Characteristics'!$C:$C,0)))</f>
        <v>0.4</v>
      </c>
      <c r="N1165" s="380">
        <f>IF(ISBLANK(INDEX('Policy Characteristics'!H:H,MATCH($C1165,'Policy Characteristics'!$C:$C,0))),"",INDEX('Policy Characteristics'!H:H,MATCH($C1165,'Policy Characteristics'!$C:$C,0)))</f>
        <v>0.01</v>
      </c>
      <c r="O1165" s="358" t="str">
        <f>IF(ISBLANK(INDEX('Policy Characteristics'!I:I,MATCH($C1165,'Policy Characteristics'!$C:$C,0))),"",INDEX('Policy Characteristics'!I:I,MATCH($C1165,'Policy Characteristics'!$C:$C,0)))</f>
        <v>% reduction in fuel use</v>
      </c>
      <c r="P1165" s="358" t="str">
        <f>IF(ISBLANK(INDEX('Policy Characteristics'!J:J,MATCH($C1165,'Policy Characteristics'!$C:$C,0))),"",INDEX('Policy Characteristics'!J:J,MATCH($C1165,'Policy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65" s="358" t="str">
        <f>IF(ISBLANK(INDEX('Policy Characteristics'!K:K,MATCH($C1165,'Policy Characteristics'!$C:$C,0))),"",INDEX('Policy Characteristics'!K:K,MATCH($C1165,'Policy Characteristics'!$C:$C,0)))</f>
        <v>architectural-design.html#rnd</v>
      </c>
      <c r="R1165" s="358" t="str">
        <f>IF(ISBLANK(INDEX('Policy Characteristics'!L:L,MATCH($C1165,'Policy Characteristics'!$C:$C,0))),"",INDEX('Policy Characteristics'!L:L,MATCH($C1165,'Policy Characteristics'!$C:$C,0)))</f>
        <v>research-and-development.html</v>
      </c>
    </row>
    <row r="1166" spans="1:18" x14ac:dyDescent="0.35">
      <c r="A1166" s="358" t="str">
        <f>IF(ISBLANK(INDEX('Policy Characteristics'!A:A,MATCH($C1166,'Policy Characteristics'!$C:$C,0))),"",INDEX('Policy Characteristics'!A:A,MATCH($C1166,'Policy Characteristics'!$C:$C,0)))</f>
        <v>Research and Development</v>
      </c>
      <c r="B1166" s="358" t="str">
        <f>IF(ISBLANK(INDEX('Policy Characteristics'!B:B,MATCH($C1166,'Policy Characteristics'!$C:$C,0))),"",INDEX('Policy Characteristics'!B:B,MATCH($C1166,'Policy Characteristics'!$C:$C,0)))</f>
        <v>Fuel Use Reduction</v>
      </c>
      <c r="C1166" s="362" t="str">
        <f t="shared" si="64"/>
        <v>RnD Industry Fuel Use Perc Reduction</v>
      </c>
      <c r="D1166" s="195" t="s">
        <v>3235</v>
      </c>
      <c r="E1166" s="53"/>
      <c r="F1166" s="9" t="s">
        <v>3271</v>
      </c>
      <c r="G1166" s="53"/>
      <c r="H1166" s="54">
        <v>1503</v>
      </c>
      <c r="I1166" s="53" t="s">
        <v>45</v>
      </c>
      <c r="J1166" s="360" t="str">
        <f>IF(ISBLANK(INDEX('Policy Characteristics'!D:D,MATCH($C1166,'Policy Characteristics'!$C:$C,0))),"",INDEX('Policy Characteristics'!D:D,MATCH($C1166,'Policy Characteristics'!$C:$C,0)))</f>
        <v>R&amp;D Fuel Use Reductions</v>
      </c>
      <c r="K1166" s="358" t="str">
        <f>IF(ISBLANK(INDEX('Policy Characteristics'!E:E,MATCH($C1166,'Policy Characteristics'!$C:$C,0))),"",INDEX('Policy Characteristics'!E:E,MATCH($C1166,'Policy Characteristics'!$C:$C,0)))</f>
        <v>RnD industry fuel use reduction</v>
      </c>
      <c r="L1166" s="380">
        <f>IF(ISBLANK(INDEX('Policy Characteristics'!F:F,MATCH($C1166,'Policy Characteristics'!$C:$C,0))),"",INDEX('Policy Characteristics'!F:F,MATCH($C1166,'Policy Characteristics'!$C:$C,0)))</f>
        <v>0</v>
      </c>
      <c r="M1166" s="380">
        <f>IF(ISBLANK(INDEX('Policy Characteristics'!G:G,MATCH($C1166,'Policy Characteristics'!$C:$C,0))),"",INDEX('Policy Characteristics'!G:G,MATCH($C1166,'Policy Characteristics'!$C:$C,0)))</f>
        <v>0.4</v>
      </c>
      <c r="N1166" s="380">
        <f>IF(ISBLANK(INDEX('Policy Characteristics'!H:H,MATCH($C1166,'Policy Characteristics'!$C:$C,0))),"",INDEX('Policy Characteristics'!H:H,MATCH($C1166,'Policy Characteristics'!$C:$C,0)))</f>
        <v>0.01</v>
      </c>
      <c r="O1166" s="358" t="str">
        <f>IF(ISBLANK(INDEX('Policy Characteristics'!I:I,MATCH($C1166,'Policy Characteristics'!$C:$C,0))),"",INDEX('Policy Characteristics'!I:I,MATCH($C1166,'Policy Characteristics'!$C:$C,0)))</f>
        <v>% reduction in fuel use</v>
      </c>
      <c r="P1166" s="358" t="str">
        <f>IF(ISBLANK(INDEX('Policy Characteristics'!J:J,MATCH($C1166,'Policy Characteristics'!$C:$C,0))),"",INDEX('Policy Characteristics'!J:J,MATCH($C1166,'Policy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66" s="358" t="str">
        <f>IF(ISBLANK(INDEX('Policy Characteristics'!K:K,MATCH($C1166,'Policy Characteristics'!$C:$C,0))),"",INDEX('Policy Characteristics'!K:K,MATCH($C1166,'Policy Characteristics'!$C:$C,0)))</f>
        <v>architectural-design.html#rnd</v>
      </c>
      <c r="R1166" s="358" t="str">
        <f>IF(ISBLANK(INDEX('Policy Characteristics'!L:L,MATCH($C1166,'Policy Characteristics'!$C:$C,0))),"",INDEX('Policy Characteristics'!L:L,MATCH($C1166,'Policy Characteristics'!$C:$C,0)))</f>
        <v>research-and-development.html</v>
      </c>
    </row>
    <row r="1167" spans="1:18" x14ac:dyDescent="0.35">
      <c r="A1167" s="358" t="str">
        <f>IF(ISBLANK(INDEX('Policy Characteristics'!A:A,MATCH($C1167,'Policy Characteristics'!$C:$C,0))),"",INDEX('Policy Characteristics'!A:A,MATCH($C1167,'Policy Characteristics'!$C:$C,0)))</f>
        <v>Research and Development</v>
      </c>
      <c r="B1167" s="358" t="str">
        <f>IF(ISBLANK(INDEX('Policy Characteristics'!B:B,MATCH($C1167,'Policy Characteristics'!$C:$C,0))),"",INDEX('Policy Characteristics'!B:B,MATCH($C1167,'Policy Characteristics'!$C:$C,0)))</f>
        <v>Fuel Use Reduction</v>
      </c>
      <c r="C1167" s="362" t="str">
        <f t="shared" si="64"/>
        <v>RnD Industry Fuel Use Perc Reduction</v>
      </c>
      <c r="D1167" s="195" t="s">
        <v>3236</v>
      </c>
      <c r="E1167" s="53"/>
      <c r="F1167" s="9" t="s">
        <v>3272</v>
      </c>
      <c r="G1167" s="53"/>
      <c r="H1167" s="54">
        <v>1504</v>
      </c>
      <c r="I1167" s="53" t="s">
        <v>45</v>
      </c>
      <c r="J1167" s="360" t="str">
        <f>IF(ISBLANK(INDEX('Policy Characteristics'!D:D,MATCH($C1167,'Policy Characteristics'!$C:$C,0))),"",INDEX('Policy Characteristics'!D:D,MATCH($C1167,'Policy Characteristics'!$C:$C,0)))</f>
        <v>R&amp;D Fuel Use Reductions</v>
      </c>
      <c r="K1167" s="358" t="str">
        <f>IF(ISBLANK(INDEX('Policy Characteristics'!E:E,MATCH($C1167,'Policy Characteristics'!$C:$C,0))),"",INDEX('Policy Characteristics'!E:E,MATCH($C1167,'Policy Characteristics'!$C:$C,0)))</f>
        <v>RnD industry fuel use reduction</v>
      </c>
      <c r="L1167" s="380">
        <f>IF(ISBLANK(INDEX('Policy Characteristics'!F:F,MATCH($C1167,'Policy Characteristics'!$C:$C,0))),"",INDEX('Policy Characteristics'!F:F,MATCH($C1167,'Policy Characteristics'!$C:$C,0)))</f>
        <v>0</v>
      </c>
      <c r="M1167" s="380">
        <f>IF(ISBLANK(INDEX('Policy Characteristics'!G:G,MATCH($C1167,'Policy Characteristics'!$C:$C,0))),"",INDEX('Policy Characteristics'!G:G,MATCH($C1167,'Policy Characteristics'!$C:$C,0)))</f>
        <v>0.4</v>
      </c>
      <c r="N1167" s="380">
        <f>IF(ISBLANK(INDEX('Policy Characteristics'!H:H,MATCH($C1167,'Policy Characteristics'!$C:$C,0))),"",INDEX('Policy Characteristics'!H:H,MATCH($C1167,'Policy Characteristics'!$C:$C,0)))</f>
        <v>0.01</v>
      </c>
      <c r="O1167" s="358" t="str">
        <f>IF(ISBLANK(INDEX('Policy Characteristics'!I:I,MATCH($C1167,'Policy Characteristics'!$C:$C,0))),"",INDEX('Policy Characteristics'!I:I,MATCH($C1167,'Policy Characteristics'!$C:$C,0)))</f>
        <v>% reduction in fuel use</v>
      </c>
      <c r="P1167" s="358" t="str">
        <f>IF(ISBLANK(INDEX('Policy Characteristics'!J:J,MATCH($C1167,'Policy Characteristics'!$C:$C,0))),"",INDEX('Policy Characteristics'!J:J,MATCH($C1167,'Policy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67" s="358" t="str">
        <f>IF(ISBLANK(INDEX('Policy Characteristics'!K:K,MATCH($C1167,'Policy Characteristics'!$C:$C,0))),"",INDEX('Policy Characteristics'!K:K,MATCH($C1167,'Policy Characteristics'!$C:$C,0)))</f>
        <v>architectural-design.html#rnd</v>
      </c>
      <c r="R1167" s="358" t="str">
        <f>IF(ISBLANK(INDEX('Policy Characteristics'!L:L,MATCH($C1167,'Policy Characteristics'!$C:$C,0))),"",INDEX('Policy Characteristics'!L:L,MATCH($C1167,'Policy Characteristics'!$C:$C,0)))</f>
        <v>research-and-development.html</v>
      </c>
    </row>
    <row r="1168" spans="1:18" x14ac:dyDescent="0.35">
      <c r="A1168" s="358" t="str">
        <f>IF(ISBLANK(INDEX('Policy Characteristics'!A:A,MATCH($C1168,'Policy Characteristics'!$C:$C,0))),"",INDEX('Policy Characteristics'!A:A,MATCH($C1168,'Policy Characteristics'!$C:$C,0)))</f>
        <v>Research and Development</v>
      </c>
      <c r="B1168" s="358" t="str">
        <f>IF(ISBLANK(INDEX('Policy Characteristics'!B:B,MATCH($C1168,'Policy Characteristics'!$C:$C,0))),"",INDEX('Policy Characteristics'!B:B,MATCH($C1168,'Policy Characteristics'!$C:$C,0)))</f>
        <v>Fuel Use Reduction</v>
      </c>
      <c r="C1168" s="362" t="str">
        <f t="shared" si="64"/>
        <v>RnD Industry Fuel Use Perc Reduction</v>
      </c>
      <c r="D1168" s="195" t="s">
        <v>3237</v>
      </c>
      <c r="E1168" s="53"/>
      <c r="F1168" s="9" t="s">
        <v>3273</v>
      </c>
      <c r="G1168" s="53"/>
      <c r="H1168" s="54">
        <v>1505</v>
      </c>
      <c r="I1168" s="53" t="s">
        <v>45</v>
      </c>
      <c r="J1168" s="360" t="str">
        <f>IF(ISBLANK(INDEX('Policy Characteristics'!D:D,MATCH($C1168,'Policy Characteristics'!$C:$C,0))),"",INDEX('Policy Characteristics'!D:D,MATCH($C1168,'Policy Characteristics'!$C:$C,0)))</f>
        <v>R&amp;D Fuel Use Reductions</v>
      </c>
      <c r="K1168" s="358" t="str">
        <f>IF(ISBLANK(INDEX('Policy Characteristics'!E:E,MATCH($C1168,'Policy Characteristics'!$C:$C,0))),"",INDEX('Policy Characteristics'!E:E,MATCH($C1168,'Policy Characteristics'!$C:$C,0)))</f>
        <v>RnD industry fuel use reduction</v>
      </c>
      <c r="L1168" s="380">
        <f>IF(ISBLANK(INDEX('Policy Characteristics'!F:F,MATCH($C1168,'Policy Characteristics'!$C:$C,0))),"",INDEX('Policy Characteristics'!F:F,MATCH($C1168,'Policy Characteristics'!$C:$C,0)))</f>
        <v>0</v>
      </c>
      <c r="M1168" s="380">
        <f>IF(ISBLANK(INDEX('Policy Characteristics'!G:G,MATCH($C1168,'Policy Characteristics'!$C:$C,0))),"",INDEX('Policy Characteristics'!G:G,MATCH($C1168,'Policy Characteristics'!$C:$C,0)))</f>
        <v>0.4</v>
      </c>
      <c r="N1168" s="380">
        <f>IF(ISBLANK(INDEX('Policy Characteristics'!H:H,MATCH($C1168,'Policy Characteristics'!$C:$C,0))),"",INDEX('Policy Characteristics'!H:H,MATCH($C1168,'Policy Characteristics'!$C:$C,0)))</f>
        <v>0.01</v>
      </c>
      <c r="O1168" s="358" t="str">
        <f>IF(ISBLANK(INDEX('Policy Characteristics'!I:I,MATCH($C1168,'Policy Characteristics'!$C:$C,0))),"",INDEX('Policy Characteristics'!I:I,MATCH($C1168,'Policy Characteristics'!$C:$C,0)))</f>
        <v>% reduction in fuel use</v>
      </c>
      <c r="P1168" s="358" t="str">
        <f>IF(ISBLANK(INDEX('Policy Characteristics'!J:J,MATCH($C1168,'Policy Characteristics'!$C:$C,0))),"",INDEX('Policy Characteristics'!J:J,MATCH($C1168,'Policy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68" s="358" t="str">
        <f>IF(ISBLANK(INDEX('Policy Characteristics'!K:K,MATCH($C1168,'Policy Characteristics'!$C:$C,0))),"",INDEX('Policy Characteristics'!K:K,MATCH($C1168,'Policy Characteristics'!$C:$C,0)))</f>
        <v>architectural-design.html#rnd</v>
      </c>
      <c r="R1168" s="358" t="str">
        <f>IF(ISBLANK(INDEX('Policy Characteristics'!L:L,MATCH($C1168,'Policy Characteristics'!$C:$C,0))),"",INDEX('Policy Characteristics'!L:L,MATCH($C1168,'Policy Characteristics'!$C:$C,0)))</f>
        <v>research-and-development.html</v>
      </c>
    </row>
    <row r="1169" spans="1:18" x14ac:dyDescent="0.35">
      <c r="A1169" s="358" t="str">
        <f>IF(ISBLANK(INDEX('Policy Characteristics'!A:A,MATCH($C1169,'Policy Characteristics'!$C:$C,0))),"",INDEX('Policy Characteristics'!A:A,MATCH($C1169,'Policy Characteristics'!$C:$C,0)))</f>
        <v>Research and Development</v>
      </c>
      <c r="B1169" s="358" t="str">
        <f>IF(ISBLANK(INDEX('Policy Characteristics'!B:B,MATCH($C1169,'Policy Characteristics'!$C:$C,0))),"",INDEX('Policy Characteristics'!B:B,MATCH($C1169,'Policy Characteristics'!$C:$C,0)))</f>
        <v>Fuel Use Reduction</v>
      </c>
      <c r="C1169" s="362" t="str">
        <f t="shared" si="64"/>
        <v>RnD Industry Fuel Use Perc Reduction</v>
      </c>
      <c r="D1169" s="195" t="s">
        <v>3238</v>
      </c>
      <c r="E1169" s="53"/>
      <c r="F1169" s="9" t="s">
        <v>3274</v>
      </c>
      <c r="G1169" s="53"/>
      <c r="H1169" s="54">
        <v>1506</v>
      </c>
      <c r="I1169" s="53" t="s">
        <v>45</v>
      </c>
      <c r="J1169" s="360" t="str">
        <f>IF(ISBLANK(INDEX('Policy Characteristics'!D:D,MATCH($C1169,'Policy Characteristics'!$C:$C,0))),"",INDEX('Policy Characteristics'!D:D,MATCH($C1169,'Policy Characteristics'!$C:$C,0)))</f>
        <v>R&amp;D Fuel Use Reductions</v>
      </c>
      <c r="K1169" s="358" t="str">
        <f>IF(ISBLANK(INDEX('Policy Characteristics'!E:E,MATCH($C1169,'Policy Characteristics'!$C:$C,0))),"",INDEX('Policy Characteristics'!E:E,MATCH($C1169,'Policy Characteristics'!$C:$C,0)))</f>
        <v>RnD industry fuel use reduction</v>
      </c>
      <c r="L1169" s="380">
        <f>IF(ISBLANK(INDEX('Policy Characteristics'!F:F,MATCH($C1169,'Policy Characteristics'!$C:$C,0))),"",INDEX('Policy Characteristics'!F:F,MATCH($C1169,'Policy Characteristics'!$C:$C,0)))</f>
        <v>0</v>
      </c>
      <c r="M1169" s="380">
        <f>IF(ISBLANK(INDEX('Policy Characteristics'!G:G,MATCH($C1169,'Policy Characteristics'!$C:$C,0))),"",INDEX('Policy Characteristics'!G:G,MATCH($C1169,'Policy Characteristics'!$C:$C,0)))</f>
        <v>0.4</v>
      </c>
      <c r="N1169" s="380">
        <f>IF(ISBLANK(INDEX('Policy Characteristics'!H:H,MATCH($C1169,'Policy Characteristics'!$C:$C,0))),"",INDEX('Policy Characteristics'!H:H,MATCH($C1169,'Policy Characteristics'!$C:$C,0)))</f>
        <v>0.01</v>
      </c>
      <c r="O1169" s="358" t="str">
        <f>IF(ISBLANK(INDEX('Policy Characteristics'!I:I,MATCH($C1169,'Policy Characteristics'!$C:$C,0))),"",INDEX('Policy Characteristics'!I:I,MATCH($C1169,'Policy Characteristics'!$C:$C,0)))</f>
        <v>% reduction in fuel use</v>
      </c>
      <c r="P1169" s="358" t="str">
        <f>IF(ISBLANK(INDEX('Policy Characteristics'!J:J,MATCH($C1169,'Policy Characteristics'!$C:$C,0))),"",INDEX('Policy Characteristics'!J:J,MATCH($C1169,'Policy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69" s="358" t="str">
        <f>IF(ISBLANK(INDEX('Policy Characteristics'!K:K,MATCH($C1169,'Policy Characteristics'!$C:$C,0))),"",INDEX('Policy Characteristics'!K:K,MATCH($C1169,'Policy Characteristics'!$C:$C,0)))</f>
        <v>architectural-design.html#rnd</v>
      </c>
      <c r="R1169" s="358" t="str">
        <f>IF(ISBLANK(INDEX('Policy Characteristics'!L:L,MATCH($C1169,'Policy Characteristics'!$C:$C,0))),"",INDEX('Policy Characteristics'!L:L,MATCH($C1169,'Policy Characteristics'!$C:$C,0)))</f>
        <v>research-and-development.html</v>
      </c>
    </row>
    <row r="1170" spans="1:18" x14ac:dyDescent="0.35">
      <c r="A1170" s="358" t="str">
        <f>IF(ISBLANK(INDEX('Policy Characteristics'!A:A,MATCH($C1170,'Policy Characteristics'!$C:$C,0))),"",INDEX('Policy Characteristics'!A:A,MATCH($C1170,'Policy Characteristics'!$C:$C,0)))</f>
        <v>Research and Development</v>
      </c>
      <c r="B1170" s="358" t="str">
        <f>IF(ISBLANK(INDEX('Policy Characteristics'!B:B,MATCH($C1170,'Policy Characteristics'!$C:$C,0))),"",INDEX('Policy Characteristics'!B:B,MATCH($C1170,'Policy Characteristics'!$C:$C,0)))</f>
        <v>Fuel Use Reduction</v>
      </c>
      <c r="C1170" s="362" t="str">
        <f t="shared" si="64"/>
        <v>RnD Industry Fuel Use Perc Reduction</v>
      </c>
      <c r="D1170" s="195" t="s">
        <v>3239</v>
      </c>
      <c r="E1170" s="53"/>
      <c r="F1170" s="9" t="s">
        <v>3275</v>
      </c>
      <c r="G1170" s="53"/>
      <c r="H1170" s="54">
        <v>1507</v>
      </c>
      <c r="I1170" s="53" t="s">
        <v>45</v>
      </c>
      <c r="J1170" s="360" t="str">
        <f>IF(ISBLANK(INDEX('Policy Characteristics'!D:D,MATCH($C1170,'Policy Characteristics'!$C:$C,0))),"",INDEX('Policy Characteristics'!D:D,MATCH($C1170,'Policy Characteristics'!$C:$C,0)))</f>
        <v>R&amp;D Fuel Use Reductions</v>
      </c>
      <c r="K1170" s="358" t="str">
        <f>IF(ISBLANK(INDEX('Policy Characteristics'!E:E,MATCH($C1170,'Policy Characteristics'!$C:$C,0))),"",INDEX('Policy Characteristics'!E:E,MATCH($C1170,'Policy Characteristics'!$C:$C,0)))</f>
        <v>RnD industry fuel use reduction</v>
      </c>
      <c r="L1170" s="380">
        <f>IF(ISBLANK(INDEX('Policy Characteristics'!F:F,MATCH($C1170,'Policy Characteristics'!$C:$C,0))),"",INDEX('Policy Characteristics'!F:F,MATCH($C1170,'Policy Characteristics'!$C:$C,0)))</f>
        <v>0</v>
      </c>
      <c r="M1170" s="380">
        <f>IF(ISBLANK(INDEX('Policy Characteristics'!G:G,MATCH($C1170,'Policy Characteristics'!$C:$C,0))),"",INDEX('Policy Characteristics'!G:G,MATCH($C1170,'Policy Characteristics'!$C:$C,0)))</f>
        <v>0.4</v>
      </c>
      <c r="N1170" s="380">
        <f>IF(ISBLANK(INDEX('Policy Characteristics'!H:H,MATCH($C1170,'Policy Characteristics'!$C:$C,0))),"",INDEX('Policy Characteristics'!H:H,MATCH($C1170,'Policy Characteristics'!$C:$C,0)))</f>
        <v>0.01</v>
      </c>
      <c r="O1170" s="358" t="str">
        <f>IF(ISBLANK(INDEX('Policy Characteristics'!I:I,MATCH($C1170,'Policy Characteristics'!$C:$C,0))),"",INDEX('Policy Characteristics'!I:I,MATCH($C1170,'Policy Characteristics'!$C:$C,0)))</f>
        <v>% reduction in fuel use</v>
      </c>
      <c r="P1170" s="358" t="str">
        <f>IF(ISBLANK(INDEX('Policy Characteristics'!J:J,MATCH($C1170,'Policy Characteristics'!$C:$C,0))),"",INDEX('Policy Characteristics'!J:J,MATCH($C1170,'Policy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70" s="358" t="str">
        <f>IF(ISBLANK(INDEX('Policy Characteristics'!K:K,MATCH($C1170,'Policy Characteristics'!$C:$C,0))),"",INDEX('Policy Characteristics'!K:K,MATCH($C1170,'Policy Characteristics'!$C:$C,0)))</f>
        <v>architectural-design.html#rnd</v>
      </c>
      <c r="R1170" s="358" t="str">
        <f>IF(ISBLANK(INDEX('Policy Characteristics'!L:L,MATCH($C1170,'Policy Characteristics'!$C:$C,0))),"",INDEX('Policy Characteristics'!L:L,MATCH($C1170,'Policy Characteristics'!$C:$C,0)))</f>
        <v>research-and-development.html</v>
      </c>
    </row>
    <row r="1171" spans="1:18" x14ac:dyDescent="0.35">
      <c r="A1171" s="358" t="str">
        <f>IF(ISBLANK(INDEX('Policy Characteristics'!A:A,MATCH($C1171,'Policy Characteristics'!$C:$C,0))),"",INDEX('Policy Characteristics'!A:A,MATCH($C1171,'Policy Characteristics'!$C:$C,0)))</f>
        <v>Research and Development</v>
      </c>
      <c r="B1171" s="358" t="str">
        <f>IF(ISBLANK(INDEX('Policy Characteristics'!B:B,MATCH($C1171,'Policy Characteristics'!$C:$C,0))),"",INDEX('Policy Characteristics'!B:B,MATCH($C1171,'Policy Characteristics'!$C:$C,0)))</f>
        <v>Fuel Use Reduction</v>
      </c>
      <c r="C1171" s="362" t="str">
        <f t="shared" si="64"/>
        <v>RnD Industry Fuel Use Perc Reduction</v>
      </c>
      <c r="D1171" s="195" t="s">
        <v>3240</v>
      </c>
      <c r="E1171" s="53"/>
      <c r="F1171" s="9" t="s">
        <v>3276</v>
      </c>
      <c r="G1171" s="53"/>
      <c r="H1171" s="54">
        <v>1508</v>
      </c>
      <c r="I1171" s="53" t="s">
        <v>45</v>
      </c>
      <c r="J1171" s="360" t="str">
        <f>IF(ISBLANK(INDEX('Policy Characteristics'!D:D,MATCH($C1171,'Policy Characteristics'!$C:$C,0))),"",INDEX('Policy Characteristics'!D:D,MATCH($C1171,'Policy Characteristics'!$C:$C,0)))</f>
        <v>R&amp;D Fuel Use Reductions</v>
      </c>
      <c r="K1171" s="358" t="str">
        <f>IF(ISBLANK(INDEX('Policy Characteristics'!E:E,MATCH($C1171,'Policy Characteristics'!$C:$C,0))),"",INDEX('Policy Characteristics'!E:E,MATCH($C1171,'Policy Characteristics'!$C:$C,0)))</f>
        <v>RnD industry fuel use reduction</v>
      </c>
      <c r="L1171" s="380">
        <f>IF(ISBLANK(INDEX('Policy Characteristics'!F:F,MATCH($C1171,'Policy Characteristics'!$C:$C,0))),"",INDEX('Policy Characteristics'!F:F,MATCH($C1171,'Policy Characteristics'!$C:$C,0)))</f>
        <v>0</v>
      </c>
      <c r="M1171" s="380">
        <f>IF(ISBLANK(INDEX('Policy Characteristics'!G:G,MATCH($C1171,'Policy Characteristics'!$C:$C,0))),"",INDEX('Policy Characteristics'!G:G,MATCH($C1171,'Policy Characteristics'!$C:$C,0)))</f>
        <v>0.4</v>
      </c>
      <c r="N1171" s="380">
        <f>IF(ISBLANK(INDEX('Policy Characteristics'!H:H,MATCH($C1171,'Policy Characteristics'!$C:$C,0))),"",INDEX('Policy Characteristics'!H:H,MATCH($C1171,'Policy Characteristics'!$C:$C,0)))</f>
        <v>0.01</v>
      </c>
      <c r="O1171" s="358" t="str">
        <f>IF(ISBLANK(INDEX('Policy Characteristics'!I:I,MATCH($C1171,'Policy Characteristics'!$C:$C,0))),"",INDEX('Policy Characteristics'!I:I,MATCH($C1171,'Policy Characteristics'!$C:$C,0)))</f>
        <v>% reduction in fuel use</v>
      </c>
      <c r="P1171" s="358" t="str">
        <f>IF(ISBLANK(INDEX('Policy Characteristics'!J:J,MATCH($C1171,'Policy Characteristics'!$C:$C,0))),"",INDEX('Policy Characteristics'!J:J,MATCH($C1171,'Policy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71" s="358" t="str">
        <f>IF(ISBLANK(INDEX('Policy Characteristics'!K:K,MATCH($C1171,'Policy Characteristics'!$C:$C,0))),"",INDEX('Policy Characteristics'!K:K,MATCH($C1171,'Policy Characteristics'!$C:$C,0)))</f>
        <v>architectural-design.html#rnd</v>
      </c>
      <c r="R1171" s="358" t="str">
        <f>IF(ISBLANK(INDEX('Policy Characteristics'!L:L,MATCH($C1171,'Policy Characteristics'!$C:$C,0))),"",INDEX('Policy Characteristics'!L:L,MATCH($C1171,'Policy Characteristics'!$C:$C,0)))</f>
        <v>research-and-development.html</v>
      </c>
    </row>
    <row r="1172" spans="1:18" x14ac:dyDescent="0.35">
      <c r="A1172" s="358" t="str">
        <f>IF(ISBLANK(INDEX('Policy Characteristics'!A:A,MATCH($C1172,'Policy Characteristics'!$C:$C,0))),"",INDEX('Policy Characteristics'!A:A,MATCH($C1172,'Policy Characteristics'!$C:$C,0)))</f>
        <v>Research and Development</v>
      </c>
      <c r="B1172" s="358" t="str">
        <f>IF(ISBLANK(INDEX('Policy Characteristics'!B:B,MATCH($C1172,'Policy Characteristics'!$C:$C,0))),"",INDEX('Policy Characteristics'!B:B,MATCH($C1172,'Policy Characteristics'!$C:$C,0)))</f>
        <v>Fuel Use Reduction</v>
      </c>
      <c r="C1172" s="362" t="str">
        <f t="shared" si="64"/>
        <v>RnD Industry Fuel Use Perc Reduction</v>
      </c>
      <c r="D1172" s="195" t="s">
        <v>3241</v>
      </c>
      <c r="E1172" s="53"/>
      <c r="F1172" s="9" t="s">
        <v>3277</v>
      </c>
      <c r="G1172" s="53"/>
      <c r="H1172" s="54">
        <v>1509</v>
      </c>
      <c r="I1172" s="53" t="s">
        <v>45</v>
      </c>
      <c r="J1172" s="360" t="str">
        <f>IF(ISBLANK(INDEX('Policy Characteristics'!D:D,MATCH($C1172,'Policy Characteristics'!$C:$C,0))),"",INDEX('Policy Characteristics'!D:D,MATCH($C1172,'Policy Characteristics'!$C:$C,0)))</f>
        <v>R&amp;D Fuel Use Reductions</v>
      </c>
      <c r="K1172" s="358" t="str">
        <f>IF(ISBLANK(INDEX('Policy Characteristics'!E:E,MATCH($C1172,'Policy Characteristics'!$C:$C,0))),"",INDEX('Policy Characteristics'!E:E,MATCH($C1172,'Policy Characteristics'!$C:$C,0)))</f>
        <v>RnD industry fuel use reduction</v>
      </c>
      <c r="L1172" s="380">
        <f>IF(ISBLANK(INDEX('Policy Characteristics'!F:F,MATCH($C1172,'Policy Characteristics'!$C:$C,0))),"",INDEX('Policy Characteristics'!F:F,MATCH($C1172,'Policy Characteristics'!$C:$C,0)))</f>
        <v>0</v>
      </c>
      <c r="M1172" s="380">
        <f>IF(ISBLANK(INDEX('Policy Characteristics'!G:G,MATCH($C1172,'Policy Characteristics'!$C:$C,0))),"",INDEX('Policy Characteristics'!G:G,MATCH($C1172,'Policy Characteristics'!$C:$C,0)))</f>
        <v>0.4</v>
      </c>
      <c r="N1172" s="380">
        <f>IF(ISBLANK(INDEX('Policy Characteristics'!H:H,MATCH($C1172,'Policy Characteristics'!$C:$C,0))),"",INDEX('Policy Characteristics'!H:H,MATCH($C1172,'Policy Characteristics'!$C:$C,0)))</f>
        <v>0.01</v>
      </c>
      <c r="O1172" s="358" t="str">
        <f>IF(ISBLANK(INDEX('Policy Characteristics'!I:I,MATCH($C1172,'Policy Characteristics'!$C:$C,0))),"",INDEX('Policy Characteristics'!I:I,MATCH($C1172,'Policy Characteristics'!$C:$C,0)))</f>
        <v>% reduction in fuel use</v>
      </c>
      <c r="P1172" s="358" t="str">
        <f>IF(ISBLANK(INDEX('Policy Characteristics'!J:J,MATCH($C1172,'Policy Characteristics'!$C:$C,0))),"",INDEX('Policy Characteristics'!J:J,MATCH($C1172,'Policy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72" s="358" t="str">
        <f>IF(ISBLANK(INDEX('Policy Characteristics'!K:K,MATCH($C1172,'Policy Characteristics'!$C:$C,0))),"",INDEX('Policy Characteristics'!K:K,MATCH($C1172,'Policy Characteristics'!$C:$C,0)))</f>
        <v>architectural-design.html#rnd</v>
      </c>
      <c r="R1172" s="358" t="str">
        <f>IF(ISBLANK(INDEX('Policy Characteristics'!L:L,MATCH($C1172,'Policy Characteristics'!$C:$C,0))),"",INDEX('Policy Characteristics'!L:L,MATCH($C1172,'Policy Characteristics'!$C:$C,0)))</f>
        <v>research-and-development.html</v>
      </c>
    </row>
    <row r="1173" spans="1:18" x14ac:dyDescent="0.35">
      <c r="A1173" s="358" t="str">
        <f>IF(ISBLANK(INDEX('Policy Characteristics'!A:A,MATCH($C1173,'Policy Characteristics'!$C:$C,0))),"",INDEX('Policy Characteristics'!A:A,MATCH($C1173,'Policy Characteristics'!$C:$C,0)))</f>
        <v>Research and Development</v>
      </c>
      <c r="B1173" s="358" t="str">
        <f>IF(ISBLANK(INDEX('Policy Characteristics'!B:B,MATCH($C1173,'Policy Characteristics'!$C:$C,0))),"",INDEX('Policy Characteristics'!B:B,MATCH($C1173,'Policy Characteristics'!$C:$C,0)))</f>
        <v>Fuel Use Reduction</v>
      </c>
      <c r="C1173" s="362" t="str">
        <f t="shared" si="64"/>
        <v>RnD Industry Fuel Use Perc Reduction</v>
      </c>
      <c r="D1173" s="195" t="s">
        <v>3242</v>
      </c>
      <c r="E1173" s="53"/>
      <c r="F1173" s="9" t="s">
        <v>3278</v>
      </c>
      <c r="G1173" s="53"/>
      <c r="H1173" s="54">
        <v>1510</v>
      </c>
      <c r="I1173" s="53" t="s">
        <v>45</v>
      </c>
      <c r="J1173" s="360" t="str">
        <f>IF(ISBLANK(INDEX('Policy Characteristics'!D:D,MATCH($C1173,'Policy Characteristics'!$C:$C,0))),"",INDEX('Policy Characteristics'!D:D,MATCH($C1173,'Policy Characteristics'!$C:$C,0)))</f>
        <v>R&amp;D Fuel Use Reductions</v>
      </c>
      <c r="K1173" s="358" t="str">
        <f>IF(ISBLANK(INDEX('Policy Characteristics'!E:E,MATCH($C1173,'Policy Characteristics'!$C:$C,0))),"",INDEX('Policy Characteristics'!E:E,MATCH($C1173,'Policy Characteristics'!$C:$C,0)))</f>
        <v>RnD industry fuel use reduction</v>
      </c>
      <c r="L1173" s="380">
        <f>IF(ISBLANK(INDEX('Policy Characteristics'!F:F,MATCH($C1173,'Policy Characteristics'!$C:$C,0))),"",INDEX('Policy Characteristics'!F:F,MATCH($C1173,'Policy Characteristics'!$C:$C,0)))</f>
        <v>0</v>
      </c>
      <c r="M1173" s="380">
        <f>IF(ISBLANK(INDEX('Policy Characteristics'!G:G,MATCH($C1173,'Policy Characteristics'!$C:$C,0))),"",INDEX('Policy Characteristics'!G:G,MATCH($C1173,'Policy Characteristics'!$C:$C,0)))</f>
        <v>0.4</v>
      </c>
      <c r="N1173" s="380">
        <f>IF(ISBLANK(INDEX('Policy Characteristics'!H:H,MATCH($C1173,'Policy Characteristics'!$C:$C,0))),"",INDEX('Policy Characteristics'!H:H,MATCH($C1173,'Policy Characteristics'!$C:$C,0)))</f>
        <v>0.01</v>
      </c>
      <c r="O1173" s="358" t="str">
        <f>IF(ISBLANK(INDEX('Policy Characteristics'!I:I,MATCH($C1173,'Policy Characteristics'!$C:$C,0))),"",INDEX('Policy Characteristics'!I:I,MATCH($C1173,'Policy Characteristics'!$C:$C,0)))</f>
        <v>% reduction in fuel use</v>
      </c>
      <c r="P1173" s="358" t="str">
        <f>IF(ISBLANK(INDEX('Policy Characteristics'!J:J,MATCH($C1173,'Policy Characteristics'!$C:$C,0))),"",INDEX('Policy Characteristics'!J:J,MATCH($C1173,'Policy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73" s="358" t="str">
        <f>IF(ISBLANK(INDEX('Policy Characteristics'!K:K,MATCH($C1173,'Policy Characteristics'!$C:$C,0))),"",INDEX('Policy Characteristics'!K:K,MATCH($C1173,'Policy Characteristics'!$C:$C,0)))</f>
        <v>architectural-design.html#rnd</v>
      </c>
      <c r="R1173" s="358" t="str">
        <f>IF(ISBLANK(INDEX('Policy Characteristics'!L:L,MATCH($C1173,'Policy Characteristics'!$C:$C,0))),"",INDEX('Policy Characteristics'!L:L,MATCH($C1173,'Policy Characteristics'!$C:$C,0)))</f>
        <v>research-and-development.html</v>
      </c>
    </row>
    <row r="1174" spans="1:18" x14ac:dyDescent="0.35">
      <c r="A1174" s="358" t="str">
        <f>IF(ISBLANK(INDEX('Policy Characteristics'!A:A,MATCH($C1174,'Policy Characteristics'!$C:$C,0))),"",INDEX('Policy Characteristics'!A:A,MATCH($C1174,'Policy Characteristics'!$C:$C,0)))</f>
        <v>Research and Development</v>
      </c>
      <c r="B1174" s="358" t="str">
        <f>IF(ISBLANK(INDEX('Policy Characteristics'!B:B,MATCH($C1174,'Policy Characteristics'!$C:$C,0))),"",INDEX('Policy Characteristics'!B:B,MATCH($C1174,'Policy Characteristics'!$C:$C,0)))</f>
        <v>Fuel Use Reduction</v>
      </c>
      <c r="C1174" s="362" t="str">
        <f t="shared" si="64"/>
        <v>RnD Industry Fuel Use Perc Reduction</v>
      </c>
      <c r="D1174" s="195" t="s">
        <v>3243</v>
      </c>
      <c r="E1174" s="53"/>
      <c r="F1174" s="9" t="s">
        <v>3279</v>
      </c>
      <c r="G1174" s="53"/>
      <c r="H1174" s="54">
        <v>1511</v>
      </c>
      <c r="I1174" s="53" t="s">
        <v>45</v>
      </c>
      <c r="J1174" s="360" t="str">
        <f>IF(ISBLANK(INDEX('Policy Characteristics'!D:D,MATCH($C1174,'Policy Characteristics'!$C:$C,0))),"",INDEX('Policy Characteristics'!D:D,MATCH($C1174,'Policy Characteristics'!$C:$C,0)))</f>
        <v>R&amp;D Fuel Use Reductions</v>
      </c>
      <c r="K1174" s="358" t="str">
        <f>IF(ISBLANK(INDEX('Policy Characteristics'!E:E,MATCH($C1174,'Policy Characteristics'!$C:$C,0))),"",INDEX('Policy Characteristics'!E:E,MATCH($C1174,'Policy Characteristics'!$C:$C,0)))</f>
        <v>RnD industry fuel use reduction</v>
      </c>
      <c r="L1174" s="380">
        <f>IF(ISBLANK(INDEX('Policy Characteristics'!F:F,MATCH($C1174,'Policy Characteristics'!$C:$C,0))),"",INDEX('Policy Characteristics'!F:F,MATCH($C1174,'Policy Characteristics'!$C:$C,0)))</f>
        <v>0</v>
      </c>
      <c r="M1174" s="380">
        <f>IF(ISBLANK(INDEX('Policy Characteristics'!G:G,MATCH($C1174,'Policy Characteristics'!$C:$C,0))),"",INDEX('Policy Characteristics'!G:G,MATCH($C1174,'Policy Characteristics'!$C:$C,0)))</f>
        <v>0.4</v>
      </c>
      <c r="N1174" s="380">
        <f>IF(ISBLANK(INDEX('Policy Characteristics'!H:H,MATCH($C1174,'Policy Characteristics'!$C:$C,0))),"",INDEX('Policy Characteristics'!H:H,MATCH($C1174,'Policy Characteristics'!$C:$C,0)))</f>
        <v>0.01</v>
      </c>
      <c r="O1174" s="358" t="str">
        <f>IF(ISBLANK(INDEX('Policy Characteristics'!I:I,MATCH($C1174,'Policy Characteristics'!$C:$C,0))),"",INDEX('Policy Characteristics'!I:I,MATCH($C1174,'Policy Characteristics'!$C:$C,0)))</f>
        <v>% reduction in fuel use</v>
      </c>
      <c r="P1174" s="358" t="str">
        <f>IF(ISBLANK(INDEX('Policy Characteristics'!J:J,MATCH($C1174,'Policy Characteristics'!$C:$C,0))),"",INDEX('Policy Characteristics'!J:J,MATCH($C1174,'Policy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74" s="358" t="str">
        <f>IF(ISBLANK(INDEX('Policy Characteristics'!K:K,MATCH($C1174,'Policy Characteristics'!$C:$C,0))),"",INDEX('Policy Characteristics'!K:K,MATCH($C1174,'Policy Characteristics'!$C:$C,0)))</f>
        <v>architectural-design.html#rnd</v>
      </c>
      <c r="R1174" s="358" t="str">
        <f>IF(ISBLANK(INDEX('Policy Characteristics'!L:L,MATCH($C1174,'Policy Characteristics'!$C:$C,0))),"",INDEX('Policy Characteristics'!L:L,MATCH($C1174,'Policy Characteristics'!$C:$C,0)))</f>
        <v>research-and-development.html</v>
      </c>
    </row>
    <row r="1175" spans="1:18" x14ac:dyDescent="0.35">
      <c r="A1175" s="358" t="str">
        <f>IF(ISBLANK(INDEX('Policy Characteristics'!A:A,MATCH($C1175,'Policy Characteristics'!$C:$C,0))),"",INDEX('Policy Characteristics'!A:A,MATCH($C1175,'Policy Characteristics'!$C:$C,0)))</f>
        <v>Research and Development</v>
      </c>
      <c r="B1175" s="358" t="str">
        <f>IF(ISBLANK(INDEX('Policy Characteristics'!B:B,MATCH($C1175,'Policy Characteristics'!$C:$C,0))),"",INDEX('Policy Characteristics'!B:B,MATCH($C1175,'Policy Characteristics'!$C:$C,0)))</f>
        <v>Fuel Use Reduction</v>
      </c>
      <c r="C1175" s="363" t="s">
        <v>319</v>
      </c>
      <c r="D1175" s="53" t="s">
        <v>2279</v>
      </c>
      <c r="E1175" s="53"/>
      <c r="F1175" s="53" t="s">
        <v>504</v>
      </c>
      <c r="G1175" s="53"/>
      <c r="H1175" s="54">
        <v>133</v>
      </c>
      <c r="I1175" s="53" t="s">
        <v>45</v>
      </c>
      <c r="J1175" s="360" t="str">
        <f>IF(ISBLANK(INDEX('Policy Characteristics'!D:D,MATCH($C1175,'Policy Characteristics'!$C:$C,0))),"",INDEX('Policy Characteristics'!D:D,MATCH($C1175,'Policy Characteristics'!$C:$C,0)))</f>
        <v>R&amp;D Fuel Use Reductions</v>
      </c>
      <c r="K1175" s="358" t="str">
        <f>IF(ISBLANK(INDEX('Policy Characteristics'!E:E,MATCH($C1175,'Policy Characteristics'!$C:$C,0))),"",INDEX('Policy Characteristics'!E:E,MATCH($C1175,'Policy Characteristics'!$C:$C,0)))</f>
        <v>RnD transportation fuel use reduction</v>
      </c>
      <c r="L1175" s="380">
        <f>IF(ISBLANK(INDEX('Policy Characteristics'!F:F,MATCH($C1175,'Policy Characteristics'!$C:$C,0))),"",INDEX('Policy Characteristics'!F:F,MATCH($C1175,'Policy Characteristics'!$C:$C,0)))</f>
        <v>0</v>
      </c>
      <c r="M1175" s="380">
        <f>IF(ISBLANK(INDEX('Policy Characteristics'!G:G,MATCH($C1175,'Policy Characteristics'!$C:$C,0))),"",INDEX('Policy Characteristics'!G:G,MATCH($C1175,'Policy Characteristics'!$C:$C,0)))</f>
        <v>0.4</v>
      </c>
      <c r="N1175" s="380">
        <f>IF(ISBLANK(INDEX('Policy Characteristics'!H:H,MATCH($C1175,'Policy Characteristics'!$C:$C,0))),"",INDEX('Policy Characteristics'!H:H,MATCH($C1175,'Policy Characteristics'!$C:$C,0)))</f>
        <v>0.01</v>
      </c>
      <c r="O1175" s="358" t="str">
        <f>IF(ISBLANK(INDEX('Policy Characteristics'!I:I,MATCH($C1175,'Policy Characteristics'!$C:$C,0))),"",INDEX('Policy Characteristics'!I:I,MATCH($C1175,'Policy Characteristics'!$C:$C,0)))</f>
        <v>% reduction in fuel use</v>
      </c>
      <c r="P1175" s="358" t="str">
        <f>IF(ISBLANK(INDEX('Policy Characteristics'!J:J,MATCH($C1175,'Policy Characteristics'!$C:$C,0))),"",INDEX('Policy Characteristics'!J:J,MATCH($C1175,'Policy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75" s="358" t="str">
        <f>IF(ISBLANK(INDEX('Policy Characteristics'!K:K,MATCH($C1175,'Policy Characteristics'!$C:$C,0))),"",INDEX('Policy Characteristics'!K:K,MATCH($C1175,'Policy Characteristics'!$C:$C,0)))</f>
        <v>architectural-design.html#rnd</v>
      </c>
      <c r="R1175" s="358" t="str">
        <f>IF(ISBLANK(INDEX('Policy Characteristics'!L:L,MATCH($C1175,'Policy Characteristics'!$C:$C,0))),"",INDEX('Policy Characteristics'!L:L,MATCH($C1175,'Policy Characteristics'!$C:$C,0)))</f>
        <v>research-and-development.html</v>
      </c>
    </row>
    <row r="1176" spans="1:18" x14ac:dyDescent="0.35">
      <c r="A1176" s="358" t="str">
        <f>IF(ISBLANK(INDEX('Policy Characteristics'!A:A,MATCH($C1176,'Policy Characteristics'!$C:$C,0))),"",INDEX('Policy Characteristics'!A:A,MATCH($C1176,'Policy Characteristics'!$C:$C,0)))</f>
        <v>Research and Development</v>
      </c>
      <c r="B1176" s="358" t="str">
        <f>IF(ISBLANK(INDEX('Policy Characteristics'!B:B,MATCH($C1176,'Policy Characteristics'!$C:$C,0))),"",INDEX('Policy Characteristics'!B:B,MATCH($C1176,'Policy Characteristics'!$C:$C,0)))</f>
        <v>Fuel Use Reduction</v>
      </c>
      <c r="C1176" s="362" t="str">
        <f t="shared" ref="C1176:C1181" si="65">C$1175</f>
        <v>RnD Transportation Fuel Use Perc Reduction</v>
      </c>
      <c r="D1176" s="53" t="s">
        <v>2280</v>
      </c>
      <c r="E1176" s="53"/>
      <c r="F1176" s="53" t="s">
        <v>505</v>
      </c>
      <c r="G1176" s="53"/>
      <c r="H1176" s="54">
        <v>134</v>
      </c>
      <c r="I1176" s="53" t="s">
        <v>45</v>
      </c>
      <c r="J1176" s="360" t="str">
        <f>IF(ISBLANK(INDEX('Policy Characteristics'!D:D,MATCH($C1176,'Policy Characteristics'!$C:$C,0))),"",INDEX('Policy Characteristics'!D:D,MATCH($C1176,'Policy Characteristics'!$C:$C,0)))</f>
        <v>R&amp;D Fuel Use Reductions</v>
      </c>
      <c r="K1176" s="358" t="str">
        <f>IF(ISBLANK(INDEX('Policy Characteristics'!E:E,MATCH($C1176,'Policy Characteristics'!$C:$C,0))),"",INDEX('Policy Characteristics'!E:E,MATCH($C1176,'Policy Characteristics'!$C:$C,0)))</f>
        <v>RnD transportation fuel use reduction</v>
      </c>
      <c r="L1176" s="380">
        <f>IF(ISBLANK(INDEX('Policy Characteristics'!F:F,MATCH($C1176,'Policy Characteristics'!$C:$C,0))),"",INDEX('Policy Characteristics'!F:F,MATCH($C1176,'Policy Characteristics'!$C:$C,0)))</f>
        <v>0</v>
      </c>
      <c r="M1176" s="380">
        <f>IF(ISBLANK(INDEX('Policy Characteristics'!G:G,MATCH($C1176,'Policy Characteristics'!$C:$C,0))),"",INDEX('Policy Characteristics'!G:G,MATCH($C1176,'Policy Characteristics'!$C:$C,0)))</f>
        <v>0.4</v>
      </c>
      <c r="N1176" s="380">
        <f>IF(ISBLANK(INDEX('Policy Characteristics'!H:H,MATCH($C1176,'Policy Characteristics'!$C:$C,0))),"",INDEX('Policy Characteristics'!H:H,MATCH($C1176,'Policy Characteristics'!$C:$C,0)))</f>
        <v>0.01</v>
      </c>
      <c r="O1176" s="358" t="str">
        <f>IF(ISBLANK(INDEX('Policy Characteristics'!I:I,MATCH($C1176,'Policy Characteristics'!$C:$C,0))),"",INDEX('Policy Characteristics'!I:I,MATCH($C1176,'Policy Characteristics'!$C:$C,0)))</f>
        <v>% reduction in fuel use</v>
      </c>
      <c r="P1176" s="358" t="str">
        <f>IF(ISBLANK(INDEX('Policy Characteristics'!J:J,MATCH($C1176,'Policy Characteristics'!$C:$C,0))),"",INDEX('Policy Characteristics'!J:J,MATCH($C1176,'Policy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76" s="358" t="str">
        <f>IF(ISBLANK(INDEX('Policy Characteristics'!K:K,MATCH($C1176,'Policy Characteristics'!$C:$C,0))),"",INDEX('Policy Characteristics'!K:K,MATCH($C1176,'Policy Characteristics'!$C:$C,0)))</f>
        <v>architectural-design.html#rnd</v>
      </c>
      <c r="R1176" s="358" t="str">
        <f>IF(ISBLANK(INDEX('Policy Characteristics'!L:L,MATCH($C1176,'Policy Characteristics'!$C:$C,0))),"",INDEX('Policy Characteristics'!L:L,MATCH($C1176,'Policy Characteristics'!$C:$C,0)))</f>
        <v>research-and-development.html</v>
      </c>
    </row>
    <row r="1177" spans="1:18" x14ac:dyDescent="0.35">
      <c r="A1177" s="358" t="str">
        <f>IF(ISBLANK(INDEX('Policy Characteristics'!A:A,MATCH($C1177,'Policy Characteristics'!$C:$C,0))),"",INDEX('Policy Characteristics'!A:A,MATCH($C1177,'Policy Characteristics'!$C:$C,0)))</f>
        <v>Research and Development</v>
      </c>
      <c r="B1177" s="358" t="str">
        <f>IF(ISBLANK(INDEX('Policy Characteristics'!B:B,MATCH($C1177,'Policy Characteristics'!$C:$C,0))),"",INDEX('Policy Characteristics'!B:B,MATCH($C1177,'Policy Characteristics'!$C:$C,0)))</f>
        <v>Fuel Use Reduction</v>
      </c>
      <c r="C1177" s="362" t="str">
        <f t="shared" si="65"/>
        <v>RnD Transportation Fuel Use Perc Reduction</v>
      </c>
      <c r="D1177" s="53" t="s">
        <v>2281</v>
      </c>
      <c r="E1177" s="53"/>
      <c r="F1177" s="53" t="s">
        <v>506</v>
      </c>
      <c r="G1177" s="53"/>
      <c r="H1177" s="54">
        <v>135</v>
      </c>
      <c r="I1177" s="53" t="s">
        <v>45</v>
      </c>
      <c r="J1177" s="360" t="str">
        <f>IF(ISBLANK(INDEX('Policy Characteristics'!D:D,MATCH($C1177,'Policy Characteristics'!$C:$C,0))),"",INDEX('Policy Characteristics'!D:D,MATCH($C1177,'Policy Characteristics'!$C:$C,0)))</f>
        <v>R&amp;D Fuel Use Reductions</v>
      </c>
      <c r="K1177" s="358" t="str">
        <f>IF(ISBLANK(INDEX('Policy Characteristics'!E:E,MATCH($C1177,'Policy Characteristics'!$C:$C,0))),"",INDEX('Policy Characteristics'!E:E,MATCH($C1177,'Policy Characteristics'!$C:$C,0)))</f>
        <v>RnD transportation fuel use reduction</v>
      </c>
      <c r="L1177" s="380">
        <f>IF(ISBLANK(INDEX('Policy Characteristics'!F:F,MATCH($C1177,'Policy Characteristics'!$C:$C,0))),"",INDEX('Policy Characteristics'!F:F,MATCH($C1177,'Policy Characteristics'!$C:$C,0)))</f>
        <v>0</v>
      </c>
      <c r="M1177" s="380">
        <f>IF(ISBLANK(INDEX('Policy Characteristics'!G:G,MATCH($C1177,'Policy Characteristics'!$C:$C,0))),"",INDEX('Policy Characteristics'!G:G,MATCH($C1177,'Policy Characteristics'!$C:$C,0)))</f>
        <v>0.4</v>
      </c>
      <c r="N1177" s="380">
        <f>IF(ISBLANK(INDEX('Policy Characteristics'!H:H,MATCH($C1177,'Policy Characteristics'!$C:$C,0))),"",INDEX('Policy Characteristics'!H:H,MATCH($C1177,'Policy Characteristics'!$C:$C,0)))</f>
        <v>0.01</v>
      </c>
      <c r="O1177" s="358" t="str">
        <f>IF(ISBLANK(INDEX('Policy Characteristics'!I:I,MATCH($C1177,'Policy Characteristics'!$C:$C,0))),"",INDEX('Policy Characteristics'!I:I,MATCH($C1177,'Policy Characteristics'!$C:$C,0)))</f>
        <v>% reduction in fuel use</v>
      </c>
      <c r="P1177" s="358" t="str">
        <f>IF(ISBLANK(INDEX('Policy Characteristics'!J:J,MATCH($C1177,'Policy Characteristics'!$C:$C,0))),"",INDEX('Policy Characteristics'!J:J,MATCH($C1177,'Policy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77" s="358" t="str">
        <f>IF(ISBLANK(INDEX('Policy Characteristics'!K:K,MATCH($C1177,'Policy Characteristics'!$C:$C,0))),"",INDEX('Policy Characteristics'!K:K,MATCH($C1177,'Policy Characteristics'!$C:$C,0)))</f>
        <v>architectural-design.html#rnd</v>
      </c>
      <c r="R1177" s="358" t="str">
        <f>IF(ISBLANK(INDEX('Policy Characteristics'!L:L,MATCH($C1177,'Policy Characteristics'!$C:$C,0))),"",INDEX('Policy Characteristics'!L:L,MATCH($C1177,'Policy Characteristics'!$C:$C,0)))</f>
        <v>research-and-development.html</v>
      </c>
    </row>
    <row r="1178" spans="1:18" x14ac:dyDescent="0.35">
      <c r="A1178" s="358" t="str">
        <f>IF(ISBLANK(INDEX('Policy Characteristics'!A:A,MATCH($C1178,'Policy Characteristics'!$C:$C,0))),"",INDEX('Policy Characteristics'!A:A,MATCH($C1178,'Policy Characteristics'!$C:$C,0)))</f>
        <v>Research and Development</v>
      </c>
      <c r="B1178" s="358" t="str">
        <f>IF(ISBLANK(INDEX('Policy Characteristics'!B:B,MATCH($C1178,'Policy Characteristics'!$C:$C,0))),"",INDEX('Policy Characteristics'!B:B,MATCH($C1178,'Policy Characteristics'!$C:$C,0)))</f>
        <v>Fuel Use Reduction</v>
      </c>
      <c r="C1178" s="362" t="str">
        <f t="shared" si="65"/>
        <v>RnD Transportation Fuel Use Perc Reduction</v>
      </c>
      <c r="D1178" s="53" t="s">
        <v>2282</v>
      </c>
      <c r="E1178" s="53"/>
      <c r="F1178" s="53" t="s">
        <v>507</v>
      </c>
      <c r="G1178" s="53"/>
      <c r="H1178" s="54">
        <v>136</v>
      </c>
      <c r="I1178" s="53" t="s">
        <v>45</v>
      </c>
      <c r="J1178" s="360" t="str">
        <f>IF(ISBLANK(INDEX('Policy Characteristics'!D:D,MATCH($C1178,'Policy Characteristics'!$C:$C,0))),"",INDEX('Policy Characteristics'!D:D,MATCH($C1178,'Policy Characteristics'!$C:$C,0)))</f>
        <v>R&amp;D Fuel Use Reductions</v>
      </c>
      <c r="K1178" s="358" t="str">
        <f>IF(ISBLANK(INDEX('Policy Characteristics'!E:E,MATCH($C1178,'Policy Characteristics'!$C:$C,0))),"",INDEX('Policy Characteristics'!E:E,MATCH($C1178,'Policy Characteristics'!$C:$C,0)))</f>
        <v>RnD transportation fuel use reduction</v>
      </c>
      <c r="L1178" s="380">
        <f>IF(ISBLANK(INDEX('Policy Characteristics'!F:F,MATCH($C1178,'Policy Characteristics'!$C:$C,0))),"",INDEX('Policy Characteristics'!F:F,MATCH($C1178,'Policy Characteristics'!$C:$C,0)))</f>
        <v>0</v>
      </c>
      <c r="M1178" s="380">
        <f>IF(ISBLANK(INDEX('Policy Characteristics'!G:G,MATCH($C1178,'Policy Characteristics'!$C:$C,0))),"",INDEX('Policy Characteristics'!G:G,MATCH($C1178,'Policy Characteristics'!$C:$C,0)))</f>
        <v>0.4</v>
      </c>
      <c r="N1178" s="380">
        <f>IF(ISBLANK(INDEX('Policy Characteristics'!H:H,MATCH($C1178,'Policy Characteristics'!$C:$C,0))),"",INDEX('Policy Characteristics'!H:H,MATCH($C1178,'Policy Characteristics'!$C:$C,0)))</f>
        <v>0.01</v>
      </c>
      <c r="O1178" s="358" t="str">
        <f>IF(ISBLANK(INDEX('Policy Characteristics'!I:I,MATCH($C1178,'Policy Characteristics'!$C:$C,0))),"",INDEX('Policy Characteristics'!I:I,MATCH($C1178,'Policy Characteristics'!$C:$C,0)))</f>
        <v>% reduction in fuel use</v>
      </c>
      <c r="P1178" s="358" t="str">
        <f>IF(ISBLANK(INDEX('Policy Characteristics'!J:J,MATCH($C1178,'Policy Characteristics'!$C:$C,0))),"",INDEX('Policy Characteristics'!J:J,MATCH($C1178,'Policy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78" s="358" t="str">
        <f>IF(ISBLANK(INDEX('Policy Characteristics'!K:K,MATCH($C1178,'Policy Characteristics'!$C:$C,0))),"",INDEX('Policy Characteristics'!K:K,MATCH($C1178,'Policy Characteristics'!$C:$C,0)))</f>
        <v>architectural-design.html#rnd</v>
      </c>
      <c r="R1178" s="358" t="str">
        <f>IF(ISBLANK(INDEX('Policy Characteristics'!L:L,MATCH($C1178,'Policy Characteristics'!$C:$C,0))),"",INDEX('Policy Characteristics'!L:L,MATCH($C1178,'Policy Characteristics'!$C:$C,0)))</f>
        <v>research-and-development.html</v>
      </c>
    </row>
    <row r="1179" spans="1:18" x14ac:dyDescent="0.35">
      <c r="A1179" s="358" t="str">
        <f>IF(ISBLANK(INDEX('Policy Characteristics'!A:A,MATCH($C1179,'Policy Characteristics'!$C:$C,0))),"",INDEX('Policy Characteristics'!A:A,MATCH($C1179,'Policy Characteristics'!$C:$C,0)))</f>
        <v>Research and Development</v>
      </c>
      <c r="B1179" s="358" t="str">
        <f>IF(ISBLANK(INDEX('Policy Characteristics'!B:B,MATCH($C1179,'Policy Characteristics'!$C:$C,0))),"",INDEX('Policy Characteristics'!B:B,MATCH($C1179,'Policy Characteristics'!$C:$C,0)))</f>
        <v>Fuel Use Reduction</v>
      </c>
      <c r="C1179" s="362" t="str">
        <f t="shared" si="65"/>
        <v>RnD Transportation Fuel Use Perc Reduction</v>
      </c>
      <c r="D1179" s="53" t="s">
        <v>2283</v>
      </c>
      <c r="E1179" s="53"/>
      <c r="F1179" s="53" t="s">
        <v>508</v>
      </c>
      <c r="G1179" s="53"/>
      <c r="H1179" s="54">
        <v>137</v>
      </c>
      <c r="I1179" s="53" t="s">
        <v>45</v>
      </c>
      <c r="J1179" s="360" t="str">
        <f>IF(ISBLANK(INDEX('Policy Characteristics'!D:D,MATCH($C1179,'Policy Characteristics'!$C:$C,0))),"",INDEX('Policy Characteristics'!D:D,MATCH($C1179,'Policy Characteristics'!$C:$C,0)))</f>
        <v>R&amp;D Fuel Use Reductions</v>
      </c>
      <c r="K1179" s="358" t="str">
        <f>IF(ISBLANK(INDEX('Policy Characteristics'!E:E,MATCH($C1179,'Policy Characteristics'!$C:$C,0))),"",INDEX('Policy Characteristics'!E:E,MATCH($C1179,'Policy Characteristics'!$C:$C,0)))</f>
        <v>RnD transportation fuel use reduction</v>
      </c>
      <c r="L1179" s="380">
        <f>IF(ISBLANK(INDEX('Policy Characteristics'!F:F,MATCH($C1179,'Policy Characteristics'!$C:$C,0))),"",INDEX('Policy Characteristics'!F:F,MATCH($C1179,'Policy Characteristics'!$C:$C,0)))</f>
        <v>0</v>
      </c>
      <c r="M1179" s="380">
        <f>IF(ISBLANK(INDEX('Policy Characteristics'!G:G,MATCH($C1179,'Policy Characteristics'!$C:$C,0))),"",INDEX('Policy Characteristics'!G:G,MATCH($C1179,'Policy Characteristics'!$C:$C,0)))</f>
        <v>0.4</v>
      </c>
      <c r="N1179" s="380">
        <f>IF(ISBLANK(INDEX('Policy Characteristics'!H:H,MATCH($C1179,'Policy Characteristics'!$C:$C,0))),"",INDEX('Policy Characteristics'!H:H,MATCH($C1179,'Policy Characteristics'!$C:$C,0)))</f>
        <v>0.01</v>
      </c>
      <c r="O1179" s="358" t="str">
        <f>IF(ISBLANK(INDEX('Policy Characteristics'!I:I,MATCH($C1179,'Policy Characteristics'!$C:$C,0))),"",INDEX('Policy Characteristics'!I:I,MATCH($C1179,'Policy Characteristics'!$C:$C,0)))</f>
        <v>% reduction in fuel use</v>
      </c>
      <c r="P1179" s="358" t="str">
        <f>IF(ISBLANK(INDEX('Policy Characteristics'!J:J,MATCH($C1179,'Policy Characteristics'!$C:$C,0))),"",INDEX('Policy Characteristics'!J:J,MATCH($C1179,'Policy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79" s="358" t="str">
        <f>IF(ISBLANK(INDEX('Policy Characteristics'!K:K,MATCH($C1179,'Policy Characteristics'!$C:$C,0))),"",INDEX('Policy Characteristics'!K:K,MATCH($C1179,'Policy Characteristics'!$C:$C,0)))</f>
        <v>architectural-design.html#rnd</v>
      </c>
      <c r="R1179" s="358" t="str">
        <f>IF(ISBLANK(INDEX('Policy Characteristics'!L:L,MATCH($C1179,'Policy Characteristics'!$C:$C,0))),"",INDEX('Policy Characteristics'!L:L,MATCH($C1179,'Policy Characteristics'!$C:$C,0)))</f>
        <v>research-and-development.html</v>
      </c>
    </row>
    <row r="1180" spans="1:18" x14ac:dyDescent="0.35">
      <c r="A1180" s="358" t="str">
        <f>IF(ISBLANK(INDEX('Policy Characteristics'!A:A,MATCH($C1180,'Policy Characteristics'!$C:$C,0))),"",INDEX('Policy Characteristics'!A:A,MATCH($C1180,'Policy Characteristics'!$C:$C,0)))</f>
        <v>Research and Development</v>
      </c>
      <c r="B1180" s="358" t="str">
        <f>IF(ISBLANK(INDEX('Policy Characteristics'!B:B,MATCH($C1180,'Policy Characteristics'!$C:$C,0))),"",INDEX('Policy Characteristics'!B:B,MATCH($C1180,'Policy Characteristics'!$C:$C,0)))</f>
        <v>Fuel Use Reduction</v>
      </c>
      <c r="C1180" s="362" t="str">
        <f t="shared" si="65"/>
        <v>RnD Transportation Fuel Use Perc Reduction</v>
      </c>
      <c r="D1180" s="53" t="s">
        <v>2594</v>
      </c>
      <c r="E1180" s="53"/>
      <c r="F1180" s="53" t="s">
        <v>2901</v>
      </c>
      <c r="G1180" s="53"/>
      <c r="H1180" s="54">
        <v>138</v>
      </c>
      <c r="I1180" s="53" t="s">
        <v>45</v>
      </c>
      <c r="J1180" s="360" t="str">
        <f>IF(ISBLANK(INDEX('Policy Characteristics'!D:D,MATCH($C1180,'Policy Characteristics'!$C:$C,0))),"",INDEX('Policy Characteristics'!D:D,MATCH($C1180,'Policy Characteristics'!$C:$C,0)))</f>
        <v>R&amp;D Fuel Use Reductions</v>
      </c>
      <c r="K1180" s="358" t="str">
        <f>IF(ISBLANK(INDEX('Policy Characteristics'!E:E,MATCH($C1180,'Policy Characteristics'!$C:$C,0))),"",INDEX('Policy Characteristics'!E:E,MATCH($C1180,'Policy Characteristics'!$C:$C,0)))</f>
        <v>RnD transportation fuel use reduction</v>
      </c>
      <c r="L1180" s="380">
        <f>IF(ISBLANK(INDEX('Policy Characteristics'!F:F,MATCH($C1180,'Policy Characteristics'!$C:$C,0))),"",INDEX('Policy Characteristics'!F:F,MATCH($C1180,'Policy Characteristics'!$C:$C,0)))</f>
        <v>0</v>
      </c>
      <c r="M1180" s="380">
        <f>IF(ISBLANK(INDEX('Policy Characteristics'!G:G,MATCH($C1180,'Policy Characteristics'!$C:$C,0))),"",INDEX('Policy Characteristics'!G:G,MATCH($C1180,'Policy Characteristics'!$C:$C,0)))</f>
        <v>0.4</v>
      </c>
      <c r="N1180" s="380">
        <f>IF(ISBLANK(INDEX('Policy Characteristics'!H:H,MATCH($C1180,'Policy Characteristics'!$C:$C,0))),"",INDEX('Policy Characteristics'!H:H,MATCH($C1180,'Policy Characteristics'!$C:$C,0)))</f>
        <v>0.01</v>
      </c>
      <c r="O1180" s="358" t="str">
        <f>IF(ISBLANK(INDEX('Policy Characteristics'!I:I,MATCH($C1180,'Policy Characteristics'!$C:$C,0))),"",INDEX('Policy Characteristics'!I:I,MATCH($C1180,'Policy Characteristics'!$C:$C,0)))</f>
        <v>% reduction in fuel use</v>
      </c>
      <c r="P1180" s="358" t="str">
        <f>IF(ISBLANK(INDEX('Policy Characteristics'!J:J,MATCH($C1180,'Policy Characteristics'!$C:$C,0))),"",INDEX('Policy Characteristics'!J:J,MATCH($C1180,'Policy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80" s="358" t="str">
        <f>IF(ISBLANK(INDEX('Policy Characteristics'!K:K,MATCH($C1180,'Policy Characteristics'!$C:$C,0))),"",INDEX('Policy Characteristics'!K:K,MATCH($C1180,'Policy Characteristics'!$C:$C,0)))</f>
        <v>architectural-design.html#rnd</v>
      </c>
      <c r="R1180" s="358" t="str">
        <f>IF(ISBLANK(INDEX('Policy Characteristics'!L:L,MATCH($C1180,'Policy Characteristics'!$C:$C,0))),"",INDEX('Policy Characteristics'!L:L,MATCH($C1180,'Policy Characteristics'!$C:$C,0)))</f>
        <v>research-and-development.html</v>
      </c>
    </row>
    <row r="1181" spans="1:18" x14ac:dyDescent="0.35">
      <c r="A1181" s="358" t="str">
        <f>IF(ISBLANK(INDEX('Policy Characteristics'!A:A,MATCH($C1181,'Policy Characteristics'!$C:$C,0))),"",INDEX('Policy Characteristics'!A:A,MATCH($C1181,'Policy Characteristics'!$C:$C,0)))</f>
        <v>Research and Development</v>
      </c>
      <c r="B1181" s="358" t="str">
        <f>IF(ISBLANK(INDEX('Policy Characteristics'!B:B,MATCH($C1181,'Policy Characteristics'!$C:$C,0))),"",INDEX('Policy Characteristics'!B:B,MATCH($C1181,'Policy Characteristics'!$C:$C,0)))</f>
        <v>Fuel Use Reduction</v>
      </c>
      <c r="C1181" s="362" t="str">
        <f t="shared" si="65"/>
        <v>RnD Transportation Fuel Use Perc Reduction</v>
      </c>
      <c r="D1181" s="53" t="s">
        <v>2593</v>
      </c>
      <c r="E1181" s="53"/>
      <c r="F1181" s="53" t="s">
        <v>2902</v>
      </c>
      <c r="G1181" s="53"/>
      <c r="H1181" s="54">
        <v>524</v>
      </c>
      <c r="I1181" s="53" t="s">
        <v>45</v>
      </c>
      <c r="J1181" s="360" t="str">
        <f>IF(ISBLANK(INDEX('Policy Characteristics'!D:D,MATCH($C1181,'Policy Characteristics'!$C:$C,0))),"",INDEX('Policy Characteristics'!D:D,MATCH($C1181,'Policy Characteristics'!$C:$C,0)))</f>
        <v>R&amp;D Fuel Use Reductions</v>
      </c>
      <c r="K1181" s="358" t="str">
        <f>IF(ISBLANK(INDEX('Policy Characteristics'!E:E,MATCH($C1181,'Policy Characteristics'!$C:$C,0))),"",INDEX('Policy Characteristics'!E:E,MATCH($C1181,'Policy Characteristics'!$C:$C,0)))</f>
        <v>RnD transportation fuel use reduction</v>
      </c>
      <c r="L1181" s="380">
        <f>IF(ISBLANK(INDEX('Policy Characteristics'!F:F,MATCH($C1181,'Policy Characteristics'!$C:$C,0))),"",INDEX('Policy Characteristics'!F:F,MATCH($C1181,'Policy Characteristics'!$C:$C,0)))</f>
        <v>0</v>
      </c>
      <c r="M1181" s="380">
        <f>IF(ISBLANK(INDEX('Policy Characteristics'!G:G,MATCH($C1181,'Policy Characteristics'!$C:$C,0))),"",INDEX('Policy Characteristics'!G:G,MATCH($C1181,'Policy Characteristics'!$C:$C,0)))</f>
        <v>0.4</v>
      </c>
      <c r="N1181" s="380">
        <f>IF(ISBLANK(INDEX('Policy Characteristics'!H:H,MATCH($C1181,'Policy Characteristics'!$C:$C,0))),"",INDEX('Policy Characteristics'!H:H,MATCH($C1181,'Policy Characteristics'!$C:$C,0)))</f>
        <v>0.01</v>
      </c>
      <c r="O1181" s="358" t="str">
        <f>IF(ISBLANK(INDEX('Policy Characteristics'!I:I,MATCH($C1181,'Policy Characteristics'!$C:$C,0))),"",INDEX('Policy Characteristics'!I:I,MATCH($C1181,'Policy Characteristics'!$C:$C,0)))</f>
        <v>% reduction in fuel use</v>
      </c>
      <c r="P1181" s="358" t="str">
        <f>IF(ISBLANK(INDEX('Policy Characteristics'!J:J,MATCH($C1181,'Policy Characteristics'!$C:$C,0))),"",INDEX('Policy Characteristics'!J:J,MATCH($C1181,'Policy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81" s="358" t="str">
        <f>IF(ISBLANK(INDEX('Policy Characteristics'!K:K,MATCH($C1181,'Policy Characteristics'!$C:$C,0))),"",INDEX('Policy Characteristics'!K:K,MATCH($C1181,'Policy Characteristics'!$C:$C,0)))</f>
        <v>architectural-design.html#rnd</v>
      </c>
      <c r="R1181" s="358" t="str">
        <f>IF(ISBLANK(INDEX('Policy Characteristics'!L:L,MATCH($C1181,'Policy Characteristics'!$C:$C,0))),"",INDEX('Policy Characteristics'!L:L,MATCH($C1181,'Policy Characteristics'!$C:$C,0)))</f>
        <v>research-and-development.html</v>
      </c>
    </row>
    <row r="1182" spans="1:18" x14ac:dyDescent="0.35">
      <c r="A1182" s="358" t="str">
        <f>IF(ISBLANK(INDEX('Policy Characteristics'!A:A,MATCH($C1182,'Policy Characteristics'!$C:$C,0))),"",INDEX('Policy Characteristics'!A:A,MATCH($C1182,'Policy Characteristics'!$C:$C,0)))</f>
        <v>Control Settings</v>
      </c>
      <c r="B1182" s="358" t="str">
        <f>IF(ISBLANK(INDEX('Policy Characteristics'!B:B,MATCH($C1182,'Policy Characteristics'!$C:$C,0))),"",INDEX('Policy Characteristics'!B:B,MATCH($C1182,'Policy Characteristics'!$C:$C,0)))</f>
        <v>COVID-19 Recession</v>
      </c>
      <c r="C1182" s="367" t="s">
        <v>2939</v>
      </c>
      <c r="H1182" s="259">
        <v>543</v>
      </c>
      <c r="I1182" s="4" t="s">
        <v>46</v>
      </c>
      <c r="J1182" s="360" t="str">
        <f>IF(ISBLANK(INDEX('Policy Characteristics'!D:D,MATCH($C1182,'Policy Characteristics'!$C:$C,0))),"",INDEX('Policy Characteristics'!D:D,MATCH($C1182,'Policy Characteristics'!$C:$C,0)))</f>
        <v/>
      </c>
      <c r="K1182" s="358" t="str">
        <f>IF(ISBLANK(INDEX('Policy Characteristics'!E:E,MATCH($C1182,'Policy Characteristics'!$C:$C,0))),"",INDEX('Policy Characteristics'!E:E,MATCH($C1182,'Policy Characteristics'!$C:$C,0)))</f>
        <v>settings exogenous GDP adjustment</v>
      </c>
      <c r="L1182" s="380">
        <f>IF(ISBLANK(INDEX('Policy Characteristics'!F:F,MATCH($C1182,'Policy Characteristics'!$C:$C,0))),"",INDEX('Policy Characteristics'!F:F,MATCH($C1182,'Policy Characteristics'!$C:$C,0)))</f>
        <v>-0.08</v>
      </c>
      <c r="M1182" s="380">
        <f>IF(ISBLANK(INDEX('Policy Characteristics'!G:G,MATCH($C1182,'Policy Characteristics'!$C:$C,0))),"",INDEX('Policy Characteristics'!G:G,MATCH($C1182,'Policy Characteristics'!$C:$C,0)))</f>
        <v>0.02</v>
      </c>
      <c r="N1182" s="380">
        <f>IF(ISBLANK(INDEX('Policy Characteristics'!H:H,MATCH($C1182,'Policy Characteristics'!$C:$C,0))),"",INDEX('Policy Characteristics'!H:H,MATCH($C1182,'Policy Characteristics'!$C:$C,0)))</f>
        <v>1E-3</v>
      </c>
      <c r="O1182" s="358" t="str">
        <f>IF(ISBLANK(INDEX('Policy Characteristics'!I:I,MATCH($C1182,'Policy Characteristics'!$C:$C,0))),"",INDEX('Policy Characteristics'!I:I,MATCH($C1182,'Policy Characteristics'!$C:$C,0)))</f>
        <v>GDP growth rate (%)</v>
      </c>
      <c r="P1182" s="358" t="str">
        <f>IF(ISBLANK(INDEX('Policy Characteristics'!J:J,MATCH($C1182,'Policy Characteristics'!$C:$C,0))),"",INDEX('Policy Characteristics'!J:J,MATCH($C1182,'Policy Characteristics'!$C:$C,0)))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November 2020 Short-Term Energy Outlook (STEO) expects a 3.6% shrinkage in GDP (versus a counter-factual growth of 2.0% from the January STEO).  This is the default setting.</v>
      </c>
      <c r="Q1182" s="358" t="str">
        <f>IF(ISBLANK(INDEX('Policy Characteristics'!K:K,MATCH($C1182,'Policy Characteristics'!$C:$C,0))),"",INDEX('Policy Characteristics'!K:K,MATCH($C1182,'Policy Characteristics'!$C:$C,0)))</f>
        <v/>
      </c>
      <c r="R1182" s="358" t="str">
        <f>IF(ISBLANK(INDEX('Policy Characteristics'!L:L,MATCH($C1182,'Policy Characteristics'!$C:$C,0))),"",INDEX('Policy Characteristics'!L:L,MATCH($C1182,'Policy Characteristics'!$C:$C,0)))</f>
        <v/>
      </c>
    </row>
    <row r="1183" spans="1:18" x14ac:dyDescent="0.35">
      <c r="A1183" s="358" t="str">
        <f>IF(ISBLANK(INDEX('Policy Characteristics'!A:A,MATCH($C1183,'Policy Characteristics'!$C:$C,0))),"",INDEX('Policy Characteristics'!A:A,MATCH($C1183,'Policy Characteristics'!$C:$C,0)))</f>
        <v>Government Revenue Accounting</v>
      </c>
      <c r="B1183" s="358" t="str">
        <f>IF(ISBLANK(INDEX('Policy Characteristics'!B:B,MATCH($C1183,'Policy Characteristics'!$C:$C,0))),"",INDEX('Policy Characteristics'!B:B,MATCH($C1183,'Policy Characteristics'!$C:$C,0)))</f>
        <v>Carbon Tax Revenue</v>
      </c>
      <c r="C1183" s="367" t="s">
        <v>3085</v>
      </c>
      <c r="D1183" s="4" t="s">
        <v>3094</v>
      </c>
      <c r="F1183" s="4" t="s">
        <v>3099</v>
      </c>
      <c r="H1183" s="268">
        <v>545</v>
      </c>
      <c r="I1183" s="4" t="s">
        <v>45</v>
      </c>
      <c r="J1183" s="360" t="str">
        <f>IF(ISBLANK(INDEX('Policy Characteristics'!D:D,MATCH($C1183,'Policy Characteristics'!$C:$C,0))),"",INDEX('Policy Characteristics'!D:D,MATCH($C1183,'Policy Characteristics'!$C:$C,0)))</f>
        <v/>
      </c>
      <c r="K1183" s="358" t="str">
        <f>IF(ISBLANK(INDEX('Policy Characteristics'!E:E,MATCH($C1183,'Policy Characteristics'!$C:$C,0))),"",INDEX('Policy Characteristics'!E:E,MATCH($C1183,'Policy Characteristics'!$C:$C,0)))</f>
        <v>GRA carbon tax revenue</v>
      </c>
      <c r="L1183" s="358">
        <f>IF(ISBLANK(INDEX('Policy Characteristics'!F:F,MATCH($C1183,'Policy Characteristics'!$C:$C,0))),"",INDEX('Policy Characteristics'!F:F,MATCH($C1183,'Policy Characteristics'!$C:$C,0)))</f>
        <v>0</v>
      </c>
      <c r="M1183" s="358">
        <f>IF(ISBLANK(INDEX('Policy Characteristics'!G:G,MATCH($C1183,'Policy Characteristics'!$C:$C,0))),"",INDEX('Policy Characteristics'!G:G,MATCH($C1183,'Policy Characteristics'!$C:$C,0)))</f>
        <v>10</v>
      </c>
      <c r="N1183" s="358">
        <f>IF(ISBLANK(INDEX('Policy Characteristics'!H:H,MATCH($C1183,'Policy Characteristics'!$C:$C,0))),"",INDEX('Policy Characteristics'!H:H,MATCH($C1183,'Policy Characteristics'!$C:$C,0)))</f>
        <v>1</v>
      </c>
      <c r="O1183" s="358" t="str">
        <f>IF(ISBLANK(INDEX('Policy Characteristics'!I:I,MATCH($C1183,'Policy Characteristics'!$C:$C,0))),"",INDEX('Policy Characteristics'!I:I,MATCH($C1183,'Policy Characteristics'!$C:$C,0)))</f>
        <v>weight</v>
      </c>
      <c r="P1183" s="358" t="str">
        <f>IF(ISBLANK(INDEX('Policy Characteristics'!J:J,MATCH($C1183,'Policy Characteristics'!$C:$C,0))),"",INDEX('Policy Characteristics'!J:J,MATCH($C1183,'Policy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83" s="358" t="str">
        <f>IF(ISBLANK(INDEX('Policy Characteristics'!K:K,MATCH($C1183,'Policy Characteristics'!$C:$C,0))),"",INDEX('Policy Characteristics'!K:K,MATCH($C1183,'Policy Characteristics'!$C:$C,0)))</f>
        <v>io-model.html</v>
      </c>
      <c r="R1183" s="358" t="str">
        <f>IF(ISBLANK(INDEX('Policy Characteristics'!L:L,MATCH($C1183,'Policy Characteristics'!$C:$C,0))),"",INDEX('Policy Characteristics'!L:L,MATCH($C1183,'Policy Characteristics'!$C:$C,0)))</f>
        <v/>
      </c>
    </row>
    <row r="1184" spans="1:18" x14ac:dyDescent="0.35">
      <c r="A1184" s="358" t="str">
        <f>IF(ISBLANK(INDEX('Policy Characteristics'!A:A,MATCH($C1184,'Policy Characteristics'!$C:$C,0))),"",INDEX('Policy Characteristics'!A:A,MATCH($C1184,'Policy Characteristics'!$C:$C,0)))</f>
        <v>Government Revenue Accounting</v>
      </c>
      <c r="B1184" s="358" t="str">
        <f>IF(ISBLANK(INDEX('Policy Characteristics'!B:B,MATCH($C1184,'Policy Characteristics'!$C:$C,0))),"",INDEX('Policy Characteristics'!B:B,MATCH($C1184,'Policy Characteristics'!$C:$C,0)))</f>
        <v>Carbon Tax Revenue</v>
      </c>
      <c r="C1184" s="368" t="str">
        <f t="shared" ref="C1184" si="66">C$1183</f>
        <v>GRA for Carbon Tax Revenue</v>
      </c>
      <c r="D1184" s="4" t="s">
        <v>3095</v>
      </c>
      <c r="F1184" s="4" t="s">
        <v>3125</v>
      </c>
      <c r="H1184" s="271">
        <v>546</v>
      </c>
      <c r="I1184" s="5" t="str">
        <f t="shared" ref="I1184:I1187" si="67">I$1183</f>
        <v>Yes</v>
      </c>
      <c r="J1184" s="360" t="str">
        <f>IF(ISBLANK(INDEX('Policy Characteristics'!D:D,MATCH($C1184,'Policy Characteristics'!$C:$C,0))),"",INDEX('Policy Characteristics'!D:D,MATCH($C1184,'Policy Characteristics'!$C:$C,0)))</f>
        <v/>
      </c>
      <c r="K1184" s="358" t="str">
        <f>IF(ISBLANK(INDEX('Policy Characteristics'!E:E,MATCH($C1184,'Policy Characteristics'!$C:$C,0))),"",INDEX('Policy Characteristics'!E:E,MATCH($C1184,'Policy Characteristics'!$C:$C,0)))</f>
        <v>GRA carbon tax revenue</v>
      </c>
      <c r="L1184" s="358">
        <f>IF(ISBLANK(INDEX('Policy Characteristics'!F:F,MATCH($C1184,'Policy Characteristics'!$C:$C,0))),"",INDEX('Policy Characteristics'!F:F,MATCH($C1184,'Policy Characteristics'!$C:$C,0)))</f>
        <v>0</v>
      </c>
      <c r="M1184" s="358">
        <f>IF(ISBLANK(INDEX('Policy Characteristics'!G:G,MATCH($C1184,'Policy Characteristics'!$C:$C,0))),"",INDEX('Policy Characteristics'!G:G,MATCH($C1184,'Policy Characteristics'!$C:$C,0)))</f>
        <v>10</v>
      </c>
      <c r="N1184" s="358">
        <f>IF(ISBLANK(INDEX('Policy Characteristics'!H:H,MATCH($C1184,'Policy Characteristics'!$C:$C,0))),"",INDEX('Policy Characteristics'!H:H,MATCH($C1184,'Policy Characteristics'!$C:$C,0)))</f>
        <v>1</v>
      </c>
      <c r="O1184" s="358" t="str">
        <f>IF(ISBLANK(INDEX('Policy Characteristics'!I:I,MATCH($C1184,'Policy Characteristics'!$C:$C,0))),"",INDEX('Policy Characteristics'!I:I,MATCH($C1184,'Policy Characteristics'!$C:$C,0)))</f>
        <v>weight</v>
      </c>
      <c r="P1184" s="358" t="str">
        <f>IF(ISBLANK(INDEX('Policy Characteristics'!J:J,MATCH($C1184,'Policy Characteristics'!$C:$C,0))),"",INDEX('Policy Characteristics'!J:J,MATCH($C1184,'Policy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84" s="358" t="str">
        <f>IF(ISBLANK(INDEX('Policy Characteristics'!K:K,MATCH($C1184,'Policy Characteristics'!$C:$C,0))),"",INDEX('Policy Characteristics'!K:K,MATCH($C1184,'Policy Characteristics'!$C:$C,0)))</f>
        <v>io-model.html</v>
      </c>
      <c r="R1184" s="358" t="str">
        <f>IF(ISBLANK(INDEX('Policy Characteristics'!L:L,MATCH($C1184,'Policy Characteristics'!$C:$C,0))),"",INDEX('Policy Characteristics'!L:L,MATCH($C1184,'Policy Characteristics'!$C:$C,0)))</f>
        <v/>
      </c>
    </row>
    <row r="1185" spans="1:18" x14ac:dyDescent="0.35">
      <c r="A1185" s="358" t="str">
        <f>IF(ISBLANK(INDEX('Policy Characteristics'!A:A,MATCH($C1185,'Policy Characteristics'!$C:$C,0))),"",INDEX('Policy Characteristics'!A:A,MATCH($C1185,'Policy Characteristics'!$C:$C,0)))</f>
        <v>Government Revenue Accounting</v>
      </c>
      <c r="B1185" s="358" t="str">
        <f>IF(ISBLANK(INDEX('Policy Characteristics'!B:B,MATCH($C1185,'Policy Characteristics'!$C:$C,0))),"",INDEX('Policy Characteristics'!B:B,MATCH($C1185,'Policy Characteristics'!$C:$C,0)))</f>
        <v>Carbon Tax Revenue</v>
      </c>
      <c r="C1185" s="368" t="str">
        <f t="shared" ref="C1185:C1187" si="68">C$1183</f>
        <v>GRA for Carbon Tax Revenue</v>
      </c>
      <c r="D1185" s="4" t="s">
        <v>3096</v>
      </c>
      <c r="F1185" s="4" t="s">
        <v>3100</v>
      </c>
      <c r="H1185" s="271">
        <v>547</v>
      </c>
      <c r="I1185" s="5" t="str">
        <f t="shared" si="67"/>
        <v>Yes</v>
      </c>
      <c r="J1185" s="360" t="str">
        <f>IF(ISBLANK(INDEX('Policy Characteristics'!D:D,MATCH($C1185,'Policy Characteristics'!$C:$C,0))),"",INDEX('Policy Characteristics'!D:D,MATCH($C1185,'Policy Characteristics'!$C:$C,0)))</f>
        <v/>
      </c>
      <c r="K1185" s="358" t="str">
        <f>IF(ISBLANK(INDEX('Policy Characteristics'!E:E,MATCH($C1185,'Policy Characteristics'!$C:$C,0))),"",INDEX('Policy Characteristics'!E:E,MATCH($C1185,'Policy Characteristics'!$C:$C,0)))</f>
        <v>GRA carbon tax revenue</v>
      </c>
      <c r="L1185" s="358">
        <f>IF(ISBLANK(INDEX('Policy Characteristics'!F:F,MATCH($C1185,'Policy Characteristics'!$C:$C,0))),"",INDEX('Policy Characteristics'!F:F,MATCH($C1185,'Policy Characteristics'!$C:$C,0)))</f>
        <v>0</v>
      </c>
      <c r="M1185" s="358">
        <f>IF(ISBLANK(INDEX('Policy Characteristics'!G:G,MATCH($C1185,'Policy Characteristics'!$C:$C,0))),"",INDEX('Policy Characteristics'!G:G,MATCH($C1185,'Policy Characteristics'!$C:$C,0)))</f>
        <v>10</v>
      </c>
      <c r="N1185" s="358">
        <f>IF(ISBLANK(INDEX('Policy Characteristics'!H:H,MATCH($C1185,'Policy Characteristics'!$C:$C,0))),"",INDEX('Policy Characteristics'!H:H,MATCH($C1185,'Policy Characteristics'!$C:$C,0)))</f>
        <v>1</v>
      </c>
      <c r="O1185" s="358" t="str">
        <f>IF(ISBLANK(INDEX('Policy Characteristics'!I:I,MATCH($C1185,'Policy Characteristics'!$C:$C,0))),"",INDEX('Policy Characteristics'!I:I,MATCH($C1185,'Policy Characteristics'!$C:$C,0)))</f>
        <v>weight</v>
      </c>
      <c r="P1185" s="358" t="str">
        <f>IF(ISBLANK(INDEX('Policy Characteristics'!J:J,MATCH($C1185,'Policy Characteristics'!$C:$C,0))),"",INDEX('Policy Characteristics'!J:J,MATCH($C1185,'Policy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85" s="358" t="str">
        <f>IF(ISBLANK(INDEX('Policy Characteristics'!K:K,MATCH($C1185,'Policy Characteristics'!$C:$C,0))),"",INDEX('Policy Characteristics'!K:K,MATCH($C1185,'Policy Characteristics'!$C:$C,0)))</f>
        <v>io-model.html</v>
      </c>
      <c r="R1185" s="358" t="str">
        <f>IF(ISBLANK(INDEX('Policy Characteristics'!L:L,MATCH($C1185,'Policy Characteristics'!$C:$C,0))),"",INDEX('Policy Characteristics'!L:L,MATCH($C1185,'Policy Characteristics'!$C:$C,0)))</f>
        <v/>
      </c>
    </row>
    <row r="1186" spans="1:18" x14ac:dyDescent="0.35">
      <c r="A1186" s="358" t="str">
        <f>IF(ISBLANK(INDEX('Policy Characteristics'!A:A,MATCH($C1186,'Policy Characteristics'!$C:$C,0))),"",INDEX('Policy Characteristics'!A:A,MATCH($C1186,'Policy Characteristics'!$C:$C,0)))</f>
        <v>Government Revenue Accounting</v>
      </c>
      <c r="B1186" s="358" t="str">
        <f>IF(ISBLANK(INDEX('Policy Characteristics'!B:B,MATCH($C1186,'Policy Characteristics'!$C:$C,0))),"",INDEX('Policy Characteristics'!B:B,MATCH($C1186,'Policy Characteristics'!$C:$C,0)))</f>
        <v>Carbon Tax Revenue</v>
      </c>
      <c r="C1186" s="368" t="str">
        <f t="shared" si="68"/>
        <v>GRA for Carbon Tax Revenue</v>
      </c>
      <c r="D1186" s="4" t="s">
        <v>3097</v>
      </c>
      <c r="F1186" s="4" t="s">
        <v>3101</v>
      </c>
      <c r="H1186" s="271">
        <v>548</v>
      </c>
      <c r="I1186" s="5" t="str">
        <f t="shared" si="67"/>
        <v>Yes</v>
      </c>
      <c r="J1186" s="360" t="str">
        <f>IF(ISBLANK(INDEX('Policy Characteristics'!D:D,MATCH($C1186,'Policy Characteristics'!$C:$C,0))),"",INDEX('Policy Characteristics'!D:D,MATCH($C1186,'Policy Characteristics'!$C:$C,0)))</f>
        <v/>
      </c>
      <c r="K1186" s="358" t="str">
        <f>IF(ISBLANK(INDEX('Policy Characteristics'!E:E,MATCH($C1186,'Policy Characteristics'!$C:$C,0))),"",INDEX('Policy Characteristics'!E:E,MATCH($C1186,'Policy Characteristics'!$C:$C,0)))</f>
        <v>GRA carbon tax revenue</v>
      </c>
      <c r="L1186" s="358">
        <f>IF(ISBLANK(INDEX('Policy Characteristics'!F:F,MATCH($C1186,'Policy Characteristics'!$C:$C,0))),"",INDEX('Policy Characteristics'!F:F,MATCH($C1186,'Policy Characteristics'!$C:$C,0)))</f>
        <v>0</v>
      </c>
      <c r="M1186" s="358">
        <f>IF(ISBLANK(INDEX('Policy Characteristics'!G:G,MATCH($C1186,'Policy Characteristics'!$C:$C,0))),"",INDEX('Policy Characteristics'!G:G,MATCH($C1186,'Policy Characteristics'!$C:$C,0)))</f>
        <v>10</v>
      </c>
      <c r="N1186" s="358">
        <f>IF(ISBLANK(INDEX('Policy Characteristics'!H:H,MATCH($C1186,'Policy Characteristics'!$C:$C,0))),"",INDEX('Policy Characteristics'!H:H,MATCH($C1186,'Policy Characteristics'!$C:$C,0)))</f>
        <v>1</v>
      </c>
      <c r="O1186" s="358" t="str">
        <f>IF(ISBLANK(INDEX('Policy Characteristics'!I:I,MATCH($C1186,'Policy Characteristics'!$C:$C,0))),"",INDEX('Policy Characteristics'!I:I,MATCH($C1186,'Policy Characteristics'!$C:$C,0)))</f>
        <v>weight</v>
      </c>
      <c r="P1186" s="358" t="str">
        <f>IF(ISBLANK(INDEX('Policy Characteristics'!J:J,MATCH($C1186,'Policy Characteristics'!$C:$C,0))),"",INDEX('Policy Characteristics'!J:J,MATCH($C1186,'Policy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86" s="358" t="str">
        <f>IF(ISBLANK(INDEX('Policy Characteristics'!K:K,MATCH($C1186,'Policy Characteristics'!$C:$C,0))),"",INDEX('Policy Characteristics'!K:K,MATCH($C1186,'Policy Characteristics'!$C:$C,0)))</f>
        <v>io-model.html</v>
      </c>
      <c r="R1186" s="358" t="str">
        <f>IF(ISBLANK(INDEX('Policy Characteristics'!L:L,MATCH($C1186,'Policy Characteristics'!$C:$C,0))),"",INDEX('Policy Characteristics'!L:L,MATCH($C1186,'Policy Characteristics'!$C:$C,0)))</f>
        <v/>
      </c>
    </row>
    <row r="1187" spans="1:18" x14ac:dyDescent="0.35">
      <c r="A1187" s="358" t="str">
        <f>IF(ISBLANK(INDEX('Policy Characteristics'!A:A,MATCH($C1187,'Policy Characteristics'!$C:$C,0))),"",INDEX('Policy Characteristics'!A:A,MATCH($C1187,'Policy Characteristics'!$C:$C,0)))</f>
        <v>Government Revenue Accounting</v>
      </c>
      <c r="B1187" s="358" t="str">
        <f>IF(ISBLANK(INDEX('Policy Characteristics'!B:B,MATCH($C1187,'Policy Characteristics'!$C:$C,0))),"",INDEX('Policy Characteristics'!B:B,MATCH($C1187,'Policy Characteristics'!$C:$C,0)))</f>
        <v>Carbon Tax Revenue</v>
      </c>
      <c r="C1187" s="368" t="str">
        <f t="shared" si="68"/>
        <v>GRA for Carbon Tax Revenue</v>
      </c>
      <c r="D1187" s="4" t="s">
        <v>3098</v>
      </c>
      <c r="F1187" s="4" t="s">
        <v>3102</v>
      </c>
      <c r="H1187" s="271">
        <v>549</v>
      </c>
      <c r="I1187" s="5" t="str">
        <f t="shared" si="67"/>
        <v>Yes</v>
      </c>
      <c r="J1187" s="360" t="str">
        <f>IF(ISBLANK(INDEX('Policy Characteristics'!D:D,MATCH($C1187,'Policy Characteristics'!$C:$C,0))),"",INDEX('Policy Characteristics'!D:D,MATCH($C1187,'Policy Characteristics'!$C:$C,0)))</f>
        <v/>
      </c>
      <c r="K1187" s="358" t="str">
        <f>IF(ISBLANK(INDEX('Policy Characteristics'!E:E,MATCH($C1187,'Policy Characteristics'!$C:$C,0))),"",INDEX('Policy Characteristics'!E:E,MATCH($C1187,'Policy Characteristics'!$C:$C,0)))</f>
        <v>GRA carbon tax revenue</v>
      </c>
      <c r="L1187" s="358">
        <f>IF(ISBLANK(INDEX('Policy Characteristics'!F:F,MATCH($C1187,'Policy Characteristics'!$C:$C,0))),"",INDEX('Policy Characteristics'!F:F,MATCH($C1187,'Policy Characteristics'!$C:$C,0)))</f>
        <v>0</v>
      </c>
      <c r="M1187" s="358">
        <f>IF(ISBLANK(INDEX('Policy Characteristics'!G:G,MATCH($C1187,'Policy Characteristics'!$C:$C,0))),"",INDEX('Policy Characteristics'!G:G,MATCH($C1187,'Policy Characteristics'!$C:$C,0)))</f>
        <v>10</v>
      </c>
      <c r="N1187" s="358">
        <f>IF(ISBLANK(INDEX('Policy Characteristics'!H:H,MATCH($C1187,'Policy Characteristics'!$C:$C,0))),"",INDEX('Policy Characteristics'!H:H,MATCH($C1187,'Policy Characteristics'!$C:$C,0)))</f>
        <v>1</v>
      </c>
      <c r="O1187" s="358" t="str">
        <f>IF(ISBLANK(INDEX('Policy Characteristics'!I:I,MATCH($C1187,'Policy Characteristics'!$C:$C,0))),"",INDEX('Policy Characteristics'!I:I,MATCH($C1187,'Policy Characteristics'!$C:$C,0)))</f>
        <v>weight</v>
      </c>
      <c r="P1187" s="358" t="str">
        <f>IF(ISBLANK(INDEX('Policy Characteristics'!J:J,MATCH($C1187,'Policy Characteristics'!$C:$C,0))),"",INDEX('Policy Characteristics'!J:J,MATCH($C1187,'Policy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87" s="358" t="str">
        <f>IF(ISBLANK(INDEX('Policy Characteristics'!K:K,MATCH($C1187,'Policy Characteristics'!$C:$C,0))),"",INDEX('Policy Characteristics'!K:K,MATCH($C1187,'Policy Characteristics'!$C:$C,0)))</f>
        <v>io-model.html</v>
      </c>
      <c r="R1187" s="358" t="str">
        <f>IF(ISBLANK(INDEX('Policy Characteristics'!L:L,MATCH($C1187,'Policy Characteristics'!$C:$C,0))),"",INDEX('Policy Characteristics'!L:L,MATCH($C1187,'Policy Characteristics'!$C:$C,0)))</f>
        <v/>
      </c>
    </row>
    <row r="1188" spans="1:18" x14ac:dyDescent="0.35">
      <c r="A1188" s="358" t="str">
        <f>IF(ISBLANK(INDEX('Policy Characteristics'!A:A,MATCH($C1188,'Policy Characteristics'!$C:$C,0))),"",INDEX('Policy Characteristics'!A:A,MATCH($C1188,'Policy Characteristics'!$C:$C,0)))</f>
        <v>Government Revenue Accounting</v>
      </c>
      <c r="B1188" s="358" t="str">
        <f>IF(ISBLANK(INDEX('Policy Characteristics'!B:B,MATCH($C1188,'Policy Characteristics'!$C:$C,0))),"",INDEX('Policy Characteristics'!B:B,MATCH($C1188,'Policy Characteristics'!$C:$C,0)))</f>
        <v>Fuel Tax Revenue</v>
      </c>
      <c r="C1188" s="367" t="s">
        <v>3086</v>
      </c>
      <c r="D1188" s="4" t="s">
        <v>3094</v>
      </c>
      <c r="F1188" s="4" t="s">
        <v>3099</v>
      </c>
      <c r="H1188" s="271">
        <v>550</v>
      </c>
      <c r="I1188" s="4" t="s">
        <v>45</v>
      </c>
      <c r="J1188" s="360" t="str">
        <f>IF(ISBLANK(INDEX('Policy Characteristics'!D:D,MATCH($C1188,'Policy Characteristics'!$C:$C,0))),"",INDEX('Policy Characteristics'!D:D,MATCH($C1188,'Policy Characteristics'!$C:$C,0)))</f>
        <v/>
      </c>
      <c r="K1188" s="358" t="str">
        <f>IF(ISBLANK(INDEX('Policy Characteristics'!E:E,MATCH($C1188,'Policy Characteristics'!$C:$C,0))),"",INDEX('Policy Characteristics'!E:E,MATCH($C1188,'Policy Characteristics'!$C:$C,0)))</f>
        <v>GRA fuel tax revenue</v>
      </c>
      <c r="L1188" s="358">
        <f>IF(ISBLANK(INDEX('Policy Characteristics'!F:F,MATCH($C1188,'Policy Characteristics'!$C:$C,0))),"",INDEX('Policy Characteristics'!F:F,MATCH($C1188,'Policy Characteristics'!$C:$C,0)))</f>
        <v>0</v>
      </c>
      <c r="M1188" s="358">
        <f>IF(ISBLANK(INDEX('Policy Characteristics'!G:G,MATCH($C1188,'Policy Characteristics'!$C:$C,0))),"",INDEX('Policy Characteristics'!G:G,MATCH($C1188,'Policy Characteristics'!$C:$C,0)))</f>
        <v>10</v>
      </c>
      <c r="N1188" s="358">
        <f>IF(ISBLANK(INDEX('Policy Characteristics'!H:H,MATCH($C1188,'Policy Characteristics'!$C:$C,0))),"",INDEX('Policy Characteristics'!H:H,MATCH($C1188,'Policy Characteristics'!$C:$C,0)))</f>
        <v>1</v>
      </c>
      <c r="O1188" s="358" t="str">
        <f>IF(ISBLANK(INDEX('Policy Characteristics'!I:I,MATCH($C1188,'Policy Characteristics'!$C:$C,0))),"",INDEX('Policy Characteristics'!I:I,MATCH($C1188,'Policy Characteristics'!$C:$C,0)))</f>
        <v>weight</v>
      </c>
      <c r="P1188" s="358" t="str">
        <f>IF(ISBLANK(INDEX('Policy Characteristics'!J:J,MATCH($C1188,'Policy Characteristics'!$C:$C,0))),"",INDEX('Policy Characteristics'!J:J,MATCH($C1188,'Policy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88" s="358" t="str">
        <f>IF(ISBLANK(INDEX('Policy Characteristics'!K:K,MATCH($C1188,'Policy Characteristics'!$C:$C,0))),"",INDEX('Policy Characteristics'!K:K,MATCH($C1188,'Policy Characteristics'!$C:$C,0)))</f>
        <v>io-model.html</v>
      </c>
      <c r="R1188" s="358" t="str">
        <f>IF(ISBLANK(INDEX('Policy Characteristics'!L:L,MATCH($C1188,'Policy Characteristics'!$C:$C,0))),"",INDEX('Policy Characteristics'!L:L,MATCH($C1188,'Policy Characteristics'!$C:$C,0)))</f>
        <v/>
      </c>
    </row>
    <row r="1189" spans="1:18" x14ac:dyDescent="0.35">
      <c r="A1189" s="358" t="str">
        <f>IF(ISBLANK(INDEX('Policy Characteristics'!A:A,MATCH($C1189,'Policy Characteristics'!$C:$C,0))),"",INDEX('Policy Characteristics'!A:A,MATCH($C1189,'Policy Characteristics'!$C:$C,0)))</f>
        <v>Government Revenue Accounting</v>
      </c>
      <c r="B1189" s="358" t="str">
        <f>IF(ISBLANK(INDEX('Policy Characteristics'!B:B,MATCH($C1189,'Policy Characteristics'!$C:$C,0))),"",INDEX('Policy Characteristics'!B:B,MATCH($C1189,'Policy Characteristics'!$C:$C,0)))</f>
        <v>Fuel Tax Revenue</v>
      </c>
      <c r="C1189" s="368" t="str">
        <f t="shared" ref="C1189:C1192" si="69">C$1188</f>
        <v>GRA for Fuel Tax Revenue</v>
      </c>
      <c r="D1189" s="4" t="s">
        <v>3095</v>
      </c>
      <c r="F1189" s="4" t="s">
        <v>3125</v>
      </c>
      <c r="H1189" s="271">
        <v>551</v>
      </c>
      <c r="I1189" s="5" t="str">
        <f t="shared" ref="I1189:I1192" si="70">I$1188</f>
        <v>Yes</v>
      </c>
      <c r="J1189" s="360" t="str">
        <f>IF(ISBLANK(INDEX('Policy Characteristics'!D:D,MATCH($C1189,'Policy Characteristics'!$C:$C,0))),"",INDEX('Policy Characteristics'!D:D,MATCH($C1189,'Policy Characteristics'!$C:$C,0)))</f>
        <v/>
      </c>
      <c r="K1189" s="358" t="str">
        <f>IF(ISBLANK(INDEX('Policy Characteristics'!E:E,MATCH($C1189,'Policy Characteristics'!$C:$C,0))),"",INDEX('Policy Characteristics'!E:E,MATCH($C1189,'Policy Characteristics'!$C:$C,0)))</f>
        <v>GRA fuel tax revenue</v>
      </c>
      <c r="L1189" s="358">
        <f>IF(ISBLANK(INDEX('Policy Characteristics'!F:F,MATCH($C1189,'Policy Characteristics'!$C:$C,0))),"",INDEX('Policy Characteristics'!F:F,MATCH($C1189,'Policy Characteristics'!$C:$C,0)))</f>
        <v>0</v>
      </c>
      <c r="M1189" s="358">
        <f>IF(ISBLANK(INDEX('Policy Characteristics'!G:G,MATCH($C1189,'Policy Characteristics'!$C:$C,0))),"",INDEX('Policy Characteristics'!G:G,MATCH($C1189,'Policy Characteristics'!$C:$C,0)))</f>
        <v>10</v>
      </c>
      <c r="N1189" s="358">
        <f>IF(ISBLANK(INDEX('Policy Characteristics'!H:H,MATCH($C1189,'Policy Characteristics'!$C:$C,0))),"",INDEX('Policy Characteristics'!H:H,MATCH($C1189,'Policy Characteristics'!$C:$C,0)))</f>
        <v>1</v>
      </c>
      <c r="O1189" s="358" t="str">
        <f>IF(ISBLANK(INDEX('Policy Characteristics'!I:I,MATCH($C1189,'Policy Characteristics'!$C:$C,0))),"",INDEX('Policy Characteristics'!I:I,MATCH($C1189,'Policy Characteristics'!$C:$C,0)))</f>
        <v>weight</v>
      </c>
      <c r="P1189" s="358" t="str">
        <f>IF(ISBLANK(INDEX('Policy Characteristics'!J:J,MATCH($C1189,'Policy Characteristics'!$C:$C,0))),"",INDEX('Policy Characteristics'!J:J,MATCH($C1189,'Policy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89" s="358" t="str">
        <f>IF(ISBLANK(INDEX('Policy Characteristics'!K:K,MATCH($C1189,'Policy Characteristics'!$C:$C,0))),"",INDEX('Policy Characteristics'!K:K,MATCH($C1189,'Policy Characteristics'!$C:$C,0)))</f>
        <v>io-model.html</v>
      </c>
      <c r="R1189" s="358" t="str">
        <f>IF(ISBLANK(INDEX('Policy Characteristics'!L:L,MATCH($C1189,'Policy Characteristics'!$C:$C,0))),"",INDEX('Policy Characteristics'!L:L,MATCH($C1189,'Policy Characteristics'!$C:$C,0)))</f>
        <v/>
      </c>
    </row>
    <row r="1190" spans="1:18" x14ac:dyDescent="0.35">
      <c r="A1190" s="358" t="str">
        <f>IF(ISBLANK(INDEX('Policy Characteristics'!A:A,MATCH($C1190,'Policy Characteristics'!$C:$C,0))),"",INDEX('Policy Characteristics'!A:A,MATCH($C1190,'Policy Characteristics'!$C:$C,0)))</f>
        <v>Government Revenue Accounting</v>
      </c>
      <c r="B1190" s="358" t="str">
        <f>IF(ISBLANK(INDEX('Policy Characteristics'!B:B,MATCH($C1190,'Policy Characteristics'!$C:$C,0))),"",INDEX('Policy Characteristics'!B:B,MATCH($C1190,'Policy Characteristics'!$C:$C,0)))</f>
        <v>Fuel Tax Revenue</v>
      </c>
      <c r="C1190" s="368" t="str">
        <f t="shared" si="69"/>
        <v>GRA for Fuel Tax Revenue</v>
      </c>
      <c r="D1190" s="4" t="s">
        <v>3096</v>
      </c>
      <c r="F1190" s="4" t="s">
        <v>3100</v>
      </c>
      <c r="H1190" s="271">
        <v>552</v>
      </c>
      <c r="I1190" s="5" t="str">
        <f t="shared" si="70"/>
        <v>Yes</v>
      </c>
      <c r="J1190" s="360" t="str">
        <f>IF(ISBLANK(INDEX('Policy Characteristics'!D:D,MATCH($C1190,'Policy Characteristics'!$C:$C,0))),"",INDEX('Policy Characteristics'!D:D,MATCH($C1190,'Policy Characteristics'!$C:$C,0)))</f>
        <v/>
      </c>
      <c r="K1190" s="358" t="str">
        <f>IF(ISBLANK(INDEX('Policy Characteristics'!E:E,MATCH($C1190,'Policy Characteristics'!$C:$C,0))),"",INDEX('Policy Characteristics'!E:E,MATCH($C1190,'Policy Characteristics'!$C:$C,0)))</f>
        <v>GRA fuel tax revenue</v>
      </c>
      <c r="L1190" s="358">
        <f>IF(ISBLANK(INDEX('Policy Characteristics'!F:F,MATCH($C1190,'Policy Characteristics'!$C:$C,0))),"",INDEX('Policy Characteristics'!F:F,MATCH($C1190,'Policy Characteristics'!$C:$C,0)))</f>
        <v>0</v>
      </c>
      <c r="M1190" s="358">
        <f>IF(ISBLANK(INDEX('Policy Characteristics'!G:G,MATCH($C1190,'Policy Characteristics'!$C:$C,0))),"",INDEX('Policy Characteristics'!G:G,MATCH($C1190,'Policy Characteristics'!$C:$C,0)))</f>
        <v>10</v>
      </c>
      <c r="N1190" s="358">
        <f>IF(ISBLANK(INDEX('Policy Characteristics'!H:H,MATCH($C1190,'Policy Characteristics'!$C:$C,0))),"",INDEX('Policy Characteristics'!H:H,MATCH($C1190,'Policy Characteristics'!$C:$C,0)))</f>
        <v>1</v>
      </c>
      <c r="O1190" s="358" t="str">
        <f>IF(ISBLANK(INDEX('Policy Characteristics'!I:I,MATCH($C1190,'Policy Characteristics'!$C:$C,0))),"",INDEX('Policy Characteristics'!I:I,MATCH($C1190,'Policy Characteristics'!$C:$C,0)))</f>
        <v>weight</v>
      </c>
      <c r="P1190" s="358" t="str">
        <f>IF(ISBLANK(INDEX('Policy Characteristics'!J:J,MATCH($C1190,'Policy Characteristics'!$C:$C,0))),"",INDEX('Policy Characteristics'!J:J,MATCH($C1190,'Policy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90" s="358" t="str">
        <f>IF(ISBLANK(INDEX('Policy Characteristics'!K:K,MATCH($C1190,'Policy Characteristics'!$C:$C,0))),"",INDEX('Policy Characteristics'!K:K,MATCH($C1190,'Policy Characteristics'!$C:$C,0)))</f>
        <v>io-model.html</v>
      </c>
      <c r="R1190" s="358" t="str">
        <f>IF(ISBLANK(INDEX('Policy Characteristics'!L:L,MATCH($C1190,'Policy Characteristics'!$C:$C,0))),"",INDEX('Policy Characteristics'!L:L,MATCH($C1190,'Policy Characteristics'!$C:$C,0)))</f>
        <v/>
      </c>
    </row>
    <row r="1191" spans="1:18" x14ac:dyDescent="0.35">
      <c r="A1191" s="358" t="str">
        <f>IF(ISBLANK(INDEX('Policy Characteristics'!A:A,MATCH($C1191,'Policy Characteristics'!$C:$C,0))),"",INDEX('Policy Characteristics'!A:A,MATCH($C1191,'Policy Characteristics'!$C:$C,0)))</f>
        <v>Government Revenue Accounting</v>
      </c>
      <c r="B1191" s="358" t="str">
        <f>IF(ISBLANK(INDEX('Policy Characteristics'!B:B,MATCH($C1191,'Policy Characteristics'!$C:$C,0))),"",INDEX('Policy Characteristics'!B:B,MATCH($C1191,'Policy Characteristics'!$C:$C,0)))</f>
        <v>Fuel Tax Revenue</v>
      </c>
      <c r="C1191" s="368" t="str">
        <f t="shared" si="69"/>
        <v>GRA for Fuel Tax Revenue</v>
      </c>
      <c r="D1191" s="4" t="s">
        <v>3097</v>
      </c>
      <c r="F1191" s="4" t="s">
        <v>3101</v>
      </c>
      <c r="H1191" s="271">
        <v>553</v>
      </c>
      <c r="I1191" s="5" t="str">
        <f t="shared" si="70"/>
        <v>Yes</v>
      </c>
      <c r="J1191" s="360" t="str">
        <f>IF(ISBLANK(INDEX('Policy Characteristics'!D:D,MATCH($C1191,'Policy Characteristics'!$C:$C,0))),"",INDEX('Policy Characteristics'!D:D,MATCH($C1191,'Policy Characteristics'!$C:$C,0)))</f>
        <v/>
      </c>
      <c r="K1191" s="358" t="str">
        <f>IF(ISBLANK(INDEX('Policy Characteristics'!E:E,MATCH($C1191,'Policy Characteristics'!$C:$C,0))),"",INDEX('Policy Characteristics'!E:E,MATCH($C1191,'Policy Characteristics'!$C:$C,0)))</f>
        <v>GRA fuel tax revenue</v>
      </c>
      <c r="L1191" s="358">
        <f>IF(ISBLANK(INDEX('Policy Characteristics'!F:F,MATCH($C1191,'Policy Characteristics'!$C:$C,0))),"",INDEX('Policy Characteristics'!F:F,MATCH($C1191,'Policy Characteristics'!$C:$C,0)))</f>
        <v>0</v>
      </c>
      <c r="M1191" s="358">
        <f>IF(ISBLANK(INDEX('Policy Characteristics'!G:G,MATCH($C1191,'Policy Characteristics'!$C:$C,0))),"",INDEX('Policy Characteristics'!G:G,MATCH($C1191,'Policy Characteristics'!$C:$C,0)))</f>
        <v>10</v>
      </c>
      <c r="N1191" s="358">
        <f>IF(ISBLANK(INDEX('Policy Characteristics'!H:H,MATCH($C1191,'Policy Characteristics'!$C:$C,0))),"",INDEX('Policy Characteristics'!H:H,MATCH($C1191,'Policy Characteristics'!$C:$C,0)))</f>
        <v>1</v>
      </c>
      <c r="O1191" s="358" t="str">
        <f>IF(ISBLANK(INDEX('Policy Characteristics'!I:I,MATCH($C1191,'Policy Characteristics'!$C:$C,0))),"",INDEX('Policy Characteristics'!I:I,MATCH($C1191,'Policy Characteristics'!$C:$C,0)))</f>
        <v>weight</v>
      </c>
      <c r="P1191" s="358" t="str">
        <f>IF(ISBLANK(INDEX('Policy Characteristics'!J:J,MATCH($C1191,'Policy Characteristics'!$C:$C,0))),"",INDEX('Policy Characteristics'!J:J,MATCH($C1191,'Policy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91" s="358" t="str">
        <f>IF(ISBLANK(INDEX('Policy Characteristics'!K:K,MATCH($C1191,'Policy Characteristics'!$C:$C,0))),"",INDEX('Policy Characteristics'!K:K,MATCH($C1191,'Policy Characteristics'!$C:$C,0)))</f>
        <v>io-model.html</v>
      </c>
      <c r="R1191" s="358" t="str">
        <f>IF(ISBLANK(INDEX('Policy Characteristics'!L:L,MATCH($C1191,'Policy Characteristics'!$C:$C,0))),"",INDEX('Policy Characteristics'!L:L,MATCH($C1191,'Policy Characteristics'!$C:$C,0)))</f>
        <v/>
      </c>
    </row>
    <row r="1192" spans="1:18" x14ac:dyDescent="0.35">
      <c r="A1192" s="358" t="str">
        <f>IF(ISBLANK(INDEX('Policy Characteristics'!A:A,MATCH($C1192,'Policy Characteristics'!$C:$C,0))),"",INDEX('Policy Characteristics'!A:A,MATCH($C1192,'Policy Characteristics'!$C:$C,0)))</f>
        <v>Government Revenue Accounting</v>
      </c>
      <c r="B1192" s="358" t="str">
        <f>IF(ISBLANK(INDEX('Policy Characteristics'!B:B,MATCH($C1192,'Policy Characteristics'!$C:$C,0))),"",INDEX('Policy Characteristics'!B:B,MATCH($C1192,'Policy Characteristics'!$C:$C,0)))</f>
        <v>Fuel Tax Revenue</v>
      </c>
      <c r="C1192" s="368" t="str">
        <f t="shared" si="69"/>
        <v>GRA for Fuel Tax Revenue</v>
      </c>
      <c r="D1192" s="4" t="s">
        <v>3098</v>
      </c>
      <c r="F1192" s="4" t="s">
        <v>3102</v>
      </c>
      <c r="H1192" s="271">
        <v>554</v>
      </c>
      <c r="I1192" s="5" t="str">
        <f t="shared" si="70"/>
        <v>Yes</v>
      </c>
      <c r="J1192" s="360" t="str">
        <f>IF(ISBLANK(INDEX('Policy Characteristics'!D:D,MATCH($C1192,'Policy Characteristics'!$C:$C,0))),"",INDEX('Policy Characteristics'!D:D,MATCH($C1192,'Policy Characteristics'!$C:$C,0)))</f>
        <v/>
      </c>
      <c r="K1192" s="358" t="str">
        <f>IF(ISBLANK(INDEX('Policy Characteristics'!E:E,MATCH($C1192,'Policy Characteristics'!$C:$C,0))),"",INDEX('Policy Characteristics'!E:E,MATCH($C1192,'Policy Characteristics'!$C:$C,0)))</f>
        <v>GRA fuel tax revenue</v>
      </c>
      <c r="L1192" s="358">
        <f>IF(ISBLANK(INDEX('Policy Characteristics'!F:F,MATCH($C1192,'Policy Characteristics'!$C:$C,0))),"",INDEX('Policy Characteristics'!F:F,MATCH($C1192,'Policy Characteristics'!$C:$C,0)))</f>
        <v>0</v>
      </c>
      <c r="M1192" s="358">
        <f>IF(ISBLANK(INDEX('Policy Characteristics'!G:G,MATCH($C1192,'Policy Characteristics'!$C:$C,0))),"",INDEX('Policy Characteristics'!G:G,MATCH($C1192,'Policy Characteristics'!$C:$C,0)))</f>
        <v>10</v>
      </c>
      <c r="N1192" s="358">
        <f>IF(ISBLANK(INDEX('Policy Characteristics'!H:H,MATCH($C1192,'Policy Characteristics'!$C:$C,0))),"",INDEX('Policy Characteristics'!H:H,MATCH($C1192,'Policy Characteristics'!$C:$C,0)))</f>
        <v>1</v>
      </c>
      <c r="O1192" s="358" t="str">
        <f>IF(ISBLANK(INDEX('Policy Characteristics'!I:I,MATCH($C1192,'Policy Characteristics'!$C:$C,0))),"",INDEX('Policy Characteristics'!I:I,MATCH($C1192,'Policy Characteristics'!$C:$C,0)))</f>
        <v>weight</v>
      </c>
      <c r="P1192" s="358" t="str">
        <f>IF(ISBLANK(INDEX('Policy Characteristics'!J:J,MATCH($C1192,'Policy Characteristics'!$C:$C,0))),"",INDEX('Policy Characteristics'!J:J,MATCH($C1192,'Policy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92" s="358" t="str">
        <f>IF(ISBLANK(INDEX('Policy Characteristics'!K:K,MATCH($C1192,'Policy Characteristics'!$C:$C,0))),"",INDEX('Policy Characteristics'!K:K,MATCH($C1192,'Policy Characteristics'!$C:$C,0)))</f>
        <v>io-model.html</v>
      </c>
      <c r="R1192" s="358" t="str">
        <f>IF(ISBLANK(INDEX('Policy Characteristics'!L:L,MATCH($C1192,'Policy Characteristics'!$C:$C,0))),"",INDEX('Policy Characteristics'!L:L,MATCH($C1192,'Policy Characteristics'!$C:$C,0)))</f>
        <v/>
      </c>
    </row>
    <row r="1193" spans="1:18" x14ac:dyDescent="0.35">
      <c r="A1193" s="358" t="str">
        <f>IF(ISBLANK(INDEX('Policy Characteristics'!A:A,MATCH($C1193,'Policy Characteristics'!$C:$C,0))),"",INDEX('Policy Characteristics'!A:A,MATCH($C1193,'Policy Characteristics'!$C:$C,0)))</f>
        <v>Government Revenue Accounting</v>
      </c>
      <c r="B1193" s="358" t="str">
        <f>IF(ISBLANK(INDEX('Policy Characteristics'!B:B,MATCH($C1193,'Policy Characteristics'!$C:$C,0))),"",INDEX('Policy Characteristics'!B:B,MATCH($C1193,'Policy Characteristics'!$C:$C,0)))</f>
        <v>EV Subsidy</v>
      </c>
      <c r="C1193" s="367" t="s">
        <v>3087</v>
      </c>
      <c r="D1193" s="4" t="s">
        <v>3094</v>
      </c>
      <c r="F1193" s="4" t="s">
        <v>3099</v>
      </c>
      <c r="H1193" s="271">
        <v>555</v>
      </c>
      <c r="I1193" s="4" t="s">
        <v>45</v>
      </c>
      <c r="J1193" s="360" t="str">
        <f>IF(ISBLANK(INDEX('Policy Characteristics'!D:D,MATCH($C1193,'Policy Characteristics'!$C:$C,0))),"",INDEX('Policy Characteristics'!D:D,MATCH($C1193,'Policy Characteristics'!$C:$C,0)))</f>
        <v/>
      </c>
      <c r="K1193" s="358" t="str">
        <f>IF(ISBLANK(INDEX('Policy Characteristics'!E:E,MATCH($C1193,'Policy Characteristics'!$C:$C,0))),"",INDEX('Policy Characteristics'!E:E,MATCH($C1193,'Policy Characteristics'!$C:$C,0)))</f>
        <v>GRA EV subsidy</v>
      </c>
      <c r="L1193" s="358">
        <f>IF(ISBLANK(INDEX('Policy Characteristics'!F:F,MATCH($C1193,'Policy Characteristics'!$C:$C,0))),"",INDEX('Policy Characteristics'!F:F,MATCH($C1193,'Policy Characteristics'!$C:$C,0)))</f>
        <v>0</v>
      </c>
      <c r="M1193" s="358">
        <f>IF(ISBLANK(INDEX('Policy Characteristics'!G:G,MATCH($C1193,'Policy Characteristics'!$C:$C,0))),"",INDEX('Policy Characteristics'!G:G,MATCH($C1193,'Policy Characteristics'!$C:$C,0)))</f>
        <v>10</v>
      </c>
      <c r="N1193" s="358">
        <f>IF(ISBLANK(INDEX('Policy Characteristics'!H:H,MATCH($C1193,'Policy Characteristics'!$C:$C,0))),"",INDEX('Policy Characteristics'!H:H,MATCH($C1193,'Policy Characteristics'!$C:$C,0)))</f>
        <v>1</v>
      </c>
      <c r="O1193" s="358" t="str">
        <f>IF(ISBLANK(INDEX('Policy Characteristics'!I:I,MATCH($C1193,'Policy Characteristics'!$C:$C,0))),"",INDEX('Policy Characteristics'!I:I,MATCH($C1193,'Policy Characteristics'!$C:$C,0)))</f>
        <v>weight</v>
      </c>
      <c r="P1193" s="358" t="str">
        <f>IF(ISBLANK(INDEX('Policy Characteristics'!J:J,MATCH($C1193,'Policy Characteristics'!$C:$C,0))),"",INDEX('Policy Characteristics'!J:J,MATCH($C1193,'Policy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93" s="358" t="str">
        <f>IF(ISBLANK(INDEX('Policy Characteristics'!K:K,MATCH($C1193,'Policy Characteristics'!$C:$C,0))),"",INDEX('Policy Characteristics'!K:K,MATCH($C1193,'Policy Characteristics'!$C:$C,0)))</f>
        <v>io-model.html</v>
      </c>
      <c r="R1193" s="358" t="str">
        <f>IF(ISBLANK(INDEX('Policy Characteristics'!L:L,MATCH($C1193,'Policy Characteristics'!$C:$C,0))),"",INDEX('Policy Characteristics'!L:L,MATCH($C1193,'Policy Characteristics'!$C:$C,0)))</f>
        <v/>
      </c>
    </row>
    <row r="1194" spans="1:18" x14ac:dyDescent="0.35">
      <c r="A1194" s="358" t="str">
        <f>IF(ISBLANK(INDEX('Policy Characteristics'!A:A,MATCH($C1194,'Policy Characteristics'!$C:$C,0))),"",INDEX('Policy Characteristics'!A:A,MATCH($C1194,'Policy Characteristics'!$C:$C,0)))</f>
        <v>Government Revenue Accounting</v>
      </c>
      <c r="B1194" s="358" t="str">
        <f>IF(ISBLANK(INDEX('Policy Characteristics'!B:B,MATCH($C1194,'Policy Characteristics'!$C:$C,0))),"",INDEX('Policy Characteristics'!B:B,MATCH($C1194,'Policy Characteristics'!$C:$C,0)))</f>
        <v>EV Subsidy</v>
      </c>
      <c r="C1194" s="368" t="str">
        <f t="shared" ref="C1194:C1197" si="71">C$1193</f>
        <v>GRA for EV Subsidy</v>
      </c>
      <c r="D1194" s="4" t="s">
        <v>3095</v>
      </c>
      <c r="F1194" s="4" t="s">
        <v>3125</v>
      </c>
      <c r="H1194" s="271">
        <v>556</v>
      </c>
      <c r="I1194" s="5" t="str">
        <f t="shared" ref="I1194:I1197" si="72">I$1193</f>
        <v>Yes</v>
      </c>
      <c r="J1194" s="360" t="str">
        <f>IF(ISBLANK(INDEX('Policy Characteristics'!D:D,MATCH($C1194,'Policy Characteristics'!$C:$C,0))),"",INDEX('Policy Characteristics'!D:D,MATCH($C1194,'Policy Characteristics'!$C:$C,0)))</f>
        <v/>
      </c>
      <c r="K1194" s="358" t="str">
        <f>IF(ISBLANK(INDEX('Policy Characteristics'!E:E,MATCH($C1194,'Policy Characteristics'!$C:$C,0))),"",INDEX('Policy Characteristics'!E:E,MATCH($C1194,'Policy Characteristics'!$C:$C,0)))</f>
        <v>GRA EV subsidy</v>
      </c>
      <c r="L1194" s="358">
        <f>IF(ISBLANK(INDEX('Policy Characteristics'!F:F,MATCH($C1194,'Policy Characteristics'!$C:$C,0))),"",INDEX('Policy Characteristics'!F:F,MATCH($C1194,'Policy Characteristics'!$C:$C,0)))</f>
        <v>0</v>
      </c>
      <c r="M1194" s="358">
        <f>IF(ISBLANK(INDEX('Policy Characteristics'!G:G,MATCH($C1194,'Policy Characteristics'!$C:$C,0))),"",INDEX('Policy Characteristics'!G:G,MATCH($C1194,'Policy Characteristics'!$C:$C,0)))</f>
        <v>10</v>
      </c>
      <c r="N1194" s="358">
        <f>IF(ISBLANK(INDEX('Policy Characteristics'!H:H,MATCH($C1194,'Policy Characteristics'!$C:$C,0))),"",INDEX('Policy Characteristics'!H:H,MATCH($C1194,'Policy Characteristics'!$C:$C,0)))</f>
        <v>1</v>
      </c>
      <c r="O1194" s="358" t="str">
        <f>IF(ISBLANK(INDEX('Policy Characteristics'!I:I,MATCH($C1194,'Policy Characteristics'!$C:$C,0))),"",INDEX('Policy Characteristics'!I:I,MATCH($C1194,'Policy Characteristics'!$C:$C,0)))</f>
        <v>weight</v>
      </c>
      <c r="P1194" s="358" t="str">
        <f>IF(ISBLANK(INDEX('Policy Characteristics'!J:J,MATCH($C1194,'Policy Characteristics'!$C:$C,0))),"",INDEX('Policy Characteristics'!J:J,MATCH($C1194,'Policy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94" s="358" t="str">
        <f>IF(ISBLANK(INDEX('Policy Characteristics'!K:K,MATCH($C1194,'Policy Characteristics'!$C:$C,0))),"",INDEX('Policy Characteristics'!K:K,MATCH($C1194,'Policy Characteristics'!$C:$C,0)))</f>
        <v>io-model.html</v>
      </c>
      <c r="R1194" s="358" t="str">
        <f>IF(ISBLANK(INDEX('Policy Characteristics'!L:L,MATCH($C1194,'Policy Characteristics'!$C:$C,0))),"",INDEX('Policy Characteristics'!L:L,MATCH($C1194,'Policy Characteristics'!$C:$C,0)))</f>
        <v/>
      </c>
    </row>
    <row r="1195" spans="1:18" x14ac:dyDescent="0.35">
      <c r="A1195" s="358" t="str">
        <f>IF(ISBLANK(INDEX('Policy Characteristics'!A:A,MATCH($C1195,'Policy Characteristics'!$C:$C,0))),"",INDEX('Policy Characteristics'!A:A,MATCH($C1195,'Policy Characteristics'!$C:$C,0)))</f>
        <v>Government Revenue Accounting</v>
      </c>
      <c r="B1195" s="358" t="str">
        <f>IF(ISBLANK(INDEX('Policy Characteristics'!B:B,MATCH($C1195,'Policy Characteristics'!$C:$C,0))),"",INDEX('Policy Characteristics'!B:B,MATCH($C1195,'Policy Characteristics'!$C:$C,0)))</f>
        <v>EV Subsidy</v>
      </c>
      <c r="C1195" s="368" t="str">
        <f t="shared" si="71"/>
        <v>GRA for EV Subsidy</v>
      </c>
      <c r="D1195" s="4" t="s">
        <v>3096</v>
      </c>
      <c r="F1195" s="4" t="s">
        <v>3100</v>
      </c>
      <c r="H1195" s="271">
        <v>557</v>
      </c>
      <c r="I1195" s="5" t="str">
        <f t="shared" si="72"/>
        <v>Yes</v>
      </c>
      <c r="J1195" s="360" t="str">
        <f>IF(ISBLANK(INDEX('Policy Characteristics'!D:D,MATCH($C1195,'Policy Characteristics'!$C:$C,0))),"",INDEX('Policy Characteristics'!D:D,MATCH($C1195,'Policy Characteristics'!$C:$C,0)))</f>
        <v/>
      </c>
      <c r="K1195" s="358" t="str">
        <f>IF(ISBLANK(INDEX('Policy Characteristics'!E:E,MATCH($C1195,'Policy Characteristics'!$C:$C,0))),"",INDEX('Policy Characteristics'!E:E,MATCH($C1195,'Policy Characteristics'!$C:$C,0)))</f>
        <v>GRA EV subsidy</v>
      </c>
      <c r="L1195" s="358">
        <f>IF(ISBLANK(INDEX('Policy Characteristics'!F:F,MATCH($C1195,'Policy Characteristics'!$C:$C,0))),"",INDEX('Policy Characteristics'!F:F,MATCH($C1195,'Policy Characteristics'!$C:$C,0)))</f>
        <v>0</v>
      </c>
      <c r="M1195" s="358">
        <f>IF(ISBLANK(INDEX('Policy Characteristics'!G:G,MATCH($C1195,'Policy Characteristics'!$C:$C,0))),"",INDEX('Policy Characteristics'!G:G,MATCH($C1195,'Policy Characteristics'!$C:$C,0)))</f>
        <v>10</v>
      </c>
      <c r="N1195" s="358">
        <f>IF(ISBLANK(INDEX('Policy Characteristics'!H:H,MATCH($C1195,'Policy Characteristics'!$C:$C,0))),"",INDEX('Policy Characteristics'!H:H,MATCH($C1195,'Policy Characteristics'!$C:$C,0)))</f>
        <v>1</v>
      </c>
      <c r="O1195" s="358" t="str">
        <f>IF(ISBLANK(INDEX('Policy Characteristics'!I:I,MATCH($C1195,'Policy Characteristics'!$C:$C,0))),"",INDEX('Policy Characteristics'!I:I,MATCH($C1195,'Policy Characteristics'!$C:$C,0)))</f>
        <v>weight</v>
      </c>
      <c r="P1195" s="358" t="str">
        <f>IF(ISBLANK(INDEX('Policy Characteristics'!J:J,MATCH($C1195,'Policy Characteristics'!$C:$C,0))),"",INDEX('Policy Characteristics'!J:J,MATCH($C1195,'Policy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95" s="358" t="str">
        <f>IF(ISBLANK(INDEX('Policy Characteristics'!K:K,MATCH($C1195,'Policy Characteristics'!$C:$C,0))),"",INDEX('Policy Characteristics'!K:K,MATCH($C1195,'Policy Characteristics'!$C:$C,0)))</f>
        <v>io-model.html</v>
      </c>
      <c r="R1195" s="358" t="str">
        <f>IF(ISBLANK(INDEX('Policy Characteristics'!L:L,MATCH($C1195,'Policy Characteristics'!$C:$C,0))),"",INDEX('Policy Characteristics'!L:L,MATCH($C1195,'Policy Characteristics'!$C:$C,0)))</f>
        <v/>
      </c>
    </row>
    <row r="1196" spans="1:18" x14ac:dyDescent="0.35">
      <c r="A1196" s="358" t="str">
        <f>IF(ISBLANK(INDEX('Policy Characteristics'!A:A,MATCH($C1196,'Policy Characteristics'!$C:$C,0))),"",INDEX('Policy Characteristics'!A:A,MATCH($C1196,'Policy Characteristics'!$C:$C,0)))</f>
        <v>Government Revenue Accounting</v>
      </c>
      <c r="B1196" s="358" t="str">
        <f>IF(ISBLANK(INDEX('Policy Characteristics'!B:B,MATCH($C1196,'Policy Characteristics'!$C:$C,0))),"",INDEX('Policy Characteristics'!B:B,MATCH($C1196,'Policy Characteristics'!$C:$C,0)))</f>
        <v>EV Subsidy</v>
      </c>
      <c r="C1196" s="368" t="str">
        <f t="shared" si="71"/>
        <v>GRA for EV Subsidy</v>
      </c>
      <c r="D1196" s="4" t="s">
        <v>3097</v>
      </c>
      <c r="F1196" s="4" t="s">
        <v>3101</v>
      </c>
      <c r="H1196" s="271">
        <v>558</v>
      </c>
      <c r="I1196" s="5" t="str">
        <f t="shared" si="72"/>
        <v>Yes</v>
      </c>
      <c r="J1196" s="360" t="str">
        <f>IF(ISBLANK(INDEX('Policy Characteristics'!D:D,MATCH($C1196,'Policy Characteristics'!$C:$C,0))),"",INDEX('Policy Characteristics'!D:D,MATCH($C1196,'Policy Characteristics'!$C:$C,0)))</f>
        <v/>
      </c>
      <c r="K1196" s="358" t="str">
        <f>IF(ISBLANK(INDEX('Policy Characteristics'!E:E,MATCH($C1196,'Policy Characteristics'!$C:$C,0))),"",INDEX('Policy Characteristics'!E:E,MATCH($C1196,'Policy Characteristics'!$C:$C,0)))</f>
        <v>GRA EV subsidy</v>
      </c>
      <c r="L1196" s="358">
        <f>IF(ISBLANK(INDEX('Policy Characteristics'!F:F,MATCH($C1196,'Policy Characteristics'!$C:$C,0))),"",INDEX('Policy Characteristics'!F:F,MATCH($C1196,'Policy Characteristics'!$C:$C,0)))</f>
        <v>0</v>
      </c>
      <c r="M1196" s="358">
        <f>IF(ISBLANK(INDEX('Policy Characteristics'!G:G,MATCH($C1196,'Policy Characteristics'!$C:$C,0))),"",INDEX('Policy Characteristics'!G:G,MATCH($C1196,'Policy Characteristics'!$C:$C,0)))</f>
        <v>10</v>
      </c>
      <c r="N1196" s="358">
        <f>IF(ISBLANK(INDEX('Policy Characteristics'!H:H,MATCH($C1196,'Policy Characteristics'!$C:$C,0))),"",INDEX('Policy Characteristics'!H:H,MATCH($C1196,'Policy Characteristics'!$C:$C,0)))</f>
        <v>1</v>
      </c>
      <c r="O1196" s="358" t="str">
        <f>IF(ISBLANK(INDEX('Policy Characteristics'!I:I,MATCH($C1196,'Policy Characteristics'!$C:$C,0))),"",INDEX('Policy Characteristics'!I:I,MATCH($C1196,'Policy Characteristics'!$C:$C,0)))</f>
        <v>weight</v>
      </c>
      <c r="P1196" s="358" t="str">
        <f>IF(ISBLANK(INDEX('Policy Characteristics'!J:J,MATCH($C1196,'Policy Characteristics'!$C:$C,0))),"",INDEX('Policy Characteristics'!J:J,MATCH($C1196,'Policy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96" s="358" t="str">
        <f>IF(ISBLANK(INDEX('Policy Characteristics'!K:K,MATCH($C1196,'Policy Characteristics'!$C:$C,0))),"",INDEX('Policy Characteristics'!K:K,MATCH($C1196,'Policy Characteristics'!$C:$C,0)))</f>
        <v>io-model.html</v>
      </c>
      <c r="R1196" s="358" t="str">
        <f>IF(ISBLANK(INDEX('Policy Characteristics'!L:L,MATCH($C1196,'Policy Characteristics'!$C:$C,0))),"",INDEX('Policy Characteristics'!L:L,MATCH($C1196,'Policy Characteristics'!$C:$C,0)))</f>
        <v/>
      </c>
    </row>
    <row r="1197" spans="1:18" x14ac:dyDescent="0.35">
      <c r="A1197" s="358" t="str">
        <f>IF(ISBLANK(INDEX('Policy Characteristics'!A:A,MATCH($C1197,'Policy Characteristics'!$C:$C,0))),"",INDEX('Policy Characteristics'!A:A,MATCH($C1197,'Policy Characteristics'!$C:$C,0)))</f>
        <v>Government Revenue Accounting</v>
      </c>
      <c r="B1197" s="358" t="str">
        <f>IF(ISBLANK(INDEX('Policy Characteristics'!B:B,MATCH($C1197,'Policy Characteristics'!$C:$C,0))),"",INDEX('Policy Characteristics'!B:B,MATCH($C1197,'Policy Characteristics'!$C:$C,0)))</f>
        <v>EV Subsidy</v>
      </c>
      <c r="C1197" s="368" t="str">
        <f t="shared" si="71"/>
        <v>GRA for EV Subsidy</v>
      </c>
      <c r="D1197" s="4" t="s">
        <v>3098</v>
      </c>
      <c r="F1197" s="4" t="s">
        <v>3102</v>
      </c>
      <c r="H1197" s="271">
        <v>559</v>
      </c>
      <c r="I1197" s="5" t="str">
        <f t="shared" si="72"/>
        <v>Yes</v>
      </c>
      <c r="J1197" s="360" t="str">
        <f>IF(ISBLANK(INDEX('Policy Characteristics'!D:D,MATCH($C1197,'Policy Characteristics'!$C:$C,0))),"",INDEX('Policy Characteristics'!D:D,MATCH($C1197,'Policy Characteristics'!$C:$C,0)))</f>
        <v/>
      </c>
      <c r="K1197" s="358" t="str">
        <f>IF(ISBLANK(INDEX('Policy Characteristics'!E:E,MATCH($C1197,'Policy Characteristics'!$C:$C,0))),"",INDEX('Policy Characteristics'!E:E,MATCH($C1197,'Policy Characteristics'!$C:$C,0)))</f>
        <v>GRA EV subsidy</v>
      </c>
      <c r="L1197" s="358">
        <f>IF(ISBLANK(INDEX('Policy Characteristics'!F:F,MATCH($C1197,'Policy Characteristics'!$C:$C,0))),"",INDEX('Policy Characteristics'!F:F,MATCH($C1197,'Policy Characteristics'!$C:$C,0)))</f>
        <v>0</v>
      </c>
      <c r="M1197" s="358">
        <f>IF(ISBLANK(INDEX('Policy Characteristics'!G:G,MATCH($C1197,'Policy Characteristics'!$C:$C,0))),"",INDEX('Policy Characteristics'!G:G,MATCH($C1197,'Policy Characteristics'!$C:$C,0)))</f>
        <v>10</v>
      </c>
      <c r="N1197" s="358">
        <f>IF(ISBLANK(INDEX('Policy Characteristics'!H:H,MATCH($C1197,'Policy Characteristics'!$C:$C,0))),"",INDEX('Policy Characteristics'!H:H,MATCH($C1197,'Policy Characteristics'!$C:$C,0)))</f>
        <v>1</v>
      </c>
      <c r="O1197" s="358" t="str">
        <f>IF(ISBLANK(INDEX('Policy Characteristics'!I:I,MATCH($C1197,'Policy Characteristics'!$C:$C,0))),"",INDEX('Policy Characteristics'!I:I,MATCH($C1197,'Policy Characteristics'!$C:$C,0)))</f>
        <v>weight</v>
      </c>
      <c r="P1197" s="358" t="str">
        <f>IF(ISBLANK(INDEX('Policy Characteristics'!J:J,MATCH($C1197,'Policy Characteristics'!$C:$C,0))),"",INDEX('Policy Characteristics'!J:J,MATCH($C1197,'Policy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97" s="358" t="str">
        <f>IF(ISBLANK(INDEX('Policy Characteristics'!K:K,MATCH($C1197,'Policy Characteristics'!$C:$C,0))),"",INDEX('Policy Characteristics'!K:K,MATCH($C1197,'Policy Characteristics'!$C:$C,0)))</f>
        <v>io-model.html</v>
      </c>
      <c r="R1197" s="358" t="str">
        <f>IF(ISBLANK(INDEX('Policy Characteristics'!L:L,MATCH($C1197,'Policy Characteristics'!$C:$C,0))),"",INDEX('Policy Characteristics'!L:L,MATCH($C1197,'Policy Characteristics'!$C:$C,0)))</f>
        <v/>
      </c>
    </row>
    <row r="1198" spans="1:18" x14ac:dyDescent="0.35">
      <c r="A1198" s="358" t="str">
        <f>IF(ISBLANK(INDEX('Policy Characteristics'!A:A,MATCH($C1198,'Policy Characteristics'!$C:$C,0))),"",INDEX('Policy Characteristics'!A:A,MATCH($C1198,'Policy Characteristics'!$C:$C,0)))</f>
        <v>Government Revenue Accounting</v>
      </c>
      <c r="B1198" s="358" t="str">
        <f>IF(ISBLANK(INDEX('Policy Characteristics'!B:B,MATCH($C1198,'Policy Characteristics'!$C:$C,0))),"",INDEX('Policy Characteristics'!B:B,MATCH($C1198,'Policy Characteristics'!$C:$C,0)))</f>
        <v>Electricity Generation Subsidy</v>
      </c>
      <c r="C1198" s="367" t="s">
        <v>3088</v>
      </c>
      <c r="D1198" s="4" t="s">
        <v>3094</v>
      </c>
      <c r="F1198" s="4" t="s">
        <v>3099</v>
      </c>
      <c r="H1198" s="271">
        <v>560</v>
      </c>
      <c r="I1198" s="4" t="s">
        <v>45</v>
      </c>
      <c r="J1198" s="360" t="str">
        <f>IF(ISBLANK(INDEX('Policy Characteristics'!D:D,MATCH($C1198,'Policy Characteristics'!$C:$C,0))),"",INDEX('Policy Characteristics'!D:D,MATCH($C1198,'Policy Characteristics'!$C:$C,0)))</f>
        <v/>
      </c>
      <c r="K1198" s="358" t="str">
        <f>IF(ISBLANK(INDEX('Policy Characteristics'!E:E,MATCH($C1198,'Policy Characteristics'!$C:$C,0))),"",INDEX('Policy Characteristics'!E:E,MATCH($C1198,'Policy Characteristics'!$C:$C,0)))</f>
        <v>GRA elec gen subsidy</v>
      </c>
      <c r="L1198" s="358">
        <f>IF(ISBLANK(INDEX('Policy Characteristics'!F:F,MATCH($C1198,'Policy Characteristics'!$C:$C,0))),"",INDEX('Policy Characteristics'!F:F,MATCH($C1198,'Policy Characteristics'!$C:$C,0)))</f>
        <v>0</v>
      </c>
      <c r="M1198" s="358">
        <f>IF(ISBLANK(INDEX('Policy Characteristics'!G:G,MATCH($C1198,'Policy Characteristics'!$C:$C,0))),"",INDEX('Policy Characteristics'!G:G,MATCH($C1198,'Policy Characteristics'!$C:$C,0)))</f>
        <v>10</v>
      </c>
      <c r="N1198" s="358">
        <f>IF(ISBLANK(INDEX('Policy Characteristics'!H:H,MATCH($C1198,'Policy Characteristics'!$C:$C,0))),"",INDEX('Policy Characteristics'!H:H,MATCH($C1198,'Policy Characteristics'!$C:$C,0)))</f>
        <v>1</v>
      </c>
      <c r="O1198" s="358" t="str">
        <f>IF(ISBLANK(INDEX('Policy Characteristics'!I:I,MATCH($C1198,'Policy Characteristics'!$C:$C,0))),"",INDEX('Policy Characteristics'!I:I,MATCH($C1198,'Policy Characteristics'!$C:$C,0)))</f>
        <v>weight</v>
      </c>
      <c r="P1198" s="358" t="str">
        <f>IF(ISBLANK(INDEX('Policy Characteristics'!J:J,MATCH($C1198,'Policy Characteristics'!$C:$C,0))),"",INDEX('Policy Characteristics'!J:J,MATCH($C1198,'Policy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98" s="358" t="str">
        <f>IF(ISBLANK(INDEX('Policy Characteristics'!K:K,MATCH($C1198,'Policy Characteristics'!$C:$C,0))),"",INDEX('Policy Characteristics'!K:K,MATCH($C1198,'Policy Characteristics'!$C:$C,0)))</f>
        <v>io-model.html</v>
      </c>
      <c r="R1198" s="358" t="str">
        <f>IF(ISBLANK(INDEX('Policy Characteristics'!L:L,MATCH($C1198,'Policy Characteristics'!$C:$C,0))),"",INDEX('Policy Characteristics'!L:L,MATCH($C1198,'Policy Characteristics'!$C:$C,0)))</f>
        <v/>
      </c>
    </row>
    <row r="1199" spans="1:18" x14ac:dyDescent="0.35">
      <c r="A1199" s="358" t="str">
        <f>IF(ISBLANK(INDEX('Policy Characteristics'!A:A,MATCH($C1199,'Policy Characteristics'!$C:$C,0))),"",INDEX('Policy Characteristics'!A:A,MATCH($C1199,'Policy Characteristics'!$C:$C,0)))</f>
        <v>Government Revenue Accounting</v>
      </c>
      <c r="B1199" s="358" t="str">
        <f>IF(ISBLANK(INDEX('Policy Characteristics'!B:B,MATCH($C1199,'Policy Characteristics'!$C:$C,0))),"",INDEX('Policy Characteristics'!B:B,MATCH($C1199,'Policy Characteristics'!$C:$C,0)))</f>
        <v>Electricity Generation Subsidy</v>
      </c>
      <c r="C1199" s="368" t="str">
        <f t="shared" ref="C1199:C1202" si="73">C$1198</f>
        <v>GRA for Electricity Generation Subsidies</v>
      </c>
      <c r="D1199" s="4" t="s">
        <v>3095</v>
      </c>
      <c r="F1199" s="4" t="s">
        <v>3125</v>
      </c>
      <c r="H1199" s="271">
        <v>561</v>
      </c>
      <c r="I1199" s="5" t="str">
        <f t="shared" ref="I1199:I1202" si="74">I$1198</f>
        <v>Yes</v>
      </c>
      <c r="J1199" s="360" t="str">
        <f>IF(ISBLANK(INDEX('Policy Characteristics'!D:D,MATCH($C1199,'Policy Characteristics'!$C:$C,0))),"",INDEX('Policy Characteristics'!D:D,MATCH($C1199,'Policy Characteristics'!$C:$C,0)))</f>
        <v/>
      </c>
      <c r="K1199" s="358" t="str">
        <f>IF(ISBLANK(INDEX('Policy Characteristics'!E:E,MATCH($C1199,'Policy Characteristics'!$C:$C,0))),"",INDEX('Policy Characteristics'!E:E,MATCH($C1199,'Policy Characteristics'!$C:$C,0)))</f>
        <v>GRA elec gen subsidy</v>
      </c>
      <c r="L1199" s="358">
        <f>IF(ISBLANK(INDEX('Policy Characteristics'!F:F,MATCH($C1199,'Policy Characteristics'!$C:$C,0))),"",INDEX('Policy Characteristics'!F:F,MATCH($C1199,'Policy Characteristics'!$C:$C,0)))</f>
        <v>0</v>
      </c>
      <c r="M1199" s="358">
        <f>IF(ISBLANK(INDEX('Policy Characteristics'!G:G,MATCH($C1199,'Policy Characteristics'!$C:$C,0))),"",INDEX('Policy Characteristics'!G:G,MATCH($C1199,'Policy Characteristics'!$C:$C,0)))</f>
        <v>10</v>
      </c>
      <c r="N1199" s="358">
        <f>IF(ISBLANK(INDEX('Policy Characteristics'!H:H,MATCH($C1199,'Policy Characteristics'!$C:$C,0))),"",INDEX('Policy Characteristics'!H:H,MATCH($C1199,'Policy Characteristics'!$C:$C,0)))</f>
        <v>1</v>
      </c>
      <c r="O1199" s="358" t="str">
        <f>IF(ISBLANK(INDEX('Policy Characteristics'!I:I,MATCH($C1199,'Policy Characteristics'!$C:$C,0))),"",INDEX('Policy Characteristics'!I:I,MATCH($C1199,'Policy Characteristics'!$C:$C,0)))</f>
        <v>weight</v>
      </c>
      <c r="P1199" s="358" t="str">
        <f>IF(ISBLANK(INDEX('Policy Characteristics'!J:J,MATCH($C1199,'Policy Characteristics'!$C:$C,0))),"",INDEX('Policy Characteristics'!J:J,MATCH($C1199,'Policy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99" s="358" t="str">
        <f>IF(ISBLANK(INDEX('Policy Characteristics'!K:K,MATCH($C1199,'Policy Characteristics'!$C:$C,0))),"",INDEX('Policy Characteristics'!K:K,MATCH($C1199,'Policy Characteristics'!$C:$C,0)))</f>
        <v>io-model.html</v>
      </c>
      <c r="R1199" s="358" t="str">
        <f>IF(ISBLANK(INDEX('Policy Characteristics'!L:L,MATCH($C1199,'Policy Characteristics'!$C:$C,0))),"",INDEX('Policy Characteristics'!L:L,MATCH($C1199,'Policy Characteristics'!$C:$C,0)))</f>
        <v/>
      </c>
    </row>
    <row r="1200" spans="1:18" x14ac:dyDescent="0.35">
      <c r="A1200" s="358" t="str">
        <f>IF(ISBLANK(INDEX('Policy Characteristics'!A:A,MATCH($C1200,'Policy Characteristics'!$C:$C,0))),"",INDEX('Policy Characteristics'!A:A,MATCH($C1200,'Policy Characteristics'!$C:$C,0)))</f>
        <v>Government Revenue Accounting</v>
      </c>
      <c r="B1200" s="358" t="str">
        <f>IF(ISBLANK(INDEX('Policy Characteristics'!B:B,MATCH($C1200,'Policy Characteristics'!$C:$C,0))),"",INDEX('Policy Characteristics'!B:B,MATCH($C1200,'Policy Characteristics'!$C:$C,0)))</f>
        <v>Electricity Generation Subsidy</v>
      </c>
      <c r="C1200" s="368" t="str">
        <f t="shared" si="73"/>
        <v>GRA for Electricity Generation Subsidies</v>
      </c>
      <c r="D1200" s="4" t="s">
        <v>3096</v>
      </c>
      <c r="F1200" s="4" t="s">
        <v>3100</v>
      </c>
      <c r="H1200" s="271">
        <v>562</v>
      </c>
      <c r="I1200" s="5" t="str">
        <f t="shared" si="74"/>
        <v>Yes</v>
      </c>
      <c r="J1200" s="360" t="str">
        <f>IF(ISBLANK(INDEX('Policy Characteristics'!D:D,MATCH($C1200,'Policy Characteristics'!$C:$C,0))),"",INDEX('Policy Characteristics'!D:D,MATCH($C1200,'Policy Characteristics'!$C:$C,0)))</f>
        <v/>
      </c>
      <c r="K1200" s="358" t="str">
        <f>IF(ISBLANK(INDEX('Policy Characteristics'!E:E,MATCH($C1200,'Policy Characteristics'!$C:$C,0))),"",INDEX('Policy Characteristics'!E:E,MATCH($C1200,'Policy Characteristics'!$C:$C,0)))</f>
        <v>GRA elec gen subsidy</v>
      </c>
      <c r="L1200" s="358">
        <f>IF(ISBLANK(INDEX('Policy Characteristics'!F:F,MATCH($C1200,'Policy Characteristics'!$C:$C,0))),"",INDEX('Policy Characteristics'!F:F,MATCH($C1200,'Policy Characteristics'!$C:$C,0)))</f>
        <v>0</v>
      </c>
      <c r="M1200" s="358">
        <f>IF(ISBLANK(INDEX('Policy Characteristics'!G:G,MATCH($C1200,'Policy Characteristics'!$C:$C,0))),"",INDEX('Policy Characteristics'!G:G,MATCH($C1200,'Policy Characteristics'!$C:$C,0)))</f>
        <v>10</v>
      </c>
      <c r="N1200" s="358">
        <f>IF(ISBLANK(INDEX('Policy Characteristics'!H:H,MATCH($C1200,'Policy Characteristics'!$C:$C,0))),"",INDEX('Policy Characteristics'!H:H,MATCH($C1200,'Policy Characteristics'!$C:$C,0)))</f>
        <v>1</v>
      </c>
      <c r="O1200" s="358" t="str">
        <f>IF(ISBLANK(INDEX('Policy Characteristics'!I:I,MATCH($C1200,'Policy Characteristics'!$C:$C,0))),"",INDEX('Policy Characteristics'!I:I,MATCH($C1200,'Policy Characteristics'!$C:$C,0)))</f>
        <v>weight</v>
      </c>
      <c r="P1200" s="358" t="str">
        <f>IF(ISBLANK(INDEX('Policy Characteristics'!J:J,MATCH($C1200,'Policy Characteristics'!$C:$C,0))),"",INDEX('Policy Characteristics'!J:J,MATCH($C1200,'Policy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00" s="358" t="str">
        <f>IF(ISBLANK(INDEX('Policy Characteristics'!K:K,MATCH($C1200,'Policy Characteristics'!$C:$C,0))),"",INDEX('Policy Characteristics'!K:K,MATCH($C1200,'Policy Characteristics'!$C:$C,0)))</f>
        <v>io-model.html</v>
      </c>
      <c r="R1200" s="358" t="str">
        <f>IF(ISBLANK(INDEX('Policy Characteristics'!L:L,MATCH($C1200,'Policy Characteristics'!$C:$C,0))),"",INDEX('Policy Characteristics'!L:L,MATCH($C1200,'Policy Characteristics'!$C:$C,0)))</f>
        <v/>
      </c>
    </row>
    <row r="1201" spans="1:18" x14ac:dyDescent="0.35">
      <c r="A1201" s="358" t="str">
        <f>IF(ISBLANK(INDEX('Policy Characteristics'!A:A,MATCH($C1201,'Policy Characteristics'!$C:$C,0))),"",INDEX('Policy Characteristics'!A:A,MATCH($C1201,'Policy Characteristics'!$C:$C,0)))</f>
        <v>Government Revenue Accounting</v>
      </c>
      <c r="B1201" s="358" t="str">
        <f>IF(ISBLANK(INDEX('Policy Characteristics'!B:B,MATCH($C1201,'Policy Characteristics'!$C:$C,0))),"",INDEX('Policy Characteristics'!B:B,MATCH($C1201,'Policy Characteristics'!$C:$C,0)))</f>
        <v>Electricity Generation Subsidy</v>
      </c>
      <c r="C1201" s="368" t="str">
        <f t="shared" si="73"/>
        <v>GRA for Electricity Generation Subsidies</v>
      </c>
      <c r="D1201" s="4" t="s">
        <v>3097</v>
      </c>
      <c r="F1201" s="4" t="s">
        <v>3101</v>
      </c>
      <c r="H1201" s="271">
        <v>563</v>
      </c>
      <c r="I1201" s="5" t="str">
        <f t="shared" si="74"/>
        <v>Yes</v>
      </c>
      <c r="J1201" s="360" t="str">
        <f>IF(ISBLANK(INDEX('Policy Characteristics'!D:D,MATCH($C1201,'Policy Characteristics'!$C:$C,0))),"",INDEX('Policy Characteristics'!D:D,MATCH($C1201,'Policy Characteristics'!$C:$C,0)))</f>
        <v/>
      </c>
      <c r="K1201" s="358" t="str">
        <f>IF(ISBLANK(INDEX('Policy Characteristics'!E:E,MATCH($C1201,'Policy Characteristics'!$C:$C,0))),"",INDEX('Policy Characteristics'!E:E,MATCH($C1201,'Policy Characteristics'!$C:$C,0)))</f>
        <v>GRA elec gen subsidy</v>
      </c>
      <c r="L1201" s="358">
        <f>IF(ISBLANK(INDEX('Policy Characteristics'!F:F,MATCH($C1201,'Policy Characteristics'!$C:$C,0))),"",INDEX('Policy Characteristics'!F:F,MATCH($C1201,'Policy Characteristics'!$C:$C,0)))</f>
        <v>0</v>
      </c>
      <c r="M1201" s="358">
        <f>IF(ISBLANK(INDEX('Policy Characteristics'!G:G,MATCH($C1201,'Policy Characteristics'!$C:$C,0))),"",INDEX('Policy Characteristics'!G:G,MATCH($C1201,'Policy Characteristics'!$C:$C,0)))</f>
        <v>10</v>
      </c>
      <c r="N1201" s="358">
        <f>IF(ISBLANK(INDEX('Policy Characteristics'!H:H,MATCH($C1201,'Policy Characteristics'!$C:$C,0))),"",INDEX('Policy Characteristics'!H:H,MATCH($C1201,'Policy Characteristics'!$C:$C,0)))</f>
        <v>1</v>
      </c>
      <c r="O1201" s="358" t="str">
        <f>IF(ISBLANK(INDEX('Policy Characteristics'!I:I,MATCH($C1201,'Policy Characteristics'!$C:$C,0))),"",INDEX('Policy Characteristics'!I:I,MATCH($C1201,'Policy Characteristics'!$C:$C,0)))</f>
        <v>weight</v>
      </c>
      <c r="P1201" s="358" t="str">
        <f>IF(ISBLANK(INDEX('Policy Characteristics'!J:J,MATCH($C1201,'Policy Characteristics'!$C:$C,0))),"",INDEX('Policy Characteristics'!J:J,MATCH($C1201,'Policy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01" s="358" t="str">
        <f>IF(ISBLANK(INDEX('Policy Characteristics'!K:K,MATCH($C1201,'Policy Characteristics'!$C:$C,0))),"",INDEX('Policy Characteristics'!K:K,MATCH($C1201,'Policy Characteristics'!$C:$C,0)))</f>
        <v>io-model.html</v>
      </c>
      <c r="R1201" s="358" t="str">
        <f>IF(ISBLANK(INDEX('Policy Characteristics'!L:L,MATCH($C1201,'Policy Characteristics'!$C:$C,0))),"",INDEX('Policy Characteristics'!L:L,MATCH($C1201,'Policy Characteristics'!$C:$C,0)))</f>
        <v/>
      </c>
    </row>
    <row r="1202" spans="1:18" x14ac:dyDescent="0.35">
      <c r="A1202" s="358" t="str">
        <f>IF(ISBLANK(INDEX('Policy Characteristics'!A:A,MATCH($C1202,'Policy Characteristics'!$C:$C,0))),"",INDEX('Policy Characteristics'!A:A,MATCH($C1202,'Policy Characteristics'!$C:$C,0)))</f>
        <v>Government Revenue Accounting</v>
      </c>
      <c r="B1202" s="358" t="str">
        <f>IF(ISBLANK(INDEX('Policy Characteristics'!B:B,MATCH($C1202,'Policy Characteristics'!$C:$C,0))),"",INDEX('Policy Characteristics'!B:B,MATCH($C1202,'Policy Characteristics'!$C:$C,0)))</f>
        <v>Electricity Generation Subsidy</v>
      </c>
      <c r="C1202" s="368" t="str">
        <f t="shared" si="73"/>
        <v>GRA for Electricity Generation Subsidies</v>
      </c>
      <c r="D1202" s="4" t="s">
        <v>3098</v>
      </c>
      <c r="F1202" s="4" t="s">
        <v>3102</v>
      </c>
      <c r="H1202" s="271">
        <v>564</v>
      </c>
      <c r="I1202" s="5" t="str">
        <f t="shared" si="74"/>
        <v>Yes</v>
      </c>
      <c r="J1202" s="360" t="str">
        <f>IF(ISBLANK(INDEX('Policy Characteristics'!D:D,MATCH($C1202,'Policy Characteristics'!$C:$C,0))),"",INDEX('Policy Characteristics'!D:D,MATCH($C1202,'Policy Characteristics'!$C:$C,0)))</f>
        <v/>
      </c>
      <c r="K1202" s="358" t="str">
        <f>IF(ISBLANK(INDEX('Policy Characteristics'!E:E,MATCH($C1202,'Policy Characteristics'!$C:$C,0))),"",INDEX('Policy Characteristics'!E:E,MATCH($C1202,'Policy Characteristics'!$C:$C,0)))</f>
        <v>GRA elec gen subsidy</v>
      </c>
      <c r="L1202" s="358">
        <f>IF(ISBLANK(INDEX('Policy Characteristics'!F:F,MATCH($C1202,'Policy Characteristics'!$C:$C,0))),"",INDEX('Policy Characteristics'!F:F,MATCH($C1202,'Policy Characteristics'!$C:$C,0)))</f>
        <v>0</v>
      </c>
      <c r="M1202" s="358">
        <f>IF(ISBLANK(INDEX('Policy Characteristics'!G:G,MATCH($C1202,'Policy Characteristics'!$C:$C,0))),"",INDEX('Policy Characteristics'!G:G,MATCH($C1202,'Policy Characteristics'!$C:$C,0)))</f>
        <v>10</v>
      </c>
      <c r="N1202" s="358">
        <f>IF(ISBLANK(INDEX('Policy Characteristics'!H:H,MATCH($C1202,'Policy Characteristics'!$C:$C,0))),"",INDEX('Policy Characteristics'!H:H,MATCH($C1202,'Policy Characteristics'!$C:$C,0)))</f>
        <v>1</v>
      </c>
      <c r="O1202" s="358" t="str">
        <f>IF(ISBLANK(INDEX('Policy Characteristics'!I:I,MATCH($C1202,'Policy Characteristics'!$C:$C,0))),"",INDEX('Policy Characteristics'!I:I,MATCH($C1202,'Policy Characteristics'!$C:$C,0)))</f>
        <v>weight</v>
      </c>
      <c r="P1202" s="358" t="str">
        <f>IF(ISBLANK(INDEX('Policy Characteristics'!J:J,MATCH($C1202,'Policy Characteristics'!$C:$C,0))),"",INDEX('Policy Characteristics'!J:J,MATCH($C1202,'Policy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02" s="358" t="str">
        <f>IF(ISBLANK(INDEX('Policy Characteristics'!K:K,MATCH($C1202,'Policy Characteristics'!$C:$C,0))),"",INDEX('Policy Characteristics'!K:K,MATCH($C1202,'Policy Characteristics'!$C:$C,0)))</f>
        <v>io-model.html</v>
      </c>
      <c r="R1202" s="358" t="str">
        <f>IF(ISBLANK(INDEX('Policy Characteristics'!L:L,MATCH($C1202,'Policy Characteristics'!$C:$C,0))),"",INDEX('Policy Characteristics'!L:L,MATCH($C1202,'Policy Characteristics'!$C:$C,0)))</f>
        <v/>
      </c>
    </row>
    <row r="1203" spans="1:18" x14ac:dyDescent="0.35">
      <c r="A1203" s="358" t="str">
        <f>IF(ISBLANK(INDEX('Policy Characteristics'!A:A,MATCH($C1203,'Policy Characteristics'!$C:$C,0))),"",INDEX('Policy Characteristics'!A:A,MATCH($C1203,'Policy Characteristics'!$C:$C,0)))</f>
        <v>Government Revenue Accounting</v>
      </c>
      <c r="B1203" s="358" t="str">
        <f>IF(ISBLANK(INDEX('Policy Characteristics'!B:B,MATCH($C1203,'Policy Characteristics'!$C:$C,0))),"",INDEX('Policy Characteristics'!B:B,MATCH($C1203,'Policy Characteristics'!$C:$C,0)))</f>
        <v>Electricity Capacity Construction Subsidy</v>
      </c>
      <c r="C1203" s="367" t="s">
        <v>3089</v>
      </c>
      <c r="D1203" s="4" t="s">
        <v>3094</v>
      </c>
      <c r="F1203" s="4" t="s">
        <v>3099</v>
      </c>
      <c r="H1203" s="271">
        <v>565</v>
      </c>
      <c r="I1203" s="4" t="s">
        <v>45</v>
      </c>
      <c r="J1203" s="360" t="str">
        <f>IF(ISBLANK(INDEX('Policy Characteristics'!D:D,MATCH($C1203,'Policy Characteristics'!$C:$C,0))),"",INDEX('Policy Characteristics'!D:D,MATCH($C1203,'Policy Characteristics'!$C:$C,0)))</f>
        <v/>
      </c>
      <c r="K1203" s="358" t="str">
        <f>IF(ISBLANK(INDEX('Policy Characteristics'!E:E,MATCH($C1203,'Policy Characteristics'!$C:$C,0))),"",INDEX('Policy Characteristics'!E:E,MATCH($C1203,'Policy Characteristics'!$C:$C,0)))</f>
        <v>GRA elec cap const subsidy</v>
      </c>
      <c r="L1203" s="358">
        <f>IF(ISBLANK(INDEX('Policy Characteristics'!F:F,MATCH($C1203,'Policy Characteristics'!$C:$C,0))),"",INDEX('Policy Characteristics'!F:F,MATCH($C1203,'Policy Characteristics'!$C:$C,0)))</f>
        <v>0</v>
      </c>
      <c r="M1203" s="358">
        <f>IF(ISBLANK(INDEX('Policy Characteristics'!G:G,MATCH($C1203,'Policy Characteristics'!$C:$C,0))),"",INDEX('Policy Characteristics'!G:G,MATCH($C1203,'Policy Characteristics'!$C:$C,0)))</f>
        <v>10</v>
      </c>
      <c r="N1203" s="358">
        <f>IF(ISBLANK(INDEX('Policy Characteristics'!H:H,MATCH($C1203,'Policy Characteristics'!$C:$C,0))),"",INDEX('Policy Characteristics'!H:H,MATCH($C1203,'Policy Characteristics'!$C:$C,0)))</f>
        <v>1</v>
      </c>
      <c r="O1203" s="358" t="str">
        <f>IF(ISBLANK(INDEX('Policy Characteristics'!I:I,MATCH($C1203,'Policy Characteristics'!$C:$C,0))),"",INDEX('Policy Characteristics'!I:I,MATCH($C1203,'Policy Characteristics'!$C:$C,0)))</f>
        <v>weight</v>
      </c>
      <c r="P1203" s="358" t="str">
        <f>IF(ISBLANK(INDEX('Policy Characteristics'!J:J,MATCH($C1203,'Policy Characteristics'!$C:$C,0))),"",INDEX('Policy Characteristics'!J:J,MATCH($C1203,'Policy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03" s="358" t="str">
        <f>IF(ISBLANK(INDEX('Policy Characteristics'!K:K,MATCH($C1203,'Policy Characteristics'!$C:$C,0))),"",INDEX('Policy Characteristics'!K:K,MATCH($C1203,'Policy Characteristics'!$C:$C,0)))</f>
        <v>io-model.html</v>
      </c>
      <c r="R1203" s="358" t="str">
        <f>IF(ISBLANK(INDEX('Policy Characteristics'!L:L,MATCH($C1203,'Policy Characteristics'!$C:$C,0))),"",INDEX('Policy Characteristics'!L:L,MATCH($C1203,'Policy Characteristics'!$C:$C,0)))</f>
        <v/>
      </c>
    </row>
    <row r="1204" spans="1:18" x14ac:dyDescent="0.35">
      <c r="A1204" s="358" t="str">
        <f>IF(ISBLANK(INDEX('Policy Characteristics'!A:A,MATCH($C1204,'Policy Characteristics'!$C:$C,0))),"",INDEX('Policy Characteristics'!A:A,MATCH($C1204,'Policy Characteristics'!$C:$C,0)))</f>
        <v>Government Revenue Accounting</v>
      </c>
      <c r="B1204" s="358" t="str">
        <f>IF(ISBLANK(INDEX('Policy Characteristics'!B:B,MATCH($C1204,'Policy Characteristics'!$C:$C,0))),"",INDEX('Policy Characteristics'!B:B,MATCH($C1204,'Policy Characteristics'!$C:$C,0)))</f>
        <v>Electricity Capacity Construction Subsidy</v>
      </c>
      <c r="C1204" s="368" t="str">
        <f t="shared" ref="C1204:C1207" si="75">C$1203</f>
        <v>GRA for Electricity Capacity Construction Subsidies</v>
      </c>
      <c r="D1204" s="4" t="s">
        <v>3095</v>
      </c>
      <c r="F1204" s="4" t="s">
        <v>3125</v>
      </c>
      <c r="H1204" s="271">
        <v>566</v>
      </c>
      <c r="I1204" s="5" t="str">
        <f t="shared" ref="I1204:I1207" si="76">I$1203</f>
        <v>Yes</v>
      </c>
      <c r="J1204" s="360" t="str">
        <f>IF(ISBLANK(INDEX('Policy Characteristics'!D:D,MATCH($C1204,'Policy Characteristics'!$C:$C,0))),"",INDEX('Policy Characteristics'!D:D,MATCH($C1204,'Policy Characteristics'!$C:$C,0)))</f>
        <v/>
      </c>
      <c r="K1204" s="358" t="str">
        <f>IF(ISBLANK(INDEX('Policy Characteristics'!E:E,MATCH($C1204,'Policy Characteristics'!$C:$C,0))),"",INDEX('Policy Characteristics'!E:E,MATCH($C1204,'Policy Characteristics'!$C:$C,0)))</f>
        <v>GRA elec cap const subsidy</v>
      </c>
      <c r="L1204" s="358">
        <f>IF(ISBLANK(INDEX('Policy Characteristics'!F:F,MATCH($C1204,'Policy Characteristics'!$C:$C,0))),"",INDEX('Policy Characteristics'!F:F,MATCH($C1204,'Policy Characteristics'!$C:$C,0)))</f>
        <v>0</v>
      </c>
      <c r="M1204" s="358">
        <f>IF(ISBLANK(INDEX('Policy Characteristics'!G:G,MATCH($C1204,'Policy Characteristics'!$C:$C,0))),"",INDEX('Policy Characteristics'!G:G,MATCH($C1204,'Policy Characteristics'!$C:$C,0)))</f>
        <v>10</v>
      </c>
      <c r="N1204" s="358">
        <f>IF(ISBLANK(INDEX('Policy Characteristics'!H:H,MATCH($C1204,'Policy Characteristics'!$C:$C,0))),"",INDEX('Policy Characteristics'!H:H,MATCH($C1204,'Policy Characteristics'!$C:$C,0)))</f>
        <v>1</v>
      </c>
      <c r="O1204" s="358" t="str">
        <f>IF(ISBLANK(INDEX('Policy Characteristics'!I:I,MATCH($C1204,'Policy Characteristics'!$C:$C,0))),"",INDEX('Policy Characteristics'!I:I,MATCH($C1204,'Policy Characteristics'!$C:$C,0)))</f>
        <v>weight</v>
      </c>
      <c r="P1204" s="358" t="str">
        <f>IF(ISBLANK(INDEX('Policy Characteristics'!J:J,MATCH($C1204,'Policy Characteristics'!$C:$C,0))),"",INDEX('Policy Characteristics'!J:J,MATCH($C1204,'Policy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04" s="358" t="str">
        <f>IF(ISBLANK(INDEX('Policy Characteristics'!K:K,MATCH($C1204,'Policy Characteristics'!$C:$C,0))),"",INDEX('Policy Characteristics'!K:K,MATCH($C1204,'Policy Characteristics'!$C:$C,0)))</f>
        <v>io-model.html</v>
      </c>
      <c r="R1204" s="358" t="str">
        <f>IF(ISBLANK(INDEX('Policy Characteristics'!L:L,MATCH($C1204,'Policy Characteristics'!$C:$C,0))),"",INDEX('Policy Characteristics'!L:L,MATCH($C1204,'Policy Characteristics'!$C:$C,0)))</f>
        <v/>
      </c>
    </row>
    <row r="1205" spans="1:18" x14ac:dyDescent="0.35">
      <c r="A1205" s="358" t="str">
        <f>IF(ISBLANK(INDEX('Policy Characteristics'!A:A,MATCH($C1205,'Policy Characteristics'!$C:$C,0))),"",INDEX('Policy Characteristics'!A:A,MATCH($C1205,'Policy Characteristics'!$C:$C,0)))</f>
        <v>Government Revenue Accounting</v>
      </c>
      <c r="B1205" s="358" t="str">
        <f>IF(ISBLANK(INDEX('Policy Characteristics'!B:B,MATCH($C1205,'Policy Characteristics'!$C:$C,0))),"",INDEX('Policy Characteristics'!B:B,MATCH($C1205,'Policy Characteristics'!$C:$C,0)))</f>
        <v>Electricity Capacity Construction Subsidy</v>
      </c>
      <c r="C1205" s="368" t="str">
        <f t="shared" si="75"/>
        <v>GRA for Electricity Capacity Construction Subsidies</v>
      </c>
      <c r="D1205" s="4" t="s">
        <v>3096</v>
      </c>
      <c r="F1205" s="4" t="s">
        <v>3100</v>
      </c>
      <c r="H1205" s="271">
        <v>567</v>
      </c>
      <c r="I1205" s="5" t="str">
        <f t="shared" si="76"/>
        <v>Yes</v>
      </c>
      <c r="J1205" s="360" t="str">
        <f>IF(ISBLANK(INDEX('Policy Characteristics'!D:D,MATCH($C1205,'Policy Characteristics'!$C:$C,0))),"",INDEX('Policy Characteristics'!D:D,MATCH($C1205,'Policy Characteristics'!$C:$C,0)))</f>
        <v/>
      </c>
      <c r="K1205" s="358" t="str">
        <f>IF(ISBLANK(INDEX('Policy Characteristics'!E:E,MATCH($C1205,'Policy Characteristics'!$C:$C,0))),"",INDEX('Policy Characteristics'!E:E,MATCH($C1205,'Policy Characteristics'!$C:$C,0)))</f>
        <v>GRA elec cap const subsidy</v>
      </c>
      <c r="L1205" s="358">
        <f>IF(ISBLANK(INDEX('Policy Characteristics'!F:F,MATCH($C1205,'Policy Characteristics'!$C:$C,0))),"",INDEX('Policy Characteristics'!F:F,MATCH($C1205,'Policy Characteristics'!$C:$C,0)))</f>
        <v>0</v>
      </c>
      <c r="M1205" s="358">
        <f>IF(ISBLANK(INDEX('Policy Characteristics'!G:G,MATCH($C1205,'Policy Characteristics'!$C:$C,0))),"",INDEX('Policy Characteristics'!G:G,MATCH($C1205,'Policy Characteristics'!$C:$C,0)))</f>
        <v>10</v>
      </c>
      <c r="N1205" s="358">
        <f>IF(ISBLANK(INDEX('Policy Characteristics'!H:H,MATCH($C1205,'Policy Characteristics'!$C:$C,0))),"",INDEX('Policy Characteristics'!H:H,MATCH($C1205,'Policy Characteristics'!$C:$C,0)))</f>
        <v>1</v>
      </c>
      <c r="O1205" s="358" t="str">
        <f>IF(ISBLANK(INDEX('Policy Characteristics'!I:I,MATCH($C1205,'Policy Characteristics'!$C:$C,0))),"",INDEX('Policy Characteristics'!I:I,MATCH($C1205,'Policy Characteristics'!$C:$C,0)))</f>
        <v>weight</v>
      </c>
      <c r="P1205" s="358" t="str">
        <f>IF(ISBLANK(INDEX('Policy Characteristics'!J:J,MATCH($C1205,'Policy Characteristics'!$C:$C,0))),"",INDEX('Policy Characteristics'!J:J,MATCH($C1205,'Policy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05" s="358" t="str">
        <f>IF(ISBLANK(INDEX('Policy Characteristics'!K:K,MATCH($C1205,'Policy Characteristics'!$C:$C,0))),"",INDEX('Policy Characteristics'!K:K,MATCH($C1205,'Policy Characteristics'!$C:$C,0)))</f>
        <v>io-model.html</v>
      </c>
      <c r="R1205" s="358" t="str">
        <f>IF(ISBLANK(INDEX('Policy Characteristics'!L:L,MATCH($C1205,'Policy Characteristics'!$C:$C,0))),"",INDEX('Policy Characteristics'!L:L,MATCH($C1205,'Policy Characteristics'!$C:$C,0)))</f>
        <v/>
      </c>
    </row>
    <row r="1206" spans="1:18" x14ac:dyDescent="0.35">
      <c r="A1206" s="358" t="str">
        <f>IF(ISBLANK(INDEX('Policy Characteristics'!A:A,MATCH($C1206,'Policy Characteristics'!$C:$C,0))),"",INDEX('Policy Characteristics'!A:A,MATCH($C1206,'Policy Characteristics'!$C:$C,0)))</f>
        <v>Government Revenue Accounting</v>
      </c>
      <c r="B1206" s="358" t="str">
        <f>IF(ISBLANK(INDEX('Policy Characteristics'!B:B,MATCH($C1206,'Policy Characteristics'!$C:$C,0))),"",INDEX('Policy Characteristics'!B:B,MATCH($C1206,'Policy Characteristics'!$C:$C,0)))</f>
        <v>Electricity Capacity Construction Subsidy</v>
      </c>
      <c r="C1206" s="368" t="str">
        <f t="shared" si="75"/>
        <v>GRA for Electricity Capacity Construction Subsidies</v>
      </c>
      <c r="D1206" s="4" t="s">
        <v>3097</v>
      </c>
      <c r="F1206" s="4" t="s">
        <v>3101</v>
      </c>
      <c r="H1206" s="271">
        <v>568</v>
      </c>
      <c r="I1206" s="5" t="str">
        <f t="shared" si="76"/>
        <v>Yes</v>
      </c>
      <c r="J1206" s="360" t="str">
        <f>IF(ISBLANK(INDEX('Policy Characteristics'!D:D,MATCH($C1206,'Policy Characteristics'!$C:$C,0))),"",INDEX('Policy Characteristics'!D:D,MATCH($C1206,'Policy Characteristics'!$C:$C,0)))</f>
        <v/>
      </c>
      <c r="K1206" s="358" t="str">
        <f>IF(ISBLANK(INDEX('Policy Characteristics'!E:E,MATCH($C1206,'Policy Characteristics'!$C:$C,0))),"",INDEX('Policy Characteristics'!E:E,MATCH($C1206,'Policy Characteristics'!$C:$C,0)))</f>
        <v>GRA elec cap const subsidy</v>
      </c>
      <c r="L1206" s="358">
        <f>IF(ISBLANK(INDEX('Policy Characteristics'!F:F,MATCH($C1206,'Policy Characteristics'!$C:$C,0))),"",INDEX('Policy Characteristics'!F:F,MATCH($C1206,'Policy Characteristics'!$C:$C,0)))</f>
        <v>0</v>
      </c>
      <c r="M1206" s="358">
        <f>IF(ISBLANK(INDEX('Policy Characteristics'!G:G,MATCH($C1206,'Policy Characteristics'!$C:$C,0))),"",INDEX('Policy Characteristics'!G:G,MATCH($C1206,'Policy Characteristics'!$C:$C,0)))</f>
        <v>10</v>
      </c>
      <c r="N1206" s="358">
        <f>IF(ISBLANK(INDEX('Policy Characteristics'!H:H,MATCH($C1206,'Policy Characteristics'!$C:$C,0))),"",INDEX('Policy Characteristics'!H:H,MATCH($C1206,'Policy Characteristics'!$C:$C,0)))</f>
        <v>1</v>
      </c>
      <c r="O1206" s="358" t="str">
        <f>IF(ISBLANK(INDEX('Policy Characteristics'!I:I,MATCH($C1206,'Policy Characteristics'!$C:$C,0))),"",INDEX('Policy Characteristics'!I:I,MATCH($C1206,'Policy Characteristics'!$C:$C,0)))</f>
        <v>weight</v>
      </c>
      <c r="P1206" s="358" t="str">
        <f>IF(ISBLANK(INDEX('Policy Characteristics'!J:J,MATCH($C1206,'Policy Characteristics'!$C:$C,0))),"",INDEX('Policy Characteristics'!J:J,MATCH($C1206,'Policy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06" s="358" t="str">
        <f>IF(ISBLANK(INDEX('Policy Characteristics'!K:K,MATCH($C1206,'Policy Characteristics'!$C:$C,0))),"",INDEX('Policy Characteristics'!K:K,MATCH($C1206,'Policy Characteristics'!$C:$C,0)))</f>
        <v>io-model.html</v>
      </c>
      <c r="R1206" s="358" t="str">
        <f>IF(ISBLANK(INDEX('Policy Characteristics'!L:L,MATCH($C1206,'Policy Characteristics'!$C:$C,0))),"",INDEX('Policy Characteristics'!L:L,MATCH($C1206,'Policy Characteristics'!$C:$C,0)))</f>
        <v/>
      </c>
    </row>
    <row r="1207" spans="1:18" x14ac:dyDescent="0.35">
      <c r="A1207" s="358" t="str">
        <f>IF(ISBLANK(INDEX('Policy Characteristics'!A:A,MATCH($C1207,'Policy Characteristics'!$C:$C,0))),"",INDEX('Policy Characteristics'!A:A,MATCH($C1207,'Policy Characteristics'!$C:$C,0)))</f>
        <v>Government Revenue Accounting</v>
      </c>
      <c r="B1207" s="358" t="str">
        <f>IF(ISBLANK(INDEX('Policy Characteristics'!B:B,MATCH($C1207,'Policy Characteristics'!$C:$C,0))),"",INDEX('Policy Characteristics'!B:B,MATCH($C1207,'Policy Characteristics'!$C:$C,0)))</f>
        <v>Electricity Capacity Construction Subsidy</v>
      </c>
      <c r="C1207" s="368" t="str">
        <f t="shared" si="75"/>
        <v>GRA for Electricity Capacity Construction Subsidies</v>
      </c>
      <c r="D1207" s="4" t="s">
        <v>3098</v>
      </c>
      <c r="F1207" s="4" t="s">
        <v>3102</v>
      </c>
      <c r="H1207" s="271">
        <v>569</v>
      </c>
      <c r="I1207" s="5" t="str">
        <f t="shared" si="76"/>
        <v>Yes</v>
      </c>
      <c r="J1207" s="360" t="str">
        <f>IF(ISBLANK(INDEX('Policy Characteristics'!D:D,MATCH($C1207,'Policy Characteristics'!$C:$C,0))),"",INDEX('Policy Characteristics'!D:D,MATCH($C1207,'Policy Characteristics'!$C:$C,0)))</f>
        <v/>
      </c>
      <c r="K1207" s="358" t="str">
        <f>IF(ISBLANK(INDEX('Policy Characteristics'!E:E,MATCH($C1207,'Policy Characteristics'!$C:$C,0))),"",INDEX('Policy Characteristics'!E:E,MATCH($C1207,'Policy Characteristics'!$C:$C,0)))</f>
        <v>GRA elec cap const subsidy</v>
      </c>
      <c r="L1207" s="358">
        <f>IF(ISBLANK(INDEX('Policy Characteristics'!F:F,MATCH($C1207,'Policy Characteristics'!$C:$C,0))),"",INDEX('Policy Characteristics'!F:F,MATCH($C1207,'Policy Characteristics'!$C:$C,0)))</f>
        <v>0</v>
      </c>
      <c r="M1207" s="358">
        <f>IF(ISBLANK(INDEX('Policy Characteristics'!G:G,MATCH($C1207,'Policy Characteristics'!$C:$C,0))),"",INDEX('Policy Characteristics'!G:G,MATCH($C1207,'Policy Characteristics'!$C:$C,0)))</f>
        <v>10</v>
      </c>
      <c r="N1207" s="358">
        <f>IF(ISBLANK(INDEX('Policy Characteristics'!H:H,MATCH($C1207,'Policy Characteristics'!$C:$C,0))),"",INDEX('Policy Characteristics'!H:H,MATCH($C1207,'Policy Characteristics'!$C:$C,0)))</f>
        <v>1</v>
      </c>
      <c r="O1207" s="358" t="str">
        <f>IF(ISBLANK(INDEX('Policy Characteristics'!I:I,MATCH($C1207,'Policy Characteristics'!$C:$C,0))),"",INDEX('Policy Characteristics'!I:I,MATCH($C1207,'Policy Characteristics'!$C:$C,0)))</f>
        <v>weight</v>
      </c>
      <c r="P1207" s="358" t="str">
        <f>IF(ISBLANK(INDEX('Policy Characteristics'!J:J,MATCH($C1207,'Policy Characteristics'!$C:$C,0))),"",INDEX('Policy Characteristics'!J:J,MATCH($C1207,'Policy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07" s="358" t="str">
        <f>IF(ISBLANK(INDEX('Policy Characteristics'!K:K,MATCH($C1207,'Policy Characteristics'!$C:$C,0))),"",INDEX('Policy Characteristics'!K:K,MATCH($C1207,'Policy Characteristics'!$C:$C,0)))</f>
        <v>io-model.html</v>
      </c>
      <c r="R1207" s="358" t="str">
        <f>IF(ISBLANK(INDEX('Policy Characteristics'!L:L,MATCH($C1207,'Policy Characteristics'!$C:$C,0))),"",INDEX('Policy Characteristics'!L:L,MATCH($C1207,'Policy Characteristics'!$C:$C,0)))</f>
        <v/>
      </c>
    </row>
    <row r="1208" spans="1:18" x14ac:dyDescent="0.35">
      <c r="A1208" s="358" t="str">
        <f>IF(ISBLANK(INDEX('Policy Characteristics'!A:A,MATCH($C1208,'Policy Characteristics'!$C:$C,0))),"",INDEX('Policy Characteristics'!A:A,MATCH($C1208,'Policy Characteristics'!$C:$C,0)))</f>
        <v>Government Revenue Accounting</v>
      </c>
      <c r="B1208" s="358" t="str">
        <f>IF(ISBLANK(INDEX('Policy Characteristics'!B:B,MATCH($C1208,'Policy Characteristics'!$C:$C,0))),"",INDEX('Policy Characteristics'!B:B,MATCH($C1208,'Policy Characteristics'!$C:$C,0)))</f>
        <v>Distributed Solar Subsidy</v>
      </c>
      <c r="C1208" s="367" t="s">
        <v>3090</v>
      </c>
      <c r="D1208" s="4" t="s">
        <v>3094</v>
      </c>
      <c r="F1208" s="4" t="s">
        <v>3099</v>
      </c>
      <c r="H1208" s="271">
        <v>570</v>
      </c>
      <c r="I1208" s="4" t="s">
        <v>45</v>
      </c>
      <c r="J1208" s="360" t="str">
        <f>IF(ISBLANK(INDEX('Policy Characteristics'!D:D,MATCH($C1208,'Policy Characteristics'!$C:$C,0))),"",INDEX('Policy Characteristics'!D:D,MATCH($C1208,'Policy Characteristics'!$C:$C,0)))</f>
        <v/>
      </c>
      <c r="K1208" s="358" t="str">
        <f>IF(ISBLANK(INDEX('Policy Characteristics'!E:E,MATCH($C1208,'Policy Characteristics'!$C:$C,0))),"",INDEX('Policy Characteristics'!E:E,MATCH($C1208,'Policy Characteristics'!$C:$C,0)))</f>
        <v>GRA dist solar subsidy</v>
      </c>
      <c r="L1208" s="358">
        <f>IF(ISBLANK(INDEX('Policy Characteristics'!F:F,MATCH($C1208,'Policy Characteristics'!$C:$C,0))),"",INDEX('Policy Characteristics'!F:F,MATCH($C1208,'Policy Characteristics'!$C:$C,0)))</f>
        <v>0</v>
      </c>
      <c r="M1208" s="358">
        <f>IF(ISBLANK(INDEX('Policy Characteristics'!G:G,MATCH($C1208,'Policy Characteristics'!$C:$C,0))),"",INDEX('Policy Characteristics'!G:G,MATCH($C1208,'Policy Characteristics'!$C:$C,0)))</f>
        <v>10</v>
      </c>
      <c r="N1208" s="358">
        <f>IF(ISBLANK(INDEX('Policy Characteristics'!H:H,MATCH($C1208,'Policy Characteristics'!$C:$C,0))),"",INDEX('Policy Characteristics'!H:H,MATCH($C1208,'Policy Characteristics'!$C:$C,0)))</f>
        <v>1</v>
      </c>
      <c r="O1208" s="358" t="str">
        <f>IF(ISBLANK(INDEX('Policy Characteristics'!I:I,MATCH($C1208,'Policy Characteristics'!$C:$C,0))),"",INDEX('Policy Characteristics'!I:I,MATCH($C1208,'Policy Characteristics'!$C:$C,0)))</f>
        <v>weight</v>
      </c>
      <c r="P1208" s="358" t="str">
        <f>IF(ISBLANK(INDEX('Policy Characteristics'!J:J,MATCH($C1208,'Policy Characteristics'!$C:$C,0))),"",INDEX('Policy Characteristics'!J:J,MATCH($C1208,'Policy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08" s="358" t="str">
        <f>IF(ISBLANK(INDEX('Policy Characteristics'!K:K,MATCH($C1208,'Policy Characteristics'!$C:$C,0))),"",INDEX('Policy Characteristics'!K:K,MATCH($C1208,'Policy Characteristics'!$C:$C,0)))</f>
        <v>io-model.html</v>
      </c>
      <c r="R1208" s="358" t="str">
        <f>IF(ISBLANK(INDEX('Policy Characteristics'!L:L,MATCH($C1208,'Policy Characteristics'!$C:$C,0))),"",INDEX('Policy Characteristics'!L:L,MATCH($C1208,'Policy Characteristics'!$C:$C,0)))</f>
        <v/>
      </c>
    </row>
    <row r="1209" spans="1:18" x14ac:dyDescent="0.35">
      <c r="A1209" s="358" t="str">
        <f>IF(ISBLANK(INDEX('Policy Characteristics'!A:A,MATCH($C1209,'Policy Characteristics'!$C:$C,0))),"",INDEX('Policy Characteristics'!A:A,MATCH($C1209,'Policy Characteristics'!$C:$C,0)))</f>
        <v>Government Revenue Accounting</v>
      </c>
      <c r="B1209" s="358" t="str">
        <f>IF(ISBLANK(INDEX('Policy Characteristics'!B:B,MATCH($C1209,'Policy Characteristics'!$C:$C,0))),"",INDEX('Policy Characteristics'!B:B,MATCH($C1209,'Policy Characteristics'!$C:$C,0)))</f>
        <v>Distributed Solar Subsidy</v>
      </c>
      <c r="C1209" s="368" t="str">
        <f t="shared" ref="C1209:C1212" si="77">C$1208</f>
        <v>GRA for Distributed Solar Subsidy</v>
      </c>
      <c r="D1209" s="4" t="s">
        <v>3095</v>
      </c>
      <c r="F1209" s="4" t="s">
        <v>3125</v>
      </c>
      <c r="H1209" s="271">
        <v>571</v>
      </c>
      <c r="I1209" s="5" t="str">
        <f t="shared" ref="I1209:I1212" si="78">I$1208</f>
        <v>Yes</v>
      </c>
      <c r="J1209" s="360" t="str">
        <f>IF(ISBLANK(INDEX('Policy Characteristics'!D:D,MATCH($C1209,'Policy Characteristics'!$C:$C,0))),"",INDEX('Policy Characteristics'!D:D,MATCH($C1209,'Policy Characteristics'!$C:$C,0)))</f>
        <v/>
      </c>
      <c r="K1209" s="358" t="str">
        <f>IF(ISBLANK(INDEX('Policy Characteristics'!E:E,MATCH($C1209,'Policy Characteristics'!$C:$C,0))),"",INDEX('Policy Characteristics'!E:E,MATCH($C1209,'Policy Characteristics'!$C:$C,0)))</f>
        <v>GRA dist solar subsidy</v>
      </c>
      <c r="L1209" s="358">
        <f>IF(ISBLANK(INDEX('Policy Characteristics'!F:F,MATCH($C1209,'Policy Characteristics'!$C:$C,0))),"",INDEX('Policy Characteristics'!F:F,MATCH($C1209,'Policy Characteristics'!$C:$C,0)))</f>
        <v>0</v>
      </c>
      <c r="M1209" s="358">
        <f>IF(ISBLANK(INDEX('Policy Characteristics'!G:G,MATCH($C1209,'Policy Characteristics'!$C:$C,0))),"",INDEX('Policy Characteristics'!G:G,MATCH($C1209,'Policy Characteristics'!$C:$C,0)))</f>
        <v>10</v>
      </c>
      <c r="N1209" s="358">
        <f>IF(ISBLANK(INDEX('Policy Characteristics'!H:H,MATCH($C1209,'Policy Characteristics'!$C:$C,0))),"",INDEX('Policy Characteristics'!H:H,MATCH($C1209,'Policy Characteristics'!$C:$C,0)))</f>
        <v>1</v>
      </c>
      <c r="O1209" s="358" t="str">
        <f>IF(ISBLANK(INDEX('Policy Characteristics'!I:I,MATCH($C1209,'Policy Characteristics'!$C:$C,0))),"",INDEX('Policy Characteristics'!I:I,MATCH($C1209,'Policy Characteristics'!$C:$C,0)))</f>
        <v>weight</v>
      </c>
      <c r="P1209" s="358" t="str">
        <f>IF(ISBLANK(INDEX('Policy Characteristics'!J:J,MATCH($C1209,'Policy Characteristics'!$C:$C,0))),"",INDEX('Policy Characteristics'!J:J,MATCH($C1209,'Policy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09" s="358" t="str">
        <f>IF(ISBLANK(INDEX('Policy Characteristics'!K:K,MATCH($C1209,'Policy Characteristics'!$C:$C,0))),"",INDEX('Policy Characteristics'!K:K,MATCH($C1209,'Policy Characteristics'!$C:$C,0)))</f>
        <v>io-model.html</v>
      </c>
      <c r="R1209" s="358" t="str">
        <f>IF(ISBLANK(INDEX('Policy Characteristics'!L:L,MATCH($C1209,'Policy Characteristics'!$C:$C,0))),"",INDEX('Policy Characteristics'!L:L,MATCH($C1209,'Policy Characteristics'!$C:$C,0)))</f>
        <v/>
      </c>
    </row>
    <row r="1210" spans="1:18" x14ac:dyDescent="0.35">
      <c r="A1210" s="358" t="str">
        <f>IF(ISBLANK(INDEX('Policy Characteristics'!A:A,MATCH($C1210,'Policy Characteristics'!$C:$C,0))),"",INDEX('Policy Characteristics'!A:A,MATCH($C1210,'Policy Characteristics'!$C:$C,0)))</f>
        <v>Government Revenue Accounting</v>
      </c>
      <c r="B1210" s="358" t="str">
        <f>IF(ISBLANK(INDEX('Policy Characteristics'!B:B,MATCH($C1210,'Policy Characteristics'!$C:$C,0))),"",INDEX('Policy Characteristics'!B:B,MATCH($C1210,'Policy Characteristics'!$C:$C,0)))</f>
        <v>Distributed Solar Subsidy</v>
      </c>
      <c r="C1210" s="368" t="str">
        <f t="shared" si="77"/>
        <v>GRA for Distributed Solar Subsidy</v>
      </c>
      <c r="D1210" s="4" t="s">
        <v>3096</v>
      </c>
      <c r="F1210" s="4" t="s">
        <v>3100</v>
      </c>
      <c r="H1210" s="271">
        <v>572</v>
      </c>
      <c r="I1210" s="5" t="str">
        <f t="shared" si="78"/>
        <v>Yes</v>
      </c>
      <c r="J1210" s="360" t="str">
        <f>IF(ISBLANK(INDEX('Policy Characteristics'!D:D,MATCH($C1210,'Policy Characteristics'!$C:$C,0))),"",INDEX('Policy Characteristics'!D:D,MATCH($C1210,'Policy Characteristics'!$C:$C,0)))</f>
        <v/>
      </c>
      <c r="K1210" s="358" t="str">
        <f>IF(ISBLANK(INDEX('Policy Characteristics'!E:E,MATCH($C1210,'Policy Characteristics'!$C:$C,0))),"",INDEX('Policy Characteristics'!E:E,MATCH($C1210,'Policy Characteristics'!$C:$C,0)))</f>
        <v>GRA dist solar subsidy</v>
      </c>
      <c r="L1210" s="358">
        <f>IF(ISBLANK(INDEX('Policy Characteristics'!F:F,MATCH($C1210,'Policy Characteristics'!$C:$C,0))),"",INDEX('Policy Characteristics'!F:F,MATCH($C1210,'Policy Characteristics'!$C:$C,0)))</f>
        <v>0</v>
      </c>
      <c r="M1210" s="358">
        <f>IF(ISBLANK(INDEX('Policy Characteristics'!G:G,MATCH($C1210,'Policy Characteristics'!$C:$C,0))),"",INDEX('Policy Characteristics'!G:G,MATCH($C1210,'Policy Characteristics'!$C:$C,0)))</f>
        <v>10</v>
      </c>
      <c r="N1210" s="358">
        <f>IF(ISBLANK(INDEX('Policy Characteristics'!H:H,MATCH($C1210,'Policy Characteristics'!$C:$C,0))),"",INDEX('Policy Characteristics'!H:H,MATCH($C1210,'Policy Characteristics'!$C:$C,0)))</f>
        <v>1</v>
      </c>
      <c r="O1210" s="358" t="str">
        <f>IF(ISBLANK(INDEX('Policy Characteristics'!I:I,MATCH($C1210,'Policy Characteristics'!$C:$C,0))),"",INDEX('Policy Characteristics'!I:I,MATCH($C1210,'Policy Characteristics'!$C:$C,0)))</f>
        <v>weight</v>
      </c>
      <c r="P1210" s="358" t="str">
        <f>IF(ISBLANK(INDEX('Policy Characteristics'!J:J,MATCH($C1210,'Policy Characteristics'!$C:$C,0))),"",INDEX('Policy Characteristics'!J:J,MATCH($C1210,'Policy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10" s="358" t="str">
        <f>IF(ISBLANK(INDEX('Policy Characteristics'!K:K,MATCH($C1210,'Policy Characteristics'!$C:$C,0))),"",INDEX('Policy Characteristics'!K:K,MATCH($C1210,'Policy Characteristics'!$C:$C,0)))</f>
        <v>io-model.html</v>
      </c>
      <c r="R1210" s="358" t="str">
        <f>IF(ISBLANK(INDEX('Policy Characteristics'!L:L,MATCH($C1210,'Policy Characteristics'!$C:$C,0))),"",INDEX('Policy Characteristics'!L:L,MATCH($C1210,'Policy Characteristics'!$C:$C,0)))</f>
        <v/>
      </c>
    </row>
    <row r="1211" spans="1:18" x14ac:dyDescent="0.35">
      <c r="A1211" s="358" t="str">
        <f>IF(ISBLANK(INDEX('Policy Characteristics'!A:A,MATCH($C1211,'Policy Characteristics'!$C:$C,0))),"",INDEX('Policy Characteristics'!A:A,MATCH($C1211,'Policy Characteristics'!$C:$C,0)))</f>
        <v>Government Revenue Accounting</v>
      </c>
      <c r="B1211" s="358" t="str">
        <f>IF(ISBLANK(INDEX('Policy Characteristics'!B:B,MATCH($C1211,'Policy Characteristics'!$C:$C,0))),"",INDEX('Policy Characteristics'!B:B,MATCH($C1211,'Policy Characteristics'!$C:$C,0)))</f>
        <v>Distributed Solar Subsidy</v>
      </c>
      <c r="C1211" s="368" t="str">
        <f t="shared" si="77"/>
        <v>GRA for Distributed Solar Subsidy</v>
      </c>
      <c r="D1211" s="4" t="s">
        <v>3097</v>
      </c>
      <c r="F1211" s="4" t="s">
        <v>3101</v>
      </c>
      <c r="H1211" s="271">
        <v>573</v>
      </c>
      <c r="I1211" s="5" t="str">
        <f t="shared" si="78"/>
        <v>Yes</v>
      </c>
      <c r="J1211" s="360" t="str">
        <f>IF(ISBLANK(INDEX('Policy Characteristics'!D:D,MATCH($C1211,'Policy Characteristics'!$C:$C,0))),"",INDEX('Policy Characteristics'!D:D,MATCH($C1211,'Policy Characteristics'!$C:$C,0)))</f>
        <v/>
      </c>
      <c r="K1211" s="358" t="str">
        <f>IF(ISBLANK(INDEX('Policy Characteristics'!E:E,MATCH($C1211,'Policy Characteristics'!$C:$C,0))),"",INDEX('Policy Characteristics'!E:E,MATCH($C1211,'Policy Characteristics'!$C:$C,0)))</f>
        <v>GRA dist solar subsidy</v>
      </c>
      <c r="L1211" s="358">
        <f>IF(ISBLANK(INDEX('Policy Characteristics'!F:F,MATCH($C1211,'Policy Characteristics'!$C:$C,0))),"",INDEX('Policy Characteristics'!F:F,MATCH($C1211,'Policy Characteristics'!$C:$C,0)))</f>
        <v>0</v>
      </c>
      <c r="M1211" s="358">
        <f>IF(ISBLANK(INDEX('Policy Characteristics'!G:G,MATCH($C1211,'Policy Characteristics'!$C:$C,0))),"",INDEX('Policy Characteristics'!G:G,MATCH($C1211,'Policy Characteristics'!$C:$C,0)))</f>
        <v>10</v>
      </c>
      <c r="N1211" s="358">
        <f>IF(ISBLANK(INDEX('Policy Characteristics'!H:H,MATCH($C1211,'Policy Characteristics'!$C:$C,0))),"",INDEX('Policy Characteristics'!H:H,MATCH($C1211,'Policy Characteristics'!$C:$C,0)))</f>
        <v>1</v>
      </c>
      <c r="O1211" s="358" t="str">
        <f>IF(ISBLANK(INDEX('Policy Characteristics'!I:I,MATCH($C1211,'Policy Characteristics'!$C:$C,0))),"",INDEX('Policy Characteristics'!I:I,MATCH($C1211,'Policy Characteristics'!$C:$C,0)))</f>
        <v>weight</v>
      </c>
      <c r="P1211" s="358" t="str">
        <f>IF(ISBLANK(INDEX('Policy Characteristics'!J:J,MATCH($C1211,'Policy Characteristics'!$C:$C,0))),"",INDEX('Policy Characteristics'!J:J,MATCH($C1211,'Policy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11" s="358" t="str">
        <f>IF(ISBLANK(INDEX('Policy Characteristics'!K:K,MATCH($C1211,'Policy Characteristics'!$C:$C,0))),"",INDEX('Policy Characteristics'!K:K,MATCH($C1211,'Policy Characteristics'!$C:$C,0)))</f>
        <v>io-model.html</v>
      </c>
      <c r="R1211" s="358" t="str">
        <f>IF(ISBLANK(INDEX('Policy Characteristics'!L:L,MATCH($C1211,'Policy Characteristics'!$C:$C,0))),"",INDEX('Policy Characteristics'!L:L,MATCH($C1211,'Policy Characteristics'!$C:$C,0)))</f>
        <v/>
      </c>
    </row>
    <row r="1212" spans="1:18" x14ac:dyDescent="0.35">
      <c r="A1212" s="358" t="str">
        <f>IF(ISBLANK(INDEX('Policy Characteristics'!A:A,MATCH($C1212,'Policy Characteristics'!$C:$C,0))),"",INDEX('Policy Characteristics'!A:A,MATCH($C1212,'Policy Characteristics'!$C:$C,0)))</f>
        <v>Government Revenue Accounting</v>
      </c>
      <c r="B1212" s="358" t="str">
        <f>IF(ISBLANK(INDEX('Policy Characteristics'!B:B,MATCH($C1212,'Policy Characteristics'!$C:$C,0))),"",INDEX('Policy Characteristics'!B:B,MATCH($C1212,'Policy Characteristics'!$C:$C,0)))</f>
        <v>Distributed Solar Subsidy</v>
      </c>
      <c r="C1212" s="368" t="str">
        <f t="shared" si="77"/>
        <v>GRA for Distributed Solar Subsidy</v>
      </c>
      <c r="D1212" s="4" t="s">
        <v>3098</v>
      </c>
      <c r="F1212" s="4" t="s">
        <v>3102</v>
      </c>
      <c r="H1212" s="271">
        <v>574</v>
      </c>
      <c r="I1212" s="5" t="str">
        <f t="shared" si="78"/>
        <v>Yes</v>
      </c>
      <c r="J1212" s="360" t="str">
        <f>IF(ISBLANK(INDEX('Policy Characteristics'!D:D,MATCH($C1212,'Policy Characteristics'!$C:$C,0))),"",INDEX('Policy Characteristics'!D:D,MATCH($C1212,'Policy Characteristics'!$C:$C,0)))</f>
        <v/>
      </c>
      <c r="K1212" s="358" t="str">
        <f>IF(ISBLANK(INDEX('Policy Characteristics'!E:E,MATCH($C1212,'Policy Characteristics'!$C:$C,0))),"",INDEX('Policy Characteristics'!E:E,MATCH($C1212,'Policy Characteristics'!$C:$C,0)))</f>
        <v>GRA dist solar subsidy</v>
      </c>
      <c r="L1212" s="358">
        <f>IF(ISBLANK(INDEX('Policy Characteristics'!F:F,MATCH($C1212,'Policy Characteristics'!$C:$C,0))),"",INDEX('Policy Characteristics'!F:F,MATCH($C1212,'Policy Characteristics'!$C:$C,0)))</f>
        <v>0</v>
      </c>
      <c r="M1212" s="358">
        <f>IF(ISBLANK(INDEX('Policy Characteristics'!G:G,MATCH($C1212,'Policy Characteristics'!$C:$C,0))),"",INDEX('Policy Characteristics'!G:G,MATCH($C1212,'Policy Characteristics'!$C:$C,0)))</f>
        <v>10</v>
      </c>
      <c r="N1212" s="358">
        <f>IF(ISBLANK(INDEX('Policy Characteristics'!H:H,MATCH($C1212,'Policy Characteristics'!$C:$C,0))),"",INDEX('Policy Characteristics'!H:H,MATCH($C1212,'Policy Characteristics'!$C:$C,0)))</f>
        <v>1</v>
      </c>
      <c r="O1212" s="358" t="str">
        <f>IF(ISBLANK(INDEX('Policy Characteristics'!I:I,MATCH($C1212,'Policy Characteristics'!$C:$C,0))),"",INDEX('Policy Characteristics'!I:I,MATCH($C1212,'Policy Characteristics'!$C:$C,0)))</f>
        <v>weight</v>
      </c>
      <c r="P1212" s="358" t="str">
        <f>IF(ISBLANK(INDEX('Policy Characteristics'!J:J,MATCH($C1212,'Policy Characteristics'!$C:$C,0))),"",INDEX('Policy Characteristics'!J:J,MATCH($C1212,'Policy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12" s="358" t="str">
        <f>IF(ISBLANK(INDEX('Policy Characteristics'!K:K,MATCH($C1212,'Policy Characteristics'!$C:$C,0))),"",INDEX('Policy Characteristics'!K:K,MATCH($C1212,'Policy Characteristics'!$C:$C,0)))</f>
        <v>io-model.html</v>
      </c>
      <c r="R1212" s="358" t="str">
        <f>IF(ISBLANK(INDEX('Policy Characteristics'!L:L,MATCH($C1212,'Policy Characteristics'!$C:$C,0))),"",INDEX('Policy Characteristics'!L:L,MATCH($C1212,'Policy Characteristics'!$C:$C,0)))</f>
        <v/>
      </c>
    </row>
    <row r="1213" spans="1:18" x14ac:dyDescent="0.35">
      <c r="A1213" s="358" t="str">
        <f>IF(ISBLANK(INDEX('Policy Characteristics'!A:A,MATCH($C1213,'Policy Characteristics'!$C:$C,0))),"",INDEX('Policy Characteristics'!A:A,MATCH($C1213,'Policy Characteristics'!$C:$C,0)))</f>
        <v>Government Revenue Accounting</v>
      </c>
      <c r="B1213" s="358" t="str">
        <f>IF(ISBLANK(INDEX('Policy Characteristics'!B:B,MATCH($C1213,'Policy Characteristics'!$C:$C,0))),"",INDEX('Policy Characteristics'!B:B,MATCH($C1213,'Policy Characteristics'!$C:$C,0)))</f>
        <v>Fuel Subsidy</v>
      </c>
      <c r="C1213" s="367" t="s">
        <v>3091</v>
      </c>
      <c r="D1213" s="4" t="s">
        <v>3094</v>
      </c>
      <c r="F1213" s="4" t="s">
        <v>3099</v>
      </c>
      <c r="H1213" s="271">
        <v>575</v>
      </c>
      <c r="I1213" s="4" t="s">
        <v>45</v>
      </c>
      <c r="J1213" s="360" t="str">
        <f>IF(ISBLANK(INDEX('Policy Characteristics'!D:D,MATCH($C1213,'Policy Characteristics'!$C:$C,0))),"",INDEX('Policy Characteristics'!D:D,MATCH($C1213,'Policy Characteristics'!$C:$C,0)))</f>
        <v/>
      </c>
      <c r="K1213" s="358" t="str">
        <f>IF(ISBLANK(INDEX('Policy Characteristics'!E:E,MATCH($C1213,'Policy Characteristics'!$C:$C,0))),"",INDEX('Policy Characteristics'!E:E,MATCH($C1213,'Policy Characteristics'!$C:$C,0)))</f>
        <v>GRA fuel subsidy</v>
      </c>
      <c r="L1213" s="358">
        <f>IF(ISBLANK(INDEX('Policy Characteristics'!F:F,MATCH($C1213,'Policy Characteristics'!$C:$C,0))),"",INDEX('Policy Characteristics'!F:F,MATCH($C1213,'Policy Characteristics'!$C:$C,0)))</f>
        <v>0</v>
      </c>
      <c r="M1213" s="358">
        <f>IF(ISBLANK(INDEX('Policy Characteristics'!G:G,MATCH($C1213,'Policy Characteristics'!$C:$C,0))),"",INDEX('Policy Characteristics'!G:G,MATCH($C1213,'Policy Characteristics'!$C:$C,0)))</f>
        <v>10</v>
      </c>
      <c r="N1213" s="358">
        <f>IF(ISBLANK(INDEX('Policy Characteristics'!H:H,MATCH($C1213,'Policy Characteristics'!$C:$C,0))),"",INDEX('Policy Characteristics'!H:H,MATCH($C1213,'Policy Characteristics'!$C:$C,0)))</f>
        <v>1</v>
      </c>
      <c r="O1213" s="358" t="str">
        <f>IF(ISBLANK(INDEX('Policy Characteristics'!I:I,MATCH($C1213,'Policy Characteristics'!$C:$C,0))),"",INDEX('Policy Characteristics'!I:I,MATCH($C1213,'Policy Characteristics'!$C:$C,0)))</f>
        <v>weight</v>
      </c>
      <c r="P1213" s="358" t="str">
        <f>IF(ISBLANK(INDEX('Policy Characteristics'!J:J,MATCH($C1213,'Policy Characteristics'!$C:$C,0))),"",INDEX('Policy Characteristics'!J:J,MATCH($C1213,'Policy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13" s="358" t="str">
        <f>IF(ISBLANK(INDEX('Policy Characteristics'!K:K,MATCH($C1213,'Policy Characteristics'!$C:$C,0))),"",INDEX('Policy Characteristics'!K:K,MATCH($C1213,'Policy Characteristics'!$C:$C,0)))</f>
        <v>io-model.html</v>
      </c>
      <c r="R1213" s="358" t="str">
        <f>IF(ISBLANK(INDEX('Policy Characteristics'!L:L,MATCH($C1213,'Policy Characteristics'!$C:$C,0))),"",INDEX('Policy Characteristics'!L:L,MATCH($C1213,'Policy Characteristics'!$C:$C,0)))</f>
        <v/>
      </c>
    </row>
    <row r="1214" spans="1:18" x14ac:dyDescent="0.35">
      <c r="A1214" s="358" t="str">
        <f>IF(ISBLANK(INDEX('Policy Characteristics'!A:A,MATCH($C1214,'Policy Characteristics'!$C:$C,0))),"",INDEX('Policy Characteristics'!A:A,MATCH($C1214,'Policy Characteristics'!$C:$C,0)))</f>
        <v>Government Revenue Accounting</v>
      </c>
      <c r="B1214" s="358" t="str">
        <f>IF(ISBLANK(INDEX('Policy Characteristics'!B:B,MATCH($C1214,'Policy Characteristics'!$C:$C,0))),"",INDEX('Policy Characteristics'!B:B,MATCH($C1214,'Policy Characteristics'!$C:$C,0)))</f>
        <v>Fuel Subsidy</v>
      </c>
      <c r="C1214" s="368" t="str">
        <f t="shared" ref="C1214:C1217" si="79">C$1213</f>
        <v>GRA for Fuel Subsidies</v>
      </c>
      <c r="D1214" s="4" t="s">
        <v>3095</v>
      </c>
      <c r="F1214" s="4" t="s">
        <v>3125</v>
      </c>
      <c r="H1214" s="271">
        <v>576</v>
      </c>
      <c r="I1214" s="5" t="str">
        <f t="shared" ref="I1214:I1217" si="80">I$1213</f>
        <v>Yes</v>
      </c>
      <c r="J1214" s="360" t="str">
        <f>IF(ISBLANK(INDEX('Policy Characteristics'!D:D,MATCH($C1214,'Policy Characteristics'!$C:$C,0))),"",INDEX('Policy Characteristics'!D:D,MATCH($C1214,'Policy Characteristics'!$C:$C,0)))</f>
        <v/>
      </c>
      <c r="K1214" s="358" t="str">
        <f>IF(ISBLANK(INDEX('Policy Characteristics'!E:E,MATCH($C1214,'Policy Characteristics'!$C:$C,0))),"",INDEX('Policy Characteristics'!E:E,MATCH($C1214,'Policy Characteristics'!$C:$C,0)))</f>
        <v>GRA fuel subsidy</v>
      </c>
      <c r="L1214" s="358">
        <f>IF(ISBLANK(INDEX('Policy Characteristics'!F:F,MATCH($C1214,'Policy Characteristics'!$C:$C,0))),"",INDEX('Policy Characteristics'!F:F,MATCH($C1214,'Policy Characteristics'!$C:$C,0)))</f>
        <v>0</v>
      </c>
      <c r="M1214" s="358">
        <f>IF(ISBLANK(INDEX('Policy Characteristics'!G:G,MATCH($C1214,'Policy Characteristics'!$C:$C,0))),"",INDEX('Policy Characteristics'!G:G,MATCH($C1214,'Policy Characteristics'!$C:$C,0)))</f>
        <v>10</v>
      </c>
      <c r="N1214" s="358">
        <f>IF(ISBLANK(INDEX('Policy Characteristics'!H:H,MATCH($C1214,'Policy Characteristics'!$C:$C,0))),"",INDEX('Policy Characteristics'!H:H,MATCH($C1214,'Policy Characteristics'!$C:$C,0)))</f>
        <v>1</v>
      </c>
      <c r="O1214" s="358" t="str">
        <f>IF(ISBLANK(INDEX('Policy Characteristics'!I:I,MATCH($C1214,'Policy Characteristics'!$C:$C,0))),"",INDEX('Policy Characteristics'!I:I,MATCH($C1214,'Policy Characteristics'!$C:$C,0)))</f>
        <v>weight</v>
      </c>
      <c r="P1214" s="358" t="str">
        <f>IF(ISBLANK(INDEX('Policy Characteristics'!J:J,MATCH($C1214,'Policy Characteristics'!$C:$C,0))),"",INDEX('Policy Characteristics'!J:J,MATCH($C1214,'Policy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14" s="358" t="str">
        <f>IF(ISBLANK(INDEX('Policy Characteristics'!K:K,MATCH($C1214,'Policy Characteristics'!$C:$C,0))),"",INDEX('Policy Characteristics'!K:K,MATCH($C1214,'Policy Characteristics'!$C:$C,0)))</f>
        <v>io-model.html</v>
      </c>
      <c r="R1214" s="358" t="str">
        <f>IF(ISBLANK(INDEX('Policy Characteristics'!L:L,MATCH($C1214,'Policy Characteristics'!$C:$C,0))),"",INDEX('Policy Characteristics'!L:L,MATCH($C1214,'Policy Characteristics'!$C:$C,0)))</f>
        <v/>
      </c>
    </row>
    <row r="1215" spans="1:18" x14ac:dyDescent="0.35">
      <c r="A1215" s="358" t="str">
        <f>IF(ISBLANK(INDEX('Policy Characteristics'!A:A,MATCH($C1215,'Policy Characteristics'!$C:$C,0))),"",INDEX('Policy Characteristics'!A:A,MATCH($C1215,'Policy Characteristics'!$C:$C,0)))</f>
        <v>Government Revenue Accounting</v>
      </c>
      <c r="B1215" s="358" t="str">
        <f>IF(ISBLANK(INDEX('Policy Characteristics'!B:B,MATCH($C1215,'Policy Characteristics'!$C:$C,0))),"",INDEX('Policy Characteristics'!B:B,MATCH($C1215,'Policy Characteristics'!$C:$C,0)))</f>
        <v>Fuel Subsidy</v>
      </c>
      <c r="C1215" s="368" t="str">
        <f t="shared" si="79"/>
        <v>GRA for Fuel Subsidies</v>
      </c>
      <c r="D1215" s="4" t="s">
        <v>3096</v>
      </c>
      <c r="F1215" s="4" t="s">
        <v>3100</v>
      </c>
      <c r="H1215" s="271">
        <v>577</v>
      </c>
      <c r="I1215" s="5" t="str">
        <f t="shared" si="80"/>
        <v>Yes</v>
      </c>
      <c r="J1215" s="360" t="str">
        <f>IF(ISBLANK(INDEX('Policy Characteristics'!D:D,MATCH($C1215,'Policy Characteristics'!$C:$C,0))),"",INDEX('Policy Characteristics'!D:D,MATCH($C1215,'Policy Characteristics'!$C:$C,0)))</f>
        <v/>
      </c>
      <c r="K1215" s="358" t="str">
        <f>IF(ISBLANK(INDEX('Policy Characteristics'!E:E,MATCH($C1215,'Policy Characteristics'!$C:$C,0))),"",INDEX('Policy Characteristics'!E:E,MATCH($C1215,'Policy Characteristics'!$C:$C,0)))</f>
        <v>GRA fuel subsidy</v>
      </c>
      <c r="L1215" s="358">
        <f>IF(ISBLANK(INDEX('Policy Characteristics'!F:F,MATCH($C1215,'Policy Characteristics'!$C:$C,0))),"",INDEX('Policy Characteristics'!F:F,MATCH($C1215,'Policy Characteristics'!$C:$C,0)))</f>
        <v>0</v>
      </c>
      <c r="M1215" s="358">
        <f>IF(ISBLANK(INDEX('Policy Characteristics'!G:G,MATCH($C1215,'Policy Characteristics'!$C:$C,0))),"",INDEX('Policy Characteristics'!G:G,MATCH($C1215,'Policy Characteristics'!$C:$C,0)))</f>
        <v>10</v>
      </c>
      <c r="N1215" s="358">
        <f>IF(ISBLANK(INDEX('Policy Characteristics'!H:H,MATCH($C1215,'Policy Characteristics'!$C:$C,0))),"",INDEX('Policy Characteristics'!H:H,MATCH($C1215,'Policy Characteristics'!$C:$C,0)))</f>
        <v>1</v>
      </c>
      <c r="O1215" s="358" t="str">
        <f>IF(ISBLANK(INDEX('Policy Characteristics'!I:I,MATCH($C1215,'Policy Characteristics'!$C:$C,0))),"",INDEX('Policy Characteristics'!I:I,MATCH($C1215,'Policy Characteristics'!$C:$C,0)))</f>
        <v>weight</v>
      </c>
      <c r="P1215" s="358" t="str">
        <f>IF(ISBLANK(INDEX('Policy Characteristics'!J:J,MATCH($C1215,'Policy Characteristics'!$C:$C,0))),"",INDEX('Policy Characteristics'!J:J,MATCH($C1215,'Policy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15" s="358" t="str">
        <f>IF(ISBLANK(INDEX('Policy Characteristics'!K:K,MATCH($C1215,'Policy Characteristics'!$C:$C,0))),"",INDEX('Policy Characteristics'!K:K,MATCH($C1215,'Policy Characteristics'!$C:$C,0)))</f>
        <v>io-model.html</v>
      </c>
      <c r="R1215" s="358" t="str">
        <f>IF(ISBLANK(INDEX('Policy Characteristics'!L:L,MATCH($C1215,'Policy Characteristics'!$C:$C,0))),"",INDEX('Policy Characteristics'!L:L,MATCH($C1215,'Policy Characteristics'!$C:$C,0)))</f>
        <v/>
      </c>
    </row>
    <row r="1216" spans="1:18" x14ac:dyDescent="0.35">
      <c r="A1216" s="358" t="str">
        <f>IF(ISBLANK(INDEX('Policy Characteristics'!A:A,MATCH($C1216,'Policy Characteristics'!$C:$C,0))),"",INDEX('Policy Characteristics'!A:A,MATCH($C1216,'Policy Characteristics'!$C:$C,0)))</f>
        <v>Government Revenue Accounting</v>
      </c>
      <c r="B1216" s="358" t="str">
        <f>IF(ISBLANK(INDEX('Policy Characteristics'!B:B,MATCH($C1216,'Policy Characteristics'!$C:$C,0))),"",INDEX('Policy Characteristics'!B:B,MATCH($C1216,'Policy Characteristics'!$C:$C,0)))</f>
        <v>Fuel Subsidy</v>
      </c>
      <c r="C1216" s="368" t="str">
        <f t="shared" si="79"/>
        <v>GRA for Fuel Subsidies</v>
      </c>
      <c r="D1216" s="4" t="s">
        <v>3097</v>
      </c>
      <c r="F1216" s="4" t="s">
        <v>3101</v>
      </c>
      <c r="H1216" s="271">
        <v>578</v>
      </c>
      <c r="I1216" s="5" t="str">
        <f t="shared" si="80"/>
        <v>Yes</v>
      </c>
      <c r="J1216" s="360" t="str">
        <f>IF(ISBLANK(INDEX('Policy Characteristics'!D:D,MATCH($C1216,'Policy Characteristics'!$C:$C,0))),"",INDEX('Policy Characteristics'!D:D,MATCH($C1216,'Policy Characteristics'!$C:$C,0)))</f>
        <v/>
      </c>
      <c r="K1216" s="358" t="str">
        <f>IF(ISBLANK(INDEX('Policy Characteristics'!E:E,MATCH($C1216,'Policy Characteristics'!$C:$C,0))),"",INDEX('Policy Characteristics'!E:E,MATCH($C1216,'Policy Characteristics'!$C:$C,0)))</f>
        <v>GRA fuel subsidy</v>
      </c>
      <c r="L1216" s="358">
        <f>IF(ISBLANK(INDEX('Policy Characteristics'!F:F,MATCH($C1216,'Policy Characteristics'!$C:$C,0))),"",INDEX('Policy Characteristics'!F:F,MATCH($C1216,'Policy Characteristics'!$C:$C,0)))</f>
        <v>0</v>
      </c>
      <c r="M1216" s="358">
        <f>IF(ISBLANK(INDEX('Policy Characteristics'!G:G,MATCH($C1216,'Policy Characteristics'!$C:$C,0))),"",INDEX('Policy Characteristics'!G:G,MATCH($C1216,'Policy Characteristics'!$C:$C,0)))</f>
        <v>10</v>
      </c>
      <c r="N1216" s="358">
        <f>IF(ISBLANK(INDEX('Policy Characteristics'!H:H,MATCH($C1216,'Policy Characteristics'!$C:$C,0))),"",INDEX('Policy Characteristics'!H:H,MATCH($C1216,'Policy Characteristics'!$C:$C,0)))</f>
        <v>1</v>
      </c>
      <c r="O1216" s="358" t="str">
        <f>IF(ISBLANK(INDEX('Policy Characteristics'!I:I,MATCH($C1216,'Policy Characteristics'!$C:$C,0))),"",INDEX('Policy Characteristics'!I:I,MATCH($C1216,'Policy Characteristics'!$C:$C,0)))</f>
        <v>weight</v>
      </c>
      <c r="P1216" s="358" t="str">
        <f>IF(ISBLANK(INDEX('Policy Characteristics'!J:J,MATCH($C1216,'Policy Characteristics'!$C:$C,0))),"",INDEX('Policy Characteristics'!J:J,MATCH($C1216,'Policy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16" s="358" t="str">
        <f>IF(ISBLANK(INDEX('Policy Characteristics'!K:K,MATCH($C1216,'Policy Characteristics'!$C:$C,0))),"",INDEX('Policy Characteristics'!K:K,MATCH($C1216,'Policy Characteristics'!$C:$C,0)))</f>
        <v>io-model.html</v>
      </c>
      <c r="R1216" s="358" t="str">
        <f>IF(ISBLANK(INDEX('Policy Characteristics'!L:L,MATCH($C1216,'Policy Characteristics'!$C:$C,0))),"",INDEX('Policy Characteristics'!L:L,MATCH($C1216,'Policy Characteristics'!$C:$C,0)))</f>
        <v/>
      </c>
    </row>
    <row r="1217" spans="1:18" x14ac:dyDescent="0.35">
      <c r="A1217" s="358" t="str">
        <f>IF(ISBLANK(INDEX('Policy Characteristics'!A:A,MATCH($C1217,'Policy Characteristics'!$C:$C,0))),"",INDEX('Policy Characteristics'!A:A,MATCH($C1217,'Policy Characteristics'!$C:$C,0)))</f>
        <v>Government Revenue Accounting</v>
      </c>
      <c r="B1217" s="358" t="str">
        <f>IF(ISBLANK(INDEX('Policy Characteristics'!B:B,MATCH($C1217,'Policy Characteristics'!$C:$C,0))),"",INDEX('Policy Characteristics'!B:B,MATCH($C1217,'Policy Characteristics'!$C:$C,0)))</f>
        <v>Fuel Subsidy</v>
      </c>
      <c r="C1217" s="368" t="str">
        <f t="shared" si="79"/>
        <v>GRA for Fuel Subsidies</v>
      </c>
      <c r="D1217" s="4" t="s">
        <v>3098</v>
      </c>
      <c r="F1217" s="4" t="s">
        <v>3102</v>
      </c>
      <c r="H1217" s="271">
        <v>579</v>
      </c>
      <c r="I1217" s="5" t="str">
        <f t="shared" si="80"/>
        <v>Yes</v>
      </c>
      <c r="J1217" s="360" t="str">
        <f>IF(ISBLANK(INDEX('Policy Characteristics'!D:D,MATCH($C1217,'Policy Characteristics'!$C:$C,0))),"",INDEX('Policy Characteristics'!D:D,MATCH($C1217,'Policy Characteristics'!$C:$C,0)))</f>
        <v/>
      </c>
      <c r="K1217" s="358" t="str">
        <f>IF(ISBLANK(INDEX('Policy Characteristics'!E:E,MATCH($C1217,'Policy Characteristics'!$C:$C,0))),"",INDEX('Policy Characteristics'!E:E,MATCH($C1217,'Policy Characteristics'!$C:$C,0)))</f>
        <v>GRA fuel subsidy</v>
      </c>
      <c r="L1217" s="358">
        <f>IF(ISBLANK(INDEX('Policy Characteristics'!F:F,MATCH($C1217,'Policy Characteristics'!$C:$C,0))),"",INDEX('Policy Characteristics'!F:F,MATCH($C1217,'Policy Characteristics'!$C:$C,0)))</f>
        <v>0</v>
      </c>
      <c r="M1217" s="358">
        <f>IF(ISBLANK(INDEX('Policy Characteristics'!G:G,MATCH($C1217,'Policy Characteristics'!$C:$C,0))),"",INDEX('Policy Characteristics'!G:G,MATCH($C1217,'Policy Characteristics'!$C:$C,0)))</f>
        <v>10</v>
      </c>
      <c r="N1217" s="358">
        <f>IF(ISBLANK(INDEX('Policy Characteristics'!H:H,MATCH($C1217,'Policy Characteristics'!$C:$C,0))),"",INDEX('Policy Characteristics'!H:H,MATCH($C1217,'Policy Characteristics'!$C:$C,0)))</f>
        <v>1</v>
      </c>
      <c r="O1217" s="358" t="str">
        <f>IF(ISBLANK(INDEX('Policy Characteristics'!I:I,MATCH($C1217,'Policy Characteristics'!$C:$C,0))),"",INDEX('Policy Characteristics'!I:I,MATCH($C1217,'Policy Characteristics'!$C:$C,0)))</f>
        <v>weight</v>
      </c>
      <c r="P1217" s="358" t="str">
        <f>IF(ISBLANK(INDEX('Policy Characteristics'!J:J,MATCH($C1217,'Policy Characteristics'!$C:$C,0))),"",INDEX('Policy Characteristics'!J:J,MATCH($C1217,'Policy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17" s="358" t="str">
        <f>IF(ISBLANK(INDEX('Policy Characteristics'!K:K,MATCH($C1217,'Policy Characteristics'!$C:$C,0))),"",INDEX('Policy Characteristics'!K:K,MATCH($C1217,'Policy Characteristics'!$C:$C,0)))</f>
        <v>io-model.html</v>
      </c>
      <c r="R1217" s="358" t="str">
        <f>IF(ISBLANK(INDEX('Policy Characteristics'!L:L,MATCH($C1217,'Policy Characteristics'!$C:$C,0))),"",INDEX('Policy Characteristics'!L:L,MATCH($C1217,'Policy Characteristics'!$C:$C,0)))</f>
        <v/>
      </c>
    </row>
    <row r="1218" spans="1:18" x14ac:dyDescent="0.35">
      <c r="A1218" s="358" t="str">
        <f>IF(ISBLANK(INDEX('Policy Characteristics'!A:A,MATCH($C1218,'Policy Characteristics'!$C:$C,0))),"",INDEX('Policy Characteristics'!A:A,MATCH($C1218,'Policy Characteristics'!$C:$C,0)))</f>
        <v>Government Revenue Accounting</v>
      </c>
      <c r="B1218" s="358" t="str">
        <f>IF(ISBLANK(INDEX('Policy Characteristics'!B:B,MATCH($C1218,'Policy Characteristics'!$C:$C,0))),"",INDEX('Policy Characteristics'!B:B,MATCH($C1218,'Policy Characteristics'!$C:$C,0)))</f>
        <v>National Debt Interest</v>
      </c>
      <c r="C1218" s="367" t="s">
        <v>3092</v>
      </c>
      <c r="D1218" s="4" t="s">
        <v>3094</v>
      </c>
      <c r="F1218" s="4" t="s">
        <v>3099</v>
      </c>
      <c r="H1218" s="271">
        <v>580</v>
      </c>
      <c r="I1218" s="4" t="s">
        <v>45</v>
      </c>
      <c r="J1218" s="360" t="str">
        <f>IF(ISBLANK(INDEX('Policy Characteristics'!D:D,MATCH($C1218,'Policy Characteristics'!$C:$C,0))),"",INDEX('Policy Characteristics'!D:D,MATCH($C1218,'Policy Characteristics'!$C:$C,0)))</f>
        <v/>
      </c>
      <c r="K1218" s="358" t="str">
        <f>IF(ISBLANK(INDEX('Policy Characteristics'!E:E,MATCH($C1218,'Policy Characteristics'!$C:$C,0))),"",INDEX('Policy Characteristics'!E:E,MATCH($C1218,'Policy Characteristics'!$C:$C,0)))</f>
        <v>GRA national debt interest</v>
      </c>
      <c r="L1218" s="358">
        <f>IF(ISBLANK(INDEX('Policy Characteristics'!F:F,MATCH($C1218,'Policy Characteristics'!$C:$C,0))),"",INDEX('Policy Characteristics'!F:F,MATCH($C1218,'Policy Characteristics'!$C:$C,0)))</f>
        <v>0</v>
      </c>
      <c r="M1218" s="358">
        <f>IF(ISBLANK(INDEX('Policy Characteristics'!G:G,MATCH($C1218,'Policy Characteristics'!$C:$C,0))),"",INDEX('Policy Characteristics'!G:G,MATCH($C1218,'Policy Characteristics'!$C:$C,0)))</f>
        <v>10</v>
      </c>
      <c r="N1218" s="358">
        <f>IF(ISBLANK(INDEX('Policy Characteristics'!H:H,MATCH($C1218,'Policy Characteristics'!$C:$C,0))),"",INDEX('Policy Characteristics'!H:H,MATCH($C1218,'Policy Characteristics'!$C:$C,0)))</f>
        <v>1</v>
      </c>
      <c r="O1218" s="358" t="str">
        <f>IF(ISBLANK(INDEX('Policy Characteristics'!I:I,MATCH($C1218,'Policy Characteristics'!$C:$C,0))),"",INDEX('Policy Characteristics'!I:I,MATCH($C1218,'Policy Characteristics'!$C:$C,0)))</f>
        <v>weight</v>
      </c>
      <c r="P1218" s="358" t="str">
        <f>IF(ISBLANK(INDEX('Policy Characteristics'!J:J,MATCH($C1218,'Policy Characteristics'!$C:$C,0))),"",INDEX('Policy Characteristics'!J:J,MATCH($C1218,'Policy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18" s="358" t="str">
        <f>IF(ISBLANK(INDEX('Policy Characteristics'!K:K,MATCH($C1218,'Policy Characteristics'!$C:$C,0))),"",INDEX('Policy Characteristics'!K:K,MATCH($C1218,'Policy Characteristics'!$C:$C,0)))</f>
        <v>io-model.html</v>
      </c>
      <c r="R1218" s="358" t="str">
        <f>IF(ISBLANK(INDEX('Policy Characteristics'!L:L,MATCH($C1218,'Policy Characteristics'!$C:$C,0))),"",INDEX('Policy Characteristics'!L:L,MATCH($C1218,'Policy Characteristics'!$C:$C,0)))</f>
        <v/>
      </c>
    </row>
    <row r="1219" spans="1:18" x14ac:dyDescent="0.35">
      <c r="A1219" s="358" t="str">
        <f>IF(ISBLANK(INDEX('Policy Characteristics'!A:A,MATCH($C1219,'Policy Characteristics'!$C:$C,0))),"",INDEX('Policy Characteristics'!A:A,MATCH($C1219,'Policy Characteristics'!$C:$C,0)))</f>
        <v>Government Revenue Accounting</v>
      </c>
      <c r="B1219" s="358" t="str">
        <f>IF(ISBLANK(INDEX('Policy Characteristics'!B:B,MATCH($C1219,'Policy Characteristics'!$C:$C,0))),"",INDEX('Policy Characteristics'!B:B,MATCH($C1219,'Policy Characteristics'!$C:$C,0)))</f>
        <v>National Debt Interest</v>
      </c>
      <c r="C1219" s="368" t="str">
        <f t="shared" ref="C1219:C1222" si="81">C$1218</f>
        <v>GRA for National Debt Interest</v>
      </c>
      <c r="D1219" s="4" t="s">
        <v>3095</v>
      </c>
      <c r="F1219" s="4" t="s">
        <v>3125</v>
      </c>
      <c r="H1219" s="271">
        <v>581</v>
      </c>
      <c r="I1219" s="5" t="str">
        <f t="shared" ref="I1219:I1222" si="82">I$1218</f>
        <v>Yes</v>
      </c>
      <c r="J1219" s="360" t="str">
        <f>IF(ISBLANK(INDEX('Policy Characteristics'!D:D,MATCH($C1219,'Policy Characteristics'!$C:$C,0))),"",INDEX('Policy Characteristics'!D:D,MATCH($C1219,'Policy Characteristics'!$C:$C,0)))</f>
        <v/>
      </c>
      <c r="K1219" s="358" t="str">
        <f>IF(ISBLANK(INDEX('Policy Characteristics'!E:E,MATCH($C1219,'Policy Characteristics'!$C:$C,0))),"",INDEX('Policy Characteristics'!E:E,MATCH($C1219,'Policy Characteristics'!$C:$C,0)))</f>
        <v>GRA national debt interest</v>
      </c>
      <c r="L1219" s="358">
        <f>IF(ISBLANK(INDEX('Policy Characteristics'!F:F,MATCH($C1219,'Policy Characteristics'!$C:$C,0))),"",INDEX('Policy Characteristics'!F:F,MATCH($C1219,'Policy Characteristics'!$C:$C,0)))</f>
        <v>0</v>
      </c>
      <c r="M1219" s="358">
        <f>IF(ISBLANK(INDEX('Policy Characteristics'!G:G,MATCH($C1219,'Policy Characteristics'!$C:$C,0))),"",INDEX('Policy Characteristics'!G:G,MATCH($C1219,'Policy Characteristics'!$C:$C,0)))</f>
        <v>10</v>
      </c>
      <c r="N1219" s="358">
        <f>IF(ISBLANK(INDEX('Policy Characteristics'!H:H,MATCH($C1219,'Policy Characteristics'!$C:$C,0))),"",INDEX('Policy Characteristics'!H:H,MATCH($C1219,'Policy Characteristics'!$C:$C,0)))</f>
        <v>1</v>
      </c>
      <c r="O1219" s="358" t="str">
        <f>IF(ISBLANK(INDEX('Policy Characteristics'!I:I,MATCH($C1219,'Policy Characteristics'!$C:$C,0))),"",INDEX('Policy Characteristics'!I:I,MATCH($C1219,'Policy Characteristics'!$C:$C,0)))</f>
        <v>weight</v>
      </c>
      <c r="P1219" s="358" t="str">
        <f>IF(ISBLANK(INDEX('Policy Characteristics'!J:J,MATCH($C1219,'Policy Characteristics'!$C:$C,0))),"",INDEX('Policy Characteristics'!J:J,MATCH($C1219,'Policy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19" s="358" t="str">
        <f>IF(ISBLANK(INDEX('Policy Characteristics'!K:K,MATCH($C1219,'Policy Characteristics'!$C:$C,0))),"",INDEX('Policy Characteristics'!K:K,MATCH($C1219,'Policy Characteristics'!$C:$C,0)))</f>
        <v>io-model.html</v>
      </c>
      <c r="R1219" s="358" t="str">
        <f>IF(ISBLANK(INDEX('Policy Characteristics'!L:L,MATCH($C1219,'Policy Characteristics'!$C:$C,0))),"",INDEX('Policy Characteristics'!L:L,MATCH($C1219,'Policy Characteristics'!$C:$C,0)))</f>
        <v/>
      </c>
    </row>
    <row r="1220" spans="1:18" x14ac:dyDescent="0.35">
      <c r="A1220" s="358" t="str">
        <f>IF(ISBLANK(INDEX('Policy Characteristics'!A:A,MATCH($C1220,'Policy Characteristics'!$C:$C,0))),"",INDEX('Policy Characteristics'!A:A,MATCH($C1220,'Policy Characteristics'!$C:$C,0)))</f>
        <v>Government Revenue Accounting</v>
      </c>
      <c r="B1220" s="358" t="str">
        <f>IF(ISBLANK(INDEX('Policy Characteristics'!B:B,MATCH($C1220,'Policy Characteristics'!$C:$C,0))),"",INDEX('Policy Characteristics'!B:B,MATCH($C1220,'Policy Characteristics'!$C:$C,0)))</f>
        <v>National Debt Interest</v>
      </c>
      <c r="C1220" s="368" t="str">
        <f t="shared" si="81"/>
        <v>GRA for National Debt Interest</v>
      </c>
      <c r="D1220" s="4" t="s">
        <v>3096</v>
      </c>
      <c r="F1220" s="4" t="s">
        <v>3100</v>
      </c>
      <c r="H1220" s="271">
        <v>582</v>
      </c>
      <c r="I1220" s="5" t="str">
        <f t="shared" si="82"/>
        <v>Yes</v>
      </c>
      <c r="J1220" s="360" t="str">
        <f>IF(ISBLANK(INDEX('Policy Characteristics'!D:D,MATCH($C1220,'Policy Characteristics'!$C:$C,0))),"",INDEX('Policy Characteristics'!D:D,MATCH($C1220,'Policy Characteristics'!$C:$C,0)))</f>
        <v/>
      </c>
      <c r="K1220" s="358" t="str">
        <f>IF(ISBLANK(INDEX('Policy Characteristics'!E:E,MATCH($C1220,'Policy Characteristics'!$C:$C,0))),"",INDEX('Policy Characteristics'!E:E,MATCH($C1220,'Policy Characteristics'!$C:$C,0)))</f>
        <v>GRA national debt interest</v>
      </c>
      <c r="L1220" s="358">
        <f>IF(ISBLANK(INDEX('Policy Characteristics'!F:F,MATCH($C1220,'Policy Characteristics'!$C:$C,0))),"",INDEX('Policy Characteristics'!F:F,MATCH($C1220,'Policy Characteristics'!$C:$C,0)))</f>
        <v>0</v>
      </c>
      <c r="M1220" s="358">
        <f>IF(ISBLANK(INDEX('Policy Characteristics'!G:G,MATCH($C1220,'Policy Characteristics'!$C:$C,0))),"",INDEX('Policy Characteristics'!G:G,MATCH($C1220,'Policy Characteristics'!$C:$C,0)))</f>
        <v>10</v>
      </c>
      <c r="N1220" s="358">
        <f>IF(ISBLANK(INDEX('Policy Characteristics'!H:H,MATCH($C1220,'Policy Characteristics'!$C:$C,0))),"",INDEX('Policy Characteristics'!H:H,MATCH($C1220,'Policy Characteristics'!$C:$C,0)))</f>
        <v>1</v>
      </c>
      <c r="O1220" s="358" t="str">
        <f>IF(ISBLANK(INDEX('Policy Characteristics'!I:I,MATCH($C1220,'Policy Characteristics'!$C:$C,0))),"",INDEX('Policy Characteristics'!I:I,MATCH($C1220,'Policy Characteristics'!$C:$C,0)))</f>
        <v>weight</v>
      </c>
      <c r="P1220" s="358" t="str">
        <f>IF(ISBLANK(INDEX('Policy Characteristics'!J:J,MATCH($C1220,'Policy Characteristics'!$C:$C,0))),"",INDEX('Policy Characteristics'!J:J,MATCH($C1220,'Policy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20" s="358" t="str">
        <f>IF(ISBLANK(INDEX('Policy Characteristics'!K:K,MATCH($C1220,'Policy Characteristics'!$C:$C,0))),"",INDEX('Policy Characteristics'!K:K,MATCH($C1220,'Policy Characteristics'!$C:$C,0)))</f>
        <v>io-model.html</v>
      </c>
      <c r="R1220" s="358" t="str">
        <f>IF(ISBLANK(INDEX('Policy Characteristics'!L:L,MATCH($C1220,'Policy Characteristics'!$C:$C,0))),"",INDEX('Policy Characteristics'!L:L,MATCH($C1220,'Policy Characteristics'!$C:$C,0)))</f>
        <v/>
      </c>
    </row>
    <row r="1221" spans="1:18" x14ac:dyDescent="0.35">
      <c r="A1221" s="358" t="str">
        <f>IF(ISBLANK(INDEX('Policy Characteristics'!A:A,MATCH($C1221,'Policy Characteristics'!$C:$C,0))),"",INDEX('Policy Characteristics'!A:A,MATCH($C1221,'Policy Characteristics'!$C:$C,0)))</f>
        <v>Government Revenue Accounting</v>
      </c>
      <c r="B1221" s="358" t="str">
        <f>IF(ISBLANK(INDEX('Policy Characteristics'!B:B,MATCH($C1221,'Policy Characteristics'!$C:$C,0))),"",INDEX('Policy Characteristics'!B:B,MATCH($C1221,'Policy Characteristics'!$C:$C,0)))</f>
        <v>National Debt Interest</v>
      </c>
      <c r="C1221" s="368" t="str">
        <f t="shared" si="81"/>
        <v>GRA for National Debt Interest</v>
      </c>
      <c r="D1221" s="4" t="s">
        <v>3097</v>
      </c>
      <c r="F1221" s="4" t="s">
        <v>3101</v>
      </c>
      <c r="H1221" s="271">
        <v>583</v>
      </c>
      <c r="I1221" s="5" t="str">
        <f t="shared" si="82"/>
        <v>Yes</v>
      </c>
      <c r="J1221" s="360" t="str">
        <f>IF(ISBLANK(INDEX('Policy Characteristics'!D:D,MATCH($C1221,'Policy Characteristics'!$C:$C,0))),"",INDEX('Policy Characteristics'!D:D,MATCH($C1221,'Policy Characteristics'!$C:$C,0)))</f>
        <v/>
      </c>
      <c r="K1221" s="358" t="str">
        <f>IF(ISBLANK(INDEX('Policy Characteristics'!E:E,MATCH($C1221,'Policy Characteristics'!$C:$C,0))),"",INDEX('Policy Characteristics'!E:E,MATCH($C1221,'Policy Characteristics'!$C:$C,0)))</f>
        <v>GRA national debt interest</v>
      </c>
      <c r="L1221" s="358">
        <f>IF(ISBLANK(INDEX('Policy Characteristics'!F:F,MATCH($C1221,'Policy Characteristics'!$C:$C,0))),"",INDEX('Policy Characteristics'!F:F,MATCH($C1221,'Policy Characteristics'!$C:$C,0)))</f>
        <v>0</v>
      </c>
      <c r="M1221" s="358">
        <f>IF(ISBLANK(INDEX('Policy Characteristics'!G:G,MATCH($C1221,'Policy Characteristics'!$C:$C,0))),"",INDEX('Policy Characteristics'!G:G,MATCH($C1221,'Policy Characteristics'!$C:$C,0)))</f>
        <v>10</v>
      </c>
      <c r="N1221" s="358">
        <f>IF(ISBLANK(INDEX('Policy Characteristics'!H:H,MATCH($C1221,'Policy Characteristics'!$C:$C,0))),"",INDEX('Policy Characteristics'!H:H,MATCH($C1221,'Policy Characteristics'!$C:$C,0)))</f>
        <v>1</v>
      </c>
      <c r="O1221" s="358" t="str">
        <f>IF(ISBLANK(INDEX('Policy Characteristics'!I:I,MATCH($C1221,'Policy Characteristics'!$C:$C,0))),"",INDEX('Policy Characteristics'!I:I,MATCH($C1221,'Policy Characteristics'!$C:$C,0)))</f>
        <v>weight</v>
      </c>
      <c r="P1221" s="358" t="str">
        <f>IF(ISBLANK(INDEX('Policy Characteristics'!J:J,MATCH($C1221,'Policy Characteristics'!$C:$C,0))),"",INDEX('Policy Characteristics'!J:J,MATCH($C1221,'Policy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21" s="358" t="str">
        <f>IF(ISBLANK(INDEX('Policy Characteristics'!K:K,MATCH($C1221,'Policy Characteristics'!$C:$C,0))),"",INDEX('Policy Characteristics'!K:K,MATCH($C1221,'Policy Characteristics'!$C:$C,0)))</f>
        <v>io-model.html</v>
      </c>
      <c r="R1221" s="358" t="str">
        <f>IF(ISBLANK(INDEX('Policy Characteristics'!L:L,MATCH($C1221,'Policy Characteristics'!$C:$C,0))),"",INDEX('Policy Characteristics'!L:L,MATCH($C1221,'Policy Characteristics'!$C:$C,0)))</f>
        <v/>
      </c>
    </row>
    <row r="1222" spans="1:18" x14ac:dyDescent="0.35">
      <c r="A1222" s="358" t="str">
        <f>IF(ISBLANK(INDEX('Policy Characteristics'!A:A,MATCH($C1222,'Policy Characteristics'!$C:$C,0))),"",INDEX('Policy Characteristics'!A:A,MATCH($C1222,'Policy Characteristics'!$C:$C,0)))</f>
        <v>Government Revenue Accounting</v>
      </c>
      <c r="B1222" s="358" t="str">
        <f>IF(ISBLANK(INDEX('Policy Characteristics'!B:B,MATCH($C1222,'Policy Characteristics'!$C:$C,0))),"",INDEX('Policy Characteristics'!B:B,MATCH($C1222,'Policy Characteristics'!$C:$C,0)))</f>
        <v>National Debt Interest</v>
      </c>
      <c r="C1222" s="368" t="str">
        <f t="shared" si="81"/>
        <v>GRA for National Debt Interest</v>
      </c>
      <c r="D1222" s="4" t="s">
        <v>3098</v>
      </c>
      <c r="F1222" s="4" t="s">
        <v>3102</v>
      </c>
      <c r="H1222" s="271">
        <v>584</v>
      </c>
      <c r="I1222" s="5" t="str">
        <f t="shared" si="82"/>
        <v>Yes</v>
      </c>
      <c r="J1222" s="360" t="str">
        <f>IF(ISBLANK(INDEX('Policy Characteristics'!D:D,MATCH($C1222,'Policy Characteristics'!$C:$C,0))),"",INDEX('Policy Characteristics'!D:D,MATCH($C1222,'Policy Characteristics'!$C:$C,0)))</f>
        <v/>
      </c>
      <c r="K1222" s="358" t="str">
        <f>IF(ISBLANK(INDEX('Policy Characteristics'!E:E,MATCH($C1222,'Policy Characteristics'!$C:$C,0))),"",INDEX('Policy Characteristics'!E:E,MATCH($C1222,'Policy Characteristics'!$C:$C,0)))</f>
        <v>GRA national debt interest</v>
      </c>
      <c r="L1222" s="358">
        <f>IF(ISBLANK(INDEX('Policy Characteristics'!F:F,MATCH($C1222,'Policy Characteristics'!$C:$C,0))),"",INDEX('Policy Characteristics'!F:F,MATCH($C1222,'Policy Characteristics'!$C:$C,0)))</f>
        <v>0</v>
      </c>
      <c r="M1222" s="358">
        <f>IF(ISBLANK(INDEX('Policy Characteristics'!G:G,MATCH($C1222,'Policy Characteristics'!$C:$C,0))),"",INDEX('Policy Characteristics'!G:G,MATCH($C1222,'Policy Characteristics'!$C:$C,0)))</f>
        <v>10</v>
      </c>
      <c r="N1222" s="358">
        <f>IF(ISBLANK(INDEX('Policy Characteristics'!H:H,MATCH($C1222,'Policy Characteristics'!$C:$C,0))),"",INDEX('Policy Characteristics'!H:H,MATCH($C1222,'Policy Characteristics'!$C:$C,0)))</f>
        <v>1</v>
      </c>
      <c r="O1222" s="358" t="str">
        <f>IF(ISBLANK(INDEX('Policy Characteristics'!I:I,MATCH($C1222,'Policy Characteristics'!$C:$C,0))),"",INDEX('Policy Characteristics'!I:I,MATCH($C1222,'Policy Characteristics'!$C:$C,0)))</f>
        <v>weight</v>
      </c>
      <c r="P1222" s="358" t="str">
        <f>IF(ISBLANK(INDEX('Policy Characteristics'!J:J,MATCH($C1222,'Policy Characteristics'!$C:$C,0))),"",INDEX('Policy Characteristics'!J:J,MATCH($C1222,'Policy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22" s="358" t="str">
        <f>IF(ISBLANK(INDEX('Policy Characteristics'!K:K,MATCH($C1222,'Policy Characteristics'!$C:$C,0))),"",INDEX('Policy Characteristics'!K:K,MATCH($C1222,'Policy Characteristics'!$C:$C,0)))</f>
        <v>io-model.html</v>
      </c>
      <c r="R1222" s="358" t="str">
        <f>IF(ISBLANK(INDEX('Policy Characteristics'!L:L,MATCH($C1222,'Policy Characteristics'!$C:$C,0))),"",INDEX('Policy Characteristics'!L:L,MATCH($C1222,'Policy Characteristics'!$C:$C,0)))</f>
        <v/>
      </c>
    </row>
    <row r="1223" spans="1:18" x14ac:dyDescent="0.35">
      <c r="A1223" s="358" t="str">
        <f>IF(ISBLANK(INDEX('Policy Characteristics'!A:A,MATCH($C1223,'Policy Characteristics'!$C:$C,0))),"",INDEX('Policy Characteristics'!A:A,MATCH($C1223,'Policy Characteristics'!$C:$C,0)))</f>
        <v>Government Revenue Accounting</v>
      </c>
      <c r="B1223" s="358" t="str">
        <f>IF(ISBLANK(INDEX('Policy Characteristics'!B:B,MATCH($C1223,'Policy Characteristics'!$C:$C,0))),"",INDEX('Policy Characteristics'!B:B,MATCH($C1223,'Policy Characteristics'!$C:$C,0)))</f>
        <v>Remaining Government Cash Flows</v>
      </c>
      <c r="C1223" s="367" t="s">
        <v>3093</v>
      </c>
      <c r="D1223" s="4" t="s">
        <v>3094</v>
      </c>
      <c r="F1223" s="4" t="s">
        <v>3099</v>
      </c>
      <c r="H1223" s="271">
        <v>585</v>
      </c>
      <c r="I1223" s="4" t="s">
        <v>45</v>
      </c>
      <c r="J1223" s="360" t="str">
        <f>IF(ISBLANK(INDEX('Policy Characteristics'!D:D,MATCH($C1223,'Policy Characteristics'!$C:$C,0))),"",INDEX('Policy Characteristics'!D:D,MATCH($C1223,'Policy Characteristics'!$C:$C,0)))</f>
        <v/>
      </c>
      <c r="K1223" s="358" t="str">
        <f>IF(ISBLANK(INDEX('Policy Characteristics'!E:E,MATCH($C1223,'Policy Characteristics'!$C:$C,0))),"",INDEX('Policy Characteristics'!E:E,MATCH($C1223,'Policy Characteristics'!$C:$C,0)))</f>
        <v>GRA remaining cash flow changes</v>
      </c>
      <c r="L1223" s="358">
        <f>IF(ISBLANK(INDEX('Policy Characteristics'!F:F,MATCH($C1223,'Policy Characteristics'!$C:$C,0))),"",INDEX('Policy Characteristics'!F:F,MATCH($C1223,'Policy Characteristics'!$C:$C,0)))</f>
        <v>0</v>
      </c>
      <c r="M1223" s="358">
        <f>IF(ISBLANK(INDEX('Policy Characteristics'!G:G,MATCH($C1223,'Policy Characteristics'!$C:$C,0))),"",INDEX('Policy Characteristics'!G:G,MATCH($C1223,'Policy Characteristics'!$C:$C,0)))</f>
        <v>10</v>
      </c>
      <c r="N1223" s="358">
        <f>IF(ISBLANK(INDEX('Policy Characteristics'!H:H,MATCH($C1223,'Policy Characteristics'!$C:$C,0))),"",INDEX('Policy Characteristics'!H:H,MATCH($C1223,'Policy Characteristics'!$C:$C,0)))</f>
        <v>1</v>
      </c>
      <c r="O1223" s="358" t="str">
        <f>IF(ISBLANK(INDEX('Policy Characteristics'!I:I,MATCH($C1223,'Policy Characteristics'!$C:$C,0))),"",INDEX('Policy Characteristics'!I:I,MATCH($C1223,'Policy Characteristics'!$C:$C,0)))</f>
        <v>weight</v>
      </c>
      <c r="P1223" s="358" t="str">
        <f>IF(ISBLANK(INDEX('Policy Characteristics'!J:J,MATCH($C1223,'Policy Characteristics'!$C:$C,0))),"",INDEX('Policy Characteristics'!J:J,MATCH($C1223,'Policy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23" s="358" t="str">
        <f>IF(ISBLANK(INDEX('Policy Characteristics'!K:K,MATCH($C1223,'Policy Characteristics'!$C:$C,0))),"",INDEX('Policy Characteristics'!K:K,MATCH($C1223,'Policy Characteristics'!$C:$C,0)))</f>
        <v>io-model.html</v>
      </c>
      <c r="R1223" s="358" t="str">
        <f>IF(ISBLANK(INDEX('Policy Characteristics'!L:L,MATCH($C1223,'Policy Characteristics'!$C:$C,0))),"",INDEX('Policy Characteristics'!L:L,MATCH($C1223,'Policy Characteristics'!$C:$C,0)))</f>
        <v/>
      </c>
    </row>
    <row r="1224" spans="1:18" x14ac:dyDescent="0.35">
      <c r="A1224" s="358" t="str">
        <f>IF(ISBLANK(INDEX('Policy Characteristics'!A:A,MATCH($C1224,'Policy Characteristics'!$C:$C,0))),"",INDEX('Policy Characteristics'!A:A,MATCH($C1224,'Policy Characteristics'!$C:$C,0)))</f>
        <v>Government Revenue Accounting</v>
      </c>
      <c r="B1224" s="358" t="str">
        <f>IF(ISBLANK(INDEX('Policy Characteristics'!B:B,MATCH($C1224,'Policy Characteristics'!$C:$C,0))),"",INDEX('Policy Characteristics'!B:B,MATCH($C1224,'Policy Characteristics'!$C:$C,0)))</f>
        <v>Remaining Government Cash Flows</v>
      </c>
      <c r="C1224" s="368" t="str">
        <f t="shared" ref="C1224" si="83">C$1223</f>
        <v>GRA for Remaining Government Cash Flow Changes</v>
      </c>
      <c r="D1224" s="4" t="s">
        <v>3095</v>
      </c>
      <c r="F1224" s="4" t="s">
        <v>3125</v>
      </c>
      <c r="H1224" s="271">
        <v>586</v>
      </c>
      <c r="I1224" s="5" t="str">
        <f t="shared" ref="I1224:I1227" si="84">I$1223</f>
        <v>Yes</v>
      </c>
      <c r="J1224" s="360" t="str">
        <f>IF(ISBLANK(INDEX('Policy Characteristics'!D:D,MATCH($C1224,'Policy Characteristics'!$C:$C,0))),"",INDEX('Policy Characteristics'!D:D,MATCH($C1224,'Policy Characteristics'!$C:$C,0)))</f>
        <v/>
      </c>
      <c r="K1224" s="358" t="str">
        <f>IF(ISBLANK(INDEX('Policy Characteristics'!E:E,MATCH($C1224,'Policy Characteristics'!$C:$C,0))),"",INDEX('Policy Characteristics'!E:E,MATCH($C1224,'Policy Characteristics'!$C:$C,0)))</f>
        <v>GRA remaining cash flow changes</v>
      </c>
      <c r="L1224" s="358">
        <f>IF(ISBLANK(INDEX('Policy Characteristics'!F:F,MATCH($C1224,'Policy Characteristics'!$C:$C,0))),"",INDEX('Policy Characteristics'!F:F,MATCH($C1224,'Policy Characteristics'!$C:$C,0)))</f>
        <v>0</v>
      </c>
      <c r="M1224" s="358">
        <f>IF(ISBLANK(INDEX('Policy Characteristics'!G:G,MATCH($C1224,'Policy Characteristics'!$C:$C,0))),"",INDEX('Policy Characteristics'!G:G,MATCH($C1224,'Policy Characteristics'!$C:$C,0)))</f>
        <v>10</v>
      </c>
      <c r="N1224" s="358">
        <f>IF(ISBLANK(INDEX('Policy Characteristics'!H:H,MATCH($C1224,'Policy Characteristics'!$C:$C,0))),"",INDEX('Policy Characteristics'!H:H,MATCH($C1224,'Policy Characteristics'!$C:$C,0)))</f>
        <v>1</v>
      </c>
      <c r="O1224" s="358" t="str">
        <f>IF(ISBLANK(INDEX('Policy Characteristics'!I:I,MATCH($C1224,'Policy Characteristics'!$C:$C,0))),"",INDEX('Policy Characteristics'!I:I,MATCH($C1224,'Policy Characteristics'!$C:$C,0)))</f>
        <v>weight</v>
      </c>
      <c r="P1224" s="358" t="str">
        <f>IF(ISBLANK(INDEX('Policy Characteristics'!J:J,MATCH($C1224,'Policy Characteristics'!$C:$C,0))),"",INDEX('Policy Characteristics'!J:J,MATCH($C1224,'Policy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24" s="358" t="str">
        <f>IF(ISBLANK(INDEX('Policy Characteristics'!K:K,MATCH($C1224,'Policy Characteristics'!$C:$C,0))),"",INDEX('Policy Characteristics'!K:K,MATCH($C1224,'Policy Characteristics'!$C:$C,0)))</f>
        <v>io-model.html</v>
      </c>
      <c r="R1224" s="358" t="str">
        <f>IF(ISBLANK(INDEX('Policy Characteristics'!L:L,MATCH($C1224,'Policy Characteristics'!$C:$C,0))),"",INDEX('Policy Characteristics'!L:L,MATCH($C1224,'Policy Characteristics'!$C:$C,0)))</f>
        <v/>
      </c>
    </row>
    <row r="1225" spans="1:18" x14ac:dyDescent="0.35">
      <c r="A1225" s="358" t="str">
        <f>IF(ISBLANK(INDEX('Policy Characteristics'!A:A,MATCH($C1225,'Policy Characteristics'!$C:$C,0))),"",INDEX('Policy Characteristics'!A:A,MATCH($C1225,'Policy Characteristics'!$C:$C,0)))</f>
        <v>Government Revenue Accounting</v>
      </c>
      <c r="B1225" s="358" t="str">
        <f>IF(ISBLANK(INDEX('Policy Characteristics'!B:B,MATCH($C1225,'Policy Characteristics'!$C:$C,0))),"",INDEX('Policy Characteristics'!B:B,MATCH($C1225,'Policy Characteristics'!$C:$C,0)))</f>
        <v>Remaining Government Cash Flows</v>
      </c>
      <c r="C1225" s="368" t="str">
        <f t="shared" ref="C1225:C1227" si="85">C$1223</f>
        <v>GRA for Remaining Government Cash Flow Changes</v>
      </c>
      <c r="D1225" s="4" t="s">
        <v>3096</v>
      </c>
      <c r="F1225" s="4" t="s">
        <v>3100</v>
      </c>
      <c r="H1225" s="271">
        <v>587</v>
      </c>
      <c r="I1225" s="5" t="str">
        <f t="shared" si="84"/>
        <v>Yes</v>
      </c>
      <c r="J1225" s="360" t="str">
        <f>IF(ISBLANK(INDEX('Policy Characteristics'!D:D,MATCH($C1225,'Policy Characteristics'!$C:$C,0))),"",INDEX('Policy Characteristics'!D:D,MATCH($C1225,'Policy Characteristics'!$C:$C,0)))</f>
        <v/>
      </c>
      <c r="K1225" s="358" t="str">
        <f>IF(ISBLANK(INDEX('Policy Characteristics'!E:E,MATCH($C1225,'Policy Characteristics'!$C:$C,0))),"",INDEX('Policy Characteristics'!E:E,MATCH($C1225,'Policy Characteristics'!$C:$C,0)))</f>
        <v>GRA remaining cash flow changes</v>
      </c>
      <c r="L1225" s="358">
        <f>IF(ISBLANK(INDEX('Policy Characteristics'!F:F,MATCH($C1225,'Policy Characteristics'!$C:$C,0))),"",INDEX('Policy Characteristics'!F:F,MATCH($C1225,'Policy Characteristics'!$C:$C,0)))</f>
        <v>0</v>
      </c>
      <c r="M1225" s="358">
        <f>IF(ISBLANK(INDEX('Policy Characteristics'!G:G,MATCH($C1225,'Policy Characteristics'!$C:$C,0))),"",INDEX('Policy Characteristics'!G:G,MATCH($C1225,'Policy Characteristics'!$C:$C,0)))</f>
        <v>10</v>
      </c>
      <c r="N1225" s="358">
        <f>IF(ISBLANK(INDEX('Policy Characteristics'!H:H,MATCH($C1225,'Policy Characteristics'!$C:$C,0))),"",INDEX('Policy Characteristics'!H:H,MATCH($C1225,'Policy Characteristics'!$C:$C,0)))</f>
        <v>1</v>
      </c>
      <c r="O1225" s="358" t="str">
        <f>IF(ISBLANK(INDEX('Policy Characteristics'!I:I,MATCH($C1225,'Policy Characteristics'!$C:$C,0))),"",INDEX('Policy Characteristics'!I:I,MATCH($C1225,'Policy Characteristics'!$C:$C,0)))</f>
        <v>weight</v>
      </c>
      <c r="P1225" s="358" t="str">
        <f>IF(ISBLANK(INDEX('Policy Characteristics'!J:J,MATCH($C1225,'Policy Characteristics'!$C:$C,0))),"",INDEX('Policy Characteristics'!J:J,MATCH($C1225,'Policy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25" s="358" t="str">
        <f>IF(ISBLANK(INDEX('Policy Characteristics'!K:K,MATCH($C1225,'Policy Characteristics'!$C:$C,0))),"",INDEX('Policy Characteristics'!K:K,MATCH($C1225,'Policy Characteristics'!$C:$C,0)))</f>
        <v>io-model.html</v>
      </c>
      <c r="R1225" s="358" t="str">
        <f>IF(ISBLANK(INDEX('Policy Characteristics'!L:L,MATCH($C1225,'Policy Characteristics'!$C:$C,0))),"",INDEX('Policy Characteristics'!L:L,MATCH($C1225,'Policy Characteristics'!$C:$C,0)))</f>
        <v/>
      </c>
    </row>
    <row r="1226" spans="1:18" x14ac:dyDescent="0.35">
      <c r="A1226" s="358" t="str">
        <f>IF(ISBLANK(INDEX('Policy Characteristics'!A:A,MATCH($C1226,'Policy Characteristics'!$C:$C,0))),"",INDEX('Policy Characteristics'!A:A,MATCH($C1226,'Policy Characteristics'!$C:$C,0)))</f>
        <v>Government Revenue Accounting</v>
      </c>
      <c r="B1226" s="358" t="str">
        <f>IF(ISBLANK(INDEX('Policy Characteristics'!B:B,MATCH($C1226,'Policy Characteristics'!$C:$C,0))),"",INDEX('Policy Characteristics'!B:B,MATCH($C1226,'Policy Characteristics'!$C:$C,0)))</f>
        <v>Remaining Government Cash Flows</v>
      </c>
      <c r="C1226" s="368" t="str">
        <f t="shared" si="85"/>
        <v>GRA for Remaining Government Cash Flow Changes</v>
      </c>
      <c r="D1226" s="4" t="s">
        <v>3097</v>
      </c>
      <c r="F1226" s="4" t="s">
        <v>3101</v>
      </c>
      <c r="H1226" s="271">
        <v>588</v>
      </c>
      <c r="I1226" s="5" t="str">
        <f t="shared" si="84"/>
        <v>Yes</v>
      </c>
      <c r="J1226" s="360" t="str">
        <f>IF(ISBLANK(INDEX('Policy Characteristics'!D:D,MATCH($C1226,'Policy Characteristics'!$C:$C,0))),"",INDEX('Policy Characteristics'!D:D,MATCH($C1226,'Policy Characteristics'!$C:$C,0)))</f>
        <v/>
      </c>
      <c r="K1226" s="358" t="str">
        <f>IF(ISBLANK(INDEX('Policy Characteristics'!E:E,MATCH($C1226,'Policy Characteristics'!$C:$C,0))),"",INDEX('Policy Characteristics'!E:E,MATCH($C1226,'Policy Characteristics'!$C:$C,0)))</f>
        <v>GRA remaining cash flow changes</v>
      </c>
      <c r="L1226" s="358">
        <f>IF(ISBLANK(INDEX('Policy Characteristics'!F:F,MATCH($C1226,'Policy Characteristics'!$C:$C,0))),"",INDEX('Policy Characteristics'!F:F,MATCH($C1226,'Policy Characteristics'!$C:$C,0)))</f>
        <v>0</v>
      </c>
      <c r="M1226" s="358">
        <f>IF(ISBLANK(INDEX('Policy Characteristics'!G:G,MATCH($C1226,'Policy Characteristics'!$C:$C,0))),"",INDEX('Policy Characteristics'!G:G,MATCH($C1226,'Policy Characteristics'!$C:$C,0)))</f>
        <v>10</v>
      </c>
      <c r="N1226" s="358">
        <f>IF(ISBLANK(INDEX('Policy Characteristics'!H:H,MATCH($C1226,'Policy Characteristics'!$C:$C,0))),"",INDEX('Policy Characteristics'!H:H,MATCH($C1226,'Policy Characteristics'!$C:$C,0)))</f>
        <v>1</v>
      </c>
      <c r="O1226" s="358" t="str">
        <f>IF(ISBLANK(INDEX('Policy Characteristics'!I:I,MATCH($C1226,'Policy Characteristics'!$C:$C,0))),"",INDEX('Policy Characteristics'!I:I,MATCH($C1226,'Policy Characteristics'!$C:$C,0)))</f>
        <v>weight</v>
      </c>
      <c r="P1226" s="358" t="str">
        <f>IF(ISBLANK(INDEX('Policy Characteristics'!J:J,MATCH($C1226,'Policy Characteristics'!$C:$C,0))),"",INDEX('Policy Characteristics'!J:J,MATCH($C1226,'Policy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26" s="358" t="str">
        <f>IF(ISBLANK(INDEX('Policy Characteristics'!K:K,MATCH($C1226,'Policy Characteristics'!$C:$C,0))),"",INDEX('Policy Characteristics'!K:K,MATCH($C1226,'Policy Characteristics'!$C:$C,0)))</f>
        <v>io-model.html</v>
      </c>
      <c r="R1226" s="358" t="str">
        <f>IF(ISBLANK(INDEX('Policy Characteristics'!L:L,MATCH($C1226,'Policy Characteristics'!$C:$C,0))),"",INDEX('Policy Characteristics'!L:L,MATCH($C1226,'Policy Characteristics'!$C:$C,0)))</f>
        <v/>
      </c>
    </row>
    <row r="1227" spans="1:18" x14ac:dyDescent="0.35">
      <c r="A1227" s="358" t="str">
        <f>IF(ISBLANK(INDEX('Policy Characteristics'!A:A,MATCH($C1227,'Policy Characteristics'!$C:$C,0))),"",INDEX('Policy Characteristics'!A:A,MATCH($C1227,'Policy Characteristics'!$C:$C,0)))</f>
        <v>Government Revenue Accounting</v>
      </c>
      <c r="B1227" s="358" t="str">
        <f>IF(ISBLANK(INDEX('Policy Characteristics'!B:B,MATCH($C1227,'Policy Characteristics'!$C:$C,0))),"",INDEX('Policy Characteristics'!B:B,MATCH($C1227,'Policy Characteristics'!$C:$C,0)))</f>
        <v>Remaining Government Cash Flows</v>
      </c>
      <c r="C1227" s="368" t="str">
        <f t="shared" si="85"/>
        <v>GRA for Remaining Government Cash Flow Changes</v>
      </c>
      <c r="D1227" s="4" t="s">
        <v>3098</v>
      </c>
      <c r="F1227" s="4" t="s">
        <v>3102</v>
      </c>
      <c r="H1227" s="271">
        <v>589</v>
      </c>
      <c r="I1227" s="5" t="str">
        <f t="shared" si="84"/>
        <v>Yes</v>
      </c>
      <c r="J1227" s="360" t="str">
        <f>IF(ISBLANK(INDEX('Policy Characteristics'!D:D,MATCH($C1227,'Policy Characteristics'!$C:$C,0))),"",INDEX('Policy Characteristics'!D:D,MATCH($C1227,'Policy Characteristics'!$C:$C,0)))</f>
        <v/>
      </c>
      <c r="K1227" s="358" t="str">
        <f>IF(ISBLANK(INDEX('Policy Characteristics'!E:E,MATCH($C1227,'Policy Characteristics'!$C:$C,0))),"",INDEX('Policy Characteristics'!E:E,MATCH($C1227,'Policy Characteristics'!$C:$C,0)))</f>
        <v>GRA remaining cash flow changes</v>
      </c>
      <c r="L1227" s="358">
        <f>IF(ISBLANK(INDEX('Policy Characteristics'!F:F,MATCH($C1227,'Policy Characteristics'!$C:$C,0))),"",INDEX('Policy Characteristics'!F:F,MATCH($C1227,'Policy Characteristics'!$C:$C,0)))</f>
        <v>0</v>
      </c>
      <c r="M1227" s="358">
        <f>IF(ISBLANK(INDEX('Policy Characteristics'!G:G,MATCH($C1227,'Policy Characteristics'!$C:$C,0))),"",INDEX('Policy Characteristics'!G:G,MATCH($C1227,'Policy Characteristics'!$C:$C,0)))</f>
        <v>10</v>
      </c>
      <c r="N1227" s="358">
        <f>IF(ISBLANK(INDEX('Policy Characteristics'!H:H,MATCH($C1227,'Policy Characteristics'!$C:$C,0))),"",INDEX('Policy Characteristics'!H:H,MATCH($C1227,'Policy Characteristics'!$C:$C,0)))</f>
        <v>1</v>
      </c>
      <c r="O1227" s="358" t="str">
        <f>IF(ISBLANK(INDEX('Policy Characteristics'!I:I,MATCH($C1227,'Policy Characteristics'!$C:$C,0))),"",INDEX('Policy Characteristics'!I:I,MATCH($C1227,'Policy Characteristics'!$C:$C,0)))</f>
        <v>weight</v>
      </c>
      <c r="P1227" s="358" t="str">
        <f>IF(ISBLANK(INDEX('Policy Characteristics'!J:J,MATCH($C1227,'Policy Characteristics'!$C:$C,0))),"",INDEX('Policy Characteristics'!J:J,MATCH($C1227,'Policy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27" s="358" t="str">
        <f>IF(ISBLANK(INDEX('Policy Characteristics'!K:K,MATCH($C1227,'Policy Characteristics'!$C:$C,0))),"",INDEX('Policy Characteristics'!K:K,MATCH($C1227,'Policy Characteristics'!$C:$C,0)))</f>
        <v>io-model.html</v>
      </c>
      <c r="R1227" s="358" t="str">
        <f>IF(ISBLANK(INDEX('Policy Characteristics'!L:L,MATCH($C1227,'Policy Characteristics'!$C:$C,0))),"",INDEX('Policy Characteristics'!L:L,MATCH($C1227,'Policy Characteristics'!$C:$C,0)))</f>
        <v/>
      </c>
    </row>
    <row r="1228" spans="1:18" x14ac:dyDescent="0.35">
      <c r="A1228" s="461" t="s">
        <v>2934</v>
      </c>
      <c r="B1228" s="461" t="s">
        <v>3512</v>
      </c>
      <c r="C1228" s="462" t="s">
        <v>3502</v>
      </c>
      <c r="H1228" s="297">
        <v>1601</v>
      </c>
      <c r="I1228" s="4" t="s">
        <v>46</v>
      </c>
      <c r="J1228" s="463" t="s">
        <v>199</v>
      </c>
      <c r="K1228" s="461" t="s">
        <v>199</v>
      </c>
      <c r="L1228" s="380">
        <v>0</v>
      </c>
      <c r="M1228" s="380">
        <v>1</v>
      </c>
      <c r="N1228" s="380">
        <v>1</v>
      </c>
      <c r="O1228" s="461" t="s">
        <v>31</v>
      </c>
      <c r="P1228" s="461" t="s">
        <v>3513</v>
      </c>
      <c r="Q1228" s="461" t="s">
        <v>199</v>
      </c>
      <c r="R1228" s="461" t="s">
        <v>199</v>
      </c>
    </row>
  </sheetData>
  <sortState xmlns:xlrd2="http://schemas.microsoft.com/office/spreadsheetml/2017/richdata2" ref="A129:I149">
    <sortCondition ref="B129:B149"/>
  </sortState>
  <conditionalFormatting sqref="I76:I88 I1148 I90:I99 I1:I9 I12:I19 I24 I33:I36 I43:I46 I53:I59 I38:I39 I48:I49 I63:I64 I1132:I1146 I1182:I1183 I1188 I1193 I1198 I1203 I1208 I1213 I1218 I1223 I113 I1097:I1129 I1150:I1180 I126:I324 I1229:I1048576 I464:I1095">
    <cfRule type="containsText" dxfId="57" priority="126" operator="containsText" text="No">
      <formula>NOT(ISERROR(SEARCH("No",I1)))</formula>
    </cfRule>
  </conditionalFormatting>
  <conditionalFormatting sqref="I1149">
    <cfRule type="containsText" dxfId="56" priority="125" operator="containsText" text="No">
      <formula>NOT(ISERROR(SEARCH("No",I1149)))</formula>
    </cfRule>
  </conditionalFormatting>
  <conditionalFormatting sqref="I66 I74 I22 I32 I42 I52">
    <cfRule type="containsText" dxfId="55" priority="124" operator="containsText" text="No">
      <formula>NOT(ISERROR(SEARCH("No",I22)))</formula>
    </cfRule>
  </conditionalFormatting>
  <conditionalFormatting sqref="I75">
    <cfRule type="containsText" dxfId="54" priority="123" operator="containsText" text="No">
      <formula>NOT(ISERROR(SEARCH("No",I75)))</formula>
    </cfRule>
  </conditionalFormatting>
  <conditionalFormatting sqref="I65">
    <cfRule type="containsText" dxfId="53" priority="120" operator="containsText" text="No">
      <formula>NOT(ISERROR(SEARCH("No",I65)))</formula>
    </cfRule>
  </conditionalFormatting>
  <conditionalFormatting sqref="I67:I73">
    <cfRule type="containsText" dxfId="52" priority="119" operator="containsText" text="No">
      <formula>NOT(ISERROR(SEARCH("No",I67)))</formula>
    </cfRule>
  </conditionalFormatting>
  <conditionalFormatting sqref="I89">
    <cfRule type="containsText" dxfId="51" priority="118" operator="containsText" text="No">
      <formula>NOT(ISERROR(SEARCH("No",I89)))</formula>
    </cfRule>
  </conditionalFormatting>
  <conditionalFormatting sqref="I100">
    <cfRule type="containsText" dxfId="50" priority="113" operator="containsText" text="No">
      <formula>NOT(ISERROR(SEARCH("No",I100)))</formula>
    </cfRule>
  </conditionalFormatting>
  <conditionalFormatting sqref="I1096">
    <cfRule type="containsText" dxfId="49" priority="112" operator="containsText" text="No">
      <formula>NOT(ISERROR(SEARCH("No",I1096)))</formula>
    </cfRule>
  </conditionalFormatting>
  <conditionalFormatting sqref="I1147">
    <cfRule type="containsText" dxfId="48" priority="111" operator="containsText" text="No">
      <formula>NOT(ISERROR(SEARCH("No",I1147)))</formula>
    </cfRule>
  </conditionalFormatting>
  <conditionalFormatting sqref="I60:I62">
    <cfRule type="containsText" dxfId="47" priority="105" operator="containsText" text="No">
      <formula>NOT(ISERROR(SEARCH("No",I60)))</formula>
    </cfRule>
  </conditionalFormatting>
  <conditionalFormatting sqref="I50:I51">
    <cfRule type="containsText" dxfId="46" priority="104" operator="containsText" text="No">
      <formula>NOT(ISERROR(SEARCH("No",I50)))</formula>
    </cfRule>
  </conditionalFormatting>
  <conditionalFormatting sqref="I40:I41">
    <cfRule type="containsText" dxfId="45" priority="103" operator="containsText" text="No">
      <formula>NOT(ISERROR(SEARCH("No",I40)))</formula>
    </cfRule>
  </conditionalFormatting>
  <conditionalFormatting sqref="I30:I31">
    <cfRule type="containsText" dxfId="44" priority="102" operator="containsText" text="No">
      <formula>NOT(ISERROR(SEARCH("No",I30)))</formula>
    </cfRule>
  </conditionalFormatting>
  <conditionalFormatting sqref="I20:I21">
    <cfRule type="containsText" dxfId="43" priority="101" operator="containsText" text="No">
      <formula>NOT(ISERROR(SEARCH("No",I20)))</formula>
    </cfRule>
  </conditionalFormatting>
  <conditionalFormatting sqref="I10:I11">
    <cfRule type="containsText" dxfId="42" priority="100" operator="containsText" text="No">
      <formula>NOT(ISERROR(SEARCH("No",I10)))</formula>
    </cfRule>
  </conditionalFormatting>
  <conditionalFormatting sqref="I23">
    <cfRule type="containsText" dxfId="41" priority="99" operator="containsText" text="No">
      <formula>NOT(ISERROR(SEARCH("No",I23)))</formula>
    </cfRule>
  </conditionalFormatting>
  <conditionalFormatting sqref="I25:I29">
    <cfRule type="containsText" dxfId="40" priority="98" operator="containsText" text="No">
      <formula>NOT(ISERROR(SEARCH("No",I25)))</formula>
    </cfRule>
  </conditionalFormatting>
  <conditionalFormatting sqref="I37">
    <cfRule type="containsText" dxfId="39" priority="97" operator="containsText" text="No">
      <formula>NOT(ISERROR(SEARCH("No",I37)))</formula>
    </cfRule>
  </conditionalFormatting>
  <conditionalFormatting sqref="I47">
    <cfRule type="containsText" dxfId="38" priority="96" operator="containsText" text="No">
      <formula>NOT(ISERROR(SEARCH("No",I47)))</formula>
    </cfRule>
  </conditionalFormatting>
  <conditionalFormatting sqref="I101:I110">
    <cfRule type="containsText" dxfId="37" priority="94" operator="containsText" text="No">
      <formula>NOT(ISERROR(SEARCH("No",I101)))</formula>
    </cfRule>
  </conditionalFormatting>
  <conditionalFormatting sqref="I111:I112">
    <cfRule type="containsText" dxfId="36" priority="93" operator="containsText" text="No">
      <formula>NOT(ISERROR(SEARCH("No",I111)))</formula>
    </cfRule>
  </conditionalFormatting>
  <conditionalFormatting sqref="I1130:I1131">
    <cfRule type="containsText" dxfId="35" priority="63" operator="containsText" text="No">
      <formula>NOT(ISERROR(SEARCH("No",I1130)))</formula>
    </cfRule>
  </conditionalFormatting>
  <conditionalFormatting sqref="I1181">
    <cfRule type="containsText" dxfId="34" priority="62" operator="containsText" text="No">
      <formula>NOT(ISERROR(SEARCH("No",I1181)))</formula>
    </cfRule>
  </conditionalFormatting>
  <conditionalFormatting sqref="I722:I941 I943:I971">
    <cfRule type="containsText" dxfId="33" priority="37" operator="containsText" text="No">
      <formula>NOT(ISERROR(SEARCH("No",I722)))</formula>
    </cfRule>
  </conditionalFormatting>
  <conditionalFormatting sqref="I115 I119:I120 I122:I125">
    <cfRule type="containsText" dxfId="32" priority="29" operator="containsText" text="No">
      <formula>NOT(ISERROR(SEARCH("No",I115)))</formula>
    </cfRule>
  </conditionalFormatting>
  <conditionalFormatting sqref="I114">
    <cfRule type="containsText" dxfId="31" priority="28" operator="containsText" text="No">
      <formula>NOT(ISERROR(SEARCH("No",I114)))</formula>
    </cfRule>
  </conditionalFormatting>
  <conditionalFormatting sqref="I118">
    <cfRule type="containsText" dxfId="30" priority="24" operator="containsText" text="No">
      <formula>NOT(ISERROR(SEARCH("No",I118)))</formula>
    </cfRule>
  </conditionalFormatting>
  <conditionalFormatting sqref="I121">
    <cfRule type="containsText" dxfId="29" priority="22" operator="containsText" text="No">
      <formula>NOT(ISERROR(SEARCH("No",I121)))</formula>
    </cfRule>
  </conditionalFormatting>
  <conditionalFormatting sqref="I117">
    <cfRule type="containsText" dxfId="28" priority="25" operator="containsText" text="No">
      <formula>NOT(ISERROR(SEARCH("No",I117)))</formula>
    </cfRule>
  </conditionalFormatting>
  <conditionalFormatting sqref="I116">
    <cfRule type="containsText" dxfId="27" priority="23" operator="containsText" text="No">
      <formula>NOT(ISERROR(SEARCH("No",I116)))</formula>
    </cfRule>
  </conditionalFormatting>
  <conditionalFormatting sqref="I428 I430 I432:I434 I436 I438:I442 I444 I446 I448 I450 I452 I454 I456 I458">
    <cfRule type="containsText" dxfId="26" priority="21" operator="containsText" text="No">
      <formula>NOT(ISERROR(SEARCH("No",I428)))</formula>
    </cfRule>
  </conditionalFormatting>
  <conditionalFormatting sqref="I415">
    <cfRule type="containsText" dxfId="25" priority="18" operator="containsText" text="No">
      <formula>NOT(ISERROR(SEARCH("No",I415)))</formula>
    </cfRule>
  </conditionalFormatting>
  <conditionalFormatting sqref="I414">
    <cfRule type="containsText" dxfId="24" priority="19" operator="containsText" text="No">
      <formula>NOT(ISERROR(SEARCH("No",I414)))</formula>
    </cfRule>
  </conditionalFormatting>
  <conditionalFormatting sqref="I416:I419">
    <cfRule type="containsText" dxfId="23" priority="17" operator="containsText" text="No">
      <formula>NOT(ISERROR(SEARCH("No",I416)))</formula>
    </cfRule>
  </conditionalFormatting>
  <conditionalFormatting sqref="I420:I421">
    <cfRule type="containsText" dxfId="22" priority="16" operator="containsText" text="No">
      <formula>NOT(ISERROR(SEARCH("No",I420)))</formula>
    </cfRule>
  </conditionalFormatting>
  <conditionalFormatting sqref="I422 I424 I426">
    <cfRule type="containsText" dxfId="21" priority="15" operator="containsText" text="No">
      <formula>NOT(ISERROR(SEARCH("No",I422)))</formula>
    </cfRule>
  </conditionalFormatting>
  <conditionalFormatting sqref="I460:I463">
    <cfRule type="containsText" dxfId="20" priority="14" operator="containsText" text="No">
      <formula>NOT(ISERROR(SEARCH("No",I460)))</formula>
    </cfRule>
  </conditionalFormatting>
  <conditionalFormatting sqref="I942">
    <cfRule type="containsText" dxfId="19" priority="13" operator="containsText" text="No">
      <formula>NOT(ISERROR(SEARCH("No",I942)))</formula>
    </cfRule>
  </conditionalFormatting>
  <conditionalFormatting sqref="I431 I429 I427 I425 I423">
    <cfRule type="containsText" dxfId="18" priority="12" operator="containsText" text="No">
      <formula>NOT(ISERROR(SEARCH("No",I423)))</formula>
    </cfRule>
  </conditionalFormatting>
  <conditionalFormatting sqref="I437 I435">
    <cfRule type="containsText" dxfId="17" priority="11" operator="containsText" text="No">
      <formula>NOT(ISERROR(SEARCH("No",I435)))</formula>
    </cfRule>
  </conditionalFormatting>
  <conditionalFormatting sqref="I443">
    <cfRule type="containsText" dxfId="16" priority="10" operator="containsText" text="No">
      <formula>NOT(ISERROR(SEARCH("No",I443)))</formula>
    </cfRule>
  </conditionalFormatting>
  <conditionalFormatting sqref="I459 I457 I455 I453 I451 I449 I447 I445">
    <cfRule type="containsText" dxfId="15" priority="9" operator="containsText" text="No">
      <formula>NOT(ISERROR(SEARCH("No",I445)))</formula>
    </cfRule>
  </conditionalFormatting>
  <conditionalFormatting sqref="I389:I413">
    <cfRule type="containsText" dxfId="14" priority="8" operator="containsText" text="No">
      <formula>NOT(ISERROR(SEARCH("No",I389)))</formula>
    </cfRule>
  </conditionalFormatting>
  <conditionalFormatting sqref="I1228">
    <cfRule type="containsText" dxfId="13" priority="6" operator="containsText" text="No">
      <formula>NOT(ISERROR(SEARCH("No",I1228)))</formula>
    </cfRule>
  </conditionalFormatting>
  <conditionalFormatting sqref="I325:I346 I348 I351 I354 I357 I360 I363 I366 I368:I376 I378 I380:I388">
    <cfRule type="containsText" dxfId="12" priority="5" operator="containsText" text="No">
      <formula>NOT(ISERROR(SEARCH("No",I325)))</formula>
    </cfRule>
  </conditionalFormatting>
  <conditionalFormatting sqref="I349 I347">
    <cfRule type="containsText" dxfId="11" priority="4" operator="containsText" text="No">
      <formula>NOT(ISERROR(SEARCH("No",I347)))</formula>
    </cfRule>
  </conditionalFormatting>
  <conditionalFormatting sqref="I352 I350">
    <cfRule type="containsText" dxfId="10" priority="3" operator="containsText" text="No">
      <formula>NOT(ISERROR(SEARCH("No",I350)))</formula>
    </cfRule>
  </conditionalFormatting>
  <conditionalFormatting sqref="I367 I364:I365 I361:I362 I358:I359 I355:I356 I353">
    <cfRule type="containsText" dxfId="9" priority="2" operator="containsText" text="No">
      <formula>NOT(ISERROR(SEARCH("No",I353)))</formula>
    </cfRule>
  </conditionalFormatting>
  <conditionalFormatting sqref="I379 I377">
    <cfRule type="containsText" dxfId="8" priority="1" operator="containsText" text="No">
      <formula>NOT(ISERROR(SEARCH("No",I377)))</formula>
    </cfRule>
  </conditionalFormatting>
  <pageMargins left="0.7" right="0.7" top="0.75" bottom="0.75" header="0.3" footer="0.3"/>
  <pageSetup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56"/>
  <sheetViews>
    <sheetView zoomScale="85" zoomScaleNormal="85" workbookViewId="0">
      <selection activeCell="B11" sqref="B11"/>
    </sheetView>
  </sheetViews>
  <sheetFormatPr defaultColWidth="9.1796875" defaultRowHeight="14.5" x14ac:dyDescent="0.35"/>
  <cols>
    <col min="1" max="2" width="76.81640625" style="195" customWidth="1"/>
    <col min="3" max="16384" width="9.1796875" style="195"/>
  </cols>
  <sheetData>
    <row r="1" spans="1:2" x14ac:dyDescent="0.35">
      <c r="A1" s="468" t="s">
        <v>2926</v>
      </c>
      <c r="B1" s="468"/>
    </row>
    <row r="2" spans="1:2" x14ac:dyDescent="0.35">
      <c r="A2" s="249" t="s">
        <v>2927</v>
      </c>
      <c r="B2" s="249" t="s">
        <v>2928</v>
      </c>
    </row>
    <row r="3" spans="1:2" x14ac:dyDescent="0.35">
      <c r="A3" s="250" t="s">
        <v>379</v>
      </c>
      <c r="B3" s="195" t="str">
        <f>A3</f>
        <v>million metric tons / year</v>
      </c>
    </row>
    <row r="4" spans="1:2" x14ac:dyDescent="0.35">
      <c r="A4" s="250" t="s">
        <v>3028</v>
      </c>
      <c r="B4" s="195" t="str">
        <f>A4</f>
        <v>g CO2e / 2019 dollar</v>
      </c>
    </row>
    <row r="5" spans="1:2" x14ac:dyDescent="0.35">
      <c r="A5" s="251" t="s">
        <v>2370</v>
      </c>
      <c r="B5" s="195" t="str">
        <f t="shared" ref="B5:B40" si="0">A5</f>
        <v>thousand metric tons / year</v>
      </c>
    </row>
    <row r="6" spans="1:2" x14ac:dyDescent="0.35">
      <c r="A6" s="251" t="s">
        <v>3029</v>
      </c>
      <c r="B6" s="195" t="str">
        <f>A6</f>
        <v>g CO2 / 2019 dollar</v>
      </c>
    </row>
    <row r="7" spans="1:2" x14ac:dyDescent="0.35">
      <c r="A7" s="251" t="s">
        <v>3124</v>
      </c>
      <c r="B7" s="195" t="str">
        <f t="shared" si="0"/>
        <v>2019 dollars / ton CO2e abated, Annual average abatement (MtCO2e)</v>
      </c>
    </row>
    <row r="8" spans="1:2" x14ac:dyDescent="0.35">
      <c r="A8" s="251" t="s">
        <v>3030</v>
      </c>
      <c r="B8" s="195" t="str">
        <f t="shared" si="0"/>
        <v>billion 2019 dollars / year</v>
      </c>
    </row>
    <row r="9" spans="1:2" x14ac:dyDescent="0.35">
      <c r="A9" s="251" t="s">
        <v>3066</v>
      </c>
      <c r="B9" s="195" t="str">
        <f t="shared" si="0"/>
        <v>billion 2019 dollars</v>
      </c>
    </row>
    <row r="10" spans="1:2" x14ac:dyDescent="0.35">
      <c r="A10" s="251" t="s">
        <v>2974</v>
      </c>
      <c r="B10" s="195" t="str">
        <f t="shared" si="0"/>
        <v>jobs</v>
      </c>
    </row>
    <row r="11" spans="1:2" x14ac:dyDescent="0.35">
      <c r="A11" s="251" t="s">
        <v>3018</v>
      </c>
      <c r="B11" s="195" t="str">
        <f t="shared" si="0"/>
        <v>incidents / year</v>
      </c>
    </row>
    <row r="12" spans="1:2" x14ac:dyDescent="0.35">
      <c r="A12" s="251" t="s">
        <v>2993</v>
      </c>
      <c r="B12" s="195" t="str">
        <f t="shared" si="0"/>
        <v>% change</v>
      </c>
    </row>
    <row r="13" spans="1:2" x14ac:dyDescent="0.35">
      <c r="A13" s="251" t="s">
        <v>3031</v>
      </c>
      <c r="B13" s="195" t="str">
        <f t="shared" si="0"/>
        <v>2019 dollars / employee-year</v>
      </c>
    </row>
    <row r="14" spans="1:2" x14ac:dyDescent="0.35">
      <c r="A14" s="251" t="s">
        <v>380</v>
      </c>
      <c r="B14" s="195" t="str">
        <f t="shared" si="0"/>
        <v>lives / year</v>
      </c>
    </row>
    <row r="15" spans="1:2" x14ac:dyDescent="0.35">
      <c r="A15" s="251" t="s">
        <v>381</v>
      </c>
      <c r="B15" s="195" t="str">
        <f t="shared" si="0"/>
        <v>terawatt-hours (TWh) / year</v>
      </c>
    </row>
    <row r="16" spans="1:2" x14ac:dyDescent="0.35">
      <c r="A16" s="251" t="s">
        <v>382</v>
      </c>
      <c r="B16" s="195" t="str">
        <f t="shared" si="0"/>
        <v>gigawatts (GW) / year</v>
      </c>
    </row>
    <row r="17" spans="1:2" x14ac:dyDescent="0.35">
      <c r="A17" s="251" t="s">
        <v>3032</v>
      </c>
      <c r="B17" s="195" t="str">
        <f t="shared" si="0"/>
        <v>2019 dollars / megawatt-hour (MWh)</v>
      </c>
    </row>
    <row r="18" spans="1:2" x14ac:dyDescent="0.35">
      <c r="A18" s="251" t="s">
        <v>2533</v>
      </c>
      <c r="B18" s="195" t="str">
        <f t="shared" si="0"/>
        <v>cubic km / yr</v>
      </c>
    </row>
    <row r="19" spans="1:2" x14ac:dyDescent="0.35">
      <c r="A19" s="251" t="s">
        <v>3503</v>
      </c>
      <c r="B19" s="195" t="str">
        <f t="shared" si="0"/>
        <v>trillion passenger-km / year</v>
      </c>
    </row>
    <row r="20" spans="1:2" x14ac:dyDescent="0.35">
      <c r="A20" s="251" t="s">
        <v>3504</v>
      </c>
      <c r="B20" s="195" t="str">
        <f t="shared" si="0"/>
        <v>trillion freight ton-km / year</v>
      </c>
    </row>
    <row r="21" spans="1:2" x14ac:dyDescent="0.35">
      <c r="A21" s="251" t="s">
        <v>509</v>
      </c>
      <c r="B21" s="195" t="str">
        <f t="shared" si="0"/>
        <v>million vehicles / year</v>
      </c>
    </row>
    <row r="22" spans="1:2" x14ac:dyDescent="0.35">
      <c r="A22" s="251" t="s">
        <v>2424</v>
      </c>
      <c r="B22" s="195" t="str">
        <f t="shared" si="0"/>
        <v>thousand vehicles / year</v>
      </c>
    </row>
    <row r="23" spans="1:2" x14ac:dyDescent="0.35">
      <c r="A23" s="251" t="s">
        <v>2423</v>
      </c>
      <c r="B23" s="195" t="str">
        <f t="shared" si="0"/>
        <v>million vehicles</v>
      </c>
    </row>
    <row r="24" spans="1:2" x14ac:dyDescent="0.35">
      <c r="A24" s="251" t="s">
        <v>2452</v>
      </c>
      <c r="B24" s="195" t="str">
        <f t="shared" si="0"/>
        <v>thousand vehicles</v>
      </c>
    </row>
    <row r="25" spans="1:2" x14ac:dyDescent="0.35">
      <c r="A25" s="251" t="s">
        <v>3505</v>
      </c>
      <c r="B25" s="195" t="str">
        <f t="shared" si="0"/>
        <v>petajoules / year</v>
      </c>
    </row>
    <row r="26" spans="1:2" x14ac:dyDescent="0.35">
      <c r="A26" s="251" t="s">
        <v>3506</v>
      </c>
      <c r="B26" s="195" t="str">
        <f>A26</f>
        <v>megajoules / 2019 dollar</v>
      </c>
    </row>
    <row r="27" spans="1:2" x14ac:dyDescent="0.35">
      <c r="A27" s="251" t="s">
        <v>3507</v>
      </c>
      <c r="B27" s="195" t="str">
        <f t="shared" si="0"/>
        <v>millions of metric tons / year</v>
      </c>
    </row>
    <row r="28" spans="1:2" x14ac:dyDescent="0.35">
      <c r="A28" s="251" t="s">
        <v>3509</v>
      </c>
      <c r="B28" s="195" t="str">
        <f t="shared" si="0"/>
        <v>billion cubic meters / year</v>
      </c>
    </row>
    <row r="29" spans="1:2" x14ac:dyDescent="0.35">
      <c r="A29" s="251" t="s">
        <v>3507</v>
      </c>
      <c r="B29" s="195" t="str">
        <f t="shared" si="0"/>
        <v>millions of metric tons / year</v>
      </c>
    </row>
    <row r="30" spans="1:2" x14ac:dyDescent="0.35">
      <c r="A30" s="251" t="s">
        <v>2370</v>
      </c>
      <c r="B30" s="195" t="str">
        <f t="shared" si="0"/>
        <v>thousand metric tons / year</v>
      </c>
    </row>
    <row r="31" spans="1:2" x14ac:dyDescent="0.35">
      <c r="A31" s="251" t="s">
        <v>3505</v>
      </c>
      <c r="B31" s="195" t="str">
        <f t="shared" si="0"/>
        <v>petajoules / year</v>
      </c>
    </row>
    <row r="32" spans="1:2" x14ac:dyDescent="0.35">
      <c r="A32" s="251" t="s">
        <v>3508</v>
      </c>
      <c r="B32" s="195" t="str">
        <f t="shared" si="0"/>
        <v>2019 dollars / metric ton</v>
      </c>
    </row>
    <row r="33" spans="1:2" x14ac:dyDescent="0.35">
      <c r="A33" s="251" t="s">
        <v>3510</v>
      </c>
      <c r="B33" s="195" t="str">
        <f t="shared" si="0"/>
        <v>2019 dollars / cubic meter</v>
      </c>
    </row>
    <row r="34" spans="1:2" x14ac:dyDescent="0.35">
      <c r="A34" s="251" t="s">
        <v>3511</v>
      </c>
      <c r="B34" s="195" t="str">
        <f t="shared" si="0"/>
        <v>2019 dollars / liter</v>
      </c>
    </row>
    <row r="35" spans="1:2" x14ac:dyDescent="0.35">
      <c r="A35" s="251" t="s">
        <v>3508</v>
      </c>
      <c r="B35" s="195" t="str">
        <f t="shared" si="0"/>
        <v>2019 dollars / metric ton</v>
      </c>
    </row>
    <row r="36" spans="1:2" x14ac:dyDescent="0.35">
      <c r="A36" s="251" t="s">
        <v>3033</v>
      </c>
      <c r="B36" s="195" t="str">
        <f t="shared" si="0"/>
        <v>2019 dollars / kg</v>
      </c>
    </row>
    <row r="37" spans="1:2" x14ac:dyDescent="0.35">
      <c r="A37" s="251" t="s">
        <v>3034</v>
      </c>
      <c r="B37" s="195" t="str">
        <f t="shared" si="0"/>
        <v>2019 dollars / kilowatt-hour (kWh)</v>
      </c>
    </row>
    <row r="38" spans="1:2" x14ac:dyDescent="0.35">
      <c r="A38" s="251" t="s">
        <v>3035</v>
      </c>
      <c r="B38" s="195" t="str">
        <f t="shared" si="0"/>
        <v>cost of eqpt. to capture 1 metric ton CO2e/yr (2019 dollars)</v>
      </c>
    </row>
    <row r="39" spans="1:2" x14ac:dyDescent="0.35">
      <c r="A39" s="251" t="s">
        <v>3036</v>
      </c>
      <c r="B39" s="195" t="str">
        <f t="shared" si="0"/>
        <v>million 2019 dollars / megawatt (MW)</v>
      </c>
    </row>
    <row r="40" spans="1:2" x14ac:dyDescent="0.35">
      <c r="A40" s="251" t="s">
        <v>3037</v>
      </c>
      <c r="B40" s="195" t="str">
        <f t="shared" si="0"/>
        <v>cost of eqpt. to produce 1 kg H2/yr (2019 dollars)</v>
      </c>
    </row>
    <row r="42" spans="1:2" x14ac:dyDescent="0.35">
      <c r="A42" s="468" t="s">
        <v>2930</v>
      </c>
      <c r="B42" s="468"/>
    </row>
    <row r="43" spans="1:2" x14ac:dyDescent="0.35">
      <c r="A43" s="249" t="s">
        <v>2927</v>
      </c>
      <c r="B43" s="249" t="s">
        <v>2928</v>
      </c>
    </row>
    <row r="44" spans="1:2" x14ac:dyDescent="0.35">
      <c r="A44" s="185" t="s">
        <v>146</v>
      </c>
      <c r="B44" s="195" t="str">
        <f t="shared" ref="B44:B45" si="1">A44</f>
        <v>$/metric ton CO2e</v>
      </c>
    </row>
    <row r="45" spans="1:2" x14ac:dyDescent="0.35">
      <c r="A45" s="185" t="s">
        <v>148</v>
      </c>
      <c r="B45" s="195" t="str">
        <f t="shared" si="1"/>
        <v>$/MWh</v>
      </c>
    </row>
    <row r="56" spans="1:1" x14ac:dyDescent="0.35">
      <c r="A56" s="4"/>
    </row>
  </sheetData>
  <mergeCells count="2">
    <mergeCell ref="A1:B1"/>
    <mergeCell ref="A42:B42"/>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X171"/>
  <sheetViews>
    <sheetView zoomScale="85" zoomScaleNormal="85" workbookViewId="0">
      <pane ySplit="1" topLeftCell="A86" activePane="bottomLeft" state="frozen"/>
      <selection pane="bottomLeft" activeCell="H94" sqref="H94"/>
    </sheetView>
  </sheetViews>
  <sheetFormatPr defaultColWidth="9.1796875" defaultRowHeight="14.5" x14ac:dyDescent="0.35"/>
  <cols>
    <col min="1" max="1" width="37.36328125" style="69" customWidth="1"/>
    <col min="2" max="2" width="27.453125" style="69" customWidth="1"/>
    <col min="3" max="3" width="9" style="4" customWidth="1"/>
    <col min="4" max="4" width="18.6328125" style="69" customWidth="1"/>
    <col min="5" max="5" width="18.1796875" style="69" customWidth="1"/>
    <col min="6" max="6" width="34.1796875" style="4" customWidth="1"/>
    <col min="7" max="7" width="95" style="69" customWidth="1"/>
    <col min="8" max="8" width="37.453125" style="69" customWidth="1"/>
    <col min="9" max="9" width="34.36328125" style="69" customWidth="1"/>
    <col min="10" max="10" width="25.453125" style="69" customWidth="1"/>
    <col min="11" max="11" width="11.1796875" style="69" customWidth="1"/>
    <col min="12" max="13" width="16" style="69" customWidth="1"/>
    <col min="14" max="14" width="37.453125" style="69" customWidth="1"/>
    <col min="15" max="15" width="25.453125" style="69" customWidth="1"/>
    <col min="16" max="16" width="11.1796875" style="69" customWidth="1"/>
    <col min="17" max="18" width="16" style="69" customWidth="1"/>
    <col min="19" max="19" width="37.453125" style="69" customWidth="1"/>
    <col min="20" max="20" width="25.453125" style="69" customWidth="1"/>
    <col min="21" max="21" width="11.1796875" style="69" customWidth="1"/>
    <col min="22" max="23" width="16" style="69" customWidth="1"/>
    <col min="24" max="24" width="37.453125" style="69" customWidth="1"/>
    <col min="25" max="16384" width="9.1796875" style="69"/>
  </cols>
  <sheetData>
    <row r="1" spans="1:24" s="194" customFormat="1" ht="29" x14ac:dyDescent="0.35">
      <c r="A1" s="191" t="s">
        <v>2361</v>
      </c>
      <c r="B1" s="192" t="s">
        <v>2362</v>
      </c>
      <c r="C1" s="253" t="s">
        <v>2929</v>
      </c>
      <c r="D1" s="192" t="s">
        <v>62</v>
      </c>
      <c r="E1" s="192" t="s">
        <v>64</v>
      </c>
      <c r="F1" s="252" t="s">
        <v>469</v>
      </c>
      <c r="G1" s="192" t="s">
        <v>63</v>
      </c>
      <c r="H1" s="192" t="s">
        <v>2383</v>
      </c>
      <c r="I1" s="193" t="s">
        <v>325</v>
      </c>
      <c r="J1" s="272" t="s">
        <v>3103</v>
      </c>
      <c r="K1" s="272" t="s">
        <v>3104</v>
      </c>
      <c r="L1" s="272" t="s">
        <v>3105</v>
      </c>
      <c r="M1" s="272" t="s">
        <v>3106</v>
      </c>
      <c r="N1" s="272" t="s">
        <v>3107</v>
      </c>
      <c r="O1" s="272" t="s">
        <v>3108</v>
      </c>
      <c r="P1" s="272" t="s">
        <v>3109</v>
      </c>
      <c r="Q1" s="272" t="s">
        <v>3110</v>
      </c>
      <c r="R1" s="272" t="s">
        <v>3111</v>
      </c>
      <c r="S1" s="272" t="s">
        <v>3112</v>
      </c>
      <c r="T1" s="272" t="s">
        <v>3496</v>
      </c>
      <c r="U1" s="272" t="s">
        <v>3497</v>
      </c>
      <c r="V1" s="272" t="s">
        <v>3498</v>
      </c>
      <c r="W1" s="272" t="s">
        <v>3499</v>
      </c>
      <c r="X1" s="272" t="s">
        <v>3500</v>
      </c>
    </row>
    <row r="2" spans="1:24" ht="159.5" x14ac:dyDescent="0.35">
      <c r="A2" s="198" t="s">
        <v>2388</v>
      </c>
      <c r="B2" s="196" t="s">
        <v>2389</v>
      </c>
      <c r="C2" s="247">
        <v>1</v>
      </c>
      <c r="D2" s="196" t="s">
        <v>65</v>
      </c>
      <c r="E2" s="196" t="s">
        <v>66</v>
      </c>
      <c r="F2" s="4" t="str">
        <f>UnitControlCenter!$B$3</f>
        <v>million metric tons / year</v>
      </c>
      <c r="G2" s="196" t="s">
        <v>185</v>
      </c>
      <c r="J2" s="4" t="s">
        <v>3492</v>
      </c>
      <c r="K2" s="4">
        <v>2030</v>
      </c>
      <c r="L2" s="6">
        <f>'Mexico Targets'!D6</f>
        <v>781</v>
      </c>
      <c r="M2" s="6">
        <f>L2</f>
        <v>781</v>
      </c>
      <c r="N2" s="4" t="s">
        <v>3494</v>
      </c>
      <c r="O2" s="69" t="s">
        <v>3493</v>
      </c>
      <c r="P2" s="69">
        <v>2030</v>
      </c>
      <c r="Q2" s="69">
        <f>'Mexico Targets'!E6</f>
        <v>644</v>
      </c>
      <c r="R2" s="69">
        <f>Q2</f>
        <v>644</v>
      </c>
      <c r="S2" s="4" t="s">
        <v>3495</v>
      </c>
      <c r="T2" s="69" t="s">
        <v>3490</v>
      </c>
      <c r="U2" s="69">
        <v>2050</v>
      </c>
      <c r="V2" s="69">
        <f>'Mexico Targets'!$M$6</f>
        <v>199.83</v>
      </c>
      <c r="W2" s="69">
        <f>V2</f>
        <v>199.83</v>
      </c>
      <c r="X2" s="4" t="s">
        <v>3501</v>
      </c>
    </row>
    <row r="3" spans="1:24" x14ac:dyDescent="0.35">
      <c r="A3" s="198" t="s">
        <v>2388</v>
      </c>
      <c r="B3" s="196" t="s">
        <v>2390</v>
      </c>
      <c r="C3" s="200">
        <v>1</v>
      </c>
      <c r="D3" s="197" t="s">
        <v>65</v>
      </c>
      <c r="E3" s="197" t="s">
        <v>66</v>
      </c>
      <c r="F3" s="4" t="str">
        <f>UnitControlCenter!$B$3</f>
        <v>million metric tons / year</v>
      </c>
      <c r="G3" s="196" t="s">
        <v>2360</v>
      </c>
      <c r="I3" s="196"/>
    </row>
    <row r="4" spans="1:24" ht="72.5" x14ac:dyDescent="0.35">
      <c r="A4" s="198" t="s">
        <v>2388</v>
      </c>
      <c r="B4" s="197" t="s">
        <v>2391</v>
      </c>
      <c r="C4" s="247">
        <v>1</v>
      </c>
      <c r="D4" s="196" t="s">
        <v>67</v>
      </c>
      <c r="E4" s="196" t="s">
        <v>68</v>
      </c>
      <c r="F4" s="4" t="str">
        <f>UnitControlCenter!$B$3</f>
        <v>million metric tons / year</v>
      </c>
      <c r="G4" s="196" t="s">
        <v>2905</v>
      </c>
      <c r="H4" s="196" t="s">
        <v>2906</v>
      </c>
      <c r="I4" s="196" t="s">
        <v>2907</v>
      </c>
    </row>
    <row r="5" spans="1:24" ht="29" x14ac:dyDescent="0.35">
      <c r="A5" s="198" t="s">
        <v>2388</v>
      </c>
      <c r="B5" s="197" t="s">
        <v>2392</v>
      </c>
      <c r="C5" s="247">
        <v>1</v>
      </c>
      <c r="D5" s="196" t="s">
        <v>67</v>
      </c>
      <c r="E5" s="196" t="s">
        <v>68</v>
      </c>
      <c r="F5" s="4" t="str">
        <f>UnitControlCenter!$B$3</f>
        <v>million metric tons / year</v>
      </c>
      <c r="G5" s="196" t="s">
        <v>2908</v>
      </c>
      <c r="H5" s="196" t="s">
        <v>2909</v>
      </c>
      <c r="I5" s="196" t="s">
        <v>2910</v>
      </c>
    </row>
    <row r="6" spans="1:24" ht="29" x14ac:dyDescent="0.35">
      <c r="A6" s="198" t="s">
        <v>2388</v>
      </c>
      <c r="B6" s="197" t="s">
        <v>2393</v>
      </c>
      <c r="C6" s="247">
        <v>1</v>
      </c>
      <c r="D6" s="196" t="s">
        <v>67</v>
      </c>
      <c r="E6" s="196" t="s">
        <v>68</v>
      </c>
      <c r="F6" s="4" t="str">
        <f>UnitControlCenter!$B$3</f>
        <v>million metric tons / year</v>
      </c>
      <c r="G6" s="196" t="s">
        <v>2690</v>
      </c>
      <c r="H6" s="69" t="s">
        <v>2691</v>
      </c>
      <c r="I6" s="196" t="s">
        <v>2692</v>
      </c>
    </row>
    <row r="7" spans="1:24" x14ac:dyDescent="0.35">
      <c r="A7" s="198" t="s">
        <v>2388</v>
      </c>
      <c r="B7" s="197" t="s">
        <v>2984</v>
      </c>
      <c r="C7" s="248">
        <v>0</v>
      </c>
      <c r="D7" s="196" t="s">
        <v>65</v>
      </c>
      <c r="E7" s="196" t="s">
        <v>66</v>
      </c>
      <c r="F7" s="1" t="str">
        <f>UnitControlCenter!$B$4</f>
        <v>g CO2e / 2019 dollar</v>
      </c>
      <c r="G7" s="196" t="s">
        <v>2932</v>
      </c>
      <c r="I7" s="196"/>
    </row>
    <row r="8" spans="1:24" x14ac:dyDescent="0.35">
      <c r="A8" s="198" t="s">
        <v>2388</v>
      </c>
      <c r="B8" s="197" t="s">
        <v>139</v>
      </c>
      <c r="C8" s="247">
        <v>1</v>
      </c>
      <c r="D8" s="196" t="s">
        <v>65</v>
      </c>
      <c r="E8" s="196" t="s">
        <v>66</v>
      </c>
      <c r="F8" s="4" t="str">
        <f>UnitControlCenter!$B$3</f>
        <v>million metric tons / year</v>
      </c>
      <c r="G8" s="196" t="s">
        <v>2495</v>
      </c>
      <c r="I8" s="196"/>
    </row>
    <row r="9" spans="1:24" x14ac:dyDescent="0.35">
      <c r="A9" s="198" t="s">
        <v>2388</v>
      </c>
      <c r="B9" s="197" t="s">
        <v>2493</v>
      </c>
      <c r="C9" s="247">
        <v>1</v>
      </c>
      <c r="D9" s="196" t="s">
        <v>65</v>
      </c>
      <c r="E9" s="196" t="s">
        <v>66</v>
      </c>
      <c r="F9" s="4" t="str">
        <f>UnitControlCenter!$B$3</f>
        <v>million metric tons / year</v>
      </c>
      <c r="G9" s="196" t="s">
        <v>2496</v>
      </c>
      <c r="I9" s="196"/>
    </row>
    <row r="10" spans="1:24" x14ac:dyDescent="0.35">
      <c r="A10" s="198" t="s">
        <v>2388</v>
      </c>
      <c r="B10" s="197" t="s">
        <v>2562</v>
      </c>
      <c r="C10" s="247">
        <v>1</v>
      </c>
      <c r="D10" s="196" t="s">
        <v>65</v>
      </c>
      <c r="E10" s="196" t="s">
        <v>66</v>
      </c>
      <c r="F10" s="4" t="str">
        <f>UnitControlCenter!$B$3</f>
        <v>million metric tons / year</v>
      </c>
      <c r="G10" s="196" t="s">
        <v>2573</v>
      </c>
      <c r="I10" s="196"/>
    </row>
    <row r="11" spans="1:24" x14ac:dyDescent="0.35">
      <c r="A11" s="198" t="s">
        <v>2388</v>
      </c>
      <c r="B11" s="197" t="s">
        <v>97</v>
      </c>
      <c r="C11" s="247">
        <v>1</v>
      </c>
      <c r="D11" s="196" t="s">
        <v>65</v>
      </c>
      <c r="E11" s="196" t="s">
        <v>66</v>
      </c>
      <c r="F11" s="4" t="str">
        <f>UnitControlCenter!$B$3</f>
        <v>million metric tons / year</v>
      </c>
      <c r="G11" s="196" t="s">
        <v>2497</v>
      </c>
      <c r="I11" s="196"/>
    </row>
    <row r="12" spans="1:24" x14ac:dyDescent="0.35">
      <c r="A12" s="198" t="s">
        <v>2388</v>
      </c>
      <c r="B12" s="197" t="s">
        <v>9</v>
      </c>
      <c r="C12" s="247">
        <v>1</v>
      </c>
      <c r="D12" s="196" t="s">
        <v>65</v>
      </c>
      <c r="E12" s="196" t="s">
        <v>66</v>
      </c>
      <c r="F12" s="4" t="str">
        <f>UnitControlCenter!$B$3</f>
        <v>million metric tons / year</v>
      </c>
      <c r="G12" s="196" t="s">
        <v>2519</v>
      </c>
      <c r="I12" s="196"/>
    </row>
    <row r="13" spans="1:24" x14ac:dyDescent="0.35">
      <c r="A13" s="198" t="s">
        <v>2388</v>
      </c>
      <c r="B13" s="197" t="s">
        <v>2494</v>
      </c>
      <c r="C13" s="247">
        <v>1</v>
      </c>
      <c r="D13" s="196" t="s">
        <v>65</v>
      </c>
      <c r="E13" s="196" t="s">
        <v>66</v>
      </c>
      <c r="F13" s="4" t="str">
        <f>UnitControlCenter!$B$3</f>
        <v>million metric tons / year</v>
      </c>
      <c r="G13" s="196" t="s">
        <v>2498</v>
      </c>
      <c r="I13" s="196"/>
    </row>
    <row r="14" spans="1:24" x14ac:dyDescent="0.35">
      <c r="A14" s="198" t="s">
        <v>2388</v>
      </c>
      <c r="B14" s="197" t="s">
        <v>4</v>
      </c>
      <c r="C14" s="247">
        <v>1</v>
      </c>
      <c r="D14" s="196" t="s">
        <v>65</v>
      </c>
      <c r="E14" s="196" t="s">
        <v>66</v>
      </c>
      <c r="F14" s="4" t="str">
        <f>UnitControlCenter!$B$3</f>
        <v>million metric tons / year</v>
      </c>
      <c r="G14" s="196" t="s">
        <v>2499</v>
      </c>
      <c r="I14" s="196"/>
    </row>
    <row r="15" spans="1:24" ht="15" thickBot="1" x14ac:dyDescent="0.4">
      <c r="A15" s="245" t="s">
        <v>2388</v>
      </c>
      <c r="B15" s="239" t="s">
        <v>2503</v>
      </c>
      <c r="C15" s="254">
        <v>1</v>
      </c>
      <c r="D15" s="240" t="s">
        <v>65</v>
      </c>
      <c r="E15" s="240" t="s">
        <v>66</v>
      </c>
      <c r="F15" s="243" t="str">
        <f>UnitControlCenter!$B$3</f>
        <v>million metric tons / year</v>
      </c>
      <c r="G15" s="240" t="s">
        <v>2500</v>
      </c>
      <c r="H15" s="241"/>
      <c r="I15" s="240"/>
      <c r="J15" s="241"/>
      <c r="K15" s="241"/>
      <c r="L15" s="241"/>
      <c r="M15" s="241"/>
      <c r="N15" s="241"/>
      <c r="O15" s="241"/>
      <c r="P15" s="241"/>
      <c r="Q15" s="241"/>
      <c r="R15" s="241"/>
      <c r="S15" s="241"/>
    </row>
    <row r="16" spans="1:24" x14ac:dyDescent="0.35">
      <c r="A16" s="197" t="s">
        <v>2394</v>
      </c>
      <c r="B16" s="197" t="s">
        <v>2253</v>
      </c>
      <c r="C16" s="247">
        <v>1</v>
      </c>
      <c r="D16" s="196" t="s">
        <v>65</v>
      </c>
      <c r="E16" s="196" t="s">
        <v>66</v>
      </c>
      <c r="F16" s="4" t="str">
        <f>UnitControlCenter!$B$3</f>
        <v>million metric tons / year</v>
      </c>
      <c r="G16" s="196" t="s">
        <v>2382</v>
      </c>
      <c r="I16" s="196"/>
    </row>
    <row r="17" spans="1:19" x14ac:dyDescent="0.35">
      <c r="A17" s="197" t="s">
        <v>2394</v>
      </c>
      <c r="B17" s="198" t="s">
        <v>2269</v>
      </c>
      <c r="C17" s="247">
        <v>1</v>
      </c>
      <c r="D17" s="196" t="s">
        <v>65</v>
      </c>
      <c r="E17" s="196" t="s">
        <v>66</v>
      </c>
      <c r="F17" s="4" t="str">
        <f>UnitControlCenter!$B$3</f>
        <v>million metric tons / year</v>
      </c>
      <c r="G17" s="196" t="s">
        <v>2373</v>
      </c>
      <c r="I17" s="196"/>
    </row>
    <row r="18" spans="1:19" x14ac:dyDescent="0.35">
      <c r="A18" s="197" t="s">
        <v>2394</v>
      </c>
      <c r="B18" s="198" t="s">
        <v>2271</v>
      </c>
      <c r="C18" s="247">
        <v>1</v>
      </c>
      <c r="D18" s="196" t="s">
        <v>65</v>
      </c>
      <c r="E18" s="196" t="s">
        <v>66</v>
      </c>
      <c r="F18" s="4" t="str">
        <f>UnitControlCenter!$B$3</f>
        <v>million metric tons / year</v>
      </c>
      <c r="G18" s="196" t="s">
        <v>2372</v>
      </c>
      <c r="I18" s="196"/>
    </row>
    <row r="19" spans="1:19" x14ac:dyDescent="0.35">
      <c r="A19" s="197" t="s">
        <v>2394</v>
      </c>
      <c r="B19" s="198" t="s">
        <v>2369</v>
      </c>
      <c r="C19" s="247">
        <v>1</v>
      </c>
      <c r="D19" s="196" t="s">
        <v>65</v>
      </c>
      <c r="E19" s="196" t="s">
        <v>66</v>
      </c>
      <c r="F19" s="4" t="str">
        <f>UnitControlCenter!$B$3</f>
        <v>million metric tons / year</v>
      </c>
      <c r="G19" s="196" t="s">
        <v>2371</v>
      </c>
      <c r="I19" s="196"/>
    </row>
    <row r="20" spans="1:19" x14ac:dyDescent="0.35">
      <c r="A20" s="197" t="s">
        <v>2394</v>
      </c>
      <c r="B20" s="198" t="s">
        <v>2368</v>
      </c>
      <c r="C20" s="247">
        <v>1</v>
      </c>
      <c r="D20" s="196" t="s">
        <v>65</v>
      </c>
      <c r="E20" s="196" t="s">
        <v>66</v>
      </c>
      <c r="F20" s="4" t="str">
        <f>UnitControlCenter!$B$5</f>
        <v>thousand metric tons / year</v>
      </c>
      <c r="G20" s="196" t="s">
        <v>2377</v>
      </c>
      <c r="I20" s="196"/>
    </row>
    <row r="21" spans="1:19" x14ac:dyDescent="0.35">
      <c r="A21" s="197" t="s">
        <v>2394</v>
      </c>
      <c r="B21" s="198" t="s">
        <v>2260</v>
      </c>
      <c r="C21" s="247">
        <v>1</v>
      </c>
      <c r="D21" s="196" t="s">
        <v>65</v>
      </c>
      <c r="E21" s="196" t="s">
        <v>66</v>
      </c>
      <c r="F21" s="4" t="str">
        <f>UnitControlCenter!$B$5</f>
        <v>thousand metric tons / year</v>
      </c>
      <c r="G21" s="196" t="s">
        <v>2378</v>
      </c>
      <c r="I21" s="196"/>
    </row>
    <row r="22" spans="1:19" x14ac:dyDescent="0.35">
      <c r="A22" s="197" t="s">
        <v>2394</v>
      </c>
      <c r="B22" s="198" t="s">
        <v>2265</v>
      </c>
      <c r="C22" s="247">
        <v>1</v>
      </c>
      <c r="D22" s="196" t="s">
        <v>65</v>
      </c>
      <c r="E22" s="196" t="s">
        <v>66</v>
      </c>
      <c r="F22" s="4" t="str">
        <f>UnitControlCenter!$B$5</f>
        <v>thousand metric tons / year</v>
      </c>
      <c r="G22" s="196" t="s">
        <v>2375</v>
      </c>
      <c r="I22" s="196"/>
    </row>
    <row r="23" spans="1:19" x14ac:dyDescent="0.35">
      <c r="A23" s="197" t="s">
        <v>2394</v>
      </c>
      <c r="B23" s="198" t="s">
        <v>2267</v>
      </c>
      <c r="C23" s="247">
        <v>1</v>
      </c>
      <c r="D23" s="196" t="s">
        <v>65</v>
      </c>
      <c r="E23" s="196" t="s">
        <v>66</v>
      </c>
      <c r="F23" s="4" t="str">
        <f>UnitControlCenter!$B$5</f>
        <v>thousand metric tons / year</v>
      </c>
      <c r="G23" s="196" t="s">
        <v>2374</v>
      </c>
      <c r="I23" s="196"/>
    </row>
    <row r="24" spans="1:19" x14ac:dyDescent="0.35">
      <c r="A24" s="197" t="s">
        <v>2394</v>
      </c>
      <c r="B24" s="198" t="s">
        <v>2258</v>
      </c>
      <c r="C24" s="247">
        <v>1</v>
      </c>
      <c r="D24" s="196" t="s">
        <v>65</v>
      </c>
      <c r="E24" s="196" t="s">
        <v>66</v>
      </c>
      <c r="F24" s="4" t="str">
        <f>UnitControlCenter!$B$3</f>
        <v>million metric tons / year</v>
      </c>
      <c r="G24" s="196" t="s">
        <v>2379</v>
      </c>
      <c r="I24" s="196"/>
    </row>
    <row r="25" spans="1:19" x14ac:dyDescent="0.35">
      <c r="A25" s="197" t="s">
        <v>2394</v>
      </c>
      <c r="B25" s="198" t="s">
        <v>2255</v>
      </c>
      <c r="C25" s="247">
        <v>1</v>
      </c>
      <c r="D25" s="196" t="s">
        <v>65</v>
      </c>
      <c r="E25" s="196" t="s">
        <v>66</v>
      </c>
      <c r="F25" s="4" t="str">
        <f>UnitControlCenter!$B$5</f>
        <v>thousand metric tons / year</v>
      </c>
      <c r="G25" s="196" t="s">
        <v>2381</v>
      </c>
      <c r="I25" s="196"/>
    </row>
    <row r="26" spans="1:19" x14ac:dyDescent="0.35">
      <c r="A26" s="197" t="s">
        <v>2394</v>
      </c>
      <c r="B26" s="198" t="s">
        <v>2263</v>
      </c>
      <c r="C26" s="247">
        <v>1</v>
      </c>
      <c r="D26" s="196" t="s">
        <v>65</v>
      </c>
      <c r="E26" s="196" t="s">
        <v>66</v>
      </c>
      <c r="F26" s="4" t="str">
        <f>UnitControlCenter!$B$3</f>
        <v>million metric tons / year</v>
      </c>
      <c r="G26" s="196" t="s">
        <v>2376</v>
      </c>
      <c r="I26" s="196"/>
    </row>
    <row r="27" spans="1:19" ht="15" thickBot="1" x14ac:dyDescent="0.4">
      <c r="A27" s="239" t="s">
        <v>2394</v>
      </c>
      <c r="B27" s="245" t="s">
        <v>518</v>
      </c>
      <c r="C27" s="254">
        <v>1</v>
      </c>
      <c r="D27" s="240" t="s">
        <v>65</v>
      </c>
      <c r="E27" s="240" t="s">
        <v>66</v>
      </c>
      <c r="F27" s="243" t="str">
        <f>UnitControlCenter!$B$3</f>
        <v>million metric tons / year</v>
      </c>
      <c r="G27" s="240" t="s">
        <v>2380</v>
      </c>
      <c r="H27" s="241"/>
      <c r="I27" s="240"/>
      <c r="J27" s="241"/>
      <c r="K27" s="241"/>
      <c r="L27" s="241"/>
      <c r="M27" s="241"/>
      <c r="N27" s="241"/>
      <c r="O27" s="241"/>
      <c r="P27" s="241"/>
      <c r="Q27" s="241"/>
      <c r="R27" s="241"/>
      <c r="S27" s="241"/>
    </row>
    <row r="28" spans="1:19" ht="72.5" x14ac:dyDescent="0.35">
      <c r="A28" s="197" t="s">
        <v>2395</v>
      </c>
      <c r="B28" s="197" t="s">
        <v>2391</v>
      </c>
      <c r="C28" s="247">
        <v>1</v>
      </c>
      <c r="D28" s="196" t="s">
        <v>67</v>
      </c>
      <c r="E28" s="196" t="s">
        <v>68</v>
      </c>
      <c r="F28" s="4" t="str">
        <f>UnitControlCenter!$B$3</f>
        <v>million metric tons / year</v>
      </c>
      <c r="G28" s="196" t="s">
        <v>2996</v>
      </c>
      <c r="H28" s="69" t="s">
        <v>2997</v>
      </c>
      <c r="I28" s="196" t="s">
        <v>2998</v>
      </c>
    </row>
    <row r="29" spans="1:19" ht="87" x14ac:dyDescent="0.35">
      <c r="A29" s="197" t="s">
        <v>2395</v>
      </c>
      <c r="B29" s="197" t="s">
        <v>2574</v>
      </c>
      <c r="C29" s="247">
        <v>1</v>
      </c>
      <c r="D29" s="196" t="s">
        <v>67</v>
      </c>
      <c r="E29" s="196" t="s">
        <v>68</v>
      </c>
      <c r="F29" s="4" t="str">
        <f>UnitControlCenter!$B$3</f>
        <v>million metric tons / year</v>
      </c>
      <c r="G29" s="196" t="s">
        <v>2999</v>
      </c>
      <c r="H29" s="69" t="s">
        <v>3000</v>
      </c>
      <c r="I29" s="196" t="s">
        <v>3001</v>
      </c>
    </row>
    <row r="30" spans="1:19" ht="58" x14ac:dyDescent="0.35">
      <c r="A30" s="197" t="s">
        <v>2395</v>
      </c>
      <c r="B30" s="197" t="s">
        <v>2396</v>
      </c>
      <c r="C30" s="255">
        <v>1</v>
      </c>
      <c r="D30" s="196" t="s">
        <v>67</v>
      </c>
      <c r="E30" s="196" t="s">
        <v>68</v>
      </c>
      <c r="F30" s="7" t="str">
        <f>UnitControlCenter!$B$3</f>
        <v>million metric tons / year</v>
      </c>
      <c r="G30" s="246" t="s">
        <v>3002</v>
      </c>
      <c r="H30" s="246" t="s">
        <v>3003</v>
      </c>
      <c r="I30" s="196" t="s">
        <v>3004</v>
      </c>
    </row>
    <row r="31" spans="1:19" ht="15" thickBot="1" x14ac:dyDescent="0.4">
      <c r="A31" s="239" t="s">
        <v>2395</v>
      </c>
      <c r="B31" s="239" t="s">
        <v>2984</v>
      </c>
      <c r="C31" s="254">
        <v>0</v>
      </c>
      <c r="D31" s="240" t="s">
        <v>65</v>
      </c>
      <c r="E31" s="240" t="s">
        <v>66</v>
      </c>
      <c r="F31" s="257" t="str">
        <f>UnitControlCenter!$B$6</f>
        <v>g CO2 / 2019 dollar</v>
      </c>
      <c r="G31" s="241" t="s">
        <v>2931</v>
      </c>
      <c r="H31" s="241"/>
      <c r="I31" s="240"/>
      <c r="J31" s="241"/>
      <c r="K31" s="241"/>
      <c r="L31" s="241"/>
      <c r="M31" s="241"/>
      <c r="N31" s="241"/>
      <c r="O31" s="241"/>
      <c r="P31" s="241"/>
      <c r="Q31" s="241"/>
      <c r="R31" s="241"/>
      <c r="S31" s="241"/>
    </row>
    <row r="32" spans="1:19" ht="87" x14ac:dyDescent="0.35">
      <c r="A32" s="197" t="s">
        <v>2827</v>
      </c>
      <c r="B32" s="197" t="s">
        <v>2653</v>
      </c>
      <c r="C32" s="247">
        <v>1</v>
      </c>
      <c r="D32" s="196" t="s">
        <v>65</v>
      </c>
      <c r="E32" s="196" t="s">
        <v>3118</v>
      </c>
      <c r="F32" s="4" t="str">
        <f>UnitControlCenter!$B$3</f>
        <v>million metric tons / year</v>
      </c>
      <c r="G32" s="69" t="s">
        <v>3165</v>
      </c>
      <c r="I32" s="196"/>
    </row>
    <row r="33" spans="1:19" x14ac:dyDescent="0.35">
      <c r="A33" s="197" t="s">
        <v>2827</v>
      </c>
      <c r="B33" s="197" t="s">
        <v>139</v>
      </c>
      <c r="C33" s="247">
        <v>1</v>
      </c>
      <c r="D33" s="196" t="s">
        <v>65</v>
      </c>
      <c r="E33" s="196" t="s">
        <v>3118</v>
      </c>
      <c r="F33" s="4" t="str">
        <f>UnitControlCenter!$B$3</f>
        <v>million metric tons / year</v>
      </c>
      <c r="G33" s="196" t="s">
        <v>2495</v>
      </c>
      <c r="I33" s="196"/>
    </row>
    <row r="34" spans="1:19" x14ac:dyDescent="0.35">
      <c r="A34" s="197" t="s">
        <v>2827</v>
      </c>
      <c r="B34" s="197" t="s">
        <v>2493</v>
      </c>
      <c r="C34" s="247">
        <v>1</v>
      </c>
      <c r="D34" s="196" t="s">
        <v>65</v>
      </c>
      <c r="E34" s="196" t="s">
        <v>3118</v>
      </c>
      <c r="F34" s="4" t="str">
        <f>UnitControlCenter!$B$3</f>
        <v>million metric tons / year</v>
      </c>
      <c r="G34" s="196" t="s">
        <v>2496</v>
      </c>
      <c r="I34" s="196"/>
    </row>
    <row r="35" spans="1:19" x14ac:dyDescent="0.35">
      <c r="A35" s="197" t="s">
        <v>2827</v>
      </c>
      <c r="B35" s="197" t="s">
        <v>2562</v>
      </c>
      <c r="C35" s="247">
        <v>1</v>
      </c>
      <c r="D35" s="196" t="s">
        <v>65</v>
      </c>
      <c r="E35" s="196" t="s">
        <v>3118</v>
      </c>
      <c r="F35" s="4" t="str">
        <f>UnitControlCenter!$B$3</f>
        <v>million metric tons / year</v>
      </c>
      <c r="G35" s="196" t="s">
        <v>2573</v>
      </c>
      <c r="I35" s="196"/>
    </row>
    <row r="36" spans="1:19" x14ac:dyDescent="0.35">
      <c r="A36" s="197" t="s">
        <v>2827</v>
      </c>
      <c r="B36" s="197" t="s">
        <v>97</v>
      </c>
      <c r="C36" s="247">
        <v>1</v>
      </c>
      <c r="D36" s="196" t="s">
        <v>65</v>
      </c>
      <c r="E36" s="196" t="s">
        <v>3118</v>
      </c>
      <c r="F36" s="4" t="str">
        <f>UnitControlCenter!$B$3</f>
        <v>million metric tons / year</v>
      </c>
      <c r="G36" s="196" t="s">
        <v>2497</v>
      </c>
      <c r="I36" s="196"/>
    </row>
    <row r="37" spans="1:19" ht="29" x14ac:dyDescent="0.35">
      <c r="A37" s="197" t="s">
        <v>2827</v>
      </c>
      <c r="B37" s="197" t="s">
        <v>9</v>
      </c>
      <c r="C37" s="247">
        <v>1</v>
      </c>
      <c r="D37" s="196" t="s">
        <v>65</v>
      </c>
      <c r="E37" s="196" t="s">
        <v>3118</v>
      </c>
      <c r="F37" s="4" t="str">
        <f>UnitControlCenter!$B$3</f>
        <v>million metric tons / year</v>
      </c>
      <c r="G37" s="196" t="s">
        <v>3166</v>
      </c>
      <c r="I37" s="196"/>
    </row>
    <row r="38" spans="1:19" ht="15" thickBot="1" x14ac:dyDescent="0.4">
      <c r="A38" s="239" t="s">
        <v>2827</v>
      </c>
      <c r="B38" s="239" t="s">
        <v>4</v>
      </c>
      <c r="C38" s="254">
        <v>1</v>
      </c>
      <c r="D38" s="240" t="s">
        <v>65</v>
      </c>
      <c r="E38" s="240" t="s">
        <v>3118</v>
      </c>
      <c r="F38" s="243" t="str">
        <f>UnitControlCenter!$B$3</f>
        <v>million metric tons / year</v>
      </c>
      <c r="G38" s="240" t="s">
        <v>2499</v>
      </c>
      <c r="H38" s="241"/>
      <c r="I38" s="240"/>
      <c r="J38" s="241"/>
      <c r="K38" s="241"/>
      <c r="L38" s="241"/>
      <c r="M38" s="241"/>
      <c r="N38" s="241"/>
      <c r="O38" s="241"/>
      <c r="P38" s="241"/>
      <c r="Q38" s="241"/>
      <c r="R38" s="241"/>
      <c r="S38" s="241"/>
    </row>
    <row r="39" spans="1:19" ht="29" x14ac:dyDescent="0.35">
      <c r="A39" s="197" t="s">
        <v>383</v>
      </c>
      <c r="B39" s="197" t="s">
        <v>3071</v>
      </c>
      <c r="C39" s="247">
        <v>1</v>
      </c>
      <c r="D39" s="196" t="s">
        <v>67</v>
      </c>
      <c r="E39" s="196" t="s">
        <v>468</v>
      </c>
      <c r="F39" s="4" t="str">
        <f>UnitControlCenter!$B$7</f>
        <v>2019 dollars / ton CO2e abated, Annual average abatement (MtCO2e)</v>
      </c>
      <c r="G39" s="69" t="s">
        <v>3167</v>
      </c>
      <c r="I39" s="196"/>
    </row>
    <row r="40" spans="1:19" ht="29.5" thickBot="1" x14ac:dyDescent="0.4">
      <c r="A40" s="239" t="s">
        <v>383</v>
      </c>
      <c r="B40" s="239" t="s">
        <v>3072</v>
      </c>
      <c r="C40" s="254">
        <v>1</v>
      </c>
      <c r="D40" s="240" t="s">
        <v>67</v>
      </c>
      <c r="E40" s="240" t="s">
        <v>468</v>
      </c>
      <c r="F40" s="243" t="str">
        <f>UnitControlCenter!$B$7</f>
        <v>2019 dollars / ton CO2e abated, Annual average abatement (MtCO2e)</v>
      </c>
      <c r="G40" s="241" t="s">
        <v>3167</v>
      </c>
      <c r="H40" s="241"/>
      <c r="I40" s="240"/>
      <c r="J40" s="241"/>
      <c r="K40" s="241"/>
      <c r="L40" s="241"/>
      <c r="M40" s="241"/>
      <c r="N40" s="241"/>
      <c r="O40" s="241"/>
      <c r="P40" s="241"/>
      <c r="Q40" s="241"/>
      <c r="R40" s="241"/>
      <c r="S40" s="241"/>
    </row>
    <row r="41" spans="1:19" ht="43.5" x14ac:dyDescent="0.35">
      <c r="A41" s="197" t="s">
        <v>2397</v>
      </c>
      <c r="B41" s="197" t="s">
        <v>3076</v>
      </c>
      <c r="C41" s="247">
        <v>1</v>
      </c>
      <c r="D41" s="196" t="s">
        <v>67</v>
      </c>
      <c r="E41" s="196" t="s">
        <v>66</v>
      </c>
      <c r="F41" s="4" t="str">
        <f>UnitControlCenter!$B$8</f>
        <v>billion 2019 dollars / year</v>
      </c>
      <c r="G41" s="69" t="s">
        <v>3073</v>
      </c>
      <c r="H41" s="69" t="s">
        <v>2478</v>
      </c>
      <c r="I41" s="196" t="s">
        <v>2460</v>
      </c>
    </row>
    <row r="42" spans="1:19" x14ac:dyDescent="0.35">
      <c r="A42" s="197" t="s">
        <v>2397</v>
      </c>
      <c r="B42" s="238" t="s">
        <v>2849</v>
      </c>
      <c r="C42" s="247">
        <v>1</v>
      </c>
      <c r="D42" s="196" t="s">
        <v>65</v>
      </c>
      <c r="E42" s="196" t="s">
        <v>66</v>
      </c>
      <c r="F42" s="4" t="str">
        <f>UnitControlCenter!$B$8</f>
        <v>billion 2019 dollars / year</v>
      </c>
      <c r="G42" s="69" t="s">
        <v>2841</v>
      </c>
      <c r="I42" s="196"/>
    </row>
    <row r="43" spans="1:19" ht="58" x14ac:dyDescent="0.35">
      <c r="A43" s="197" t="s">
        <v>2397</v>
      </c>
      <c r="B43" s="197" t="s">
        <v>3060</v>
      </c>
      <c r="C43" s="269">
        <v>1</v>
      </c>
      <c r="D43" s="196" t="s">
        <v>67</v>
      </c>
      <c r="E43" s="196" t="s">
        <v>68</v>
      </c>
      <c r="F43" s="4" t="str">
        <f>UnitControlCenter!$B$8</f>
        <v>billion 2019 dollars / year</v>
      </c>
      <c r="G43" s="4" t="s">
        <v>3061</v>
      </c>
      <c r="H43" s="4" t="s">
        <v>3062</v>
      </c>
      <c r="I43" s="4" t="s">
        <v>3063</v>
      </c>
    </row>
    <row r="44" spans="1:19" ht="29" x14ac:dyDescent="0.35">
      <c r="A44" s="197" t="s">
        <v>2397</v>
      </c>
      <c r="B44" s="238" t="s">
        <v>3065</v>
      </c>
      <c r="C44" s="255">
        <v>1</v>
      </c>
      <c r="D44" s="196" t="s">
        <v>65</v>
      </c>
      <c r="E44" s="196" t="s">
        <v>66</v>
      </c>
      <c r="F44" s="7" t="str">
        <f>UnitControlCenter!$B$9</f>
        <v>billion 2019 dollars</v>
      </c>
      <c r="G44" s="246" t="s">
        <v>3067</v>
      </c>
      <c r="H44" s="246"/>
      <c r="I44" s="196"/>
    </row>
    <row r="45" spans="1:19" s="246" customFormat="1" ht="29" x14ac:dyDescent="0.35">
      <c r="A45" s="197" t="s">
        <v>2397</v>
      </c>
      <c r="B45" s="238" t="s">
        <v>3068</v>
      </c>
      <c r="C45" s="255">
        <v>1</v>
      </c>
      <c r="D45" s="196" t="s">
        <v>65</v>
      </c>
      <c r="E45" s="196" t="s">
        <v>66</v>
      </c>
      <c r="F45" s="7" t="str">
        <f>UnitControlCenter!$B$8</f>
        <v>billion 2019 dollars / year</v>
      </c>
      <c r="G45" s="246" t="s">
        <v>3069</v>
      </c>
      <c r="I45" s="196"/>
    </row>
    <row r="46" spans="1:19" ht="116.5" thickBot="1" x14ac:dyDescent="0.4">
      <c r="A46" s="239" t="s">
        <v>2397</v>
      </c>
      <c r="B46" s="244" t="s">
        <v>3159</v>
      </c>
      <c r="C46" s="254">
        <v>1</v>
      </c>
      <c r="D46" s="240" t="s">
        <v>67</v>
      </c>
      <c r="E46" s="240" t="s">
        <v>66</v>
      </c>
      <c r="F46" s="243" t="str">
        <f>UnitControlCenter!$B$8</f>
        <v>billion 2019 dollars / year</v>
      </c>
      <c r="G46" s="241" t="s">
        <v>3163</v>
      </c>
      <c r="H46" s="241" t="s">
        <v>3160</v>
      </c>
      <c r="I46" s="240" t="s">
        <v>3162</v>
      </c>
      <c r="J46" s="241"/>
      <c r="K46" s="241"/>
      <c r="L46" s="241"/>
      <c r="M46" s="241"/>
      <c r="N46" s="241"/>
      <c r="O46" s="241"/>
      <c r="P46" s="241"/>
      <c r="Q46" s="241"/>
      <c r="R46" s="241"/>
      <c r="S46" s="241"/>
    </row>
    <row r="47" spans="1:19" ht="29" x14ac:dyDescent="0.35">
      <c r="A47" s="197" t="s">
        <v>2971</v>
      </c>
      <c r="B47" s="238" t="s">
        <v>2988</v>
      </c>
      <c r="C47" s="262">
        <v>1</v>
      </c>
      <c r="D47" s="196" t="s">
        <v>67</v>
      </c>
      <c r="E47" s="196" t="s">
        <v>66</v>
      </c>
      <c r="F47" s="7" t="str">
        <f>UnitControlCenter!$B$10</f>
        <v>jobs</v>
      </c>
      <c r="G47" s="246" t="s">
        <v>2979</v>
      </c>
      <c r="H47" s="246" t="s">
        <v>2978</v>
      </c>
      <c r="I47" s="196" t="s">
        <v>2461</v>
      </c>
    </row>
    <row r="48" spans="1:19" ht="29" x14ac:dyDescent="0.35">
      <c r="A48" s="197" t="s">
        <v>2971</v>
      </c>
      <c r="B48" s="238" t="s">
        <v>3479</v>
      </c>
      <c r="C48" s="297">
        <v>0</v>
      </c>
      <c r="D48" s="196" t="s">
        <v>67</v>
      </c>
      <c r="E48" s="196" t="s">
        <v>68</v>
      </c>
      <c r="F48" s="7" t="str">
        <f>UnitControlCenter!$B$10</f>
        <v>jobs</v>
      </c>
      <c r="G48" s="246" t="s">
        <v>3327</v>
      </c>
      <c r="H48" s="246" t="s">
        <v>3328</v>
      </c>
      <c r="I48" s="196" t="s">
        <v>3329</v>
      </c>
    </row>
    <row r="49" spans="1:9" ht="29" x14ac:dyDescent="0.35">
      <c r="A49" s="197" t="s">
        <v>2971</v>
      </c>
      <c r="B49" s="238" t="s">
        <v>3480</v>
      </c>
      <c r="C49" s="297">
        <v>0</v>
      </c>
      <c r="D49" s="196" t="s">
        <v>67</v>
      </c>
      <c r="E49" s="196" t="s">
        <v>66</v>
      </c>
      <c r="F49" s="4" t="str">
        <f>UnitControlCenter!$B$12</f>
        <v>% change</v>
      </c>
      <c r="G49" s="246" t="s">
        <v>3346</v>
      </c>
      <c r="H49" s="246" t="s">
        <v>3328</v>
      </c>
      <c r="I49" s="196" t="s">
        <v>3329</v>
      </c>
    </row>
    <row r="50" spans="1:9" ht="43.5" x14ac:dyDescent="0.35">
      <c r="A50" s="197" t="s">
        <v>2971</v>
      </c>
      <c r="B50" s="238" t="s">
        <v>3311</v>
      </c>
      <c r="C50" s="297">
        <v>0</v>
      </c>
      <c r="D50" s="196" t="s">
        <v>67</v>
      </c>
      <c r="E50" s="196" t="s">
        <v>68</v>
      </c>
      <c r="F50" s="7" t="str">
        <f>UnitControlCenter!$B$10</f>
        <v>jobs</v>
      </c>
      <c r="G50" s="246" t="s">
        <v>3350</v>
      </c>
      <c r="H50" s="246" t="s">
        <v>3330</v>
      </c>
      <c r="I50" s="215" t="s">
        <v>3331</v>
      </c>
    </row>
    <row r="51" spans="1:9" ht="43.5" x14ac:dyDescent="0.35">
      <c r="A51" s="197" t="s">
        <v>2971</v>
      </c>
      <c r="B51" s="238" t="s">
        <v>3343</v>
      </c>
      <c r="C51" s="297">
        <v>0</v>
      </c>
      <c r="D51" s="196" t="s">
        <v>67</v>
      </c>
      <c r="E51" s="196" t="s">
        <v>66</v>
      </c>
      <c r="F51" s="4" t="str">
        <f>UnitControlCenter!$B$12</f>
        <v>% change</v>
      </c>
      <c r="G51" s="246" t="s">
        <v>3349</v>
      </c>
      <c r="H51" s="246" t="s">
        <v>3330</v>
      </c>
      <c r="I51" s="215" t="s">
        <v>3331</v>
      </c>
    </row>
    <row r="52" spans="1:9" ht="29" x14ac:dyDescent="0.35">
      <c r="A52" s="197" t="s">
        <v>2971</v>
      </c>
      <c r="B52" s="238" t="s">
        <v>3316</v>
      </c>
      <c r="C52" s="297">
        <v>0</v>
      </c>
      <c r="D52" s="196" t="s">
        <v>67</v>
      </c>
      <c r="E52" s="196" t="s">
        <v>68</v>
      </c>
      <c r="F52" s="7" t="str">
        <f>UnitControlCenter!$B$10</f>
        <v>jobs</v>
      </c>
      <c r="G52" s="246" t="s">
        <v>3332</v>
      </c>
      <c r="H52" s="246" t="s">
        <v>3333</v>
      </c>
      <c r="I52" s="196" t="s">
        <v>3334</v>
      </c>
    </row>
    <row r="53" spans="1:9" ht="29" x14ac:dyDescent="0.35">
      <c r="A53" s="197" t="s">
        <v>2971</v>
      </c>
      <c r="B53" s="238" t="s">
        <v>3344</v>
      </c>
      <c r="C53" s="297">
        <v>0</v>
      </c>
      <c r="D53" s="196" t="s">
        <v>67</v>
      </c>
      <c r="E53" s="196" t="s">
        <v>66</v>
      </c>
      <c r="F53" s="4" t="str">
        <f>UnitControlCenter!$B$12</f>
        <v>% change</v>
      </c>
      <c r="G53" s="246" t="s">
        <v>3347</v>
      </c>
      <c r="H53" s="246" t="s">
        <v>3333</v>
      </c>
      <c r="I53" s="196" t="s">
        <v>3334</v>
      </c>
    </row>
    <row r="54" spans="1:9" ht="72.5" x14ac:dyDescent="0.35">
      <c r="A54" s="197" t="s">
        <v>2971</v>
      </c>
      <c r="B54" s="238" t="s">
        <v>3319</v>
      </c>
      <c r="C54" s="297">
        <v>0</v>
      </c>
      <c r="D54" s="196" t="s">
        <v>67</v>
      </c>
      <c r="E54" s="196" t="s">
        <v>68</v>
      </c>
      <c r="F54" s="7" t="str">
        <f>UnitControlCenter!$B$10</f>
        <v>jobs</v>
      </c>
      <c r="G54" s="246" t="s">
        <v>3335</v>
      </c>
      <c r="H54" s="246" t="s">
        <v>3336</v>
      </c>
      <c r="I54" s="196" t="s">
        <v>3337</v>
      </c>
    </row>
    <row r="55" spans="1:9" ht="72.5" x14ac:dyDescent="0.35">
      <c r="A55" s="197" t="s">
        <v>2971</v>
      </c>
      <c r="B55" s="238" t="s">
        <v>3345</v>
      </c>
      <c r="C55" s="297">
        <v>0</v>
      </c>
      <c r="D55" s="196" t="s">
        <v>67</v>
      </c>
      <c r="E55" s="196" t="s">
        <v>66</v>
      </c>
      <c r="F55" s="4" t="str">
        <f>UnitControlCenter!$B$12</f>
        <v>% change</v>
      </c>
      <c r="G55" s="246" t="s">
        <v>3348</v>
      </c>
      <c r="H55" s="246" t="s">
        <v>3336</v>
      </c>
      <c r="I55" s="196" t="s">
        <v>3337</v>
      </c>
    </row>
    <row r="56" spans="1:9" ht="29" x14ac:dyDescent="0.35">
      <c r="A56" s="197" t="s">
        <v>2971</v>
      </c>
      <c r="B56" s="238" t="s">
        <v>3417</v>
      </c>
      <c r="C56" s="265">
        <v>1</v>
      </c>
      <c r="D56" s="196" t="s">
        <v>67</v>
      </c>
      <c r="E56" s="196" t="s">
        <v>68</v>
      </c>
      <c r="F56" s="7" t="str">
        <f>UnitControlCenter!$B$10</f>
        <v>jobs</v>
      </c>
      <c r="G56" s="246" t="s">
        <v>3418</v>
      </c>
      <c r="H56" s="246" t="s">
        <v>3419</v>
      </c>
      <c r="I56" s="196" t="s">
        <v>3420</v>
      </c>
    </row>
    <row r="57" spans="1:9" ht="29" x14ac:dyDescent="0.35">
      <c r="A57" s="197" t="s">
        <v>2971</v>
      </c>
      <c r="B57" s="238" t="s">
        <v>3421</v>
      </c>
      <c r="C57" s="297">
        <v>1</v>
      </c>
      <c r="D57" s="196" t="s">
        <v>67</v>
      </c>
      <c r="E57" s="196" t="s">
        <v>66</v>
      </c>
      <c r="F57" s="4" t="str">
        <f>UnitControlCenter!$B$12</f>
        <v>% change</v>
      </c>
      <c r="G57" s="246" t="s">
        <v>3422</v>
      </c>
      <c r="H57" s="246" t="s">
        <v>3419</v>
      </c>
      <c r="I57" s="196" t="s">
        <v>3420</v>
      </c>
    </row>
    <row r="58" spans="1:9" ht="29" x14ac:dyDescent="0.35">
      <c r="A58" s="197" t="s">
        <v>2971</v>
      </c>
      <c r="B58" s="238" t="s">
        <v>3044</v>
      </c>
      <c r="C58" s="267">
        <v>1</v>
      </c>
      <c r="D58" s="196" t="s">
        <v>67</v>
      </c>
      <c r="E58" s="196" t="s">
        <v>66</v>
      </c>
      <c r="F58" s="7" t="str">
        <f>UnitControlCenter!$B$10</f>
        <v>jobs</v>
      </c>
      <c r="G58" s="246" t="s">
        <v>3048</v>
      </c>
      <c r="H58" s="246" t="s">
        <v>3047</v>
      </c>
      <c r="I58" s="196" t="s">
        <v>3059</v>
      </c>
    </row>
    <row r="59" spans="1:9" ht="43.5" x14ac:dyDescent="0.35">
      <c r="A59" s="197" t="s">
        <v>2971</v>
      </c>
      <c r="B59" s="238" t="s">
        <v>3114</v>
      </c>
      <c r="C59" s="273">
        <v>1</v>
      </c>
      <c r="D59" s="196" t="s">
        <v>67</v>
      </c>
      <c r="E59" s="196" t="s">
        <v>66</v>
      </c>
      <c r="F59" s="7" t="str">
        <f>UnitControlCenter!$B$10</f>
        <v>jobs</v>
      </c>
      <c r="G59" s="246" t="s">
        <v>3113</v>
      </c>
      <c r="H59" s="246" t="s">
        <v>2978</v>
      </c>
      <c r="I59" s="196" t="s">
        <v>2461</v>
      </c>
    </row>
    <row r="60" spans="1:9" ht="43.5" x14ac:dyDescent="0.35">
      <c r="A60" s="197" t="s">
        <v>2971</v>
      </c>
      <c r="B60" s="238" t="s">
        <v>2973</v>
      </c>
      <c r="C60" s="262">
        <v>1</v>
      </c>
      <c r="D60" s="196" t="s">
        <v>67</v>
      </c>
      <c r="E60" s="196" t="s">
        <v>66</v>
      </c>
      <c r="F60" s="4" t="str">
        <f>UnitControlCenter!$B$8</f>
        <v>billion 2019 dollars / year</v>
      </c>
      <c r="G60" s="246" t="s">
        <v>2980</v>
      </c>
      <c r="H60" s="246" t="s">
        <v>2982</v>
      </c>
      <c r="I60" s="196" t="s">
        <v>2461</v>
      </c>
    </row>
    <row r="61" spans="1:9" ht="43.5" x14ac:dyDescent="0.35">
      <c r="A61" s="197" t="s">
        <v>2971</v>
      </c>
      <c r="B61" s="238" t="s">
        <v>2992</v>
      </c>
      <c r="C61" s="266">
        <v>1</v>
      </c>
      <c r="D61" s="196" t="s">
        <v>67</v>
      </c>
      <c r="E61" s="196" t="s">
        <v>66</v>
      </c>
      <c r="F61" s="4" t="str">
        <f>UnitControlCenter!$B$12</f>
        <v>% change</v>
      </c>
      <c r="G61" s="246" t="s">
        <v>2994</v>
      </c>
      <c r="H61" s="246" t="s">
        <v>2982</v>
      </c>
      <c r="I61" s="196" t="s">
        <v>2461</v>
      </c>
    </row>
    <row r="62" spans="1:9" ht="29" x14ac:dyDescent="0.35">
      <c r="A62" s="197" t="s">
        <v>2971</v>
      </c>
      <c r="B62" s="238" t="s">
        <v>3045</v>
      </c>
      <c r="C62" s="267">
        <v>1</v>
      </c>
      <c r="D62" s="196" t="s">
        <v>67</v>
      </c>
      <c r="E62" s="196" t="s">
        <v>66</v>
      </c>
      <c r="F62" s="4" t="str">
        <f>UnitControlCenter!$B$8</f>
        <v>billion 2019 dollars / year</v>
      </c>
      <c r="G62" s="246" t="s">
        <v>3049</v>
      </c>
      <c r="H62" s="246" t="s">
        <v>3047</v>
      </c>
      <c r="I62" s="196" t="s">
        <v>3059</v>
      </c>
    </row>
    <row r="63" spans="1:9" ht="43.5" x14ac:dyDescent="0.35">
      <c r="A63" s="197" t="s">
        <v>2971</v>
      </c>
      <c r="B63" s="238" t="s">
        <v>2987</v>
      </c>
      <c r="C63" s="262">
        <v>1</v>
      </c>
      <c r="D63" s="196" t="s">
        <v>67</v>
      </c>
      <c r="E63" s="196" t="s">
        <v>66</v>
      </c>
      <c r="F63" s="4" t="str">
        <f>UnitControlCenter!$B$8</f>
        <v>billion 2019 dollars / year</v>
      </c>
      <c r="G63" s="246" t="s">
        <v>2983</v>
      </c>
      <c r="H63" s="246" t="s">
        <v>2981</v>
      </c>
      <c r="I63" s="196" t="s">
        <v>2461</v>
      </c>
    </row>
    <row r="64" spans="1:9" ht="29" x14ac:dyDescent="0.35">
      <c r="A64" s="197" t="s">
        <v>2971</v>
      </c>
      <c r="B64" s="238" t="s">
        <v>2985</v>
      </c>
      <c r="C64" s="255">
        <v>1</v>
      </c>
      <c r="D64" s="196" t="s">
        <v>65</v>
      </c>
      <c r="E64" s="196" t="s">
        <v>66</v>
      </c>
      <c r="F64" s="7" t="str">
        <f>UnitControlCenter!$B$13</f>
        <v>2019 dollars / employee-year</v>
      </c>
      <c r="G64" s="246" t="s">
        <v>2986</v>
      </c>
      <c r="H64" s="246"/>
      <c r="I64" s="196"/>
    </row>
    <row r="65" spans="1:19" ht="29.5" thickBot="1" x14ac:dyDescent="0.4">
      <c r="A65" s="239" t="s">
        <v>2971</v>
      </c>
      <c r="B65" s="244" t="s">
        <v>3046</v>
      </c>
      <c r="C65" s="254">
        <v>1</v>
      </c>
      <c r="D65" s="240" t="s">
        <v>67</v>
      </c>
      <c r="E65" s="240" t="s">
        <v>66</v>
      </c>
      <c r="F65" s="243" t="str">
        <f>UnitControlCenter!$B$8</f>
        <v>billion 2019 dollars / year</v>
      </c>
      <c r="G65" s="241" t="s">
        <v>3050</v>
      </c>
      <c r="H65" s="241" t="s">
        <v>3047</v>
      </c>
      <c r="I65" s="240" t="s">
        <v>3059</v>
      </c>
      <c r="J65" s="241"/>
      <c r="K65" s="241"/>
      <c r="L65" s="241"/>
      <c r="M65" s="241"/>
      <c r="N65" s="241"/>
      <c r="O65" s="241"/>
      <c r="P65" s="241"/>
      <c r="Q65" s="241"/>
      <c r="R65" s="241"/>
      <c r="S65" s="241"/>
    </row>
    <row r="66" spans="1:19" ht="87" x14ac:dyDescent="0.35">
      <c r="A66" s="197" t="s">
        <v>2972</v>
      </c>
      <c r="B66" s="197" t="s">
        <v>2757</v>
      </c>
      <c r="C66" s="247">
        <v>1</v>
      </c>
      <c r="D66" s="196" t="s">
        <v>67</v>
      </c>
      <c r="E66" s="196" t="s">
        <v>66</v>
      </c>
      <c r="F66" s="4" t="str">
        <f>UnitControlCenter!$B$8</f>
        <v>billion 2019 dollars / year</v>
      </c>
      <c r="G66" s="4" t="s">
        <v>2758</v>
      </c>
      <c r="H66" s="4" t="s">
        <v>2759</v>
      </c>
      <c r="I66" s="4" t="s">
        <v>2734</v>
      </c>
    </row>
    <row r="67" spans="1:19" ht="43.5" x14ac:dyDescent="0.35">
      <c r="A67" s="197" t="s">
        <v>2972</v>
      </c>
      <c r="B67" s="197" t="s">
        <v>2761</v>
      </c>
      <c r="C67" s="247">
        <v>1</v>
      </c>
      <c r="D67" s="196" t="s">
        <v>67</v>
      </c>
      <c r="E67" s="196" t="s">
        <v>66</v>
      </c>
      <c r="F67" s="4" t="str">
        <f>UnitControlCenter!$B$8</f>
        <v>billion 2019 dollars / year</v>
      </c>
      <c r="G67" s="4" t="s">
        <v>2771</v>
      </c>
      <c r="H67" s="4" t="s">
        <v>2772</v>
      </c>
      <c r="I67" s="4" t="s">
        <v>2773</v>
      </c>
    </row>
    <row r="68" spans="1:19" ht="58" x14ac:dyDescent="0.35">
      <c r="A68" s="197" t="s">
        <v>2972</v>
      </c>
      <c r="B68" s="197" t="s">
        <v>2762</v>
      </c>
      <c r="C68" s="247">
        <v>1</v>
      </c>
      <c r="D68" s="196" t="s">
        <v>67</v>
      </c>
      <c r="E68" s="196" t="s">
        <v>66</v>
      </c>
      <c r="F68" s="4" t="str">
        <f>UnitControlCenter!$B$8</f>
        <v>billion 2019 dollars / year</v>
      </c>
      <c r="G68" s="4" t="s">
        <v>2782</v>
      </c>
      <c r="H68" s="4" t="s">
        <v>2780</v>
      </c>
      <c r="I68" s="4" t="s">
        <v>2781</v>
      </c>
    </row>
    <row r="69" spans="1:19" ht="43.5" x14ac:dyDescent="0.35">
      <c r="A69" s="197" t="s">
        <v>2972</v>
      </c>
      <c r="B69" s="197" t="s">
        <v>2763</v>
      </c>
      <c r="C69" s="247">
        <v>1</v>
      </c>
      <c r="D69" s="196" t="s">
        <v>67</v>
      </c>
      <c r="E69" s="196" t="s">
        <v>66</v>
      </c>
      <c r="F69" s="4" t="str">
        <f>UnitControlCenter!$B$8</f>
        <v>billion 2019 dollars / year</v>
      </c>
      <c r="G69" s="4" t="s">
        <v>2776</v>
      </c>
      <c r="H69" s="4" t="s">
        <v>2772</v>
      </c>
      <c r="I69" s="4" t="s">
        <v>2774</v>
      </c>
    </row>
    <row r="70" spans="1:19" ht="43.5" x14ac:dyDescent="0.35">
      <c r="A70" s="197" t="s">
        <v>2972</v>
      </c>
      <c r="B70" s="197" t="s">
        <v>2764</v>
      </c>
      <c r="C70" s="247">
        <v>1</v>
      </c>
      <c r="D70" s="196" t="s">
        <v>67</v>
      </c>
      <c r="E70" s="196" t="s">
        <v>66</v>
      </c>
      <c r="F70" s="4" t="str">
        <f>UnitControlCenter!$B$8</f>
        <v>billion 2019 dollars / year</v>
      </c>
      <c r="G70" s="4" t="s">
        <v>2777</v>
      </c>
      <c r="H70" s="4" t="s">
        <v>2772</v>
      </c>
      <c r="I70" s="4" t="s">
        <v>2775</v>
      </c>
    </row>
    <row r="71" spans="1:19" ht="58" x14ac:dyDescent="0.35">
      <c r="A71" s="197" t="s">
        <v>2972</v>
      </c>
      <c r="B71" s="197" t="s">
        <v>2765</v>
      </c>
      <c r="C71" s="247">
        <v>1</v>
      </c>
      <c r="D71" s="196" t="s">
        <v>67</v>
      </c>
      <c r="E71" s="196" t="s">
        <v>66</v>
      </c>
      <c r="F71" s="4" t="str">
        <f>UnitControlCenter!$B$8</f>
        <v>billion 2019 dollars / year</v>
      </c>
      <c r="G71" s="4" t="s">
        <v>2783</v>
      </c>
      <c r="H71" s="4" t="s">
        <v>2780</v>
      </c>
      <c r="I71" s="4" t="s">
        <v>2781</v>
      </c>
    </row>
    <row r="72" spans="1:19" ht="58" x14ac:dyDescent="0.35">
      <c r="A72" s="197" t="s">
        <v>2972</v>
      </c>
      <c r="B72" s="197" t="s">
        <v>2766</v>
      </c>
      <c r="C72" s="247">
        <v>1</v>
      </c>
      <c r="D72" s="196" t="s">
        <v>67</v>
      </c>
      <c r="E72" s="196" t="s">
        <v>66</v>
      </c>
      <c r="F72" s="4" t="str">
        <f>UnitControlCenter!$B$8</f>
        <v>billion 2019 dollars / year</v>
      </c>
      <c r="G72" s="4" t="s">
        <v>2784</v>
      </c>
      <c r="H72" s="4" t="s">
        <v>2780</v>
      </c>
      <c r="I72" s="4" t="s">
        <v>2781</v>
      </c>
    </row>
    <row r="73" spans="1:19" ht="72.5" x14ac:dyDescent="0.35">
      <c r="A73" s="197" t="s">
        <v>2972</v>
      </c>
      <c r="B73" s="197" t="s">
        <v>2767</v>
      </c>
      <c r="C73" s="247">
        <v>1</v>
      </c>
      <c r="D73" s="196" t="s">
        <v>67</v>
      </c>
      <c r="E73" s="196" t="s">
        <v>66</v>
      </c>
      <c r="F73" s="4" t="str">
        <f>UnitControlCenter!$B$8</f>
        <v>billion 2019 dollars / year</v>
      </c>
      <c r="G73" s="4" t="s">
        <v>2785</v>
      </c>
      <c r="H73" s="4" t="s">
        <v>2780</v>
      </c>
      <c r="I73" s="4" t="s">
        <v>2781</v>
      </c>
    </row>
    <row r="74" spans="1:19" ht="58" x14ac:dyDescent="0.35">
      <c r="A74" s="197" t="s">
        <v>2972</v>
      </c>
      <c r="B74" s="197" t="s">
        <v>2791</v>
      </c>
      <c r="C74" s="247">
        <v>1</v>
      </c>
      <c r="D74" s="196" t="s">
        <v>67</v>
      </c>
      <c r="E74" s="196" t="s">
        <v>66</v>
      </c>
      <c r="F74" s="4" t="str">
        <f>UnitControlCenter!$B$8</f>
        <v>billion 2019 dollars / year</v>
      </c>
      <c r="G74" s="4" t="s">
        <v>2789</v>
      </c>
      <c r="H74" s="4" t="s">
        <v>2780</v>
      </c>
      <c r="I74" s="4" t="s">
        <v>2787</v>
      </c>
    </row>
    <row r="75" spans="1:19" ht="58.5" thickBot="1" x14ac:dyDescent="0.4">
      <c r="A75" s="239" t="s">
        <v>2972</v>
      </c>
      <c r="B75" s="239" t="s">
        <v>2792</v>
      </c>
      <c r="C75" s="254">
        <v>1</v>
      </c>
      <c r="D75" s="240" t="s">
        <v>67</v>
      </c>
      <c r="E75" s="240" t="s">
        <v>66</v>
      </c>
      <c r="F75" s="243" t="str">
        <f>UnitControlCenter!$B$8</f>
        <v>billion 2019 dollars / year</v>
      </c>
      <c r="G75" s="243" t="s">
        <v>2790</v>
      </c>
      <c r="H75" s="243" t="s">
        <v>2780</v>
      </c>
      <c r="I75" s="243" t="s">
        <v>2788</v>
      </c>
      <c r="J75" s="241"/>
      <c r="K75" s="241"/>
      <c r="L75" s="241"/>
      <c r="M75" s="241"/>
      <c r="N75" s="241"/>
      <c r="O75" s="241"/>
      <c r="P75" s="241"/>
      <c r="Q75" s="241"/>
      <c r="R75" s="241"/>
      <c r="S75" s="241"/>
    </row>
    <row r="76" spans="1:19" ht="29" x14ac:dyDescent="0.35">
      <c r="A76" s="197" t="s">
        <v>2398</v>
      </c>
      <c r="B76" s="197" t="s">
        <v>3115</v>
      </c>
      <c r="C76" s="273">
        <v>1</v>
      </c>
      <c r="D76" s="196" t="s">
        <v>65</v>
      </c>
      <c r="E76" s="196" t="s">
        <v>3119</v>
      </c>
      <c r="F76" s="4" t="str">
        <f>UnitControlCenter!$B$11</f>
        <v>incidents / year</v>
      </c>
      <c r="G76" s="196" t="s">
        <v>3019</v>
      </c>
      <c r="I76" s="196"/>
    </row>
    <row r="77" spans="1:19" x14ac:dyDescent="0.35">
      <c r="A77" s="197" t="s">
        <v>2398</v>
      </c>
      <c r="B77" s="197" t="s">
        <v>3356</v>
      </c>
      <c r="C77" s="297">
        <v>1</v>
      </c>
      <c r="D77" s="196" t="s">
        <v>65</v>
      </c>
      <c r="E77" s="196" t="s">
        <v>66</v>
      </c>
      <c r="F77" s="4" t="str">
        <f>UnitControlCenter!$B$12</f>
        <v>% change</v>
      </c>
      <c r="G77" s="196" t="s">
        <v>3357</v>
      </c>
      <c r="I77" s="196"/>
    </row>
    <row r="78" spans="1:19" ht="29" x14ac:dyDescent="0.35">
      <c r="A78" s="197" t="s">
        <v>2398</v>
      </c>
      <c r="B78" s="197" t="s">
        <v>3477</v>
      </c>
      <c r="C78" s="297">
        <v>1</v>
      </c>
      <c r="D78" s="196" t="s">
        <v>67</v>
      </c>
      <c r="E78" s="196" t="s">
        <v>68</v>
      </c>
      <c r="F78" s="4" t="str">
        <f>UnitControlCenter!$B$11</f>
        <v>incidents / year</v>
      </c>
      <c r="G78" s="196" t="s">
        <v>3340</v>
      </c>
      <c r="H78" s="246" t="s">
        <v>3328</v>
      </c>
      <c r="I78" s="196" t="s">
        <v>3329</v>
      </c>
    </row>
    <row r="79" spans="1:19" ht="29" x14ac:dyDescent="0.35">
      <c r="A79" s="197" t="s">
        <v>2398</v>
      </c>
      <c r="B79" s="197" t="s">
        <v>3478</v>
      </c>
      <c r="C79" s="297">
        <v>1</v>
      </c>
      <c r="D79" s="196" t="s">
        <v>67</v>
      </c>
      <c r="E79" s="196" t="s">
        <v>66</v>
      </c>
      <c r="F79" s="4" t="str">
        <f>UnitControlCenter!$B$12</f>
        <v>% change</v>
      </c>
      <c r="G79" s="196" t="s">
        <v>3351</v>
      </c>
      <c r="H79" s="246" t="s">
        <v>3328</v>
      </c>
      <c r="I79" s="196" t="s">
        <v>3329</v>
      </c>
    </row>
    <row r="80" spans="1:19" ht="43.5" x14ac:dyDescent="0.35">
      <c r="A80" s="197" t="s">
        <v>2398</v>
      </c>
      <c r="B80" s="197" t="s">
        <v>3338</v>
      </c>
      <c r="C80" s="297">
        <v>1</v>
      </c>
      <c r="D80" s="196" t="s">
        <v>67</v>
      </c>
      <c r="E80" s="196" t="s">
        <v>68</v>
      </c>
      <c r="F80" s="4" t="str">
        <f>UnitControlCenter!$B$11</f>
        <v>incidents / year</v>
      </c>
      <c r="G80" s="196" t="s">
        <v>3341</v>
      </c>
      <c r="H80" s="246" t="s">
        <v>3330</v>
      </c>
      <c r="I80" s="215" t="s">
        <v>3331</v>
      </c>
    </row>
    <row r="81" spans="1:19" ht="43.5" x14ac:dyDescent="0.35">
      <c r="A81" s="197" t="s">
        <v>2398</v>
      </c>
      <c r="B81" s="197" t="s">
        <v>3354</v>
      </c>
      <c r="C81" s="297">
        <v>1</v>
      </c>
      <c r="D81" s="196" t="s">
        <v>67</v>
      </c>
      <c r="E81" s="196" t="s">
        <v>66</v>
      </c>
      <c r="F81" s="4" t="str">
        <f>UnitControlCenter!$B$12</f>
        <v>% change</v>
      </c>
      <c r="G81" s="196" t="s">
        <v>3352</v>
      </c>
      <c r="H81" s="246" t="s">
        <v>3330</v>
      </c>
      <c r="I81" s="215" t="s">
        <v>3331</v>
      </c>
    </row>
    <row r="82" spans="1:19" ht="29" x14ac:dyDescent="0.35">
      <c r="A82" s="197" t="s">
        <v>2398</v>
      </c>
      <c r="B82" s="197" t="s">
        <v>3339</v>
      </c>
      <c r="C82" s="297">
        <v>1</v>
      </c>
      <c r="D82" s="196" t="s">
        <v>67</v>
      </c>
      <c r="E82" s="196" t="s">
        <v>68</v>
      </c>
      <c r="F82" s="4" t="str">
        <f>UnitControlCenter!$B$11</f>
        <v>incidents / year</v>
      </c>
      <c r="G82" s="69" t="s">
        <v>3342</v>
      </c>
      <c r="H82" s="246" t="s">
        <v>3333</v>
      </c>
      <c r="I82" s="196" t="s">
        <v>3334</v>
      </c>
    </row>
    <row r="83" spans="1:19" ht="29" x14ac:dyDescent="0.35">
      <c r="A83" s="197" t="s">
        <v>2398</v>
      </c>
      <c r="B83" s="197" t="s">
        <v>3355</v>
      </c>
      <c r="C83" s="297">
        <v>1</v>
      </c>
      <c r="D83" s="196" t="s">
        <v>67</v>
      </c>
      <c r="E83" s="196" t="s">
        <v>66</v>
      </c>
      <c r="F83" s="4" t="str">
        <f>UnitControlCenter!$B$12</f>
        <v>% change</v>
      </c>
      <c r="G83" s="69" t="s">
        <v>3353</v>
      </c>
      <c r="H83" s="246" t="s">
        <v>3333</v>
      </c>
      <c r="I83" s="196" t="s">
        <v>3334</v>
      </c>
    </row>
    <row r="84" spans="1:19" x14ac:dyDescent="0.35">
      <c r="A84" s="197" t="s">
        <v>2398</v>
      </c>
      <c r="B84" s="197" t="s">
        <v>3011</v>
      </c>
      <c r="C84" s="247">
        <v>0</v>
      </c>
      <c r="D84" s="196" t="s">
        <v>65</v>
      </c>
      <c r="E84" s="196" t="s">
        <v>66</v>
      </c>
      <c r="F84" s="4" t="str">
        <f>UnitControlCenter!$B$11</f>
        <v>incidents / year</v>
      </c>
      <c r="G84" s="196" t="s">
        <v>3019</v>
      </c>
      <c r="I84" s="196"/>
    </row>
    <row r="85" spans="1:19" ht="29" x14ac:dyDescent="0.35">
      <c r="A85" s="197" t="s">
        <v>2398</v>
      </c>
      <c r="B85" s="197" t="s">
        <v>2399</v>
      </c>
      <c r="C85" s="255">
        <v>1</v>
      </c>
      <c r="D85" s="196" t="s">
        <v>65</v>
      </c>
      <c r="E85" s="196" t="s">
        <v>66</v>
      </c>
      <c r="F85" s="7" t="str">
        <f>UnitControlCenter!$B$8</f>
        <v>billion 2019 dollars / year</v>
      </c>
      <c r="G85" s="196" t="s">
        <v>69</v>
      </c>
      <c r="H85" s="246"/>
      <c r="I85" s="196"/>
    </row>
    <row r="86" spans="1:19" x14ac:dyDescent="0.35">
      <c r="A86" s="197" t="s">
        <v>2398</v>
      </c>
      <c r="B86" s="197" t="s">
        <v>3012</v>
      </c>
      <c r="C86" s="255">
        <v>1</v>
      </c>
      <c r="D86" s="196" t="s">
        <v>65</v>
      </c>
      <c r="E86" s="196" t="s">
        <v>66</v>
      </c>
      <c r="F86" s="4" t="str">
        <f>UnitControlCenter!$B$11</f>
        <v>incidents / year</v>
      </c>
      <c r="G86" s="196" t="s">
        <v>3020</v>
      </c>
      <c r="H86" s="246"/>
      <c r="I86" s="196"/>
    </row>
    <row r="87" spans="1:19" ht="29" x14ac:dyDescent="0.35">
      <c r="A87" s="197" t="s">
        <v>2398</v>
      </c>
      <c r="B87" s="197" t="s">
        <v>3013</v>
      </c>
      <c r="C87" s="255">
        <v>1</v>
      </c>
      <c r="D87" s="196" t="s">
        <v>65</v>
      </c>
      <c r="E87" s="196" t="s">
        <v>66</v>
      </c>
      <c r="F87" s="4" t="str">
        <f>UnitControlCenter!$B$11</f>
        <v>incidents / year</v>
      </c>
      <c r="G87" s="196" t="s">
        <v>3021</v>
      </c>
      <c r="H87" s="246"/>
      <c r="I87" s="196"/>
    </row>
    <row r="88" spans="1:19" x14ac:dyDescent="0.35">
      <c r="A88" s="197" t="s">
        <v>2398</v>
      </c>
      <c r="B88" s="197" t="s">
        <v>3026</v>
      </c>
      <c r="C88" s="255">
        <v>1</v>
      </c>
      <c r="D88" s="196" t="s">
        <v>65</v>
      </c>
      <c r="E88" s="196" t="s">
        <v>66</v>
      </c>
      <c r="F88" s="4" t="str">
        <f>UnitControlCenter!$B$11</f>
        <v>incidents / year</v>
      </c>
      <c r="G88" s="196" t="s">
        <v>3027</v>
      </c>
      <c r="H88" s="246"/>
      <c r="I88" s="196"/>
    </row>
    <row r="89" spans="1:19" x14ac:dyDescent="0.35">
      <c r="A89" s="197" t="s">
        <v>2398</v>
      </c>
      <c r="B89" s="197" t="s">
        <v>3014</v>
      </c>
      <c r="C89" s="255">
        <v>1</v>
      </c>
      <c r="D89" s="196" t="s">
        <v>65</v>
      </c>
      <c r="E89" s="196" t="s">
        <v>66</v>
      </c>
      <c r="F89" s="4" t="str">
        <f>UnitControlCenter!$B$11</f>
        <v>incidents / year</v>
      </c>
      <c r="G89" s="196" t="s">
        <v>3022</v>
      </c>
      <c r="H89" s="246"/>
      <c r="I89" s="196"/>
    </row>
    <row r="90" spans="1:19" x14ac:dyDescent="0.35">
      <c r="A90" s="197" t="s">
        <v>2398</v>
      </c>
      <c r="B90" s="197" t="s">
        <v>3015</v>
      </c>
      <c r="C90" s="255">
        <v>1</v>
      </c>
      <c r="D90" s="196" t="s">
        <v>65</v>
      </c>
      <c r="E90" s="196" t="s">
        <v>66</v>
      </c>
      <c r="F90" s="4" t="str">
        <f>UnitControlCenter!$B$11</f>
        <v>incidents / year</v>
      </c>
      <c r="G90" s="196" t="s">
        <v>3023</v>
      </c>
      <c r="H90" s="246"/>
      <c r="I90" s="196"/>
    </row>
    <row r="91" spans="1:19" x14ac:dyDescent="0.35">
      <c r="A91" s="197" t="s">
        <v>2398</v>
      </c>
      <c r="B91" s="197" t="s">
        <v>3016</v>
      </c>
      <c r="C91" s="255">
        <v>1</v>
      </c>
      <c r="D91" s="196" t="s">
        <v>65</v>
      </c>
      <c r="E91" s="196" t="s">
        <v>66</v>
      </c>
      <c r="F91" s="4" t="str">
        <f>UnitControlCenter!$B$11</f>
        <v>incidents / year</v>
      </c>
      <c r="G91" s="196" t="s">
        <v>3024</v>
      </c>
      <c r="H91" s="246"/>
      <c r="I91" s="196"/>
    </row>
    <row r="92" spans="1:19" ht="29.5" thickBot="1" x14ac:dyDescent="0.4">
      <c r="A92" s="239" t="s">
        <v>2398</v>
      </c>
      <c r="B92" s="239" t="s">
        <v>3017</v>
      </c>
      <c r="C92" s="254">
        <v>1</v>
      </c>
      <c r="D92" s="240" t="s">
        <v>65</v>
      </c>
      <c r="E92" s="240" t="s">
        <v>66</v>
      </c>
      <c r="F92" s="243" t="str">
        <f>UnitControlCenter!$B$11</f>
        <v>incidents / year</v>
      </c>
      <c r="G92" s="240" t="s">
        <v>3025</v>
      </c>
      <c r="H92" s="241"/>
      <c r="I92" s="240"/>
      <c r="J92" s="241"/>
      <c r="K92" s="241"/>
      <c r="L92" s="241"/>
      <c r="M92" s="241"/>
      <c r="N92" s="241"/>
      <c r="O92" s="241"/>
      <c r="P92" s="241"/>
      <c r="Q92" s="241"/>
      <c r="R92" s="241"/>
      <c r="S92" s="241"/>
    </row>
    <row r="93" spans="1:19" ht="130.5" x14ac:dyDescent="0.35">
      <c r="A93" s="197" t="s">
        <v>2537</v>
      </c>
      <c r="B93" s="197" t="s">
        <v>2400</v>
      </c>
      <c r="C93" s="247">
        <v>1</v>
      </c>
      <c r="D93" s="196" t="s">
        <v>67</v>
      </c>
      <c r="E93" s="196" t="s">
        <v>68</v>
      </c>
      <c r="F93" s="4" t="str">
        <f>UnitControlCenter!$B$15</f>
        <v>terawatt-hours (TWh) / year</v>
      </c>
      <c r="G93" s="196" t="s">
        <v>3516</v>
      </c>
      <c r="H93" s="69" t="s">
        <v>3514</v>
      </c>
      <c r="I93" s="196" t="s">
        <v>2575</v>
      </c>
    </row>
    <row r="94" spans="1:19" ht="145" x14ac:dyDescent="0.35">
      <c r="A94" s="197" t="s">
        <v>2537</v>
      </c>
      <c r="B94" s="197" t="s">
        <v>2401</v>
      </c>
      <c r="C94" s="247">
        <v>1</v>
      </c>
      <c r="D94" s="196" t="s">
        <v>67</v>
      </c>
      <c r="E94" s="196" t="s">
        <v>66</v>
      </c>
      <c r="F94" s="4" t="str">
        <f>UnitControlCenter!$B$15</f>
        <v>terawatt-hours (TWh) / year</v>
      </c>
      <c r="G94" s="196" t="s">
        <v>3515</v>
      </c>
      <c r="H94" s="69" t="s">
        <v>3514</v>
      </c>
      <c r="I94" s="196" t="s">
        <v>2576</v>
      </c>
    </row>
    <row r="95" spans="1:19" ht="130.5" x14ac:dyDescent="0.35">
      <c r="A95" s="197" t="s">
        <v>2537</v>
      </c>
      <c r="B95" s="197" t="s">
        <v>2402</v>
      </c>
      <c r="C95" s="247">
        <v>1</v>
      </c>
      <c r="D95" s="196" t="s">
        <v>67</v>
      </c>
      <c r="E95" s="196" t="s">
        <v>68</v>
      </c>
      <c r="F95" s="4" t="str">
        <f>UnitControlCenter!$B$16</f>
        <v>gigawatts (GW) / year</v>
      </c>
      <c r="G95" s="196" t="s">
        <v>3517</v>
      </c>
      <c r="H95" s="69" t="s">
        <v>3518</v>
      </c>
      <c r="I95" s="196" t="s">
        <v>2577</v>
      </c>
    </row>
    <row r="96" spans="1:19" ht="145" x14ac:dyDescent="0.35">
      <c r="A96" s="197" t="s">
        <v>2537</v>
      </c>
      <c r="B96" s="197" t="s">
        <v>2403</v>
      </c>
      <c r="C96" s="247">
        <v>1</v>
      </c>
      <c r="D96" s="196" t="s">
        <v>67</v>
      </c>
      <c r="E96" s="196" t="s">
        <v>66</v>
      </c>
      <c r="F96" s="4" t="str">
        <f>UnitControlCenter!$B$16</f>
        <v>gigawatts (GW) / year</v>
      </c>
      <c r="G96" s="196" t="s">
        <v>3520</v>
      </c>
      <c r="H96" s="69" t="s">
        <v>3519</v>
      </c>
      <c r="I96" s="196" t="s">
        <v>2578</v>
      </c>
    </row>
    <row r="97" spans="1:19" ht="44" thickBot="1" x14ac:dyDescent="0.4">
      <c r="A97" s="239" t="s">
        <v>2537</v>
      </c>
      <c r="B97" s="239" t="s">
        <v>2538</v>
      </c>
      <c r="C97" s="254">
        <v>1</v>
      </c>
      <c r="D97" s="240" t="s">
        <v>67</v>
      </c>
      <c r="E97" s="240" t="s">
        <v>68</v>
      </c>
      <c r="F97" s="243" t="str">
        <f>UnitControlCenter!$B$15</f>
        <v>terawatt-hours (TWh) / year</v>
      </c>
      <c r="G97" s="240" t="s">
        <v>2940</v>
      </c>
      <c r="H97" s="240" t="s">
        <v>2941</v>
      </c>
      <c r="I97" s="240" t="s">
        <v>2579</v>
      </c>
      <c r="J97" s="241"/>
      <c r="K97" s="241"/>
      <c r="L97" s="241"/>
      <c r="M97" s="241"/>
      <c r="N97" s="241"/>
      <c r="O97" s="241"/>
      <c r="P97" s="241"/>
      <c r="Q97" s="241"/>
      <c r="R97" s="241"/>
      <c r="S97" s="241"/>
    </row>
    <row r="98" spans="1:19" ht="116" x14ac:dyDescent="0.35">
      <c r="A98" s="197" t="s">
        <v>3281</v>
      </c>
      <c r="B98" s="197" t="s">
        <v>2404</v>
      </c>
      <c r="C98" s="247">
        <v>1</v>
      </c>
      <c r="D98" s="196" t="s">
        <v>67</v>
      </c>
      <c r="E98" s="196" t="s">
        <v>2421</v>
      </c>
      <c r="F98" s="4" t="str">
        <f>UnitControlCenter!$B$17</f>
        <v>2019 dollars / megawatt-hour (MWh)</v>
      </c>
      <c r="G98" s="196" t="s">
        <v>3521</v>
      </c>
      <c r="H98" s="69" t="s">
        <v>3522</v>
      </c>
      <c r="I98" s="196" t="s">
        <v>2580</v>
      </c>
    </row>
    <row r="99" spans="1:19" ht="29" x14ac:dyDescent="0.35">
      <c r="A99" s="197" t="s">
        <v>3281</v>
      </c>
      <c r="B99" s="197" t="s">
        <v>2405</v>
      </c>
      <c r="C99" s="247">
        <v>1</v>
      </c>
      <c r="D99" s="196" t="s">
        <v>67</v>
      </c>
      <c r="E99" s="196" t="s">
        <v>68</v>
      </c>
      <c r="F99" s="4" t="str">
        <f>UnitControlCenter!$B$15</f>
        <v>terawatt-hours (TWh) / year</v>
      </c>
      <c r="G99" s="196" t="s">
        <v>2873</v>
      </c>
      <c r="H99" s="69" t="s">
        <v>2874</v>
      </c>
      <c r="I99" s="196" t="s">
        <v>2875</v>
      </c>
    </row>
    <row r="100" spans="1:19" ht="72.5" x14ac:dyDescent="0.35">
      <c r="A100" s="197" t="s">
        <v>3281</v>
      </c>
      <c r="B100" s="197" t="s">
        <v>3282</v>
      </c>
      <c r="C100" s="297">
        <v>1</v>
      </c>
      <c r="D100" s="196" t="s">
        <v>67</v>
      </c>
      <c r="E100" s="196" t="s">
        <v>68</v>
      </c>
      <c r="F100" s="4" t="str">
        <f>UnitControlCenter!$B$3</f>
        <v>million metric tons / year</v>
      </c>
      <c r="G100" s="196" t="s">
        <v>3523</v>
      </c>
      <c r="H100" s="69" t="s">
        <v>3524</v>
      </c>
      <c r="I100" s="196" t="s">
        <v>3283</v>
      </c>
    </row>
    <row r="101" spans="1:19" ht="101.5" x14ac:dyDescent="0.35">
      <c r="A101" s="197" t="s">
        <v>3281</v>
      </c>
      <c r="B101" s="197" t="s">
        <v>2531</v>
      </c>
      <c r="C101" s="247">
        <v>1</v>
      </c>
      <c r="D101" s="196" t="s">
        <v>67</v>
      </c>
      <c r="E101" s="196" t="s">
        <v>68</v>
      </c>
      <c r="F101" s="4" t="str">
        <f>UnitControlCenter!$B$18</f>
        <v>cubic km / yr</v>
      </c>
      <c r="G101" s="196" t="s">
        <v>3527</v>
      </c>
      <c r="H101" s="69" t="s">
        <v>3525</v>
      </c>
      <c r="I101" s="196" t="s">
        <v>2581</v>
      </c>
    </row>
    <row r="102" spans="1:19" ht="102" thickBot="1" x14ac:dyDescent="0.4">
      <c r="A102" s="239" t="s">
        <v>3281</v>
      </c>
      <c r="B102" s="239" t="s">
        <v>2532</v>
      </c>
      <c r="C102" s="254">
        <v>1</v>
      </c>
      <c r="D102" s="240" t="s">
        <v>67</v>
      </c>
      <c r="E102" s="240" t="s">
        <v>68</v>
      </c>
      <c r="F102" s="243" t="str">
        <f>UnitControlCenter!$B$18</f>
        <v>cubic km / yr</v>
      </c>
      <c r="G102" s="240" t="s">
        <v>3528</v>
      </c>
      <c r="H102" s="241" t="s">
        <v>3526</v>
      </c>
      <c r="I102" s="240" t="s">
        <v>2582</v>
      </c>
    </row>
    <row r="103" spans="1:19" ht="72.5" x14ac:dyDescent="0.35">
      <c r="A103" s="197" t="s">
        <v>2842</v>
      </c>
      <c r="B103" s="197" t="s">
        <v>2843</v>
      </c>
      <c r="C103" s="247">
        <v>1</v>
      </c>
      <c r="D103" s="196" t="s">
        <v>67</v>
      </c>
      <c r="E103" s="196" t="s">
        <v>68</v>
      </c>
      <c r="F103" s="4" t="str">
        <f>UnitControlCenter!$B$21</f>
        <v>million vehicles / year</v>
      </c>
      <c r="G103" s="196" t="s">
        <v>2695</v>
      </c>
      <c r="H103" s="196" t="s">
        <v>2696</v>
      </c>
      <c r="I103" s="196" t="s">
        <v>2697</v>
      </c>
    </row>
    <row r="104" spans="1:19" ht="72.5" x14ac:dyDescent="0.35">
      <c r="A104" s="197" t="s">
        <v>2842</v>
      </c>
      <c r="B104" s="197" t="s">
        <v>2844</v>
      </c>
      <c r="C104" s="247">
        <v>1</v>
      </c>
      <c r="D104" s="196" t="s">
        <v>67</v>
      </c>
      <c r="E104" s="196" t="s">
        <v>68</v>
      </c>
      <c r="F104" s="4" t="str">
        <f>UnitControlCenter!$B$22</f>
        <v>thousand vehicles / year</v>
      </c>
      <c r="G104" s="196" t="s">
        <v>2698</v>
      </c>
      <c r="H104" s="196" t="s">
        <v>2699</v>
      </c>
      <c r="I104" s="196" t="s">
        <v>2700</v>
      </c>
    </row>
    <row r="105" spans="1:19" ht="72.5" x14ac:dyDescent="0.35">
      <c r="A105" s="197" t="s">
        <v>2842</v>
      </c>
      <c r="B105" s="197" t="s">
        <v>3284</v>
      </c>
      <c r="C105" s="247">
        <v>1</v>
      </c>
      <c r="D105" s="196" t="s">
        <v>67</v>
      </c>
      <c r="E105" s="196" t="s">
        <v>68</v>
      </c>
      <c r="F105" s="4" t="str">
        <f>UnitControlCenter!$B$22</f>
        <v>thousand vehicles / year</v>
      </c>
      <c r="G105" s="196" t="s">
        <v>2701</v>
      </c>
      <c r="H105" s="196" t="s">
        <v>2696</v>
      </c>
      <c r="I105" s="196" t="s">
        <v>2697</v>
      </c>
    </row>
    <row r="106" spans="1:19" ht="72.5" x14ac:dyDescent="0.35">
      <c r="A106" s="197" t="s">
        <v>2842</v>
      </c>
      <c r="B106" s="197" t="s">
        <v>3287</v>
      </c>
      <c r="C106" s="247">
        <v>1</v>
      </c>
      <c r="D106" s="196" t="s">
        <v>67</v>
      </c>
      <c r="E106" s="196" t="s">
        <v>68</v>
      </c>
      <c r="F106" s="4" t="str">
        <f>UnitControlCenter!$B$22</f>
        <v>thousand vehicles / year</v>
      </c>
      <c r="G106" s="196" t="s">
        <v>2702</v>
      </c>
      <c r="H106" s="196" t="s">
        <v>2699</v>
      </c>
      <c r="I106" s="196" t="s">
        <v>2700</v>
      </c>
    </row>
    <row r="107" spans="1:19" ht="29" x14ac:dyDescent="0.35">
      <c r="A107" s="197" t="s">
        <v>2842</v>
      </c>
      <c r="B107" s="197" t="s">
        <v>2845</v>
      </c>
      <c r="C107" s="247">
        <v>1</v>
      </c>
      <c r="D107" s="196" t="s">
        <v>67</v>
      </c>
      <c r="E107" s="196" t="s">
        <v>68</v>
      </c>
      <c r="F107" s="4" t="str">
        <f>UnitControlCenter!$B$22</f>
        <v>thousand vehicles / year</v>
      </c>
      <c r="G107" s="196" t="s">
        <v>2583</v>
      </c>
      <c r="H107" s="196" t="s">
        <v>2584</v>
      </c>
      <c r="I107" s="196" t="s">
        <v>2684</v>
      </c>
    </row>
    <row r="108" spans="1:19" ht="72.5" x14ac:dyDescent="0.35">
      <c r="A108" s="197" t="s">
        <v>2842</v>
      </c>
      <c r="B108" s="197" t="s">
        <v>2846</v>
      </c>
      <c r="C108" s="247">
        <v>1</v>
      </c>
      <c r="D108" s="196" t="s">
        <v>67</v>
      </c>
      <c r="E108" s="196" t="s">
        <v>68</v>
      </c>
      <c r="F108" s="4" t="str">
        <f>UnitControlCenter!$B$23</f>
        <v>million vehicles</v>
      </c>
      <c r="G108" s="196" t="s">
        <v>2703</v>
      </c>
      <c r="H108" s="196" t="s">
        <v>2696</v>
      </c>
      <c r="I108" s="196" t="s">
        <v>2697</v>
      </c>
    </row>
    <row r="109" spans="1:19" ht="72.5" x14ac:dyDescent="0.35">
      <c r="A109" s="197" t="s">
        <v>2842</v>
      </c>
      <c r="B109" s="197" t="s">
        <v>2847</v>
      </c>
      <c r="C109" s="247">
        <v>1</v>
      </c>
      <c r="D109" s="196" t="s">
        <v>67</v>
      </c>
      <c r="E109" s="196" t="s">
        <v>68</v>
      </c>
      <c r="F109" s="4" t="str">
        <f>UnitControlCenter!$B$24</f>
        <v>thousand vehicles</v>
      </c>
      <c r="G109" s="196" t="s">
        <v>2938</v>
      </c>
      <c r="H109" s="196" t="s">
        <v>2699</v>
      </c>
      <c r="I109" s="196" t="s">
        <v>2700</v>
      </c>
    </row>
    <row r="110" spans="1:19" ht="58" x14ac:dyDescent="0.35">
      <c r="A110" s="197" t="s">
        <v>2842</v>
      </c>
      <c r="B110" s="197" t="s">
        <v>3285</v>
      </c>
      <c r="C110" s="247">
        <v>1</v>
      </c>
      <c r="D110" s="196" t="s">
        <v>67</v>
      </c>
      <c r="E110" s="196" t="s">
        <v>68</v>
      </c>
      <c r="F110" s="4" t="str">
        <f>UnitControlCenter!$B$23</f>
        <v>million vehicles</v>
      </c>
      <c r="G110" s="196" t="s">
        <v>2704</v>
      </c>
      <c r="H110" s="196" t="s">
        <v>2696</v>
      </c>
      <c r="I110" s="196" t="s">
        <v>2697</v>
      </c>
    </row>
    <row r="111" spans="1:19" ht="58" x14ac:dyDescent="0.35">
      <c r="A111" s="197" t="s">
        <v>2842</v>
      </c>
      <c r="B111" s="197" t="s">
        <v>3288</v>
      </c>
      <c r="C111" s="247">
        <v>1</v>
      </c>
      <c r="D111" s="196" t="s">
        <v>67</v>
      </c>
      <c r="E111" s="196" t="s">
        <v>68</v>
      </c>
      <c r="F111" s="4" t="str">
        <f>UnitControlCenter!$B$23</f>
        <v>million vehicles</v>
      </c>
      <c r="G111" s="196" t="s">
        <v>2705</v>
      </c>
      <c r="H111" s="196" t="s">
        <v>2699</v>
      </c>
      <c r="I111" s="196" t="s">
        <v>2700</v>
      </c>
    </row>
    <row r="112" spans="1:19" ht="29.5" thickBot="1" x14ac:dyDescent="0.4">
      <c r="A112" s="239" t="s">
        <v>2842</v>
      </c>
      <c r="B112" s="239" t="s">
        <v>2848</v>
      </c>
      <c r="C112" s="254">
        <v>1</v>
      </c>
      <c r="D112" s="240" t="s">
        <v>67</v>
      </c>
      <c r="E112" s="240" t="s">
        <v>68</v>
      </c>
      <c r="F112" s="243" t="str">
        <f>UnitControlCenter!$B$23</f>
        <v>million vehicles</v>
      </c>
      <c r="G112" s="240" t="s">
        <v>2685</v>
      </c>
      <c r="H112" s="240" t="s">
        <v>2584</v>
      </c>
      <c r="I112" s="240" t="s">
        <v>2684</v>
      </c>
      <c r="J112" s="241"/>
      <c r="K112" s="241"/>
      <c r="L112" s="241"/>
      <c r="M112" s="241"/>
      <c r="N112" s="241"/>
      <c r="O112" s="241"/>
      <c r="P112" s="241"/>
      <c r="Q112" s="241"/>
      <c r="R112" s="241"/>
      <c r="S112" s="241"/>
    </row>
    <row r="113" spans="1:19" ht="130.5" x14ac:dyDescent="0.35">
      <c r="A113" s="197" t="s">
        <v>2968</v>
      </c>
      <c r="B113" s="197" t="s">
        <v>2407</v>
      </c>
      <c r="C113" s="247">
        <v>1</v>
      </c>
      <c r="D113" s="196" t="s">
        <v>67</v>
      </c>
      <c r="E113" s="196" t="s">
        <v>68</v>
      </c>
      <c r="F113" s="4" t="str">
        <f>UnitControlCenter!$B$3</f>
        <v>million metric tons / year</v>
      </c>
      <c r="G113" s="196" t="s">
        <v>2686</v>
      </c>
      <c r="H113" s="196" t="s">
        <v>3293</v>
      </c>
      <c r="I113" s="196" t="s">
        <v>2687</v>
      </c>
    </row>
    <row r="114" spans="1:19" ht="87" x14ac:dyDescent="0.35">
      <c r="A114" s="197" t="s">
        <v>2968</v>
      </c>
      <c r="B114" s="197" t="s">
        <v>2408</v>
      </c>
      <c r="C114" s="247">
        <v>1</v>
      </c>
      <c r="D114" s="196" t="s">
        <v>67</v>
      </c>
      <c r="E114" s="196" t="s">
        <v>68</v>
      </c>
      <c r="F114" s="4" t="str">
        <f>UnitControlCenter!$B$25</f>
        <v>petajoules / year</v>
      </c>
      <c r="G114" s="196" t="s">
        <v>2872</v>
      </c>
      <c r="H114" s="196" t="s">
        <v>2706</v>
      </c>
      <c r="I114" s="196" t="s">
        <v>2707</v>
      </c>
    </row>
    <row r="115" spans="1:19" ht="116" x14ac:dyDescent="0.35">
      <c r="A115" s="197" t="s">
        <v>2968</v>
      </c>
      <c r="B115" s="197" t="s">
        <v>2459</v>
      </c>
      <c r="C115" s="255">
        <v>1</v>
      </c>
      <c r="D115" s="196" t="s">
        <v>67</v>
      </c>
      <c r="E115" s="196" t="s">
        <v>68</v>
      </c>
      <c r="F115" s="7" t="str">
        <f>UnitControlCenter!$B$25</f>
        <v>petajoules / year</v>
      </c>
      <c r="G115" s="196" t="s">
        <v>2688</v>
      </c>
      <c r="H115" s="196" t="s">
        <v>3293</v>
      </c>
      <c r="I115" s="196" t="s">
        <v>2687</v>
      </c>
    </row>
    <row r="116" spans="1:19" ht="43.5" x14ac:dyDescent="0.35">
      <c r="A116" s="197" t="s">
        <v>2968</v>
      </c>
      <c r="B116" s="197" t="s">
        <v>2969</v>
      </c>
      <c r="C116" s="255">
        <v>1</v>
      </c>
      <c r="D116" s="196" t="s">
        <v>67</v>
      </c>
      <c r="E116" s="196" t="s">
        <v>68</v>
      </c>
      <c r="F116" s="7" t="str">
        <f>UnitControlCenter!$B$19</f>
        <v>trillion passenger-km / year</v>
      </c>
      <c r="G116" s="196" t="s">
        <v>2422</v>
      </c>
      <c r="H116" s="246" t="s">
        <v>2645</v>
      </c>
      <c r="I116" s="196" t="s">
        <v>2646</v>
      </c>
    </row>
    <row r="117" spans="1:19" ht="44" thickBot="1" x14ac:dyDescent="0.4">
      <c r="A117" s="239" t="s">
        <v>2968</v>
      </c>
      <c r="B117" s="239" t="s">
        <v>2970</v>
      </c>
      <c r="C117" s="254">
        <v>1</v>
      </c>
      <c r="D117" s="240" t="s">
        <v>67</v>
      </c>
      <c r="E117" s="240" t="s">
        <v>68</v>
      </c>
      <c r="F117" s="243" t="str">
        <f>UnitControlCenter!$B$20</f>
        <v>trillion freight ton-km / year</v>
      </c>
      <c r="G117" s="240" t="s">
        <v>2682</v>
      </c>
      <c r="H117" s="241" t="s">
        <v>3294</v>
      </c>
      <c r="I117" s="240" t="s">
        <v>2683</v>
      </c>
      <c r="J117" s="241"/>
      <c r="K117" s="241"/>
      <c r="L117" s="241"/>
      <c r="M117" s="241"/>
      <c r="N117" s="241"/>
      <c r="O117" s="241"/>
      <c r="P117" s="241"/>
      <c r="Q117" s="241"/>
      <c r="R117" s="241"/>
      <c r="S117" s="241"/>
    </row>
    <row r="118" spans="1:19" ht="275.5" x14ac:dyDescent="0.35">
      <c r="A118" s="199" t="s">
        <v>2409</v>
      </c>
      <c r="B118" s="197" t="s">
        <v>2833</v>
      </c>
      <c r="C118" s="247">
        <v>1</v>
      </c>
      <c r="D118" s="196" t="s">
        <v>67</v>
      </c>
      <c r="E118" s="196" t="s">
        <v>68</v>
      </c>
      <c r="F118" s="4" t="str">
        <f>UnitControlCenter!$B$25</f>
        <v>petajoules / year</v>
      </c>
      <c r="G118" s="196" t="s">
        <v>3216</v>
      </c>
      <c r="H118" s="69" t="s">
        <v>3214</v>
      </c>
      <c r="I118" s="294" t="s">
        <v>3215</v>
      </c>
    </row>
    <row r="119" spans="1:19" ht="101.5" x14ac:dyDescent="0.35">
      <c r="A119" s="63" t="s">
        <v>2409</v>
      </c>
      <c r="B119" s="197" t="s">
        <v>2834</v>
      </c>
      <c r="C119" s="255">
        <v>1</v>
      </c>
      <c r="D119" s="196" t="s">
        <v>67</v>
      </c>
      <c r="E119" s="196" t="s">
        <v>68</v>
      </c>
      <c r="F119" s="7" t="str">
        <f>UnitControlCenter!$B$25</f>
        <v>petajoules / year</v>
      </c>
      <c r="G119" s="196" t="s">
        <v>2835</v>
      </c>
      <c r="H119" s="246" t="s">
        <v>2829</v>
      </c>
      <c r="I119" s="196" t="s">
        <v>2830</v>
      </c>
      <c r="J119" s="246"/>
      <c r="K119" s="246"/>
      <c r="L119" s="246"/>
      <c r="M119" s="246"/>
      <c r="N119" s="246"/>
      <c r="O119" s="246"/>
      <c r="P119" s="246"/>
      <c r="Q119" s="246"/>
      <c r="R119" s="246"/>
      <c r="S119" s="246"/>
    </row>
    <row r="120" spans="1:19" ht="217.5" x14ac:dyDescent="0.35">
      <c r="A120" s="199" t="s">
        <v>2409</v>
      </c>
      <c r="B120" s="197" t="s">
        <v>2831</v>
      </c>
      <c r="C120" s="247">
        <v>1</v>
      </c>
      <c r="D120" s="196" t="s">
        <v>67</v>
      </c>
      <c r="E120" s="196" t="s">
        <v>68</v>
      </c>
      <c r="F120" s="4" t="str">
        <f>UnitControlCenter!$B$25</f>
        <v>petajoules / year</v>
      </c>
      <c r="G120" s="196" t="s">
        <v>3213</v>
      </c>
      <c r="H120" s="69" t="s">
        <v>3214</v>
      </c>
      <c r="I120" s="294" t="s">
        <v>3215</v>
      </c>
    </row>
    <row r="121" spans="1:19" ht="73" thickBot="1" x14ac:dyDescent="0.4">
      <c r="A121" s="242" t="s">
        <v>2409</v>
      </c>
      <c r="B121" s="239" t="s">
        <v>2832</v>
      </c>
      <c r="C121" s="254">
        <v>1</v>
      </c>
      <c r="D121" s="240" t="s">
        <v>67</v>
      </c>
      <c r="E121" s="240" t="s">
        <v>68</v>
      </c>
      <c r="F121" s="243" t="str">
        <f>UnitControlCenter!$B$25</f>
        <v>petajoules / year</v>
      </c>
      <c r="G121" s="240" t="s">
        <v>2828</v>
      </c>
      <c r="H121" s="241" t="s">
        <v>2829</v>
      </c>
      <c r="I121" s="240" t="s">
        <v>2830</v>
      </c>
      <c r="J121" s="241"/>
      <c r="K121" s="241"/>
      <c r="L121" s="241"/>
      <c r="M121" s="241"/>
      <c r="N121" s="241"/>
      <c r="O121" s="241"/>
      <c r="P121" s="241"/>
      <c r="Q121" s="241"/>
      <c r="R121" s="241"/>
      <c r="S121" s="241"/>
    </row>
    <row r="122" spans="1:19" ht="261" x14ac:dyDescent="0.35">
      <c r="A122" s="199" t="s">
        <v>2922</v>
      </c>
      <c r="B122" s="197" t="s">
        <v>2455</v>
      </c>
      <c r="C122" s="247">
        <v>1</v>
      </c>
      <c r="D122" s="196" t="s">
        <v>67</v>
      </c>
      <c r="E122" s="196" t="s">
        <v>68</v>
      </c>
      <c r="F122" s="4" t="str">
        <f>UnitControlCenter!$B$3</f>
        <v>million metric tons / year</v>
      </c>
      <c r="G122" s="196" t="s">
        <v>3217</v>
      </c>
      <c r="H122" s="69" t="s">
        <v>3214</v>
      </c>
      <c r="I122" s="294" t="s">
        <v>3215</v>
      </c>
    </row>
    <row r="123" spans="1:19" ht="43.5" x14ac:dyDescent="0.35">
      <c r="A123" s="199" t="s">
        <v>2922</v>
      </c>
      <c r="B123" s="197" t="s">
        <v>2456</v>
      </c>
      <c r="C123" s="247">
        <v>1</v>
      </c>
      <c r="D123" s="196" t="s">
        <v>67</v>
      </c>
      <c r="E123" s="196" t="s">
        <v>68</v>
      </c>
      <c r="F123" s="4" t="str">
        <f>UnitControlCenter!$B$3</f>
        <v>million metric tons / year</v>
      </c>
      <c r="G123" s="196" t="s">
        <v>2693</v>
      </c>
      <c r="H123" s="69" t="s">
        <v>2691</v>
      </c>
      <c r="I123" s="196" t="s">
        <v>2692</v>
      </c>
    </row>
    <row r="124" spans="1:19" ht="246.5" x14ac:dyDescent="0.35">
      <c r="A124" s="199" t="s">
        <v>2922</v>
      </c>
      <c r="B124" s="197" t="s">
        <v>2457</v>
      </c>
      <c r="C124" s="247">
        <v>1</v>
      </c>
      <c r="D124" s="196" t="s">
        <v>67</v>
      </c>
      <c r="E124" s="196" t="s">
        <v>68</v>
      </c>
      <c r="F124" s="4" t="str">
        <f>UnitControlCenter!$B$3</f>
        <v>million metric tons / year</v>
      </c>
      <c r="G124" s="196" t="s">
        <v>3280</v>
      </c>
      <c r="H124" s="69" t="s">
        <v>3214</v>
      </c>
      <c r="I124" s="294" t="s">
        <v>3215</v>
      </c>
    </row>
    <row r="125" spans="1:19" ht="29" x14ac:dyDescent="0.35">
      <c r="A125" s="199" t="s">
        <v>2922</v>
      </c>
      <c r="B125" s="197" t="s">
        <v>2458</v>
      </c>
      <c r="C125" s="255">
        <v>1</v>
      </c>
      <c r="D125" s="196" t="s">
        <v>67</v>
      </c>
      <c r="E125" s="196" t="s">
        <v>68</v>
      </c>
      <c r="F125" s="7" t="str">
        <f>UnitControlCenter!$B$3</f>
        <v>million metric tons / year</v>
      </c>
      <c r="G125" s="196" t="s">
        <v>2694</v>
      </c>
      <c r="H125" s="246" t="s">
        <v>2691</v>
      </c>
      <c r="I125" s="196" t="s">
        <v>2692</v>
      </c>
    </row>
    <row r="126" spans="1:19" s="246" customFormat="1" ht="304.5" x14ac:dyDescent="0.35">
      <c r="A126" s="199" t="s">
        <v>2922</v>
      </c>
      <c r="B126" s="197" t="s">
        <v>2920</v>
      </c>
      <c r="C126" s="255">
        <v>1</v>
      </c>
      <c r="D126" s="196" t="s">
        <v>67</v>
      </c>
      <c r="E126" s="196" t="s">
        <v>68</v>
      </c>
      <c r="F126" s="7" t="str">
        <f>UnitControlCenter!$B$3</f>
        <v>million metric tons / year</v>
      </c>
      <c r="G126" s="196" t="s">
        <v>3218</v>
      </c>
      <c r="H126" s="69" t="s">
        <v>3214</v>
      </c>
      <c r="I126" s="294" t="s">
        <v>3215</v>
      </c>
    </row>
    <row r="127" spans="1:19" ht="44" thickBot="1" x14ac:dyDescent="0.4">
      <c r="A127" s="242" t="s">
        <v>2922</v>
      </c>
      <c r="B127" s="239" t="s">
        <v>2921</v>
      </c>
      <c r="C127" s="254">
        <v>1</v>
      </c>
      <c r="D127" s="240" t="s">
        <v>67</v>
      </c>
      <c r="E127" s="240" t="s">
        <v>68</v>
      </c>
      <c r="F127" s="243" t="str">
        <f>UnitControlCenter!$B$3</f>
        <v>million metric tons / year</v>
      </c>
      <c r="G127" s="240" t="s">
        <v>2965</v>
      </c>
      <c r="H127" s="241" t="s">
        <v>2923</v>
      </c>
      <c r="I127" s="240" t="s">
        <v>2924</v>
      </c>
      <c r="J127" s="241"/>
      <c r="K127" s="241"/>
      <c r="L127" s="241"/>
      <c r="M127" s="241"/>
      <c r="N127" s="241"/>
      <c r="O127" s="241"/>
      <c r="P127" s="241"/>
      <c r="Q127" s="241"/>
      <c r="R127" s="241"/>
      <c r="S127" s="241"/>
    </row>
    <row r="128" spans="1:19" ht="43.5" x14ac:dyDescent="0.35">
      <c r="A128" s="199" t="s">
        <v>2410</v>
      </c>
      <c r="B128" s="197" t="s">
        <v>2411</v>
      </c>
      <c r="C128" s="255">
        <v>1</v>
      </c>
      <c r="D128" s="196" t="s">
        <v>67</v>
      </c>
      <c r="E128" s="196" t="s">
        <v>68</v>
      </c>
      <c r="F128" s="4" t="str">
        <f>UnitControlCenter!$B$25</f>
        <v>petajoules / year</v>
      </c>
      <c r="G128" s="196" t="s">
        <v>2425</v>
      </c>
      <c r="H128" s="69" t="s">
        <v>2426</v>
      </c>
      <c r="I128" s="196" t="s">
        <v>2675</v>
      </c>
    </row>
    <row r="129" spans="1:19" ht="29" x14ac:dyDescent="0.35">
      <c r="A129" s="199" t="s">
        <v>2410</v>
      </c>
      <c r="B129" s="197" t="s">
        <v>2412</v>
      </c>
      <c r="C129" s="255">
        <v>1</v>
      </c>
      <c r="D129" s="196" t="s">
        <v>67</v>
      </c>
      <c r="E129" s="196" t="s">
        <v>68</v>
      </c>
      <c r="F129" s="4" t="str">
        <f>UnitControlCenter!$B$25</f>
        <v>petajoules / year</v>
      </c>
      <c r="G129" s="196" t="s">
        <v>2441</v>
      </c>
      <c r="H129" s="69" t="s">
        <v>2427</v>
      </c>
      <c r="I129" s="196" t="s">
        <v>2428</v>
      </c>
    </row>
    <row r="130" spans="1:19" ht="73" thickBot="1" x14ac:dyDescent="0.4">
      <c r="A130" s="242" t="s">
        <v>2410</v>
      </c>
      <c r="B130" s="239" t="s">
        <v>2413</v>
      </c>
      <c r="C130" s="254">
        <v>1</v>
      </c>
      <c r="D130" s="240" t="s">
        <v>67</v>
      </c>
      <c r="E130" s="240" t="s">
        <v>68</v>
      </c>
      <c r="F130" s="243" t="str">
        <f>UnitControlCenter!$B$25</f>
        <v>petajoules / year</v>
      </c>
      <c r="G130" s="240" t="s">
        <v>2716</v>
      </c>
      <c r="H130" s="241" t="s">
        <v>2718</v>
      </c>
      <c r="I130" s="240" t="s">
        <v>2717</v>
      </c>
      <c r="J130" s="241"/>
      <c r="K130" s="241"/>
      <c r="L130" s="241"/>
      <c r="M130" s="241"/>
      <c r="N130" s="241"/>
      <c r="O130" s="241"/>
      <c r="P130" s="241"/>
      <c r="Q130" s="241"/>
      <c r="R130" s="241"/>
      <c r="S130" s="241"/>
    </row>
    <row r="131" spans="1:19" ht="101.5" x14ac:dyDescent="0.35">
      <c r="A131" s="197" t="s">
        <v>2479</v>
      </c>
      <c r="B131" s="197" t="s">
        <v>2480</v>
      </c>
      <c r="C131" s="255">
        <v>1</v>
      </c>
      <c r="D131" s="196" t="s">
        <v>67</v>
      </c>
      <c r="E131" s="196" t="s">
        <v>68</v>
      </c>
      <c r="F131" s="4" t="str">
        <f>UnitControlCenter!$B$25</f>
        <v>petajoules / year</v>
      </c>
      <c r="G131" s="196" t="s">
        <v>3529</v>
      </c>
      <c r="H131" s="196" t="s">
        <v>3530</v>
      </c>
      <c r="I131" s="196" t="s">
        <v>2735</v>
      </c>
    </row>
    <row r="132" spans="1:19" ht="58" x14ac:dyDescent="0.35">
      <c r="A132" s="197" t="s">
        <v>2479</v>
      </c>
      <c r="B132" s="197" t="s">
        <v>2481</v>
      </c>
      <c r="C132" s="255">
        <v>1</v>
      </c>
      <c r="D132" s="196" t="s">
        <v>67</v>
      </c>
      <c r="E132" s="196" t="s">
        <v>68</v>
      </c>
      <c r="F132" s="4" t="str">
        <f>UnitControlCenter!$B$25</f>
        <v>petajoules / year</v>
      </c>
      <c r="G132" s="196" t="s">
        <v>2868</v>
      </c>
      <c r="H132" s="196" t="s">
        <v>2869</v>
      </c>
      <c r="I132" s="196" t="s">
        <v>2870</v>
      </c>
    </row>
    <row r="133" spans="1:19" x14ac:dyDescent="0.35">
      <c r="A133" s="197" t="s">
        <v>2479</v>
      </c>
      <c r="B133" s="197" t="s">
        <v>2984</v>
      </c>
      <c r="C133" s="255">
        <v>0</v>
      </c>
      <c r="D133" s="196" t="s">
        <v>65</v>
      </c>
      <c r="E133" s="196" t="s">
        <v>66</v>
      </c>
      <c r="F133" s="1" t="str">
        <f>UnitControlCenter!$B$26</f>
        <v>megajoules / 2019 dollar</v>
      </c>
      <c r="G133" s="196" t="s">
        <v>2933</v>
      </c>
      <c r="H133" s="196"/>
      <c r="I133" s="196"/>
    </row>
    <row r="134" spans="1:19" x14ac:dyDescent="0.35">
      <c r="A134" s="197" t="s">
        <v>2479</v>
      </c>
      <c r="B134" s="197" t="s">
        <v>2482</v>
      </c>
      <c r="C134" s="255">
        <v>1</v>
      </c>
      <c r="D134" s="196" t="s">
        <v>65</v>
      </c>
      <c r="E134" s="196" t="s">
        <v>66</v>
      </c>
      <c r="F134" s="4" t="str">
        <f>UnitControlCenter!$B$15</f>
        <v>terawatt-hours (TWh) / year</v>
      </c>
      <c r="G134" s="196" t="s">
        <v>2367</v>
      </c>
      <c r="I134" s="196"/>
    </row>
    <row r="135" spans="1:19" x14ac:dyDescent="0.35">
      <c r="A135" s="197" t="s">
        <v>2479</v>
      </c>
      <c r="B135" s="197" t="s">
        <v>2483</v>
      </c>
      <c r="C135" s="255">
        <v>1</v>
      </c>
      <c r="D135" s="196" t="s">
        <v>65</v>
      </c>
      <c r="E135" s="196" t="s">
        <v>66</v>
      </c>
      <c r="F135" s="4" t="str">
        <f>UnitControlCenter!$B$27</f>
        <v>millions of metric tons / year</v>
      </c>
      <c r="G135" s="196" t="s">
        <v>2366</v>
      </c>
      <c r="I135" s="196"/>
    </row>
    <row r="136" spans="1:19" x14ac:dyDescent="0.35">
      <c r="A136" s="197" t="s">
        <v>2479</v>
      </c>
      <c r="B136" s="197" t="s">
        <v>2484</v>
      </c>
      <c r="C136" s="255">
        <v>0</v>
      </c>
      <c r="D136" s="196" t="s">
        <v>65</v>
      </c>
      <c r="E136" s="196" t="s">
        <v>66</v>
      </c>
      <c r="F136" s="4" t="str">
        <f>UnitControlCenter!$B$27</f>
        <v>millions of metric tons / year</v>
      </c>
      <c r="G136" s="196" t="s">
        <v>2365</v>
      </c>
      <c r="I136" s="196"/>
    </row>
    <row r="137" spans="1:19" x14ac:dyDescent="0.35">
      <c r="A137" s="197" t="s">
        <v>2479</v>
      </c>
      <c r="B137" s="197" t="s">
        <v>2485</v>
      </c>
      <c r="C137" s="255">
        <v>1</v>
      </c>
      <c r="D137" s="196" t="s">
        <v>65</v>
      </c>
      <c r="E137" s="196" t="s">
        <v>66</v>
      </c>
      <c r="F137" s="4" t="str">
        <f>UnitControlCenter!$B$28</f>
        <v>billion cubic meters / year</v>
      </c>
      <c r="G137" s="196" t="s">
        <v>2364</v>
      </c>
      <c r="I137" s="196"/>
    </row>
    <row r="138" spans="1:19" x14ac:dyDescent="0.35">
      <c r="A138" s="197" t="s">
        <v>2479</v>
      </c>
      <c r="B138" s="197" t="s">
        <v>2486</v>
      </c>
      <c r="C138" s="255">
        <v>1</v>
      </c>
      <c r="D138" s="196" t="s">
        <v>65</v>
      </c>
      <c r="E138" s="196" t="s">
        <v>66</v>
      </c>
      <c r="F138" s="4" t="str">
        <f>UnitControlCenter!$B$29</f>
        <v>millions of metric tons / year</v>
      </c>
      <c r="G138" s="196" t="s">
        <v>2363</v>
      </c>
      <c r="I138" s="196"/>
    </row>
    <row r="139" spans="1:19" x14ac:dyDescent="0.35">
      <c r="A139" s="197" t="s">
        <v>2479</v>
      </c>
      <c r="B139" s="197" t="s">
        <v>2487</v>
      </c>
      <c r="C139" s="255">
        <v>1</v>
      </c>
      <c r="D139" s="196" t="s">
        <v>65</v>
      </c>
      <c r="E139" s="196" t="s">
        <v>66</v>
      </c>
      <c r="F139" s="4" t="str">
        <f>UnitControlCenter!$B$29</f>
        <v>millions of metric tons / year</v>
      </c>
      <c r="G139" s="196" t="s">
        <v>2429</v>
      </c>
      <c r="I139" s="196"/>
    </row>
    <row r="140" spans="1:19" x14ac:dyDescent="0.35">
      <c r="A140" s="197" t="s">
        <v>2479</v>
      </c>
      <c r="B140" s="197" t="s">
        <v>2488</v>
      </c>
      <c r="C140" s="255">
        <v>1</v>
      </c>
      <c r="D140" s="196" t="s">
        <v>65</v>
      </c>
      <c r="E140" s="196" t="s">
        <v>66</v>
      </c>
      <c r="F140" s="4" t="str">
        <f>UnitControlCenter!$B$27</f>
        <v>millions of metric tons / year</v>
      </c>
      <c r="G140" s="196" t="s">
        <v>2430</v>
      </c>
      <c r="I140" s="196"/>
    </row>
    <row r="141" spans="1:19" ht="29" x14ac:dyDescent="0.35">
      <c r="A141" s="197" t="s">
        <v>2479</v>
      </c>
      <c r="B141" s="197" t="s">
        <v>2719</v>
      </c>
      <c r="C141" s="255">
        <v>1</v>
      </c>
      <c r="D141" s="196" t="s">
        <v>65</v>
      </c>
      <c r="E141" s="196" t="s">
        <v>66</v>
      </c>
      <c r="F141" s="4" t="str">
        <f>UnitControlCenter!$B$30</f>
        <v>thousand metric tons / year</v>
      </c>
      <c r="G141" s="196" t="s">
        <v>2722</v>
      </c>
      <c r="I141" s="196"/>
    </row>
    <row r="142" spans="1:19" ht="29" x14ac:dyDescent="0.35">
      <c r="A142" s="197" t="s">
        <v>2479</v>
      </c>
      <c r="B142" s="197" t="s">
        <v>2720</v>
      </c>
      <c r="C142" s="255">
        <v>1</v>
      </c>
      <c r="D142" s="196" t="s">
        <v>65</v>
      </c>
      <c r="E142" s="196" t="s">
        <v>66</v>
      </c>
      <c r="F142" s="4" t="str">
        <f>UnitControlCenter!$B$27</f>
        <v>millions of metric tons / year</v>
      </c>
      <c r="G142" s="196" t="s">
        <v>2723</v>
      </c>
      <c r="I142" s="196"/>
    </row>
    <row r="143" spans="1:19" ht="15" thickBot="1" x14ac:dyDescent="0.4">
      <c r="A143" s="239" t="s">
        <v>2479</v>
      </c>
      <c r="B143" s="239" t="s">
        <v>2721</v>
      </c>
      <c r="C143" s="254">
        <v>1</v>
      </c>
      <c r="D143" s="240" t="s">
        <v>65</v>
      </c>
      <c r="E143" s="240" t="s">
        <v>66</v>
      </c>
      <c r="F143" s="243" t="str">
        <f>UnitControlCenter!$B$5</f>
        <v>thousand metric tons / year</v>
      </c>
      <c r="G143" s="240" t="s">
        <v>2724</v>
      </c>
      <c r="H143" s="241"/>
      <c r="I143" s="240"/>
      <c r="J143" s="241"/>
      <c r="K143" s="241"/>
      <c r="L143" s="241"/>
      <c r="M143" s="241"/>
      <c r="N143" s="241"/>
      <c r="O143" s="241"/>
      <c r="P143" s="241"/>
      <c r="Q143" s="241"/>
      <c r="R143" s="241"/>
      <c r="S143" s="241"/>
    </row>
    <row r="144" spans="1:19" ht="58" x14ac:dyDescent="0.35">
      <c r="A144" s="197" t="s">
        <v>2854</v>
      </c>
      <c r="B144" s="197" t="s">
        <v>2730</v>
      </c>
      <c r="C144" s="255">
        <v>1</v>
      </c>
      <c r="D144" s="196" t="s">
        <v>67</v>
      </c>
      <c r="E144" s="196" t="s">
        <v>68</v>
      </c>
      <c r="F144" s="4" t="str">
        <f>UnitControlCenter!$B$31</f>
        <v>petajoules / year</v>
      </c>
      <c r="G144" s="196" t="s">
        <v>2736</v>
      </c>
      <c r="H144" s="69" t="s">
        <v>2737</v>
      </c>
      <c r="I144" s="196" t="s">
        <v>2738</v>
      </c>
    </row>
    <row r="145" spans="1:19" ht="58" x14ac:dyDescent="0.35">
      <c r="A145" s="197" t="s">
        <v>2854</v>
      </c>
      <c r="B145" s="197" t="s">
        <v>2489</v>
      </c>
      <c r="C145" s="255">
        <v>1</v>
      </c>
      <c r="D145" s="196" t="s">
        <v>67</v>
      </c>
      <c r="E145" s="196" t="s">
        <v>66</v>
      </c>
      <c r="F145" s="4" t="str">
        <f>UnitControlCenter!$B$31</f>
        <v>petajoules / year</v>
      </c>
      <c r="G145" s="196" t="s">
        <v>2739</v>
      </c>
      <c r="H145" s="69" t="s">
        <v>2737</v>
      </c>
      <c r="I145" s="196" t="s">
        <v>2738</v>
      </c>
    </row>
    <row r="146" spans="1:19" ht="58" x14ac:dyDescent="0.35">
      <c r="A146" s="197" t="s">
        <v>2854</v>
      </c>
      <c r="B146" s="197" t="s">
        <v>2731</v>
      </c>
      <c r="C146" s="255">
        <v>1</v>
      </c>
      <c r="D146" s="196" t="s">
        <v>67</v>
      </c>
      <c r="E146" s="196" t="s">
        <v>68</v>
      </c>
      <c r="F146" s="4" t="str">
        <f>UnitControlCenter!$B$8</f>
        <v>billion 2019 dollars / year</v>
      </c>
      <c r="G146" s="196" t="s">
        <v>2740</v>
      </c>
      <c r="H146" s="69" t="s">
        <v>2737</v>
      </c>
      <c r="I146" s="196" t="s">
        <v>2738</v>
      </c>
    </row>
    <row r="147" spans="1:19" ht="72.5" x14ac:dyDescent="0.35">
      <c r="A147" s="197" t="s">
        <v>2854</v>
      </c>
      <c r="B147" s="197" t="s">
        <v>2728</v>
      </c>
      <c r="C147" s="255">
        <v>1</v>
      </c>
      <c r="D147" s="196" t="s">
        <v>67</v>
      </c>
      <c r="E147" s="196" t="s">
        <v>66</v>
      </c>
      <c r="F147" s="4" t="str">
        <f>UnitControlCenter!$B$8</f>
        <v>billion 2019 dollars / year</v>
      </c>
      <c r="G147" s="196" t="s">
        <v>2741</v>
      </c>
      <c r="H147" s="69" t="s">
        <v>2737</v>
      </c>
      <c r="I147" s="196" t="s">
        <v>2738</v>
      </c>
    </row>
    <row r="148" spans="1:19" ht="43.5" x14ac:dyDescent="0.35">
      <c r="A148" s="197" t="s">
        <v>2854</v>
      </c>
      <c r="B148" s="197" t="s">
        <v>3005</v>
      </c>
      <c r="C148" s="255">
        <v>1</v>
      </c>
      <c r="D148" s="196" t="s">
        <v>67</v>
      </c>
      <c r="E148" s="196" t="s">
        <v>68</v>
      </c>
      <c r="F148" s="4" t="str">
        <f>UnitControlCenter!B3</f>
        <v>million metric tons / year</v>
      </c>
      <c r="G148" s="196" t="s">
        <v>3009</v>
      </c>
      <c r="H148" s="69" t="s">
        <v>3007</v>
      </c>
      <c r="I148" s="196" t="s">
        <v>3008</v>
      </c>
    </row>
    <row r="149" spans="1:19" ht="58" x14ac:dyDescent="0.35">
      <c r="A149" s="197" t="s">
        <v>2854</v>
      </c>
      <c r="B149" s="197" t="s">
        <v>3006</v>
      </c>
      <c r="C149" s="255">
        <v>1</v>
      </c>
      <c r="D149" s="196" t="s">
        <v>67</v>
      </c>
      <c r="E149" s="196" t="s">
        <v>66</v>
      </c>
      <c r="F149" s="4" t="str">
        <f>UnitControlCenter!B3</f>
        <v>million metric tons / year</v>
      </c>
      <c r="G149" s="196" t="s">
        <v>3010</v>
      </c>
      <c r="H149" s="69" t="s">
        <v>3007</v>
      </c>
      <c r="I149" s="196" t="s">
        <v>3008</v>
      </c>
    </row>
    <row r="150" spans="1:19" ht="58" x14ac:dyDescent="0.35">
      <c r="A150" s="197" t="s">
        <v>2854</v>
      </c>
      <c r="B150" s="197" t="s">
        <v>2732</v>
      </c>
      <c r="C150" s="255">
        <v>1</v>
      </c>
      <c r="D150" s="196" t="s">
        <v>67</v>
      </c>
      <c r="E150" s="196" t="s">
        <v>68</v>
      </c>
      <c r="F150" s="4" t="str">
        <f>UnitControlCenter!$B$31</f>
        <v>petajoules / year</v>
      </c>
      <c r="G150" s="196" t="s">
        <v>2823</v>
      </c>
      <c r="H150" s="69" t="s">
        <v>2818</v>
      </c>
      <c r="I150" s="196" t="s">
        <v>2819</v>
      </c>
    </row>
    <row r="151" spans="1:19" ht="72.5" x14ac:dyDescent="0.35">
      <c r="A151" s="197" t="s">
        <v>2854</v>
      </c>
      <c r="B151" s="197" t="s">
        <v>2490</v>
      </c>
      <c r="C151" s="255">
        <v>1</v>
      </c>
      <c r="D151" s="196" t="s">
        <v>67</v>
      </c>
      <c r="E151" s="196" t="s">
        <v>66</v>
      </c>
      <c r="F151" s="4" t="str">
        <f>UnitControlCenter!$B$31</f>
        <v>petajoules / year</v>
      </c>
      <c r="G151" s="196" t="s">
        <v>2824</v>
      </c>
      <c r="H151" s="69" t="s">
        <v>2818</v>
      </c>
      <c r="I151" s="196" t="s">
        <v>2820</v>
      </c>
    </row>
    <row r="152" spans="1:19" ht="72.5" x14ac:dyDescent="0.35">
      <c r="A152" s="197" t="s">
        <v>2854</v>
      </c>
      <c r="B152" s="197" t="s">
        <v>2733</v>
      </c>
      <c r="C152" s="255">
        <v>1</v>
      </c>
      <c r="D152" s="196" t="s">
        <v>67</v>
      </c>
      <c r="E152" s="196" t="s">
        <v>68</v>
      </c>
      <c r="F152" s="4" t="str">
        <f>UnitControlCenter!$B$8</f>
        <v>billion 2019 dollars / year</v>
      </c>
      <c r="G152" s="196" t="s">
        <v>2825</v>
      </c>
      <c r="H152" s="69" t="s">
        <v>2818</v>
      </c>
      <c r="I152" s="196" t="s">
        <v>2821</v>
      </c>
    </row>
    <row r="153" spans="1:19" ht="87" x14ac:dyDescent="0.35">
      <c r="A153" s="197" t="s">
        <v>2854</v>
      </c>
      <c r="B153" s="197" t="s">
        <v>2729</v>
      </c>
      <c r="C153" s="255">
        <v>1</v>
      </c>
      <c r="D153" s="196" t="s">
        <v>67</v>
      </c>
      <c r="E153" s="196" t="s">
        <v>66</v>
      </c>
      <c r="F153" s="4" t="str">
        <f>UnitControlCenter!$B$8</f>
        <v>billion 2019 dollars / year</v>
      </c>
      <c r="G153" s="196" t="s">
        <v>2826</v>
      </c>
      <c r="H153" s="69" t="s">
        <v>2818</v>
      </c>
      <c r="I153" s="196" t="s">
        <v>2822</v>
      </c>
    </row>
    <row r="154" spans="1:19" ht="101.5" x14ac:dyDescent="0.35">
      <c r="A154" s="197" t="s">
        <v>2854</v>
      </c>
      <c r="B154" s="197" t="s">
        <v>2855</v>
      </c>
      <c r="C154" s="255">
        <v>1</v>
      </c>
      <c r="D154" s="196" t="s">
        <v>67</v>
      </c>
      <c r="E154" s="196" t="s">
        <v>68</v>
      </c>
      <c r="F154" s="4" t="str">
        <f>UnitControlCenter!$B$25</f>
        <v>petajoules / year</v>
      </c>
      <c r="G154" s="196" t="s">
        <v>2857</v>
      </c>
      <c r="H154" s="69" t="s">
        <v>2859</v>
      </c>
      <c r="I154" s="196" t="s">
        <v>2860</v>
      </c>
    </row>
    <row r="155" spans="1:19" ht="116.5" thickBot="1" x14ac:dyDescent="0.4">
      <c r="A155" s="239" t="s">
        <v>2854</v>
      </c>
      <c r="B155" s="239" t="s">
        <v>2856</v>
      </c>
      <c r="C155" s="254">
        <v>1</v>
      </c>
      <c r="D155" s="240" t="s">
        <v>67</v>
      </c>
      <c r="E155" s="240" t="s">
        <v>66</v>
      </c>
      <c r="F155" s="243" t="str">
        <f>UnitControlCenter!$B$25</f>
        <v>petajoules / year</v>
      </c>
      <c r="G155" s="240" t="s">
        <v>2858</v>
      </c>
      <c r="H155" s="241" t="s">
        <v>2859</v>
      </c>
      <c r="I155" s="240" t="s">
        <v>2860</v>
      </c>
      <c r="J155" s="241"/>
      <c r="K155" s="241"/>
      <c r="L155" s="241"/>
      <c r="M155" s="241"/>
      <c r="N155" s="241"/>
      <c r="O155" s="241"/>
      <c r="P155" s="241"/>
      <c r="Q155" s="241"/>
      <c r="R155" s="241"/>
      <c r="S155" s="241"/>
    </row>
    <row r="156" spans="1:19" ht="58" x14ac:dyDescent="0.35">
      <c r="A156" s="199" t="s">
        <v>2414</v>
      </c>
      <c r="B156" s="197" t="s">
        <v>97</v>
      </c>
      <c r="C156" s="255">
        <v>1</v>
      </c>
      <c r="D156" s="196" t="s">
        <v>67</v>
      </c>
      <c r="E156" s="196" t="s">
        <v>2421</v>
      </c>
      <c r="F156" s="4" t="str">
        <f>UnitControlCenter!$B$17</f>
        <v>2019 dollars / megawatt-hour (MWh)</v>
      </c>
      <c r="G156" s="196" t="s">
        <v>2742</v>
      </c>
      <c r="H156" s="69" t="s">
        <v>2942</v>
      </c>
      <c r="I156" s="196" t="s">
        <v>2743</v>
      </c>
    </row>
    <row r="157" spans="1:19" ht="43.5" x14ac:dyDescent="0.35">
      <c r="A157" s="199" t="s">
        <v>2414</v>
      </c>
      <c r="B157" s="197" t="s">
        <v>476</v>
      </c>
      <c r="C157" s="255">
        <v>1</v>
      </c>
      <c r="D157" s="196" t="s">
        <v>67</v>
      </c>
      <c r="E157" s="196" t="s">
        <v>2421</v>
      </c>
      <c r="F157" s="4" t="str">
        <f>UnitControlCenter!$B$32</f>
        <v>2019 dollars / metric ton</v>
      </c>
      <c r="G157" s="196" t="s">
        <v>2752</v>
      </c>
      <c r="H157" s="69" t="s">
        <v>2753</v>
      </c>
      <c r="I157" s="196" t="s">
        <v>2754</v>
      </c>
    </row>
    <row r="158" spans="1:19" x14ac:dyDescent="0.35">
      <c r="A158" s="199" t="s">
        <v>2414</v>
      </c>
      <c r="B158" s="197" t="s">
        <v>473</v>
      </c>
      <c r="C158" s="255">
        <v>0</v>
      </c>
      <c r="D158" s="196" t="s">
        <v>67</v>
      </c>
      <c r="E158" s="196" t="s">
        <v>2421</v>
      </c>
      <c r="F158" s="4" t="str">
        <f>UnitControlCenter!$B$32</f>
        <v>2019 dollars / metric ton</v>
      </c>
      <c r="G158" s="196" t="s">
        <v>2432</v>
      </c>
      <c r="H158" s="69" t="s">
        <v>368</v>
      </c>
      <c r="I158" s="196" t="s">
        <v>2628</v>
      </c>
    </row>
    <row r="159" spans="1:19" ht="72.5" x14ac:dyDescent="0.35">
      <c r="A159" s="199" t="s">
        <v>2414</v>
      </c>
      <c r="B159" s="197" t="s">
        <v>91</v>
      </c>
      <c r="C159" s="255">
        <v>1</v>
      </c>
      <c r="D159" s="196" t="s">
        <v>67</v>
      </c>
      <c r="E159" s="196" t="s">
        <v>2421</v>
      </c>
      <c r="F159" s="4" t="str">
        <f>UnitControlCenter!$B$33</f>
        <v>2019 dollars / cubic meter</v>
      </c>
      <c r="G159" s="196" t="s">
        <v>2744</v>
      </c>
      <c r="H159" s="69" t="s">
        <v>2745</v>
      </c>
      <c r="I159" s="196" t="s">
        <v>2746</v>
      </c>
    </row>
    <row r="160" spans="1:19" x14ac:dyDescent="0.35">
      <c r="A160" s="199" t="s">
        <v>2414</v>
      </c>
      <c r="B160" s="197" t="s">
        <v>99</v>
      </c>
      <c r="C160" s="255">
        <v>1</v>
      </c>
      <c r="D160" s="196" t="s">
        <v>67</v>
      </c>
      <c r="E160" s="196" t="s">
        <v>2421</v>
      </c>
      <c r="F160" s="4" t="str">
        <f>UnitControlCenter!$B$34</f>
        <v>2019 dollars / liter</v>
      </c>
      <c r="G160" s="196" t="s">
        <v>2434</v>
      </c>
      <c r="H160" s="69" t="s">
        <v>363</v>
      </c>
      <c r="I160" s="54">
        <v>969696</v>
      </c>
    </row>
    <row r="161" spans="1:19" ht="72.5" x14ac:dyDescent="0.35">
      <c r="A161" s="199" t="s">
        <v>2414</v>
      </c>
      <c r="B161" s="197" t="s">
        <v>100</v>
      </c>
      <c r="C161" s="255">
        <v>1</v>
      </c>
      <c r="D161" s="196" t="s">
        <v>67</v>
      </c>
      <c r="E161" s="196" t="s">
        <v>2421</v>
      </c>
      <c r="F161" s="4" t="str">
        <f>UnitControlCenter!$B$34</f>
        <v>2019 dollars / liter</v>
      </c>
      <c r="G161" s="196" t="s">
        <v>2747</v>
      </c>
      <c r="H161" s="69" t="s">
        <v>2745</v>
      </c>
      <c r="I161" s="196" t="s">
        <v>2746</v>
      </c>
    </row>
    <row r="162" spans="1:19" ht="58" x14ac:dyDescent="0.35">
      <c r="A162" s="199" t="s">
        <v>2414</v>
      </c>
      <c r="B162" s="197" t="s">
        <v>96</v>
      </c>
      <c r="C162" s="255">
        <v>1</v>
      </c>
      <c r="D162" s="196" t="s">
        <v>67</v>
      </c>
      <c r="E162" s="196" t="s">
        <v>2421</v>
      </c>
      <c r="F162" s="4" t="str">
        <f>UnitControlCenter!$B$32</f>
        <v>2019 dollars / metric ton</v>
      </c>
      <c r="G162" s="196" t="s">
        <v>2748</v>
      </c>
      <c r="H162" s="69" t="s">
        <v>2749</v>
      </c>
      <c r="I162" s="196" t="s">
        <v>2750</v>
      </c>
    </row>
    <row r="163" spans="1:19" ht="58" x14ac:dyDescent="0.35">
      <c r="A163" s="199" t="s">
        <v>2414</v>
      </c>
      <c r="B163" s="197" t="s">
        <v>2678</v>
      </c>
      <c r="C163" s="255">
        <v>1</v>
      </c>
      <c r="D163" s="196" t="s">
        <v>67</v>
      </c>
      <c r="E163" s="196" t="s">
        <v>2421</v>
      </c>
      <c r="F163" s="4" t="str">
        <f>UnitControlCenter!$B$35</f>
        <v>2019 dollars / metric ton</v>
      </c>
      <c r="G163" s="196" t="s">
        <v>2815</v>
      </c>
      <c r="H163" s="69" t="s">
        <v>2816</v>
      </c>
      <c r="I163" s="196" t="s">
        <v>2817</v>
      </c>
    </row>
    <row r="164" spans="1:19" ht="58" x14ac:dyDescent="0.35">
      <c r="A164" s="199" t="s">
        <v>2414</v>
      </c>
      <c r="B164" s="197" t="s">
        <v>2751</v>
      </c>
      <c r="C164" s="255">
        <v>1</v>
      </c>
      <c r="D164" s="196" t="s">
        <v>67</v>
      </c>
      <c r="E164" s="196" t="s">
        <v>2421</v>
      </c>
      <c r="F164" s="4" t="str">
        <f>UnitControlCenter!$B$34</f>
        <v>2019 dollars / liter</v>
      </c>
      <c r="G164" s="196" t="s">
        <v>2755</v>
      </c>
      <c r="H164" s="69" t="s">
        <v>2431</v>
      </c>
      <c r="I164" s="196" t="s">
        <v>2674</v>
      </c>
    </row>
    <row r="165" spans="1:19" ht="29.5" thickBot="1" x14ac:dyDescent="0.4">
      <c r="A165" s="242" t="s">
        <v>2414</v>
      </c>
      <c r="B165" s="239" t="s">
        <v>2546</v>
      </c>
      <c r="C165" s="254">
        <v>1</v>
      </c>
      <c r="D165" s="240" t="s">
        <v>67</v>
      </c>
      <c r="E165" s="240" t="s">
        <v>2421</v>
      </c>
      <c r="F165" s="243" t="str">
        <f>UnitControlCenter!$B$36</f>
        <v>2019 dollars / kg</v>
      </c>
      <c r="G165" s="240" t="s">
        <v>2865</v>
      </c>
      <c r="H165" s="241" t="s">
        <v>2866</v>
      </c>
      <c r="I165" s="240" t="s">
        <v>2867</v>
      </c>
      <c r="J165" s="241"/>
      <c r="K165" s="241"/>
      <c r="L165" s="241"/>
      <c r="M165" s="241"/>
      <c r="N165" s="241"/>
      <c r="O165" s="241"/>
      <c r="P165" s="241"/>
      <c r="Q165" s="241"/>
      <c r="R165" s="241"/>
      <c r="S165" s="241"/>
    </row>
    <row r="166" spans="1:19" x14ac:dyDescent="0.35">
      <c r="A166" s="199" t="s">
        <v>2415</v>
      </c>
      <c r="B166" s="197" t="s">
        <v>2416</v>
      </c>
      <c r="C166" s="255">
        <v>1</v>
      </c>
      <c r="D166" s="196" t="s">
        <v>65</v>
      </c>
      <c r="E166" s="196" t="s">
        <v>66</v>
      </c>
      <c r="F166" s="4" t="str">
        <f>UnitControlCenter!$B$37</f>
        <v>2019 dollars / kilowatt-hour (kWh)</v>
      </c>
      <c r="G166" s="196" t="s">
        <v>2435</v>
      </c>
      <c r="I166" s="196"/>
    </row>
    <row r="167" spans="1:19" ht="29" x14ac:dyDescent="0.35">
      <c r="A167" s="199" t="s">
        <v>2415</v>
      </c>
      <c r="B167" s="197" t="s">
        <v>2417</v>
      </c>
      <c r="C167" s="255">
        <v>1</v>
      </c>
      <c r="D167" s="196" t="s">
        <v>67</v>
      </c>
      <c r="E167" s="196" t="s">
        <v>66</v>
      </c>
      <c r="F167" s="4" t="str">
        <f>UnitControlCenter!$B$38</f>
        <v>cost of eqpt. to capture 1 metric ton CO2e/yr (2019 dollars)</v>
      </c>
      <c r="G167" s="196" t="s">
        <v>2439</v>
      </c>
      <c r="H167" s="69" t="s">
        <v>2440</v>
      </c>
      <c r="I167" s="196" t="s">
        <v>2635</v>
      </c>
    </row>
    <row r="168" spans="1:19" x14ac:dyDescent="0.35">
      <c r="A168" s="199" t="s">
        <v>2415</v>
      </c>
      <c r="B168" s="197" t="s">
        <v>2418</v>
      </c>
      <c r="C168" s="255">
        <v>1</v>
      </c>
      <c r="D168" s="196" t="s">
        <v>65</v>
      </c>
      <c r="E168" s="196" t="s">
        <v>66</v>
      </c>
      <c r="F168" s="4" t="str">
        <f>UnitControlCenter!$B$39</f>
        <v>million 2019 dollars / megawatt (MW)</v>
      </c>
      <c r="G168" s="196" t="s">
        <v>2436</v>
      </c>
      <c r="I168" s="196"/>
    </row>
    <row r="169" spans="1:19" x14ac:dyDescent="0.35">
      <c r="A169" s="199" t="s">
        <v>2415</v>
      </c>
      <c r="B169" s="197" t="s">
        <v>2419</v>
      </c>
      <c r="C169" s="255">
        <v>1</v>
      </c>
      <c r="D169" s="196" t="s">
        <v>65</v>
      </c>
      <c r="E169" s="196" t="s">
        <v>66</v>
      </c>
      <c r="F169" s="4" t="str">
        <f>UnitControlCenter!$B$39</f>
        <v>million 2019 dollars / megawatt (MW)</v>
      </c>
      <c r="G169" s="196" t="s">
        <v>2437</v>
      </c>
      <c r="I169" s="196"/>
    </row>
    <row r="170" spans="1:19" x14ac:dyDescent="0.35">
      <c r="A170" s="199" t="s">
        <v>2415</v>
      </c>
      <c r="B170" s="197" t="s">
        <v>2420</v>
      </c>
      <c r="C170" s="255">
        <v>1</v>
      </c>
      <c r="D170" s="196" t="s">
        <v>65</v>
      </c>
      <c r="E170" s="196" t="s">
        <v>66</v>
      </c>
      <c r="F170" s="4" t="str">
        <f>UnitControlCenter!$B$39</f>
        <v>million 2019 dollars / megawatt (MW)</v>
      </c>
      <c r="G170" s="196" t="s">
        <v>2438</v>
      </c>
      <c r="I170" s="196"/>
    </row>
    <row r="171" spans="1:19" ht="29.5" thickBot="1" x14ac:dyDescent="0.4">
      <c r="A171" s="242" t="s">
        <v>2415</v>
      </c>
      <c r="B171" s="239" t="s">
        <v>2563</v>
      </c>
      <c r="C171" s="254">
        <v>1</v>
      </c>
      <c r="D171" s="240" t="s">
        <v>65</v>
      </c>
      <c r="E171" s="240" t="s">
        <v>66</v>
      </c>
      <c r="F171" s="243" t="str">
        <f>UnitControlCenter!$B$40</f>
        <v>cost of eqpt. to produce 1 kg H2/yr (2019 dollars)</v>
      </c>
      <c r="G171" s="240" t="s">
        <v>2564</v>
      </c>
      <c r="H171" s="241"/>
      <c r="I171" s="240"/>
      <c r="J171" s="241"/>
      <c r="K171" s="241"/>
      <c r="L171" s="241"/>
      <c r="M171" s="241"/>
      <c r="N171" s="241"/>
      <c r="O171" s="241"/>
      <c r="P171" s="241"/>
      <c r="Q171" s="241"/>
      <c r="R171" s="241"/>
      <c r="S171" s="241"/>
    </row>
  </sheetData>
  <conditionalFormatting sqref="C2:C43 C63:C171 C47:C60">
    <cfRule type="cellIs" dxfId="7" priority="7" operator="equal">
      <formula>0</formula>
    </cfRule>
    <cfRule type="cellIs" dxfId="6" priority="8" operator="equal">
      <formula>1</formula>
    </cfRule>
  </conditionalFormatting>
  <conditionalFormatting sqref="C61:C62">
    <cfRule type="cellIs" dxfId="5" priority="5" operator="equal">
      <formula>0</formula>
    </cfRule>
    <cfRule type="cellIs" dxfId="4" priority="6" operator="equal">
      <formula>1</formula>
    </cfRule>
  </conditionalFormatting>
  <conditionalFormatting sqref="C44">
    <cfRule type="cellIs" dxfId="3" priority="3" operator="equal">
      <formula>0</formula>
    </cfRule>
    <cfRule type="cellIs" dxfId="2" priority="4" operator="equal">
      <formula>1</formula>
    </cfRule>
  </conditionalFormatting>
  <conditionalFormatting sqref="C45:C46">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7 F31 F98 F141 F24 F109 F47 F84 F61 F64 F44 F49:F55" formula="1"/>
  </ignoredError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D276"/>
  <sheetViews>
    <sheetView workbookViewId="0">
      <selection activeCell="I29" sqref="I29"/>
    </sheetView>
  </sheetViews>
  <sheetFormatPr defaultColWidth="8.81640625" defaultRowHeight="14.5" x14ac:dyDescent="0.35"/>
  <cols>
    <col min="1" max="1" width="13.36328125" customWidth="1"/>
    <col min="2" max="2" width="8.81640625" style="215"/>
    <col min="4" max="4" width="46" customWidth="1"/>
  </cols>
  <sheetData>
    <row r="1" spans="1:4" x14ac:dyDescent="0.35">
      <c r="A1" s="187" t="s">
        <v>2622</v>
      </c>
      <c r="B1" s="213"/>
      <c r="C1" s="185"/>
      <c r="D1" s="185"/>
    </row>
    <row r="2" spans="1:4" x14ac:dyDescent="0.35">
      <c r="A2" s="212" t="s">
        <v>2586</v>
      </c>
      <c r="B2" s="214" t="s">
        <v>2587</v>
      </c>
      <c r="C2" s="212" t="s">
        <v>2588</v>
      </c>
      <c r="D2" s="212" t="s">
        <v>2589</v>
      </c>
    </row>
    <row r="3" spans="1:4" x14ac:dyDescent="0.35">
      <c r="A3" s="195" t="s">
        <v>2596</v>
      </c>
      <c r="B3" s="215" t="s">
        <v>2607</v>
      </c>
      <c r="C3" s="221"/>
      <c r="D3" t="s">
        <v>466</v>
      </c>
    </row>
    <row r="4" spans="1:4" x14ac:dyDescent="0.35">
      <c r="A4" s="195" t="s">
        <v>2604</v>
      </c>
      <c r="B4" s="216" t="s">
        <v>2605</v>
      </c>
      <c r="C4" s="220"/>
      <c r="D4" t="s">
        <v>96</v>
      </c>
    </row>
    <row r="5" spans="1:4" x14ac:dyDescent="0.35">
      <c r="A5" t="s">
        <v>2633</v>
      </c>
      <c r="B5" s="215" t="s">
        <v>2627</v>
      </c>
      <c r="C5" s="231"/>
      <c r="D5" t="s">
        <v>95</v>
      </c>
    </row>
    <row r="6" spans="1:4" x14ac:dyDescent="0.35">
      <c r="A6" s="195" t="s">
        <v>2611</v>
      </c>
      <c r="B6" s="215" t="s">
        <v>2628</v>
      </c>
      <c r="C6" s="225"/>
      <c r="D6" t="s">
        <v>2623</v>
      </c>
    </row>
    <row r="7" spans="1:4" x14ac:dyDescent="0.35">
      <c r="A7" s="195" t="s">
        <v>2634</v>
      </c>
      <c r="B7" s="215" t="s">
        <v>2433</v>
      </c>
      <c r="C7" s="230"/>
      <c r="D7" t="s">
        <v>2624</v>
      </c>
    </row>
    <row r="8" spans="1:4" x14ac:dyDescent="0.35">
      <c r="A8" t="s">
        <v>2632</v>
      </c>
      <c r="B8" s="215" t="s">
        <v>2629</v>
      </c>
      <c r="C8" s="233"/>
      <c r="D8" t="s">
        <v>481</v>
      </c>
    </row>
    <row r="9" spans="1:4" x14ac:dyDescent="0.35">
      <c r="A9" s="195" t="s">
        <v>2612</v>
      </c>
      <c r="B9" s="215" t="s">
        <v>2608</v>
      </c>
      <c r="C9" s="224"/>
      <c r="D9" t="s">
        <v>484</v>
      </c>
    </row>
    <row r="10" spans="1:4" x14ac:dyDescent="0.35">
      <c r="A10" s="195" t="s">
        <v>2585</v>
      </c>
      <c r="B10" s="217" t="s">
        <v>2592</v>
      </c>
      <c r="C10" s="211"/>
      <c r="D10" t="s">
        <v>93</v>
      </c>
    </row>
    <row r="11" spans="1:4" x14ac:dyDescent="0.35">
      <c r="A11" s="195" t="s">
        <v>2613</v>
      </c>
      <c r="B11" s="215" t="s">
        <v>2609</v>
      </c>
      <c r="C11" s="226"/>
      <c r="D11" t="s">
        <v>92</v>
      </c>
    </row>
    <row r="12" spans="1:4" x14ac:dyDescent="0.35">
      <c r="A12" s="195" t="s">
        <v>2595</v>
      </c>
      <c r="B12" s="216" t="s">
        <v>2600</v>
      </c>
      <c r="C12" s="222"/>
      <c r="D12" t="s">
        <v>2625</v>
      </c>
    </row>
    <row r="13" spans="1:4" x14ac:dyDescent="0.35">
      <c r="A13" t="s">
        <v>2636</v>
      </c>
      <c r="B13" s="215" t="s">
        <v>2630</v>
      </c>
      <c r="C13" s="232"/>
      <c r="D13" t="s">
        <v>2545</v>
      </c>
    </row>
    <row r="14" spans="1:4" x14ac:dyDescent="0.35">
      <c r="A14" s="195" t="s">
        <v>2598</v>
      </c>
      <c r="B14" s="216" t="s">
        <v>2599</v>
      </c>
      <c r="C14" s="210"/>
      <c r="D14" t="s">
        <v>335</v>
      </c>
    </row>
    <row r="15" spans="1:4" s="195" customFormat="1" x14ac:dyDescent="0.35">
      <c r="A15" s="195" t="s">
        <v>2679</v>
      </c>
      <c r="B15" s="216" t="s">
        <v>2681</v>
      </c>
      <c r="C15" s="236"/>
      <c r="D15" s="195" t="s">
        <v>2678</v>
      </c>
    </row>
    <row r="16" spans="1:4" s="195" customFormat="1" x14ac:dyDescent="0.35">
      <c r="A16" s="195" t="s">
        <v>2680</v>
      </c>
      <c r="B16" s="216">
        <v>740000</v>
      </c>
      <c r="C16" s="237"/>
      <c r="D16" s="195" t="s">
        <v>2543</v>
      </c>
    </row>
    <row r="17" spans="1:4" x14ac:dyDescent="0.35">
      <c r="A17" s="195" t="s">
        <v>2614</v>
      </c>
      <c r="B17" s="215" t="s">
        <v>2610</v>
      </c>
      <c r="C17" s="227"/>
      <c r="D17" t="s">
        <v>336</v>
      </c>
    </row>
    <row r="18" spans="1:4" x14ac:dyDescent="0.35">
      <c r="A18" s="195" t="s">
        <v>2597</v>
      </c>
      <c r="B18" s="216" t="s">
        <v>2602</v>
      </c>
      <c r="C18" s="219"/>
      <c r="D18" t="s">
        <v>332</v>
      </c>
    </row>
    <row r="19" spans="1:4" x14ac:dyDescent="0.35">
      <c r="A19" s="207" t="s">
        <v>2621</v>
      </c>
      <c r="B19" s="228" t="s">
        <v>2620</v>
      </c>
      <c r="C19" s="229"/>
      <c r="D19" t="s">
        <v>473</v>
      </c>
    </row>
    <row r="20" spans="1:4" x14ac:dyDescent="0.35">
      <c r="A20" s="195" t="s">
        <v>2591</v>
      </c>
      <c r="B20" s="216" t="s">
        <v>2601</v>
      </c>
      <c r="C20" s="218"/>
      <c r="D20" t="s">
        <v>476</v>
      </c>
    </row>
    <row r="21" spans="1:4" x14ac:dyDescent="0.35">
      <c r="A21" t="s">
        <v>2637</v>
      </c>
      <c r="B21" s="215" t="s">
        <v>2631</v>
      </c>
      <c r="C21" s="234"/>
      <c r="D21" t="s">
        <v>2626</v>
      </c>
    </row>
    <row r="23" spans="1:4" s="195" customFormat="1" x14ac:dyDescent="0.35">
      <c r="A23" s="187" t="s">
        <v>2606</v>
      </c>
      <c r="B23" s="213"/>
      <c r="C23" s="185"/>
      <c r="D23" s="185"/>
    </row>
    <row r="24" spans="1:4" s="212" customFormat="1" x14ac:dyDescent="0.35">
      <c r="A24" s="212" t="s">
        <v>2586</v>
      </c>
      <c r="B24" s="214" t="s">
        <v>2587</v>
      </c>
      <c r="C24" s="212" t="s">
        <v>2588</v>
      </c>
      <c r="D24" s="212" t="s">
        <v>2671</v>
      </c>
    </row>
    <row r="25" spans="1:4" x14ac:dyDescent="0.35">
      <c r="A25" t="s">
        <v>2612</v>
      </c>
      <c r="B25" s="215" t="s">
        <v>2608</v>
      </c>
      <c r="C25" s="224"/>
      <c r="D25" t="s">
        <v>2673</v>
      </c>
    </row>
    <row r="26" spans="1:4" s="195" customFormat="1" x14ac:dyDescent="0.35">
      <c r="A26" s="195" t="s">
        <v>2585</v>
      </c>
      <c r="B26" s="217" t="s">
        <v>2592</v>
      </c>
      <c r="C26" s="211"/>
      <c r="D26" s="195" t="s">
        <v>2672</v>
      </c>
    </row>
    <row r="27" spans="1:4" x14ac:dyDescent="0.35">
      <c r="A27" t="s">
        <v>2597</v>
      </c>
      <c r="B27" s="215" t="s">
        <v>2602</v>
      </c>
      <c r="C27" s="219"/>
      <c r="D27" t="s">
        <v>4</v>
      </c>
    </row>
    <row r="28" spans="1:4" x14ac:dyDescent="0.35">
      <c r="A28" t="s">
        <v>2611</v>
      </c>
      <c r="B28" s="215" t="s">
        <v>2628</v>
      </c>
      <c r="C28" s="225"/>
      <c r="D28" t="s">
        <v>97</v>
      </c>
    </row>
    <row r="29" spans="1:4" x14ac:dyDescent="0.35">
      <c r="A29" t="s">
        <v>2591</v>
      </c>
      <c r="B29" s="215">
        <v>969696</v>
      </c>
      <c r="C29" s="218"/>
      <c r="D29" t="s">
        <v>9</v>
      </c>
    </row>
    <row r="30" spans="1:4" x14ac:dyDescent="0.35">
      <c r="A30" t="s">
        <v>2604</v>
      </c>
      <c r="B30" s="215" t="s">
        <v>2605</v>
      </c>
      <c r="C30" s="220"/>
      <c r="D30" t="s">
        <v>2494</v>
      </c>
    </row>
    <row r="31" spans="1:4" x14ac:dyDescent="0.35">
      <c r="A31" t="s">
        <v>2613</v>
      </c>
      <c r="B31" s="215" t="s">
        <v>2609</v>
      </c>
      <c r="C31" s="226"/>
      <c r="D31" t="s">
        <v>139</v>
      </c>
    </row>
    <row r="32" spans="1:4" s="195" customFormat="1" x14ac:dyDescent="0.35">
      <c r="A32" s="195" t="s">
        <v>2614</v>
      </c>
      <c r="B32" s="215" t="s">
        <v>2610</v>
      </c>
      <c r="C32" s="227"/>
      <c r="D32" s="195" t="s">
        <v>2503</v>
      </c>
    </row>
    <row r="33" spans="1:4" x14ac:dyDescent="0.35">
      <c r="A33" t="s">
        <v>2596</v>
      </c>
      <c r="B33" s="215" t="s">
        <v>2607</v>
      </c>
      <c r="C33" s="223"/>
      <c r="D33" t="s">
        <v>2562</v>
      </c>
    </row>
    <row r="34" spans="1:4" s="195" customFormat="1" x14ac:dyDescent="0.35">
      <c r="A34" s="195" t="s">
        <v>2679</v>
      </c>
      <c r="B34" s="216" t="s">
        <v>2681</v>
      </c>
      <c r="C34" s="236"/>
      <c r="D34" s="195" t="s">
        <v>2903</v>
      </c>
    </row>
    <row r="36" spans="1:4" s="195" customFormat="1" x14ac:dyDescent="0.35">
      <c r="A36" s="187" t="s">
        <v>2615</v>
      </c>
      <c r="B36" s="213"/>
      <c r="C36" s="185"/>
      <c r="D36" s="185"/>
    </row>
    <row r="37" spans="1:4" s="195" customFormat="1" x14ac:dyDescent="0.35">
      <c r="A37" s="212" t="s">
        <v>2586</v>
      </c>
      <c r="B37" s="214" t="s">
        <v>2587</v>
      </c>
      <c r="C37" s="212" t="s">
        <v>2588</v>
      </c>
      <c r="D37" s="212" t="s">
        <v>2589</v>
      </c>
    </row>
    <row r="38" spans="1:4" s="195" customFormat="1" x14ac:dyDescent="0.35">
      <c r="A38" s="195" t="s">
        <v>2597</v>
      </c>
      <c r="B38" s="216" t="s">
        <v>2602</v>
      </c>
      <c r="C38" s="219"/>
      <c r="D38" s="195" t="s">
        <v>2616</v>
      </c>
    </row>
    <row r="39" spans="1:4" s="195" customFormat="1" x14ac:dyDescent="0.35">
      <c r="A39" s="195" t="s">
        <v>2591</v>
      </c>
      <c r="B39" s="215">
        <v>969696</v>
      </c>
      <c r="C39" s="218"/>
      <c r="D39" s="195" t="s">
        <v>2617</v>
      </c>
    </row>
    <row r="40" spans="1:4" s="195" customFormat="1" x14ac:dyDescent="0.35">
      <c r="A40" s="195" t="s">
        <v>2604</v>
      </c>
      <c r="B40" s="215" t="s">
        <v>2605</v>
      </c>
      <c r="C40" s="220"/>
      <c r="D40" s="195" t="s">
        <v>2618</v>
      </c>
    </row>
    <row r="41" spans="1:4" s="195" customFormat="1" x14ac:dyDescent="0.35">
      <c r="A41" s="195" t="s">
        <v>2679</v>
      </c>
      <c r="B41" s="216" t="s">
        <v>2681</v>
      </c>
      <c r="C41" s="236"/>
      <c r="D41" s="195" t="s">
        <v>2904</v>
      </c>
    </row>
    <row r="42" spans="1:4" s="207" customFormat="1" x14ac:dyDescent="0.35">
      <c r="B42" s="228"/>
    </row>
    <row r="43" spans="1:4" s="207" customFormat="1" x14ac:dyDescent="0.35">
      <c r="A43" s="187" t="s">
        <v>2619</v>
      </c>
      <c r="B43" s="213"/>
      <c r="C43" s="185"/>
      <c r="D43" s="185"/>
    </row>
    <row r="44" spans="1:4" s="207" customFormat="1" x14ac:dyDescent="0.35">
      <c r="A44" s="212" t="s">
        <v>2586</v>
      </c>
      <c r="B44" s="214" t="s">
        <v>2587</v>
      </c>
      <c r="C44" s="212" t="s">
        <v>2588</v>
      </c>
      <c r="D44" s="212" t="s">
        <v>2589</v>
      </c>
    </row>
    <row r="45" spans="1:4" s="207" customFormat="1" x14ac:dyDescent="0.35">
      <c r="A45" s="195" t="s">
        <v>2604</v>
      </c>
      <c r="B45" s="215" t="s">
        <v>2605</v>
      </c>
      <c r="C45" s="220"/>
      <c r="D45" s="207" t="s">
        <v>2271</v>
      </c>
    </row>
    <row r="46" spans="1:4" s="207" customFormat="1" x14ac:dyDescent="0.35">
      <c r="A46" s="195" t="s">
        <v>2598</v>
      </c>
      <c r="B46" s="216" t="s">
        <v>2599</v>
      </c>
      <c r="C46" s="210"/>
      <c r="D46" s="207" t="s">
        <v>880</v>
      </c>
    </row>
    <row r="47" spans="1:4" s="207" customFormat="1" x14ac:dyDescent="0.35">
      <c r="A47" s="195" t="s">
        <v>2597</v>
      </c>
      <c r="B47" s="216" t="s">
        <v>2602</v>
      </c>
      <c r="C47" s="219"/>
      <c r="D47" s="207" t="s">
        <v>2269</v>
      </c>
    </row>
    <row r="48" spans="1:4" s="207" customFormat="1" x14ac:dyDescent="0.35">
      <c r="A48" s="195" t="s">
        <v>2591</v>
      </c>
      <c r="B48" s="216" t="s">
        <v>2601</v>
      </c>
      <c r="C48" s="218"/>
      <c r="D48" s="207" t="s">
        <v>2253</v>
      </c>
    </row>
    <row r="49" spans="1:4" s="207" customFormat="1" x14ac:dyDescent="0.35">
      <c r="B49" s="235"/>
    </row>
    <row r="50" spans="1:4" s="207" customFormat="1" x14ac:dyDescent="0.35">
      <c r="A50" s="187" t="s">
        <v>2768</v>
      </c>
      <c r="B50" s="213"/>
      <c r="C50" s="185"/>
      <c r="D50" s="185"/>
    </row>
    <row r="51" spans="1:4" s="207" customFormat="1" x14ac:dyDescent="0.35">
      <c r="A51" s="212" t="s">
        <v>2586</v>
      </c>
      <c r="B51" s="214" t="s">
        <v>2587</v>
      </c>
      <c r="C51" s="212" t="s">
        <v>2588</v>
      </c>
      <c r="D51" s="212" t="s">
        <v>2589</v>
      </c>
    </row>
    <row r="52" spans="1:4" s="207" customFormat="1" x14ac:dyDescent="0.35">
      <c r="A52" s="195" t="s">
        <v>2597</v>
      </c>
      <c r="B52" s="216" t="s">
        <v>2602</v>
      </c>
      <c r="C52" s="219"/>
      <c r="D52" s="207" t="s">
        <v>2649</v>
      </c>
    </row>
    <row r="53" spans="1:4" s="207" customFormat="1" x14ac:dyDescent="0.35">
      <c r="A53" s="195" t="s">
        <v>2612</v>
      </c>
      <c r="B53" s="215" t="s">
        <v>2608</v>
      </c>
      <c r="C53" s="224"/>
      <c r="D53" s="207" t="s">
        <v>2650</v>
      </c>
    </row>
    <row r="54" spans="1:4" s="207" customFormat="1" x14ac:dyDescent="0.35">
      <c r="A54" s="195" t="s">
        <v>2611</v>
      </c>
      <c r="B54" s="215" t="s">
        <v>2628</v>
      </c>
      <c r="C54" s="225"/>
      <c r="D54" s="207" t="s">
        <v>2651</v>
      </c>
    </row>
    <row r="55" spans="1:4" s="207" customFormat="1" x14ac:dyDescent="0.35">
      <c r="A55" s="195" t="s">
        <v>2604</v>
      </c>
      <c r="B55" s="216" t="s">
        <v>2605</v>
      </c>
      <c r="C55" s="220"/>
      <c r="D55" s="207" t="s">
        <v>2652</v>
      </c>
    </row>
    <row r="56" spans="1:4" s="207" customFormat="1" x14ac:dyDescent="0.35">
      <c r="A56" s="195" t="s">
        <v>2598</v>
      </c>
      <c r="B56" s="216" t="s">
        <v>2599</v>
      </c>
      <c r="C56" s="210"/>
      <c r="D56" s="207" t="s">
        <v>2653</v>
      </c>
    </row>
    <row r="57" spans="1:4" s="195" customFormat="1" x14ac:dyDescent="0.35">
      <c r="B57" s="215"/>
      <c r="C57" s="207"/>
    </row>
    <row r="58" spans="1:4" s="195" customFormat="1" x14ac:dyDescent="0.35">
      <c r="A58" s="187" t="s">
        <v>3070</v>
      </c>
      <c r="B58" s="213"/>
      <c r="C58" s="185"/>
      <c r="D58" s="185"/>
    </row>
    <row r="59" spans="1:4" s="195" customFormat="1" x14ac:dyDescent="0.35">
      <c r="A59" s="212" t="s">
        <v>2586</v>
      </c>
      <c r="B59" s="214" t="s">
        <v>2587</v>
      </c>
      <c r="C59" s="212" t="s">
        <v>2588</v>
      </c>
      <c r="D59" s="212" t="s">
        <v>2589</v>
      </c>
    </row>
    <row r="60" spans="1:4" s="195" customFormat="1" x14ac:dyDescent="0.35">
      <c r="A60" s="195" t="s">
        <v>2612</v>
      </c>
      <c r="B60" s="215" t="s">
        <v>2608</v>
      </c>
      <c r="C60" s="224"/>
      <c r="D60" s="195" t="s">
        <v>3058</v>
      </c>
    </row>
    <row r="61" spans="1:4" s="195" customFormat="1" x14ac:dyDescent="0.35">
      <c r="A61" s="195" t="s">
        <v>2597</v>
      </c>
      <c r="B61" s="216" t="s">
        <v>2602</v>
      </c>
      <c r="C61" s="219"/>
      <c r="D61" s="207" t="s">
        <v>3057</v>
      </c>
    </row>
    <row r="62" spans="1:4" s="195" customFormat="1" x14ac:dyDescent="0.35">
      <c r="A62" s="195" t="s">
        <v>2596</v>
      </c>
      <c r="B62" s="215" t="s">
        <v>2607</v>
      </c>
      <c r="C62" s="223"/>
      <c r="D62" s="195" t="s">
        <v>3054</v>
      </c>
    </row>
    <row r="63" spans="1:4" s="195" customFormat="1" x14ac:dyDescent="0.35">
      <c r="A63" s="195" t="s">
        <v>2637</v>
      </c>
      <c r="B63" s="215" t="s">
        <v>2631</v>
      </c>
      <c r="C63" s="234"/>
      <c r="D63" s="195" t="s">
        <v>3055</v>
      </c>
    </row>
    <row r="64" spans="1:4" s="195" customFormat="1" x14ac:dyDescent="0.35">
      <c r="A64" s="195" t="s">
        <v>2614</v>
      </c>
      <c r="B64" s="215" t="s">
        <v>2610</v>
      </c>
      <c r="C64" s="227"/>
      <c r="D64" s="207" t="s">
        <v>3056</v>
      </c>
    </row>
    <row r="65" spans="1:4" s="207" customFormat="1" x14ac:dyDescent="0.35">
      <c r="B65" s="228"/>
    </row>
    <row r="66" spans="1:4" s="207" customFormat="1" x14ac:dyDescent="0.35">
      <c r="A66" s="187" t="s">
        <v>3161</v>
      </c>
      <c r="B66" s="213"/>
      <c r="C66" s="185"/>
      <c r="D66" s="185"/>
    </row>
    <row r="67" spans="1:4" s="207" customFormat="1" x14ac:dyDescent="0.35">
      <c r="A67" s="212" t="s">
        <v>2586</v>
      </c>
      <c r="B67" s="214" t="s">
        <v>2587</v>
      </c>
      <c r="C67" s="212" t="s">
        <v>2588</v>
      </c>
      <c r="D67" s="212" t="s">
        <v>2589</v>
      </c>
    </row>
    <row r="68" spans="1:4" s="207" customFormat="1" x14ac:dyDescent="0.35">
      <c r="A68" s="195" t="s">
        <v>2679</v>
      </c>
      <c r="B68" s="216" t="s">
        <v>2681</v>
      </c>
      <c r="C68" s="236"/>
      <c r="D68" s="195" t="s">
        <v>3078</v>
      </c>
    </row>
    <row r="69" spans="1:4" s="207" customFormat="1" x14ac:dyDescent="0.35">
      <c r="A69" s="195" t="s">
        <v>2612</v>
      </c>
      <c r="B69" s="215" t="s">
        <v>2608</v>
      </c>
      <c r="C69" s="224"/>
      <c r="D69" s="195" t="s">
        <v>3079</v>
      </c>
    </row>
    <row r="70" spans="1:4" s="207" customFormat="1" x14ac:dyDescent="0.35">
      <c r="A70" s="195" t="s">
        <v>2614</v>
      </c>
      <c r="B70" s="215" t="s">
        <v>2610</v>
      </c>
      <c r="C70" s="227"/>
      <c r="D70" s="195" t="s">
        <v>487</v>
      </c>
    </row>
    <row r="71" spans="1:4" s="207" customFormat="1" x14ac:dyDescent="0.35">
      <c r="A71" s="195" t="s">
        <v>2613</v>
      </c>
      <c r="B71" s="215" t="s">
        <v>2609</v>
      </c>
      <c r="C71" s="226"/>
      <c r="D71" s="195" t="s">
        <v>3080</v>
      </c>
    </row>
    <row r="72" spans="1:4" s="207" customFormat="1" x14ac:dyDescent="0.35">
      <c r="A72" s="195" t="s">
        <v>2611</v>
      </c>
      <c r="B72" s="215" t="s">
        <v>2628</v>
      </c>
      <c r="C72" s="225"/>
      <c r="D72" s="195" t="s">
        <v>3081</v>
      </c>
    </row>
    <row r="73" spans="1:4" s="207" customFormat="1" x14ac:dyDescent="0.35">
      <c r="A73" s="195" t="s">
        <v>2591</v>
      </c>
      <c r="B73" s="216" t="s">
        <v>2601</v>
      </c>
      <c r="C73" s="218"/>
      <c r="D73" s="195" t="s">
        <v>282</v>
      </c>
    </row>
    <row r="74" spans="1:4" s="207" customFormat="1" x14ac:dyDescent="0.35">
      <c r="A74" s="195" t="s">
        <v>2597</v>
      </c>
      <c r="B74" s="216" t="s">
        <v>2602</v>
      </c>
      <c r="C74" s="219"/>
      <c r="D74" s="195" t="s">
        <v>3082</v>
      </c>
    </row>
    <row r="75" spans="1:4" s="207" customFormat="1" x14ac:dyDescent="0.35">
      <c r="A75" s="195" t="s">
        <v>2604</v>
      </c>
      <c r="B75" s="216" t="s">
        <v>2605</v>
      </c>
      <c r="C75" s="220"/>
      <c r="D75" s="195" t="s">
        <v>3083</v>
      </c>
    </row>
    <row r="76" spans="1:4" s="207" customFormat="1" x14ac:dyDescent="0.35">
      <c r="A76" s="195" t="s">
        <v>2596</v>
      </c>
      <c r="B76" s="215" t="s">
        <v>2607</v>
      </c>
      <c r="C76" s="223"/>
      <c r="D76" s="195" t="s">
        <v>3084</v>
      </c>
    </row>
    <row r="77" spans="1:4" s="207" customFormat="1" x14ac:dyDescent="0.35">
      <c r="A77" s="195" t="s">
        <v>2598</v>
      </c>
      <c r="B77" s="216" t="s">
        <v>2599</v>
      </c>
      <c r="C77" s="210"/>
      <c r="D77" s="207" t="s">
        <v>2653</v>
      </c>
    </row>
    <row r="78" spans="1:4" s="207" customFormat="1" x14ac:dyDescent="0.35">
      <c r="A78" s="195"/>
      <c r="B78" s="216"/>
    </row>
    <row r="79" spans="1:4" s="207" customFormat="1" x14ac:dyDescent="0.35">
      <c r="A79" s="187" t="s">
        <v>3039</v>
      </c>
      <c r="B79" s="213"/>
      <c r="C79" s="185"/>
      <c r="D79" s="185"/>
    </row>
    <row r="80" spans="1:4" s="207" customFormat="1" x14ac:dyDescent="0.35">
      <c r="A80" s="212" t="s">
        <v>2586</v>
      </c>
      <c r="B80" s="214" t="s">
        <v>2587</v>
      </c>
      <c r="C80" s="212" t="s">
        <v>2588</v>
      </c>
      <c r="D80" s="212" t="s">
        <v>2589</v>
      </c>
    </row>
    <row r="81" spans="1:4" s="207" customFormat="1" x14ac:dyDescent="0.35">
      <c r="A81" s="195" t="s">
        <v>2597</v>
      </c>
      <c r="B81" s="216" t="s">
        <v>2602</v>
      </c>
      <c r="C81" s="219"/>
      <c r="D81" s="207" t="s">
        <v>2975</v>
      </c>
    </row>
    <row r="82" spans="1:4" s="207" customFormat="1" x14ac:dyDescent="0.35">
      <c r="A82" s="195" t="s">
        <v>2612</v>
      </c>
      <c r="B82" s="215" t="s">
        <v>2608</v>
      </c>
      <c r="C82" s="224"/>
      <c r="D82" s="207" t="s">
        <v>2976</v>
      </c>
    </row>
    <row r="83" spans="1:4" s="207" customFormat="1" x14ac:dyDescent="0.35">
      <c r="A83" s="195" t="s">
        <v>2611</v>
      </c>
      <c r="B83" s="215" t="s">
        <v>2628</v>
      </c>
      <c r="C83" s="225"/>
      <c r="D83" s="207" t="s">
        <v>2977</v>
      </c>
    </row>
    <row r="84" spans="1:4" s="207" customFormat="1" x14ac:dyDescent="0.35">
      <c r="A84" s="195" t="s">
        <v>2598</v>
      </c>
      <c r="B84" s="216" t="s">
        <v>2599</v>
      </c>
      <c r="C84" s="210"/>
      <c r="D84" s="207" t="s">
        <v>2653</v>
      </c>
    </row>
    <row r="85" spans="1:4" s="195" customFormat="1" x14ac:dyDescent="0.35">
      <c r="B85" s="215"/>
    </row>
    <row r="86" spans="1:4" s="195" customFormat="1" x14ac:dyDescent="0.35">
      <c r="A86" s="187" t="s">
        <v>3479</v>
      </c>
      <c r="B86" s="213"/>
      <c r="C86" s="185"/>
      <c r="D86" s="185"/>
    </row>
    <row r="87" spans="1:4" s="195" customFormat="1" x14ac:dyDescent="0.35">
      <c r="A87" s="212" t="s">
        <v>2586</v>
      </c>
      <c r="B87" s="214" t="s">
        <v>2587</v>
      </c>
      <c r="C87" s="212" t="s">
        <v>2588</v>
      </c>
      <c r="D87" s="212" t="s">
        <v>2589</v>
      </c>
    </row>
    <row r="88" spans="1:4" s="195" customFormat="1" x14ac:dyDescent="0.35">
      <c r="A88" s="195" t="s">
        <v>2633</v>
      </c>
      <c r="B88" s="215" t="s">
        <v>2627</v>
      </c>
      <c r="C88" s="231"/>
      <c r="D88" s="195" t="s">
        <v>3309</v>
      </c>
    </row>
    <row r="89" spans="1:4" s="195" customFormat="1" x14ac:dyDescent="0.35">
      <c r="A89" s="195" t="s">
        <v>2604</v>
      </c>
      <c r="B89" s="216" t="s">
        <v>2605</v>
      </c>
      <c r="C89" s="220"/>
      <c r="D89" s="195" t="s">
        <v>3310</v>
      </c>
    </row>
    <row r="90" spans="1:4" s="195" customFormat="1" x14ac:dyDescent="0.35">
      <c r="B90" s="215"/>
    </row>
    <row r="91" spans="1:4" s="195" customFormat="1" x14ac:dyDescent="0.35">
      <c r="A91" s="187" t="s">
        <v>3311</v>
      </c>
      <c r="B91" s="213"/>
      <c r="C91" s="185"/>
      <c r="D91" s="185"/>
    </row>
    <row r="92" spans="1:4" s="195" customFormat="1" x14ac:dyDescent="0.35">
      <c r="A92" s="212" t="s">
        <v>2586</v>
      </c>
      <c r="B92" s="214" t="s">
        <v>2587</v>
      </c>
      <c r="C92" s="212" t="s">
        <v>2588</v>
      </c>
      <c r="D92" s="212" t="s">
        <v>2589</v>
      </c>
    </row>
    <row r="93" spans="1:4" s="195" customFormat="1" x14ac:dyDescent="0.35">
      <c r="A93" s="195" t="s">
        <v>2597</v>
      </c>
      <c r="B93" s="216" t="s">
        <v>2602</v>
      </c>
      <c r="C93" s="219"/>
      <c r="D93" s="195" t="s">
        <v>3312</v>
      </c>
    </row>
    <row r="94" spans="1:4" s="195" customFormat="1" x14ac:dyDescent="0.35">
      <c r="A94" s="195" t="s">
        <v>2611</v>
      </c>
      <c r="B94" s="215" t="s">
        <v>2628</v>
      </c>
      <c r="C94" s="225"/>
      <c r="D94" s="195" t="s">
        <v>3313</v>
      </c>
    </row>
    <row r="95" spans="1:4" s="195" customFormat="1" x14ac:dyDescent="0.35">
      <c r="A95" s="195" t="s">
        <v>2604</v>
      </c>
      <c r="B95" s="216" t="s">
        <v>2605</v>
      </c>
      <c r="C95" s="220"/>
      <c r="D95" s="195" t="s">
        <v>3314</v>
      </c>
    </row>
    <row r="96" spans="1:4" s="195" customFormat="1" x14ac:dyDescent="0.35">
      <c r="A96" s="195" t="s">
        <v>2612</v>
      </c>
      <c r="B96" s="215" t="s">
        <v>2608</v>
      </c>
      <c r="C96" s="224"/>
      <c r="D96" s="195" t="s">
        <v>3315</v>
      </c>
    </row>
    <row r="97" spans="1:4" s="195" customFormat="1" x14ac:dyDescent="0.35">
      <c r="B97" s="215"/>
    </row>
    <row r="98" spans="1:4" s="195" customFormat="1" x14ac:dyDescent="0.35">
      <c r="A98" s="187" t="s">
        <v>3316</v>
      </c>
      <c r="B98" s="213"/>
      <c r="C98" s="185"/>
      <c r="D98" s="185"/>
    </row>
    <row r="99" spans="1:4" s="195" customFormat="1" x14ac:dyDescent="0.35">
      <c r="A99" s="212" t="s">
        <v>2586</v>
      </c>
      <c r="B99" s="214" t="s">
        <v>2587</v>
      </c>
      <c r="C99" s="212" t="s">
        <v>2588</v>
      </c>
      <c r="D99" s="212" t="s">
        <v>2589</v>
      </c>
    </row>
    <row r="100" spans="1:4" s="195" customFormat="1" x14ac:dyDescent="0.35">
      <c r="A100" s="195" t="s">
        <v>2637</v>
      </c>
      <c r="B100" s="215" t="s">
        <v>2631</v>
      </c>
      <c r="C100" s="234"/>
      <c r="D100" s="195" t="s">
        <v>3317</v>
      </c>
    </row>
    <row r="101" spans="1:4" s="195" customFormat="1" x14ac:dyDescent="0.35">
      <c r="A101" s="195" t="s">
        <v>2613</v>
      </c>
      <c r="B101" s="215" t="s">
        <v>2609</v>
      </c>
      <c r="C101" s="226"/>
      <c r="D101" s="195" t="s">
        <v>3318</v>
      </c>
    </row>
    <row r="102" spans="1:4" s="195" customFormat="1" x14ac:dyDescent="0.35">
      <c r="B102" s="215"/>
    </row>
    <row r="103" spans="1:4" s="195" customFormat="1" x14ac:dyDescent="0.35">
      <c r="A103" s="187" t="s">
        <v>3319</v>
      </c>
      <c r="B103" s="213"/>
      <c r="C103" s="185"/>
      <c r="D103" s="185"/>
    </row>
    <row r="104" spans="1:4" s="195" customFormat="1" x14ac:dyDescent="0.35">
      <c r="A104" s="212" t="s">
        <v>2586</v>
      </c>
      <c r="B104" s="214" t="s">
        <v>2587</v>
      </c>
      <c r="C104" s="212" t="s">
        <v>2588</v>
      </c>
      <c r="D104" s="212" t="s">
        <v>2589</v>
      </c>
    </row>
    <row r="105" spans="1:4" s="195" customFormat="1" x14ac:dyDescent="0.35">
      <c r="A105" s="195" t="s">
        <v>2633</v>
      </c>
      <c r="B105" s="215" t="s">
        <v>2627</v>
      </c>
      <c r="C105" s="231"/>
      <c r="D105" s="195" t="s">
        <v>3320</v>
      </c>
    </row>
    <row r="106" spans="1:4" s="195" customFormat="1" x14ac:dyDescent="0.35">
      <c r="A106" s="195" t="s">
        <v>2612</v>
      </c>
      <c r="B106" s="215" t="s">
        <v>2608</v>
      </c>
      <c r="C106" s="224"/>
      <c r="D106" s="195" t="s">
        <v>3321</v>
      </c>
    </row>
    <row r="107" spans="1:4" s="195" customFormat="1" x14ac:dyDescent="0.35">
      <c r="A107" s="195" t="s">
        <v>2614</v>
      </c>
      <c r="B107" s="215" t="s">
        <v>2610</v>
      </c>
      <c r="C107" s="227"/>
      <c r="D107" s="195" t="s">
        <v>3322</v>
      </c>
    </row>
    <row r="108" spans="1:4" s="195" customFormat="1" x14ac:dyDescent="0.35">
      <c r="A108" s="195" t="s">
        <v>2604</v>
      </c>
      <c r="B108" s="216" t="s">
        <v>2605</v>
      </c>
      <c r="C108" s="220"/>
      <c r="D108" s="195" t="s">
        <v>3323</v>
      </c>
    </row>
    <row r="109" spans="1:4" s="195" customFormat="1" x14ac:dyDescent="0.35">
      <c r="A109" s="195" t="s">
        <v>2611</v>
      </c>
      <c r="B109" s="215" t="s">
        <v>2628</v>
      </c>
      <c r="C109" s="225"/>
      <c r="D109" s="195" t="s">
        <v>3324</v>
      </c>
    </row>
    <row r="110" spans="1:4" s="195" customFormat="1" x14ac:dyDescent="0.35">
      <c r="A110" s="195" t="s">
        <v>2591</v>
      </c>
      <c r="B110" s="216" t="s">
        <v>2601</v>
      </c>
      <c r="C110" s="218"/>
      <c r="D110" s="195" t="s">
        <v>3325</v>
      </c>
    </row>
    <row r="111" spans="1:4" s="195" customFormat="1" x14ac:dyDescent="0.35">
      <c r="A111" s="195" t="s">
        <v>2597</v>
      </c>
      <c r="B111" s="216" t="s">
        <v>2602</v>
      </c>
      <c r="C111" s="219"/>
      <c r="D111" s="195" t="s">
        <v>3326</v>
      </c>
    </row>
    <row r="112" spans="1:4" s="195" customFormat="1" x14ac:dyDescent="0.35">
      <c r="B112" s="215"/>
    </row>
    <row r="113" spans="1:4" s="195" customFormat="1" x14ac:dyDescent="0.35">
      <c r="A113" s="187" t="s">
        <v>2989</v>
      </c>
      <c r="B113" s="213"/>
      <c r="C113" s="185"/>
      <c r="D113" s="185"/>
    </row>
    <row r="114" spans="1:4" s="195" customFormat="1" x14ac:dyDescent="0.35">
      <c r="A114" s="212" t="s">
        <v>2586</v>
      </c>
      <c r="B114" s="214" t="s">
        <v>2587</v>
      </c>
      <c r="C114" s="212" t="s">
        <v>2588</v>
      </c>
      <c r="D114" s="212" t="s">
        <v>2589</v>
      </c>
    </row>
    <row r="115" spans="1:4" s="195" customFormat="1" x14ac:dyDescent="0.35">
      <c r="A115" s="195" t="s">
        <v>2612</v>
      </c>
      <c r="B115" s="215" t="s">
        <v>2608</v>
      </c>
      <c r="C115" s="224"/>
      <c r="D115" s="207" t="s">
        <v>2990</v>
      </c>
    </row>
    <row r="116" spans="1:4" s="195" customFormat="1" x14ac:dyDescent="0.35">
      <c r="A116" s="195" t="s">
        <v>2604</v>
      </c>
      <c r="B116" s="216" t="s">
        <v>2605</v>
      </c>
      <c r="C116" s="220"/>
      <c r="D116" s="207" t="s">
        <v>2991</v>
      </c>
    </row>
    <row r="117" spans="1:4" s="195" customFormat="1" x14ac:dyDescent="0.35">
      <c r="A117" s="195" t="s">
        <v>2598</v>
      </c>
      <c r="B117" s="216" t="s">
        <v>2599</v>
      </c>
      <c r="C117" s="210"/>
      <c r="D117" s="207" t="s">
        <v>2653</v>
      </c>
    </row>
    <row r="118" spans="1:4" s="195" customFormat="1" x14ac:dyDescent="0.35">
      <c r="B118" s="216"/>
      <c r="C118" s="207"/>
      <c r="D118" s="207"/>
    </row>
    <row r="119" spans="1:4" s="195" customFormat="1" x14ac:dyDescent="0.35">
      <c r="A119" s="187" t="s">
        <v>3040</v>
      </c>
      <c r="B119" s="213"/>
      <c r="C119" s="185"/>
      <c r="D119" s="185"/>
    </row>
    <row r="120" spans="1:4" s="195" customFormat="1" x14ac:dyDescent="0.35">
      <c r="A120" s="212" t="s">
        <v>2586</v>
      </c>
      <c r="B120" s="214" t="s">
        <v>2587</v>
      </c>
      <c r="C120" s="212" t="s">
        <v>2588</v>
      </c>
      <c r="D120" s="212" t="s">
        <v>2589</v>
      </c>
    </row>
    <row r="121" spans="1:4" s="195" customFormat="1" x14ac:dyDescent="0.35">
      <c r="A121" s="195" t="s">
        <v>2597</v>
      </c>
      <c r="B121" s="216" t="s">
        <v>2602</v>
      </c>
      <c r="C121" s="219"/>
      <c r="D121" s="207" t="s">
        <v>3041</v>
      </c>
    </row>
    <row r="122" spans="1:4" s="195" customFormat="1" x14ac:dyDescent="0.35">
      <c r="A122" s="195" t="s">
        <v>2637</v>
      </c>
      <c r="B122" s="215" t="s">
        <v>2631</v>
      </c>
      <c r="C122" s="234"/>
      <c r="D122" s="207" t="s">
        <v>3042</v>
      </c>
    </row>
    <row r="123" spans="1:4" s="195" customFormat="1" x14ac:dyDescent="0.35">
      <c r="A123" s="195" t="s">
        <v>2614</v>
      </c>
      <c r="B123" s="215" t="s">
        <v>2610</v>
      </c>
      <c r="C123" s="227"/>
      <c r="D123" s="207" t="s">
        <v>3043</v>
      </c>
    </row>
    <row r="124" spans="1:4" s="195" customFormat="1" x14ac:dyDescent="0.35">
      <c r="A124" s="195" t="s">
        <v>2598</v>
      </c>
      <c r="B124" s="216" t="s">
        <v>2599</v>
      </c>
      <c r="C124" s="210"/>
      <c r="D124" s="207" t="s">
        <v>2653</v>
      </c>
    </row>
    <row r="125" spans="1:4" s="195" customFormat="1" x14ac:dyDescent="0.35">
      <c r="B125" s="215"/>
    </row>
    <row r="126" spans="1:4" s="195" customFormat="1" x14ac:dyDescent="0.35">
      <c r="A126" s="187" t="s">
        <v>2655</v>
      </c>
      <c r="B126" s="213"/>
      <c r="C126" s="185"/>
      <c r="D126" s="185"/>
    </row>
    <row r="127" spans="1:4" s="195" customFormat="1" x14ac:dyDescent="0.35">
      <c r="A127" s="212" t="s">
        <v>2586</v>
      </c>
      <c r="B127" s="214" t="s">
        <v>2587</v>
      </c>
      <c r="C127" s="212" t="s">
        <v>2588</v>
      </c>
      <c r="D127" s="212" t="s">
        <v>2589</v>
      </c>
    </row>
    <row r="128" spans="1:4" s="195" customFormat="1" x14ac:dyDescent="0.35">
      <c r="A128" s="195" t="s">
        <v>2598</v>
      </c>
      <c r="B128" s="216" t="s">
        <v>2599</v>
      </c>
      <c r="C128" s="210"/>
      <c r="D128" s="195" t="s">
        <v>2656</v>
      </c>
    </row>
    <row r="129" spans="1:4" s="195" customFormat="1" x14ac:dyDescent="0.35">
      <c r="A129" s="195" t="s">
        <v>2612</v>
      </c>
      <c r="B129" s="215" t="s">
        <v>2608</v>
      </c>
      <c r="C129" s="224"/>
      <c r="D129" s="195" t="s">
        <v>2657</v>
      </c>
    </row>
    <row r="130" spans="1:4" s="195" customFormat="1" x14ac:dyDescent="0.35">
      <c r="A130" s="195" t="s">
        <v>2614</v>
      </c>
      <c r="B130" s="215" t="s">
        <v>2610</v>
      </c>
      <c r="C130" s="227"/>
      <c r="D130" s="195" t="s">
        <v>2760</v>
      </c>
    </row>
    <row r="131" spans="1:4" s="195" customFormat="1" x14ac:dyDescent="0.35">
      <c r="A131" s="195" t="s">
        <v>2613</v>
      </c>
      <c r="B131" s="215" t="s">
        <v>2609</v>
      </c>
      <c r="C131" s="226"/>
      <c r="D131" s="195" t="s">
        <v>2658</v>
      </c>
    </row>
    <row r="132" spans="1:4" s="195" customFormat="1" x14ac:dyDescent="0.35">
      <c r="A132" s="195" t="s">
        <v>2611</v>
      </c>
      <c r="B132" s="215" t="s">
        <v>2628</v>
      </c>
      <c r="C132" s="225"/>
      <c r="D132" s="195" t="s">
        <v>2659</v>
      </c>
    </row>
    <row r="133" spans="1:4" s="195" customFormat="1" x14ac:dyDescent="0.35">
      <c r="A133" s="195" t="s">
        <v>2591</v>
      </c>
      <c r="B133" s="216" t="s">
        <v>2601</v>
      </c>
      <c r="C133" s="218"/>
      <c r="D133" s="195" t="s">
        <v>2660</v>
      </c>
    </row>
    <row r="134" spans="1:4" s="195" customFormat="1" x14ac:dyDescent="0.35">
      <c r="A134" s="195" t="s">
        <v>2597</v>
      </c>
      <c r="B134" s="216" t="s">
        <v>2602</v>
      </c>
      <c r="C134" s="219"/>
      <c r="D134" s="195" t="s">
        <v>2661</v>
      </c>
    </row>
    <row r="135" spans="1:4" s="195" customFormat="1" x14ac:dyDescent="0.35">
      <c r="A135" s="195" t="s">
        <v>2604</v>
      </c>
      <c r="B135" s="216" t="s">
        <v>2605</v>
      </c>
      <c r="C135" s="220"/>
      <c r="D135" s="195" t="s">
        <v>2662</v>
      </c>
    </row>
    <row r="136" spans="1:4" s="195" customFormat="1" x14ac:dyDescent="0.35">
      <c r="A136" s="195" t="s">
        <v>2596</v>
      </c>
      <c r="B136" s="215" t="s">
        <v>2607</v>
      </c>
      <c r="C136" s="223"/>
      <c r="D136" s="195" t="s">
        <v>2663</v>
      </c>
    </row>
    <row r="137" spans="1:4" s="195" customFormat="1" x14ac:dyDescent="0.35">
      <c r="B137" s="215"/>
      <c r="C137" s="207"/>
    </row>
    <row r="138" spans="1:4" s="195" customFormat="1" x14ac:dyDescent="0.35">
      <c r="A138" s="187" t="s">
        <v>2654</v>
      </c>
      <c r="B138" s="213"/>
      <c r="C138" s="185"/>
      <c r="D138" s="185"/>
    </row>
    <row r="139" spans="1:4" s="195" customFormat="1" x14ac:dyDescent="0.35">
      <c r="A139" s="212" t="s">
        <v>2586</v>
      </c>
      <c r="B139" s="214" t="s">
        <v>2587</v>
      </c>
      <c r="C139" s="212" t="s">
        <v>2588</v>
      </c>
      <c r="D139" s="212" t="s">
        <v>2589</v>
      </c>
    </row>
    <row r="140" spans="1:4" s="195" customFormat="1" x14ac:dyDescent="0.35">
      <c r="A140" s="195" t="s">
        <v>2604</v>
      </c>
      <c r="B140" s="216" t="s">
        <v>2605</v>
      </c>
      <c r="C140" s="220"/>
      <c r="D140" s="195" t="s">
        <v>2778</v>
      </c>
    </row>
    <row r="141" spans="1:4" s="195" customFormat="1" x14ac:dyDescent="0.35">
      <c r="A141" s="195" t="s">
        <v>2611</v>
      </c>
      <c r="B141" s="215" t="s">
        <v>2628</v>
      </c>
      <c r="C141" s="225"/>
      <c r="D141" s="207" t="s">
        <v>2779</v>
      </c>
    </row>
    <row r="142" spans="1:4" s="195" customFormat="1" x14ac:dyDescent="0.35">
      <c r="A142" s="195" t="s">
        <v>2597</v>
      </c>
      <c r="B142" s="216" t="s">
        <v>2602</v>
      </c>
      <c r="C142" s="219"/>
      <c r="D142" s="195" t="s">
        <v>2769</v>
      </c>
    </row>
    <row r="143" spans="1:4" s="195" customFormat="1" x14ac:dyDescent="0.35">
      <c r="A143" s="195" t="s">
        <v>2612</v>
      </c>
      <c r="B143" s="215" t="s">
        <v>2608</v>
      </c>
      <c r="C143" s="224"/>
      <c r="D143" s="195" t="s">
        <v>2770</v>
      </c>
    </row>
    <row r="144" spans="1:4" s="195" customFormat="1" x14ac:dyDescent="0.35">
      <c r="A144" s="195" t="s">
        <v>2598</v>
      </c>
      <c r="B144" s="216" t="s">
        <v>2599</v>
      </c>
      <c r="C144" s="210"/>
      <c r="D144" s="207" t="s">
        <v>2653</v>
      </c>
    </row>
    <row r="145" spans="1:4" s="195" customFormat="1" x14ac:dyDescent="0.35">
      <c r="B145" s="215"/>
      <c r="C145" s="207"/>
    </row>
    <row r="146" spans="1:4" x14ac:dyDescent="0.35">
      <c r="A146" s="187" t="s">
        <v>2590</v>
      </c>
      <c r="B146" s="213"/>
      <c r="C146" s="185"/>
      <c r="D146" s="185"/>
    </row>
    <row r="147" spans="1:4" x14ac:dyDescent="0.35">
      <c r="A147" s="212" t="s">
        <v>2586</v>
      </c>
      <c r="B147" s="214" t="s">
        <v>2587</v>
      </c>
      <c r="C147" s="212" t="s">
        <v>2588</v>
      </c>
      <c r="D147" s="212" t="s">
        <v>2589</v>
      </c>
    </row>
    <row r="148" spans="1:4" x14ac:dyDescent="0.35">
      <c r="A148" s="195" t="s">
        <v>2611</v>
      </c>
      <c r="B148" s="215" t="s">
        <v>2628</v>
      </c>
      <c r="C148" s="225"/>
      <c r="D148" t="s">
        <v>2279</v>
      </c>
    </row>
    <row r="149" spans="1:4" x14ac:dyDescent="0.35">
      <c r="A149" t="s">
        <v>2591</v>
      </c>
      <c r="B149" s="216" t="s">
        <v>2601</v>
      </c>
      <c r="C149" s="218"/>
      <c r="D149" t="s">
        <v>2281</v>
      </c>
    </row>
    <row r="150" spans="1:4" x14ac:dyDescent="0.35">
      <c r="A150" t="s">
        <v>2597</v>
      </c>
      <c r="B150" s="216" t="s">
        <v>2602</v>
      </c>
      <c r="C150" s="219"/>
      <c r="D150" t="s">
        <v>2280</v>
      </c>
    </row>
    <row r="151" spans="1:4" x14ac:dyDescent="0.35">
      <c r="A151" t="s">
        <v>2596</v>
      </c>
      <c r="B151" s="215" t="s">
        <v>2607</v>
      </c>
      <c r="C151" s="221"/>
      <c r="D151" t="s">
        <v>2593</v>
      </c>
    </row>
    <row r="152" spans="1:4" x14ac:dyDescent="0.35">
      <c r="A152" s="195" t="s">
        <v>2612</v>
      </c>
      <c r="B152" s="215" t="s">
        <v>2608</v>
      </c>
      <c r="C152" s="224"/>
      <c r="D152" t="s">
        <v>2594</v>
      </c>
    </row>
    <row r="153" spans="1:4" x14ac:dyDescent="0.35">
      <c r="A153" t="s">
        <v>2598</v>
      </c>
      <c r="B153" s="216" t="s">
        <v>2599</v>
      </c>
      <c r="C153" s="210"/>
      <c r="D153" t="s">
        <v>2282</v>
      </c>
    </row>
    <row r="154" spans="1:4" x14ac:dyDescent="0.35">
      <c r="A154" t="s">
        <v>2604</v>
      </c>
      <c r="B154" s="216" t="s">
        <v>2605</v>
      </c>
      <c r="C154" s="220"/>
      <c r="D154" t="s">
        <v>2603</v>
      </c>
    </row>
    <row r="156" spans="1:4" x14ac:dyDescent="0.35">
      <c r="A156" s="187" t="s">
        <v>2638</v>
      </c>
      <c r="B156" s="213"/>
      <c r="C156" s="185"/>
      <c r="D156" s="185"/>
    </row>
    <row r="157" spans="1:4" x14ac:dyDescent="0.35">
      <c r="A157" s="212" t="s">
        <v>2586</v>
      </c>
      <c r="B157" s="214" t="s">
        <v>2587</v>
      </c>
      <c r="C157" s="212" t="s">
        <v>2588</v>
      </c>
      <c r="D157" s="212" t="s">
        <v>2589</v>
      </c>
    </row>
    <row r="158" spans="1:4" x14ac:dyDescent="0.35">
      <c r="A158" s="195" t="s">
        <v>2597</v>
      </c>
      <c r="B158" s="216" t="s">
        <v>2602</v>
      </c>
      <c r="C158" s="219"/>
      <c r="D158" t="s">
        <v>151</v>
      </c>
    </row>
    <row r="159" spans="1:4" x14ac:dyDescent="0.35">
      <c r="A159" s="195" t="s">
        <v>2585</v>
      </c>
      <c r="B159" s="217" t="s">
        <v>2592</v>
      </c>
      <c r="C159" s="211"/>
      <c r="D159" t="s">
        <v>2640</v>
      </c>
    </row>
    <row r="160" spans="1:4" x14ac:dyDescent="0.35">
      <c r="A160" s="195" t="s">
        <v>2637</v>
      </c>
      <c r="B160" s="215" t="s">
        <v>2631</v>
      </c>
      <c r="C160" s="234"/>
      <c r="D160" t="s">
        <v>2647</v>
      </c>
    </row>
    <row r="161" spans="1:4" x14ac:dyDescent="0.35">
      <c r="A161" s="195" t="s">
        <v>2604</v>
      </c>
      <c r="B161" s="216" t="s">
        <v>2605</v>
      </c>
      <c r="C161" s="220"/>
      <c r="D161" t="s">
        <v>2641</v>
      </c>
    </row>
    <row r="162" spans="1:4" x14ac:dyDescent="0.35">
      <c r="A162" s="195" t="s">
        <v>2613</v>
      </c>
      <c r="B162" s="215" t="s">
        <v>2609</v>
      </c>
      <c r="C162" s="226"/>
      <c r="D162" t="s">
        <v>2642</v>
      </c>
    </row>
    <row r="163" spans="1:4" x14ac:dyDescent="0.35">
      <c r="A163" s="195" t="s">
        <v>2612</v>
      </c>
      <c r="B163" s="215" t="s">
        <v>2608</v>
      </c>
      <c r="C163" s="224"/>
      <c r="D163" t="s">
        <v>2643</v>
      </c>
    </row>
    <row r="164" spans="1:4" x14ac:dyDescent="0.35">
      <c r="A164" s="195" t="s">
        <v>2632</v>
      </c>
      <c r="B164" s="215" t="s">
        <v>2629</v>
      </c>
      <c r="C164" s="233"/>
      <c r="D164" t="s">
        <v>2644</v>
      </c>
    </row>
    <row r="165" spans="1:4" x14ac:dyDescent="0.35">
      <c r="A165" s="195" t="s">
        <v>2598</v>
      </c>
      <c r="B165" s="216" t="s">
        <v>2599</v>
      </c>
      <c r="C165" s="210"/>
      <c r="D165" t="s">
        <v>2648</v>
      </c>
    </row>
    <row r="166" spans="1:4" x14ac:dyDescent="0.35">
      <c r="A166" s="195" t="s">
        <v>2611</v>
      </c>
      <c r="B166" s="215" t="s">
        <v>2628</v>
      </c>
      <c r="C166" s="225"/>
      <c r="D166" t="s">
        <v>2406</v>
      </c>
    </row>
    <row r="167" spans="1:4" x14ac:dyDescent="0.35">
      <c r="A167" s="195" t="s">
        <v>2614</v>
      </c>
      <c r="B167" s="215" t="s">
        <v>2610</v>
      </c>
      <c r="C167" s="227"/>
      <c r="D167" t="s">
        <v>3286</v>
      </c>
    </row>
    <row r="168" spans="1:4" x14ac:dyDescent="0.35">
      <c r="A168" s="195" t="s">
        <v>2591</v>
      </c>
      <c r="B168" s="216" t="s">
        <v>2601</v>
      </c>
      <c r="C168" s="218"/>
      <c r="D168" t="s">
        <v>2639</v>
      </c>
    </row>
    <row r="170" spans="1:4" x14ac:dyDescent="0.35">
      <c r="A170" s="187" t="s">
        <v>2664</v>
      </c>
      <c r="B170" s="213"/>
      <c r="C170" s="185"/>
      <c r="D170" s="185"/>
    </row>
    <row r="171" spans="1:4" x14ac:dyDescent="0.35">
      <c r="A171" s="212" t="s">
        <v>2586</v>
      </c>
      <c r="B171" s="214" t="s">
        <v>2587</v>
      </c>
      <c r="C171" s="212" t="s">
        <v>2588</v>
      </c>
      <c r="D171" s="212" t="s">
        <v>2589</v>
      </c>
    </row>
    <row r="172" spans="1:4" x14ac:dyDescent="0.35">
      <c r="A172" s="195" t="s">
        <v>2591</v>
      </c>
      <c r="B172" s="216" t="s">
        <v>2601</v>
      </c>
      <c r="C172" s="218"/>
      <c r="D172" s="195" t="s">
        <v>2864</v>
      </c>
    </row>
    <row r="173" spans="1:4" x14ac:dyDescent="0.35">
      <c r="A173" s="195" t="s">
        <v>2597</v>
      </c>
      <c r="B173" s="216" t="s">
        <v>2602</v>
      </c>
      <c r="C173" s="219"/>
      <c r="D173" s="195" t="s">
        <v>3185</v>
      </c>
    </row>
    <row r="174" spans="1:4" x14ac:dyDescent="0.35">
      <c r="A174" s="195" t="s">
        <v>2596</v>
      </c>
      <c r="B174" s="215" t="s">
        <v>2607</v>
      </c>
      <c r="C174" s="221"/>
      <c r="D174" s="195" t="s">
        <v>3186</v>
      </c>
    </row>
    <row r="175" spans="1:4" x14ac:dyDescent="0.35">
      <c r="A175" s="195" t="s">
        <v>2633</v>
      </c>
      <c r="B175" s="215" t="s">
        <v>2627</v>
      </c>
      <c r="C175" s="231"/>
      <c r="D175" s="195" t="s">
        <v>3187</v>
      </c>
    </row>
    <row r="176" spans="1:4" x14ac:dyDescent="0.35">
      <c r="A176" s="195" t="s">
        <v>2634</v>
      </c>
      <c r="B176" s="215" t="s">
        <v>2433</v>
      </c>
      <c r="C176" s="230"/>
      <c r="D176" s="195" t="s">
        <v>3188</v>
      </c>
    </row>
    <row r="177" spans="1:4" x14ac:dyDescent="0.35">
      <c r="A177" s="195" t="s">
        <v>2604</v>
      </c>
      <c r="B177" s="216" t="s">
        <v>2605</v>
      </c>
      <c r="C177" s="220"/>
      <c r="D177" s="195" t="s">
        <v>3189</v>
      </c>
    </row>
    <row r="178" spans="1:4" x14ac:dyDescent="0.35">
      <c r="A178" s="195" t="s">
        <v>2613</v>
      </c>
      <c r="B178" s="215" t="s">
        <v>2609</v>
      </c>
      <c r="C178" s="226"/>
      <c r="D178" s="195" t="s">
        <v>3190</v>
      </c>
    </row>
    <row r="179" spans="1:4" x14ac:dyDescent="0.35">
      <c r="A179" s="195" t="s">
        <v>2598</v>
      </c>
      <c r="B179" s="216" t="s">
        <v>2599</v>
      </c>
      <c r="C179" s="210"/>
      <c r="D179" s="195" t="s">
        <v>3191</v>
      </c>
    </row>
    <row r="180" spans="1:4" x14ac:dyDescent="0.35">
      <c r="A180" s="195" t="s">
        <v>2611</v>
      </c>
      <c r="B180" s="215" t="s">
        <v>2628</v>
      </c>
      <c r="C180" s="225"/>
      <c r="D180" s="195" t="s">
        <v>2665</v>
      </c>
    </row>
    <row r="181" spans="1:4" x14ac:dyDescent="0.35">
      <c r="A181" s="195" t="s">
        <v>2636</v>
      </c>
      <c r="B181" s="215" t="s">
        <v>2630</v>
      </c>
      <c r="C181" s="232"/>
      <c r="D181" s="195" t="s">
        <v>3192</v>
      </c>
    </row>
    <row r="182" spans="1:4" x14ac:dyDescent="0.35">
      <c r="A182" s="195" t="s">
        <v>2679</v>
      </c>
      <c r="B182" s="216" t="s">
        <v>2681</v>
      </c>
      <c r="C182" s="236"/>
      <c r="D182" s="195" t="s">
        <v>3193</v>
      </c>
    </row>
    <row r="183" spans="1:4" x14ac:dyDescent="0.35">
      <c r="A183" s="195" t="s">
        <v>2632</v>
      </c>
      <c r="B183" s="215" t="s">
        <v>2629</v>
      </c>
      <c r="C183" s="233"/>
      <c r="D183" s="195" t="s">
        <v>3194</v>
      </c>
    </row>
    <row r="184" spans="1:4" x14ac:dyDescent="0.35">
      <c r="A184" s="195" t="s">
        <v>2585</v>
      </c>
      <c r="B184" s="217" t="s">
        <v>2592</v>
      </c>
      <c r="C184" s="211"/>
      <c r="D184" s="195" t="s">
        <v>2666</v>
      </c>
    </row>
    <row r="185" spans="1:4" x14ac:dyDescent="0.35">
      <c r="A185" s="195" t="s">
        <v>2612</v>
      </c>
      <c r="B185" s="215" t="s">
        <v>2608</v>
      </c>
      <c r="C185" s="224"/>
      <c r="D185" s="195" t="s">
        <v>3195</v>
      </c>
    </row>
    <row r="186" spans="1:4" x14ac:dyDescent="0.35">
      <c r="A186" s="195" t="s">
        <v>2680</v>
      </c>
      <c r="B186" s="216">
        <v>740000</v>
      </c>
      <c r="C186" s="237"/>
      <c r="D186" s="195" t="s">
        <v>3196</v>
      </c>
    </row>
    <row r="187" spans="1:4" x14ac:dyDescent="0.35">
      <c r="A187" s="195" t="s">
        <v>2614</v>
      </c>
      <c r="B187" s="215" t="s">
        <v>2610</v>
      </c>
      <c r="C187" s="227"/>
      <c r="D187" s="195" t="s">
        <v>3197</v>
      </c>
    </row>
    <row r="188" spans="1:4" x14ac:dyDescent="0.35">
      <c r="A188" s="207" t="s">
        <v>2621</v>
      </c>
      <c r="B188" s="228" t="s">
        <v>2620</v>
      </c>
      <c r="C188" s="229"/>
      <c r="D188" s="195" t="s">
        <v>3198</v>
      </c>
    </row>
    <row r="189" spans="1:4" x14ac:dyDescent="0.35">
      <c r="A189" s="195" t="s">
        <v>2637</v>
      </c>
      <c r="B189" s="215" t="s">
        <v>2631</v>
      </c>
      <c r="C189" s="234"/>
      <c r="D189" s="195" t="s">
        <v>3199</v>
      </c>
    </row>
    <row r="190" spans="1:4" x14ac:dyDescent="0.35">
      <c r="A190" s="195" t="s">
        <v>2595</v>
      </c>
      <c r="B190" s="216" t="s">
        <v>2600</v>
      </c>
      <c r="C190" s="222"/>
      <c r="D190" s="195" t="s">
        <v>3200</v>
      </c>
    </row>
    <row r="191" spans="1:4" x14ac:dyDescent="0.35">
      <c r="A191" t="s">
        <v>3212</v>
      </c>
      <c r="B191" s="288" t="s">
        <v>3205</v>
      </c>
      <c r="C191" s="287"/>
      <c r="D191" s="195" t="s">
        <v>3201</v>
      </c>
    </row>
    <row r="192" spans="1:4" x14ac:dyDescent="0.35">
      <c r="A192" s="195" t="s">
        <v>3209</v>
      </c>
      <c r="B192" s="216" t="s">
        <v>3206</v>
      </c>
      <c r="C192" s="289"/>
      <c r="D192" s="195" t="s">
        <v>3202</v>
      </c>
    </row>
    <row r="193" spans="1:4" s="195" customFormat="1" x14ac:dyDescent="0.35">
      <c r="A193" s="195" t="s">
        <v>3210</v>
      </c>
      <c r="B193" s="195" t="s">
        <v>3207</v>
      </c>
      <c r="C193" s="290"/>
      <c r="D193" s="195" t="s">
        <v>3203</v>
      </c>
    </row>
    <row r="194" spans="1:4" s="195" customFormat="1" x14ac:dyDescent="0.35">
      <c r="A194" s="293" t="s">
        <v>3211</v>
      </c>
      <c r="B194" s="292" t="s">
        <v>3208</v>
      </c>
      <c r="C194" s="291"/>
      <c r="D194" s="195" t="s">
        <v>3204</v>
      </c>
    </row>
    <row r="195" spans="1:4" s="195" customFormat="1" x14ac:dyDescent="0.35">
      <c r="B195" s="215"/>
    </row>
    <row r="196" spans="1:4" s="195" customFormat="1" x14ac:dyDescent="0.35">
      <c r="A196" s="187" t="s">
        <v>2667</v>
      </c>
      <c r="B196" s="213"/>
      <c r="C196" s="185"/>
      <c r="D196" s="185"/>
    </row>
    <row r="197" spans="1:4" s="195" customFormat="1" x14ac:dyDescent="0.35">
      <c r="A197" s="212" t="s">
        <v>2586</v>
      </c>
      <c r="B197" s="214" t="s">
        <v>2587</v>
      </c>
      <c r="C197" s="212" t="s">
        <v>2588</v>
      </c>
      <c r="D197" s="212" t="s">
        <v>2589</v>
      </c>
    </row>
    <row r="198" spans="1:4" s="195" customFormat="1" x14ac:dyDescent="0.35">
      <c r="A198" s="195" t="s">
        <v>2598</v>
      </c>
      <c r="B198" s="216" t="s">
        <v>2599</v>
      </c>
      <c r="C198" s="210"/>
      <c r="D198" t="s">
        <v>130</v>
      </c>
    </row>
    <row r="199" spans="1:4" s="195" customFormat="1" x14ac:dyDescent="0.35">
      <c r="A199" s="195" t="s">
        <v>2604</v>
      </c>
      <c r="B199" s="216" t="s">
        <v>2605</v>
      </c>
      <c r="C199" s="220"/>
      <c r="D199" t="s">
        <v>129</v>
      </c>
    </row>
    <row r="200" spans="1:4" s="195" customFormat="1" x14ac:dyDescent="0.35">
      <c r="A200" s="195" t="s">
        <v>2611</v>
      </c>
      <c r="B200" s="215" t="s">
        <v>2628</v>
      </c>
      <c r="C200" s="225"/>
      <c r="D200" t="s">
        <v>128</v>
      </c>
    </row>
    <row r="201" spans="1:4" s="195" customFormat="1" x14ac:dyDescent="0.35">
      <c r="A201" s="195" t="s">
        <v>2612</v>
      </c>
      <c r="B201" s="215" t="s">
        <v>2608</v>
      </c>
      <c r="C201" s="224"/>
      <c r="D201" t="s">
        <v>126</v>
      </c>
    </row>
    <row r="202" spans="1:4" s="195" customFormat="1" x14ac:dyDescent="0.35">
      <c r="A202" s="195" t="s">
        <v>2597</v>
      </c>
      <c r="B202" s="216" t="s">
        <v>2602</v>
      </c>
      <c r="C202" s="219"/>
      <c r="D202" t="s">
        <v>125</v>
      </c>
    </row>
    <row r="203" spans="1:4" s="195" customFormat="1" x14ac:dyDescent="0.35">
      <c r="A203"/>
      <c r="B203" s="215"/>
      <c r="C203"/>
      <c r="D203"/>
    </row>
    <row r="204" spans="1:4" s="195" customFormat="1" x14ac:dyDescent="0.35">
      <c r="A204" s="187" t="s">
        <v>2668</v>
      </c>
      <c r="B204" s="213"/>
      <c r="C204" s="185"/>
      <c r="D204" s="185"/>
    </row>
    <row r="205" spans="1:4" s="195" customFormat="1" x14ac:dyDescent="0.35">
      <c r="A205" s="212" t="s">
        <v>2586</v>
      </c>
      <c r="B205" s="214" t="s">
        <v>2587</v>
      </c>
      <c r="C205" s="212" t="s">
        <v>2588</v>
      </c>
      <c r="D205" s="212" t="s">
        <v>2589</v>
      </c>
    </row>
    <row r="206" spans="1:4" s="195" customFormat="1" x14ac:dyDescent="0.35">
      <c r="A206" s="195" t="s">
        <v>2585</v>
      </c>
      <c r="B206" s="217" t="s">
        <v>2592</v>
      </c>
      <c r="C206" s="211"/>
      <c r="D206" t="s">
        <v>175</v>
      </c>
    </row>
    <row r="207" spans="1:4" s="195" customFormat="1" x14ac:dyDescent="0.35">
      <c r="A207" s="195" t="s">
        <v>2604</v>
      </c>
      <c r="B207" s="216" t="s">
        <v>2605</v>
      </c>
      <c r="C207" s="220"/>
      <c r="D207" t="s">
        <v>299</v>
      </c>
    </row>
    <row r="208" spans="1:4" s="195" customFormat="1" x14ac:dyDescent="0.35">
      <c r="A208" s="195" t="s">
        <v>2591</v>
      </c>
      <c r="B208" s="216" t="s">
        <v>2601</v>
      </c>
      <c r="C208" s="218"/>
      <c r="D208" t="s">
        <v>300</v>
      </c>
    </row>
    <row r="209" spans="1:4" s="195" customFormat="1" x14ac:dyDescent="0.35">
      <c r="A209"/>
      <c r="B209" s="215"/>
      <c r="C209"/>
      <c r="D209"/>
    </row>
    <row r="210" spans="1:4" s="195" customFormat="1" x14ac:dyDescent="0.35">
      <c r="A210" s="187" t="s">
        <v>2709</v>
      </c>
      <c r="B210" s="213"/>
      <c r="C210" s="185"/>
      <c r="D210" s="185"/>
    </row>
    <row r="211" spans="1:4" s="195" customFormat="1" x14ac:dyDescent="0.35">
      <c r="A211" s="212" t="s">
        <v>2586</v>
      </c>
      <c r="B211" s="214" t="s">
        <v>2587</v>
      </c>
      <c r="C211" s="212" t="s">
        <v>2588</v>
      </c>
      <c r="D211" s="212" t="s">
        <v>2589</v>
      </c>
    </row>
    <row r="212" spans="1:4" s="195" customFormat="1" x14ac:dyDescent="0.35">
      <c r="A212" s="195" t="s">
        <v>2596</v>
      </c>
      <c r="B212" s="215" t="s">
        <v>2607</v>
      </c>
      <c r="C212" s="221"/>
      <c r="D212" s="195" t="s">
        <v>2546</v>
      </c>
    </row>
    <row r="213" spans="1:4" s="195" customFormat="1" x14ac:dyDescent="0.35">
      <c r="A213" s="195" t="s">
        <v>2611</v>
      </c>
      <c r="B213" s="215" t="s">
        <v>2628</v>
      </c>
      <c r="C213" s="225"/>
      <c r="D213" s="195" t="s">
        <v>97</v>
      </c>
    </row>
    <row r="214" spans="1:4" s="195" customFormat="1" x14ac:dyDescent="0.35">
      <c r="A214" s="195" t="s">
        <v>2597</v>
      </c>
      <c r="B214" s="216" t="s">
        <v>2602</v>
      </c>
      <c r="C214" s="219"/>
      <c r="D214" s="195" t="s">
        <v>91</v>
      </c>
    </row>
    <row r="215" spans="1:4" s="195" customFormat="1" x14ac:dyDescent="0.35">
      <c r="A215" s="195" t="s">
        <v>2632</v>
      </c>
      <c r="B215" s="215" t="s">
        <v>2629</v>
      </c>
      <c r="C215" s="233"/>
      <c r="D215" s="195" t="s">
        <v>2710</v>
      </c>
    </row>
    <row r="216" spans="1:4" s="195" customFormat="1" x14ac:dyDescent="0.35">
      <c r="A216" s="195" t="s">
        <v>2612</v>
      </c>
      <c r="B216" s="215" t="s">
        <v>2608</v>
      </c>
      <c r="C216" s="224"/>
      <c r="D216" s="195" t="s">
        <v>2711</v>
      </c>
    </row>
    <row r="217" spans="1:4" s="195" customFormat="1" x14ac:dyDescent="0.35">
      <c r="A217" s="195" t="s">
        <v>2604</v>
      </c>
      <c r="B217" s="216" t="s">
        <v>2605</v>
      </c>
      <c r="C217" s="220"/>
      <c r="D217" s="195" t="s">
        <v>102</v>
      </c>
    </row>
    <row r="218" spans="1:4" s="195" customFormat="1" x14ac:dyDescent="0.35">
      <c r="A218" s="195" t="s">
        <v>2613</v>
      </c>
      <c r="B218" s="215" t="s">
        <v>2609</v>
      </c>
      <c r="C218" s="226"/>
      <c r="D218" s="195" t="s">
        <v>101</v>
      </c>
    </row>
    <row r="219" spans="1:4" s="195" customFormat="1" x14ac:dyDescent="0.35">
      <c r="A219" s="195" t="s">
        <v>2598</v>
      </c>
      <c r="B219" s="216" t="s">
        <v>2599</v>
      </c>
      <c r="C219" s="210"/>
      <c r="D219" s="195" t="s">
        <v>100</v>
      </c>
    </row>
    <row r="220" spans="1:4" s="195" customFormat="1" x14ac:dyDescent="0.35">
      <c r="A220" s="195" t="s">
        <v>2591</v>
      </c>
      <c r="B220" s="216" t="s">
        <v>2601</v>
      </c>
      <c r="C220" s="218"/>
      <c r="D220" s="195" t="s">
        <v>99</v>
      </c>
    </row>
    <row r="221" spans="1:4" s="195" customFormat="1" x14ac:dyDescent="0.35">
      <c r="B221" s="215"/>
    </row>
    <row r="222" spans="1:4" s="195" customFormat="1" x14ac:dyDescent="0.35">
      <c r="A222" s="187" t="s">
        <v>2714</v>
      </c>
      <c r="B222" s="213"/>
      <c r="C222" s="185"/>
      <c r="D222" s="185"/>
    </row>
    <row r="223" spans="1:4" s="195" customFormat="1" x14ac:dyDescent="0.35">
      <c r="A223" s="212" t="s">
        <v>2586</v>
      </c>
      <c r="B223" s="214" t="s">
        <v>2587</v>
      </c>
      <c r="C223" s="212" t="s">
        <v>2588</v>
      </c>
      <c r="D223" s="212" t="s">
        <v>2589</v>
      </c>
    </row>
    <row r="224" spans="1:4" s="195" customFormat="1" x14ac:dyDescent="0.35">
      <c r="A224" s="195" t="s">
        <v>2596</v>
      </c>
      <c r="B224" s="215" t="s">
        <v>2607</v>
      </c>
      <c r="C224" s="221"/>
      <c r="D224" s="195" t="s">
        <v>2546</v>
      </c>
    </row>
    <row r="225" spans="1:4" s="195" customFormat="1" x14ac:dyDescent="0.35">
      <c r="A225" s="195" t="s">
        <v>2614</v>
      </c>
      <c r="B225" s="215" t="s">
        <v>2610</v>
      </c>
      <c r="C225" s="227"/>
      <c r="D225" s="195" t="s">
        <v>2670</v>
      </c>
    </row>
    <row r="226" spans="1:4" s="195" customFormat="1" x14ac:dyDescent="0.35">
      <c r="A226" s="195" t="s">
        <v>2604</v>
      </c>
      <c r="B226" s="216" t="s">
        <v>2605</v>
      </c>
      <c r="C226" s="220"/>
      <c r="D226" s="195" t="s">
        <v>96</v>
      </c>
    </row>
    <row r="227" spans="1:4" s="195" customFormat="1" x14ac:dyDescent="0.35">
      <c r="A227" s="195" t="s">
        <v>2611</v>
      </c>
      <c r="B227" s="215" t="s">
        <v>2628</v>
      </c>
      <c r="C227" s="225"/>
      <c r="D227" s="195" t="s">
        <v>97</v>
      </c>
    </row>
    <row r="228" spans="1:4" s="195" customFormat="1" x14ac:dyDescent="0.35">
      <c r="A228" s="195" t="s">
        <v>2597</v>
      </c>
      <c r="B228" s="216" t="s">
        <v>2602</v>
      </c>
      <c r="C228" s="219"/>
      <c r="D228" s="195" t="s">
        <v>91</v>
      </c>
    </row>
    <row r="229" spans="1:4" s="195" customFormat="1" x14ac:dyDescent="0.35">
      <c r="A229" s="195" t="s">
        <v>2612</v>
      </c>
      <c r="B229" s="215" t="s">
        <v>2608</v>
      </c>
      <c r="C229" s="224"/>
      <c r="D229" s="195" t="s">
        <v>2712</v>
      </c>
    </row>
    <row r="230" spans="1:4" s="195" customFormat="1" x14ac:dyDescent="0.35">
      <c r="A230" s="195" t="s">
        <v>2591</v>
      </c>
      <c r="B230" s="216" t="s">
        <v>2601</v>
      </c>
      <c r="C230" s="218"/>
      <c r="D230" s="195" t="s">
        <v>476</v>
      </c>
    </row>
    <row r="231" spans="1:4" x14ac:dyDescent="0.35">
      <c r="A231" s="195" t="s">
        <v>2679</v>
      </c>
      <c r="B231" s="216" t="s">
        <v>2681</v>
      </c>
      <c r="C231" s="236"/>
      <c r="D231" s="195" t="s">
        <v>2678</v>
      </c>
    </row>
    <row r="232" spans="1:4" x14ac:dyDescent="0.35">
      <c r="A232" s="195" t="s">
        <v>2680</v>
      </c>
      <c r="B232" s="216">
        <v>740000</v>
      </c>
      <c r="C232" s="237"/>
      <c r="D232" s="195" t="s">
        <v>2543</v>
      </c>
    </row>
    <row r="233" spans="1:4" x14ac:dyDescent="0.35">
      <c r="A233" s="195" t="s">
        <v>2598</v>
      </c>
      <c r="B233" s="216" t="s">
        <v>2599</v>
      </c>
      <c r="C233" s="210"/>
      <c r="D233" s="195" t="s">
        <v>2713</v>
      </c>
    </row>
    <row r="234" spans="1:4" x14ac:dyDescent="0.35">
      <c r="A234" s="195"/>
      <c r="C234" s="195"/>
      <c r="D234" s="195"/>
    </row>
    <row r="235" spans="1:4" s="195" customFormat="1" x14ac:dyDescent="0.35">
      <c r="A235" s="187" t="s">
        <v>2715</v>
      </c>
      <c r="B235" s="213"/>
      <c r="C235" s="185"/>
      <c r="D235" s="185"/>
    </row>
    <row r="236" spans="1:4" x14ac:dyDescent="0.35">
      <c r="A236" s="212" t="s">
        <v>2586</v>
      </c>
      <c r="B236" s="214" t="s">
        <v>2587</v>
      </c>
      <c r="C236" s="212" t="s">
        <v>2588</v>
      </c>
      <c r="D236" s="212" t="s">
        <v>2589</v>
      </c>
    </row>
    <row r="237" spans="1:4" x14ac:dyDescent="0.35">
      <c r="A237" s="195" t="s">
        <v>2596</v>
      </c>
      <c r="B237" s="215" t="s">
        <v>2607</v>
      </c>
      <c r="C237" s="221"/>
      <c r="D237" s="195" t="s">
        <v>2546</v>
      </c>
    </row>
    <row r="238" spans="1:4" x14ac:dyDescent="0.35">
      <c r="A238" s="195" t="s">
        <v>2591</v>
      </c>
      <c r="B238" s="216" t="s">
        <v>2601</v>
      </c>
      <c r="C238" s="218"/>
      <c r="D238" s="195" t="s">
        <v>476</v>
      </c>
    </row>
    <row r="239" spans="1:4" x14ac:dyDescent="0.35">
      <c r="A239" s="195" t="s">
        <v>2614</v>
      </c>
      <c r="B239" s="215" t="s">
        <v>2610</v>
      </c>
      <c r="C239" s="227"/>
      <c r="D239" s="195" t="s">
        <v>2670</v>
      </c>
    </row>
    <row r="240" spans="1:4" x14ac:dyDescent="0.35">
      <c r="A240" s="195" t="s">
        <v>2604</v>
      </c>
      <c r="B240" s="216" t="s">
        <v>2605</v>
      </c>
      <c r="C240" s="220"/>
      <c r="D240" s="195" t="s">
        <v>96</v>
      </c>
    </row>
    <row r="241" spans="1:4" x14ac:dyDescent="0.35">
      <c r="A241" s="195" t="s">
        <v>2632</v>
      </c>
      <c r="B241" s="215" t="s">
        <v>2629</v>
      </c>
      <c r="C241" s="233"/>
      <c r="D241" s="195" t="s">
        <v>2708</v>
      </c>
    </row>
    <row r="242" spans="1:4" x14ac:dyDescent="0.35">
      <c r="A242" s="195" t="s">
        <v>2679</v>
      </c>
      <c r="B242" s="216" t="s">
        <v>2681</v>
      </c>
      <c r="C242" s="236"/>
      <c r="D242" s="195" t="s">
        <v>2678</v>
      </c>
    </row>
    <row r="243" spans="1:4" x14ac:dyDescent="0.35">
      <c r="A243" s="195" t="s">
        <v>2598</v>
      </c>
      <c r="B243" s="216" t="s">
        <v>2599</v>
      </c>
      <c r="C243" s="210"/>
      <c r="D243" s="195" t="s">
        <v>2713</v>
      </c>
    </row>
    <row r="244" spans="1:4" x14ac:dyDescent="0.35">
      <c r="A244" s="195" t="s">
        <v>2612</v>
      </c>
      <c r="B244" s="215" t="s">
        <v>2608</v>
      </c>
      <c r="C244" s="224"/>
      <c r="D244" s="195" t="s">
        <v>2712</v>
      </c>
    </row>
    <row r="245" spans="1:4" s="195" customFormat="1" x14ac:dyDescent="0.35">
      <c r="A245" s="195" t="s">
        <v>2597</v>
      </c>
      <c r="B245" s="216" t="s">
        <v>2602</v>
      </c>
      <c r="C245" s="219"/>
      <c r="D245" s="195" t="s">
        <v>91</v>
      </c>
    </row>
    <row r="246" spans="1:4" s="195" customFormat="1" x14ac:dyDescent="0.35">
      <c r="A246" s="195" t="s">
        <v>2611</v>
      </c>
      <c r="B246" s="215" t="s">
        <v>2628</v>
      </c>
      <c r="C246" s="225"/>
      <c r="D246" s="195" t="s">
        <v>97</v>
      </c>
    </row>
    <row r="247" spans="1:4" x14ac:dyDescent="0.35">
      <c r="A247" s="195"/>
      <c r="C247" s="195"/>
      <c r="D247" s="195"/>
    </row>
    <row r="248" spans="1:4" x14ac:dyDescent="0.35">
      <c r="A248" s="187" t="s">
        <v>2689</v>
      </c>
      <c r="B248" s="213"/>
      <c r="C248" s="185"/>
      <c r="D248" s="185"/>
    </row>
    <row r="249" spans="1:4" x14ac:dyDescent="0.35">
      <c r="A249" s="212" t="s">
        <v>2586</v>
      </c>
      <c r="B249" s="214" t="s">
        <v>2587</v>
      </c>
      <c r="C249" s="212" t="s">
        <v>2588</v>
      </c>
      <c r="D249" s="212" t="s">
        <v>2589</v>
      </c>
    </row>
    <row r="250" spans="1:4" x14ac:dyDescent="0.35">
      <c r="A250" s="195" t="s">
        <v>2596</v>
      </c>
      <c r="B250" s="215" t="s">
        <v>2607</v>
      </c>
      <c r="C250" s="221"/>
      <c r="D250" s="195" t="s">
        <v>466</v>
      </c>
    </row>
    <row r="251" spans="1:4" s="195" customFormat="1" x14ac:dyDescent="0.35">
      <c r="A251" s="195" t="s">
        <v>2637</v>
      </c>
      <c r="B251" s="215" t="s">
        <v>2631</v>
      </c>
      <c r="C251" s="234"/>
      <c r="D251" t="s">
        <v>2669</v>
      </c>
    </row>
    <row r="252" spans="1:4" x14ac:dyDescent="0.35">
      <c r="A252" s="195" t="s">
        <v>2636</v>
      </c>
      <c r="B252" s="215" t="s">
        <v>2630</v>
      </c>
      <c r="C252" s="232"/>
      <c r="D252" s="195" t="s">
        <v>2545</v>
      </c>
    </row>
    <row r="253" spans="1:4" x14ac:dyDescent="0.35">
      <c r="A253" s="195" t="s">
        <v>2604</v>
      </c>
      <c r="B253" s="216" t="s">
        <v>2605</v>
      </c>
      <c r="C253" s="220"/>
      <c r="D253" t="s">
        <v>96</v>
      </c>
    </row>
    <row r="254" spans="1:4" x14ac:dyDescent="0.35">
      <c r="A254" s="195" t="s">
        <v>2611</v>
      </c>
      <c r="B254" s="215" t="s">
        <v>2628</v>
      </c>
      <c r="C254" s="225"/>
      <c r="D254" t="s">
        <v>2676</v>
      </c>
    </row>
    <row r="255" spans="1:4" x14ac:dyDescent="0.35">
      <c r="A255" s="195" t="s">
        <v>2632</v>
      </c>
      <c r="B255" s="215" t="s">
        <v>2629</v>
      </c>
      <c r="C255" s="233"/>
      <c r="D255" t="s">
        <v>2677</v>
      </c>
    </row>
    <row r="256" spans="1:4" x14ac:dyDescent="0.35">
      <c r="A256" s="195" t="s">
        <v>2585</v>
      </c>
      <c r="B256" s="217" t="s">
        <v>2592</v>
      </c>
      <c r="C256" s="211"/>
      <c r="D256" t="s">
        <v>93</v>
      </c>
    </row>
    <row r="257" spans="1:4" x14ac:dyDescent="0.35">
      <c r="A257" s="195" t="s">
        <v>2613</v>
      </c>
      <c r="B257" s="215" t="s">
        <v>2609</v>
      </c>
      <c r="C257" s="226"/>
      <c r="D257" t="s">
        <v>92</v>
      </c>
    </row>
    <row r="258" spans="1:4" x14ac:dyDescent="0.35">
      <c r="A258" s="195" t="s">
        <v>2598</v>
      </c>
      <c r="B258" s="216" t="s">
        <v>2599</v>
      </c>
      <c r="C258" s="210"/>
      <c r="D258" t="s">
        <v>2725</v>
      </c>
    </row>
    <row r="259" spans="1:4" x14ac:dyDescent="0.35">
      <c r="A259" s="195" t="s">
        <v>2597</v>
      </c>
      <c r="B259" s="216" t="s">
        <v>2602</v>
      </c>
      <c r="C259" s="219"/>
      <c r="D259" t="s">
        <v>91</v>
      </c>
    </row>
    <row r="260" spans="1:4" x14ac:dyDescent="0.35">
      <c r="A260" s="207" t="s">
        <v>2621</v>
      </c>
      <c r="B260" s="228" t="s">
        <v>2620</v>
      </c>
      <c r="C260" s="229"/>
      <c r="D260" t="s">
        <v>473</v>
      </c>
    </row>
    <row r="261" spans="1:4" x14ac:dyDescent="0.35">
      <c r="A261" s="195" t="s">
        <v>2591</v>
      </c>
      <c r="B261" s="216" t="s">
        <v>2601</v>
      </c>
      <c r="C261" s="218"/>
      <c r="D261" t="s">
        <v>476</v>
      </c>
    </row>
    <row r="262" spans="1:4" x14ac:dyDescent="0.35">
      <c r="A262" s="195" t="s">
        <v>2680</v>
      </c>
      <c r="B262" s="216">
        <v>740000</v>
      </c>
      <c r="C262" s="237"/>
      <c r="D262" s="195" t="s">
        <v>2543</v>
      </c>
    </row>
    <row r="263" spans="1:4" x14ac:dyDescent="0.35">
      <c r="A263" s="195"/>
      <c r="B263" s="195"/>
      <c r="C263" s="195"/>
      <c r="D263" s="195"/>
    </row>
    <row r="264" spans="1:4" x14ac:dyDescent="0.35">
      <c r="A264" s="187" t="s">
        <v>2853</v>
      </c>
      <c r="B264" s="213"/>
      <c r="C264" s="185"/>
      <c r="D264" s="185"/>
    </row>
    <row r="265" spans="1:4" x14ac:dyDescent="0.35">
      <c r="A265" s="212" t="s">
        <v>2586</v>
      </c>
      <c r="B265" s="214" t="s">
        <v>2587</v>
      </c>
      <c r="C265" s="212" t="s">
        <v>2588</v>
      </c>
      <c r="D265" s="212" t="s">
        <v>2589</v>
      </c>
    </row>
    <row r="266" spans="1:4" x14ac:dyDescent="0.35">
      <c r="A266" s="195" t="s">
        <v>2596</v>
      </c>
      <c r="B266" s="215" t="s">
        <v>2607</v>
      </c>
      <c r="C266" s="221"/>
      <c r="D266" s="195" t="s">
        <v>2546</v>
      </c>
    </row>
    <row r="267" spans="1:4" x14ac:dyDescent="0.35">
      <c r="A267" s="195" t="s">
        <v>2611</v>
      </c>
      <c r="B267" s="215" t="s">
        <v>2628</v>
      </c>
      <c r="C267" s="225"/>
      <c r="D267" s="195" t="s">
        <v>97</v>
      </c>
    </row>
    <row r="268" spans="1:4" x14ac:dyDescent="0.35">
      <c r="A268" s="195" t="s">
        <v>2614</v>
      </c>
      <c r="B268" s="215" t="s">
        <v>2610</v>
      </c>
      <c r="C268" s="227"/>
      <c r="D268" s="195" t="s">
        <v>2670</v>
      </c>
    </row>
    <row r="269" spans="1:4" x14ac:dyDescent="0.35">
      <c r="A269" s="195" t="s">
        <v>2636</v>
      </c>
      <c r="B269" s="215" t="s">
        <v>2630</v>
      </c>
      <c r="C269" s="232"/>
      <c r="D269" s="195" t="s">
        <v>2545</v>
      </c>
    </row>
    <row r="270" spans="1:4" x14ac:dyDescent="0.35">
      <c r="A270" s="195" t="s">
        <v>2637</v>
      </c>
      <c r="B270" s="215" t="s">
        <v>2631</v>
      </c>
      <c r="C270" s="234"/>
      <c r="D270" s="195" t="s">
        <v>2669</v>
      </c>
    </row>
    <row r="271" spans="1:4" x14ac:dyDescent="0.35">
      <c r="A271" s="195" t="s">
        <v>2604</v>
      </c>
      <c r="B271" s="216" t="s">
        <v>2605</v>
      </c>
      <c r="C271" s="220"/>
      <c r="D271" s="195" t="s">
        <v>96</v>
      </c>
    </row>
    <row r="272" spans="1:4" x14ac:dyDescent="0.35">
      <c r="A272" s="195" t="s">
        <v>2613</v>
      </c>
      <c r="B272" s="215" t="s">
        <v>2609</v>
      </c>
      <c r="C272" s="226"/>
      <c r="D272" s="195" t="s">
        <v>2727</v>
      </c>
    </row>
    <row r="273" spans="1:4" x14ac:dyDescent="0.35">
      <c r="A273" s="195" t="s">
        <v>2591</v>
      </c>
      <c r="B273" s="216" t="s">
        <v>2601</v>
      </c>
      <c r="C273" s="218"/>
      <c r="D273" s="195" t="s">
        <v>2726</v>
      </c>
    </row>
    <row r="274" spans="1:4" x14ac:dyDescent="0.35">
      <c r="A274" s="195" t="s">
        <v>2597</v>
      </c>
      <c r="B274" s="216" t="s">
        <v>2602</v>
      </c>
      <c r="C274" s="219"/>
      <c r="D274" s="195" t="s">
        <v>91</v>
      </c>
    </row>
    <row r="275" spans="1:4" x14ac:dyDescent="0.35">
      <c r="A275" s="195" t="s">
        <v>2598</v>
      </c>
      <c r="B275" s="216" t="s">
        <v>2599</v>
      </c>
      <c r="C275" s="210"/>
      <c r="D275" s="195" t="s">
        <v>2725</v>
      </c>
    </row>
    <row r="276" spans="1:4" x14ac:dyDescent="0.35">
      <c r="A276" s="195" t="s">
        <v>2680</v>
      </c>
      <c r="B276" s="216">
        <v>740000</v>
      </c>
      <c r="C276" s="237"/>
      <c r="D276" s="195" t="s">
        <v>2543</v>
      </c>
    </row>
  </sheetData>
  <pageMargins left="0.7" right="0.7" top="0.75" bottom="0.75" header="0.3" footer="0.3"/>
  <pageSetup orientation="portrait" r:id="rId1"/>
  <ignoredErrors>
    <ignoredError sqref="B149:B150 B153 B56 B128:B133 B10:B30 B48 B159:B169 B248:B250 B46 B196:B209 B253:B261 B35:B38 B84 B172 B179:B182 B184:B191" numberStoredAsText="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2"/>
  <sheetViews>
    <sheetView workbookViewId="0">
      <selection activeCell="A3" sqref="A3:B4"/>
    </sheetView>
  </sheetViews>
  <sheetFormatPr defaultColWidth="8.81640625" defaultRowHeight="14.5" x14ac:dyDescent="0.35"/>
  <cols>
    <col min="1" max="1" width="31.453125" style="8" customWidth="1"/>
    <col min="2" max="2" width="28.1796875" style="8" customWidth="1"/>
    <col min="3" max="3" width="68" style="8" customWidth="1"/>
    <col min="4" max="16384" width="8.81640625" style="8"/>
  </cols>
  <sheetData>
    <row r="1" spans="1:3" x14ac:dyDescent="0.35">
      <c r="A1" s="48" t="s">
        <v>74</v>
      </c>
      <c r="B1" s="48" t="s">
        <v>75</v>
      </c>
    </row>
    <row r="2" spans="1:3" ht="58" x14ac:dyDescent="0.35">
      <c r="A2" s="8" t="s">
        <v>144</v>
      </c>
      <c r="B2" s="8" t="s">
        <v>3053</v>
      </c>
      <c r="C2" s="270" t="s">
        <v>3064</v>
      </c>
    </row>
  </sheetData>
  <pageMargins left="0.7" right="0.7" top="0.75" bottom="0.75" header="0.3" footer="0.3"/>
  <pageSetup orientation="portrait" horizontalDpi="1200" verticalDpi="1200"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33"/>
  <sheetViews>
    <sheetView topLeftCell="A885" zoomScale="90" zoomScaleNormal="90" workbookViewId="0">
      <selection activeCell="G27" sqref="G27"/>
    </sheetView>
  </sheetViews>
  <sheetFormatPr defaultColWidth="8.81640625" defaultRowHeight="14.5" x14ac:dyDescent="0.35"/>
  <cols>
    <col min="1" max="1" width="49.36328125" style="4" customWidth="1"/>
    <col min="2" max="2" width="10.453125" style="4" customWidth="1"/>
    <col min="3" max="3" width="12.81640625" style="4" customWidth="1"/>
    <col min="4" max="4" width="13.6328125" style="4" customWidth="1"/>
    <col min="5" max="5" width="20.6328125" style="4" customWidth="1"/>
    <col min="6" max="6" width="8.81640625" style="8"/>
    <col min="7" max="7" width="14" style="8" customWidth="1"/>
    <col min="8" max="9" width="8.81640625" style="8"/>
    <col min="10" max="10" width="9.453125" style="8" bestFit="1" customWidth="1"/>
    <col min="11" max="13" width="8.81640625" style="8"/>
    <col min="14" max="15" width="12.1796875" style="8" bestFit="1" customWidth="1"/>
    <col min="16" max="16" width="12.453125" style="8" bestFit="1" customWidth="1"/>
    <col min="17" max="16384" width="8.81640625" style="8"/>
  </cols>
  <sheetData>
    <row r="1" spans="1:8" s="4" customFormat="1" x14ac:dyDescent="0.35">
      <c r="A1" s="274"/>
      <c r="B1" s="275"/>
      <c r="C1" s="275"/>
      <c r="D1" s="275"/>
      <c r="E1" s="274"/>
    </row>
    <row r="2" spans="1:8" ht="15.5" x14ac:dyDescent="0.35">
      <c r="A2" s="490" t="s">
        <v>510</v>
      </c>
      <c r="B2" s="490"/>
      <c r="C2" s="303"/>
      <c r="D2" s="303"/>
      <c r="E2" s="303"/>
      <c r="F2" s="303"/>
      <c r="G2" s="303"/>
      <c r="H2" s="449" t="s">
        <v>511</v>
      </c>
    </row>
    <row r="3" spans="1:8" ht="15.5" x14ac:dyDescent="0.35">
      <c r="A3" s="303" t="s">
        <v>756</v>
      </c>
      <c r="B3" s="303"/>
      <c r="C3" s="303"/>
      <c r="D3" s="303"/>
      <c r="E3" s="303"/>
      <c r="F3" s="303"/>
      <c r="G3" s="303"/>
      <c r="H3" s="449" t="s">
        <v>3470</v>
      </c>
    </row>
    <row r="4" spans="1:8" x14ac:dyDescent="0.35">
      <c r="A4" s="305"/>
      <c r="B4" s="305"/>
      <c r="C4" s="305"/>
      <c r="D4" s="305"/>
      <c r="E4" s="305"/>
      <c r="F4" s="305"/>
      <c r="G4" s="304"/>
      <c r="H4" s="449" t="s">
        <v>512</v>
      </c>
    </row>
    <row r="5" spans="1:8" x14ac:dyDescent="0.35">
      <c r="A5" s="305"/>
      <c r="B5" s="305"/>
      <c r="C5" s="305"/>
      <c r="D5" s="305"/>
      <c r="E5" s="305"/>
      <c r="F5" s="305"/>
      <c r="G5" s="305"/>
      <c r="H5" s="305"/>
    </row>
    <row r="6" spans="1:8" x14ac:dyDescent="0.35">
      <c r="A6" s="495" t="s">
        <v>513</v>
      </c>
      <c r="B6" s="388" t="s">
        <v>514</v>
      </c>
      <c r="C6" s="388" t="s">
        <v>515</v>
      </c>
      <c r="D6" s="388" t="s">
        <v>516</v>
      </c>
      <c r="E6" s="388" t="s">
        <v>517</v>
      </c>
      <c r="F6" s="388" t="s">
        <v>518</v>
      </c>
      <c r="G6" s="388" t="s">
        <v>519</v>
      </c>
      <c r="H6" s="388" t="s">
        <v>520</v>
      </c>
    </row>
    <row r="7" spans="1:8" ht="15" thickBot="1" x14ac:dyDescent="0.4">
      <c r="A7" s="496"/>
      <c r="B7" s="497" t="s">
        <v>521</v>
      </c>
      <c r="C7" s="498"/>
      <c r="D7" s="498"/>
      <c r="E7" s="498"/>
      <c r="F7" s="498"/>
      <c r="G7" s="498"/>
      <c r="H7" s="499"/>
    </row>
    <row r="8" spans="1:8" ht="15" thickTop="1" x14ac:dyDescent="0.35">
      <c r="A8" s="389" t="s">
        <v>522</v>
      </c>
      <c r="B8" s="390">
        <v>5932599.6289760331</v>
      </c>
      <c r="C8" s="390">
        <v>11733.375501038239</v>
      </c>
      <c r="D8" s="390">
        <v>256.12078517135075</v>
      </c>
      <c r="E8" s="390">
        <v>16601.736021301014</v>
      </c>
      <c r="F8" s="390">
        <v>64984.511311122282</v>
      </c>
      <c r="G8" s="390">
        <v>7190.5073165207414</v>
      </c>
      <c r="H8" s="390">
        <v>12364.091048770906</v>
      </c>
    </row>
    <row r="9" spans="1:8" x14ac:dyDescent="0.35">
      <c r="A9" s="391" t="s">
        <v>523</v>
      </c>
      <c r="B9" s="390">
        <v>5895355.24157112</v>
      </c>
      <c r="C9" s="390">
        <v>471.45668024581687</v>
      </c>
      <c r="D9" s="390">
        <v>256.02211621946361</v>
      </c>
      <c r="E9" s="390">
        <v>16392.841699559172</v>
      </c>
      <c r="F9" s="390">
        <v>64879.039506516223</v>
      </c>
      <c r="G9" s="390">
        <v>6834.5332094970663</v>
      </c>
      <c r="H9" s="390">
        <v>12298.979757295287</v>
      </c>
    </row>
    <row r="10" spans="1:8" x14ac:dyDescent="0.35">
      <c r="A10" s="392" t="s">
        <v>524</v>
      </c>
      <c r="B10" s="390">
        <v>2536779.2265180089</v>
      </c>
      <c r="C10" s="390">
        <v>38.041270916860228</v>
      </c>
      <c r="D10" s="390">
        <v>101.32393509195673</v>
      </c>
      <c r="E10" s="390">
        <v>3546.3367720364731</v>
      </c>
      <c r="F10" s="390">
        <v>794.66570664443441</v>
      </c>
      <c r="G10" s="390">
        <v>197.74109991391563</v>
      </c>
      <c r="H10" s="390">
        <v>9554.1507363760447</v>
      </c>
    </row>
    <row r="11" spans="1:8" x14ac:dyDescent="0.35">
      <c r="A11" s="393" t="s">
        <v>525</v>
      </c>
      <c r="B11" s="390">
        <v>2400057.4856406469</v>
      </c>
      <c r="C11" s="390">
        <v>34.823479419570468</v>
      </c>
      <c r="D11" s="390">
        <v>100.86538569159121</v>
      </c>
      <c r="E11" s="394">
        <v>3434.4290996747714</v>
      </c>
      <c r="F11" s="394">
        <v>581.83867235005948</v>
      </c>
      <c r="G11" s="394">
        <v>43.701395420034459</v>
      </c>
      <c r="H11" s="394">
        <v>9439.0432746602182</v>
      </c>
    </row>
    <row r="12" spans="1:8" x14ac:dyDescent="0.35">
      <c r="A12" s="393" t="s">
        <v>526</v>
      </c>
      <c r="B12" s="390">
        <v>89593.949221728457</v>
      </c>
      <c r="C12" s="390">
        <v>1.65477355037977</v>
      </c>
      <c r="D12" s="390">
        <v>0.25058877413691999</v>
      </c>
      <c r="E12" s="394">
        <v>111.9076723617019</v>
      </c>
      <c r="F12" s="394">
        <v>212.82703429437495</v>
      </c>
      <c r="G12" s="394">
        <v>154.03970449388117</v>
      </c>
      <c r="H12" s="394">
        <v>115.10746171582606</v>
      </c>
    </row>
    <row r="13" spans="1:8" x14ac:dyDescent="0.35">
      <c r="A13" s="393" t="s">
        <v>528</v>
      </c>
      <c r="B13" s="390">
        <v>47127.791655633242</v>
      </c>
      <c r="C13" s="390">
        <v>1.5630179469099901</v>
      </c>
      <c r="D13" s="390">
        <v>0.20796062622860001</v>
      </c>
      <c r="E13" s="394" t="s">
        <v>529</v>
      </c>
      <c r="F13" s="394" t="s">
        <v>529</v>
      </c>
      <c r="G13" s="394" t="s">
        <v>529</v>
      </c>
      <c r="H13" s="394" t="s">
        <v>529</v>
      </c>
    </row>
    <row r="14" spans="1:8" x14ac:dyDescent="0.35">
      <c r="A14" s="395" t="s">
        <v>530</v>
      </c>
      <c r="B14" s="390">
        <v>715881.23822130868</v>
      </c>
      <c r="C14" s="390">
        <v>66.332427151355944</v>
      </c>
      <c r="D14" s="390">
        <v>9.3750160318137894</v>
      </c>
      <c r="E14" s="390">
        <v>1515.3616266750041</v>
      </c>
      <c r="F14" s="390">
        <v>1044.8381666781022</v>
      </c>
      <c r="G14" s="390">
        <v>120.23413844415886</v>
      </c>
      <c r="H14" s="390">
        <v>1574.0871153371656</v>
      </c>
    </row>
    <row r="15" spans="1:8" x14ac:dyDescent="0.35">
      <c r="A15" s="393" t="s">
        <v>531</v>
      </c>
      <c r="B15" s="390">
        <v>14558.872168514019</v>
      </c>
      <c r="C15" s="390">
        <v>0.26506107425178999</v>
      </c>
      <c r="D15" s="390">
        <v>3.4431093875209998E-2</v>
      </c>
      <c r="E15" s="394" t="s">
        <v>529</v>
      </c>
      <c r="F15" s="394" t="s">
        <v>529</v>
      </c>
      <c r="G15" s="394" t="s">
        <v>529</v>
      </c>
      <c r="H15" s="394" t="s">
        <v>529</v>
      </c>
    </row>
    <row r="16" spans="1:8" x14ac:dyDescent="0.35">
      <c r="A16" s="393" t="s">
        <v>532</v>
      </c>
      <c r="B16" s="390">
        <v>4324.0266958123129</v>
      </c>
      <c r="C16" s="390">
        <v>0.21993490848121999</v>
      </c>
      <c r="D16" s="390">
        <v>3.1755858181610003E-2</v>
      </c>
      <c r="E16" s="394" t="s">
        <v>529</v>
      </c>
      <c r="F16" s="394" t="s">
        <v>529</v>
      </c>
      <c r="G16" s="394" t="s">
        <v>529</v>
      </c>
      <c r="H16" s="394" t="s">
        <v>529</v>
      </c>
    </row>
    <row r="17" spans="1:8" x14ac:dyDescent="0.35">
      <c r="A17" s="393" t="s">
        <v>533</v>
      </c>
      <c r="B17" s="390">
        <v>68062.59585493186</v>
      </c>
      <c r="C17" s="390">
        <v>2.1634295884067098</v>
      </c>
      <c r="D17" s="390">
        <v>0.32207738930322999</v>
      </c>
      <c r="E17" s="394" t="s">
        <v>529</v>
      </c>
      <c r="F17" s="394" t="s">
        <v>529</v>
      </c>
      <c r="G17" s="394" t="s">
        <v>529</v>
      </c>
      <c r="H17" s="394" t="s">
        <v>529</v>
      </c>
    </row>
    <row r="18" spans="1:8" x14ac:dyDescent="0.35">
      <c r="A18" s="393" t="s">
        <v>534</v>
      </c>
      <c r="B18" s="390">
        <v>42643.232056364206</v>
      </c>
      <c r="C18" s="390">
        <v>2.9129032519703002</v>
      </c>
      <c r="D18" s="390">
        <v>0.49111046929190999</v>
      </c>
      <c r="E18" s="394" t="s">
        <v>529</v>
      </c>
      <c r="F18" s="394" t="s">
        <v>529</v>
      </c>
      <c r="G18" s="394" t="s">
        <v>529</v>
      </c>
      <c r="H18" s="394" t="s">
        <v>529</v>
      </c>
    </row>
    <row r="19" spans="1:8" x14ac:dyDescent="0.35">
      <c r="A19" s="393" t="s">
        <v>535</v>
      </c>
      <c r="B19" s="390">
        <v>32687.652624332597</v>
      </c>
      <c r="C19" s="390">
        <v>2.1724960612470801</v>
      </c>
      <c r="D19" s="390">
        <v>0.32965613051379999</v>
      </c>
      <c r="E19" s="394" t="s">
        <v>529</v>
      </c>
      <c r="F19" s="394" t="s">
        <v>529</v>
      </c>
      <c r="G19" s="394" t="s">
        <v>529</v>
      </c>
      <c r="H19" s="394" t="s">
        <v>529</v>
      </c>
    </row>
    <row r="20" spans="1:8" x14ac:dyDescent="0.35">
      <c r="A20" s="393" t="s">
        <v>536</v>
      </c>
      <c r="B20" s="390">
        <v>38327.06069611937</v>
      </c>
      <c r="C20" s="390">
        <v>2.7616536525147199</v>
      </c>
      <c r="D20" s="390">
        <v>0.41262766327205003</v>
      </c>
      <c r="E20" s="394" t="s">
        <v>529</v>
      </c>
      <c r="F20" s="394" t="s">
        <v>529</v>
      </c>
      <c r="G20" s="394" t="s">
        <v>529</v>
      </c>
      <c r="H20" s="394" t="s">
        <v>529</v>
      </c>
    </row>
    <row r="21" spans="1:8" x14ac:dyDescent="0.35">
      <c r="A21" s="396" t="s">
        <v>3428</v>
      </c>
      <c r="B21" s="390">
        <v>515277.79812523432</v>
      </c>
      <c r="C21" s="390">
        <v>55.836948614484129</v>
      </c>
      <c r="D21" s="390">
        <v>7.7533574273759802</v>
      </c>
      <c r="E21" s="394">
        <v>1515.3616266750041</v>
      </c>
      <c r="F21" s="394">
        <v>1044.8381666781022</v>
      </c>
      <c r="G21" s="394">
        <v>120.23413844415886</v>
      </c>
      <c r="H21" s="394">
        <v>1574.0871153371656</v>
      </c>
    </row>
    <row r="22" spans="1:8" x14ac:dyDescent="0.35">
      <c r="A22" s="395" t="s">
        <v>537</v>
      </c>
      <c r="B22" s="390">
        <v>1831014.9512207536</v>
      </c>
      <c r="C22" s="390">
        <v>157.60957929075553</v>
      </c>
      <c r="D22" s="390">
        <v>138.66194983315438</v>
      </c>
      <c r="E22" s="390">
        <v>10294.630529494003</v>
      </c>
      <c r="F22" s="390">
        <v>58614.797849139453</v>
      </c>
      <c r="G22" s="390">
        <v>5723.5980346497408</v>
      </c>
      <c r="H22" s="390">
        <v>618.63077203361581</v>
      </c>
    </row>
    <row r="23" spans="1:8" x14ac:dyDescent="0.35">
      <c r="A23" s="393" t="s">
        <v>538</v>
      </c>
      <c r="B23" s="390">
        <v>171223.03700227189</v>
      </c>
      <c r="C23" s="390">
        <v>2.0771880881664</v>
      </c>
      <c r="D23" s="390">
        <v>5.2994341437007098</v>
      </c>
      <c r="E23" s="394">
        <v>40.811932568812999</v>
      </c>
      <c r="F23" s="394">
        <v>207.24271059858924</v>
      </c>
      <c r="G23" s="394">
        <v>20.972782413204179</v>
      </c>
      <c r="H23" s="394">
        <v>7.9863698191035404</v>
      </c>
    </row>
    <row r="24" spans="1:8" x14ac:dyDescent="0.35">
      <c r="A24" s="393" t="s">
        <v>539</v>
      </c>
      <c r="B24" s="390">
        <v>1543321.2357623461</v>
      </c>
      <c r="C24" s="390">
        <v>96.244370350390938</v>
      </c>
      <c r="D24" s="390">
        <v>107.93538834374699</v>
      </c>
      <c r="E24" s="394">
        <v>7564.0039070770663</v>
      </c>
      <c r="F24" s="394">
        <v>38851.488066997837</v>
      </c>
      <c r="G24" s="394">
        <v>3123.5335919534832</v>
      </c>
      <c r="H24" s="394">
        <v>155.69594484037685</v>
      </c>
    </row>
    <row r="25" spans="1:8" x14ac:dyDescent="0.35">
      <c r="A25" s="393" t="s">
        <v>540</v>
      </c>
      <c r="B25" s="390">
        <v>46055.912865416663</v>
      </c>
      <c r="C25" s="390">
        <v>3.5201759225</v>
      </c>
      <c r="D25" s="390">
        <v>1.1264562951999999</v>
      </c>
      <c r="E25" s="394">
        <v>504.06504986911966</v>
      </c>
      <c r="F25" s="394">
        <v>79.731529299018959</v>
      </c>
      <c r="G25" s="394">
        <v>38.628071801561717</v>
      </c>
      <c r="H25" s="394">
        <v>59.549191471448658</v>
      </c>
    </row>
    <row r="26" spans="1:8" x14ac:dyDescent="0.35">
      <c r="A26" s="393" t="s">
        <v>541</v>
      </c>
      <c r="B26" s="390">
        <v>38024.133926124283</v>
      </c>
      <c r="C26" s="390">
        <v>16.188389581899191</v>
      </c>
      <c r="D26" s="390">
        <v>0.73365765457023002</v>
      </c>
      <c r="E26" s="394">
        <v>564.78322714808633</v>
      </c>
      <c r="F26" s="394">
        <v>1625.6330147817607</v>
      </c>
      <c r="G26" s="394">
        <v>797.79002364334588</v>
      </c>
      <c r="H26" s="394">
        <v>168.62503652225149</v>
      </c>
    </row>
    <row r="27" spans="1:8" ht="15" thickBot="1" x14ac:dyDescent="0.4">
      <c r="A27" s="393" t="s">
        <v>542</v>
      </c>
      <c r="B27" s="390">
        <v>32390.631664594664</v>
      </c>
      <c r="C27" s="390">
        <v>39.579455347798998</v>
      </c>
      <c r="D27" s="390">
        <v>23.567013395936449</v>
      </c>
      <c r="E27" s="394">
        <v>1620.9664128309175</v>
      </c>
      <c r="F27" s="394">
        <v>17850.702527462247</v>
      </c>
      <c r="G27" s="394">
        <v>1742.6735648381459</v>
      </c>
      <c r="H27" s="394">
        <v>226.77422938043526</v>
      </c>
    </row>
    <row r="28" spans="1:8" ht="15" thickTop="1" x14ac:dyDescent="0.35">
      <c r="A28" s="397" t="s">
        <v>543</v>
      </c>
      <c r="B28" s="390">
        <v>586319.50932829198</v>
      </c>
      <c r="C28" s="390">
        <v>205.35377590972996</v>
      </c>
      <c r="D28" s="390">
        <v>4.1010308449579398</v>
      </c>
      <c r="E28" s="390">
        <v>908.26373148672474</v>
      </c>
      <c r="F28" s="390">
        <v>3021.6454373622296</v>
      </c>
      <c r="G28" s="390">
        <v>551.67725417600798</v>
      </c>
      <c r="H28" s="390">
        <v>527.57585355553215</v>
      </c>
    </row>
    <row r="29" spans="1:8" x14ac:dyDescent="0.35">
      <c r="A29" s="393" t="s">
        <v>544</v>
      </c>
      <c r="B29" s="390">
        <v>227130.37102570775</v>
      </c>
      <c r="C29" s="390">
        <v>43.127101050750518</v>
      </c>
      <c r="D29" s="390">
        <v>1.16099880972741</v>
      </c>
      <c r="E29" s="394">
        <v>490.17465541376572</v>
      </c>
      <c r="F29" s="394">
        <v>165.62633435353089</v>
      </c>
      <c r="G29" s="394">
        <v>33.353786412534873</v>
      </c>
      <c r="H29" s="394">
        <v>369.97578072655716</v>
      </c>
    </row>
    <row r="30" spans="1:8" x14ac:dyDescent="0.35">
      <c r="A30" s="393" t="s">
        <v>545</v>
      </c>
      <c r="B30" s="390">
        <v>358897.51072027022</v>
      </c>
      <c r="C30" s="390">
        <v>162.20807697148538</v>
      </c>
      <c r="D30" s="390">
        <v>2.9373316220328798</v>
      </c>
      <c r="E30" s="394">
        <v>418.08907607295907</v>
      </c>
      <c r="F30" s="394">
        <v>2856.0191030086989</v>
      </c>
      <c r="G30" s="394">
        <v>518.3234677634731</v>
      </c>
      <c r="H30" s="394">
        <v>157.60007282897502</v>
      </c>
    </row>
    <row r="31" spans="1:8" x14ac:dyDescent="0.35">
      <c r="A31" s="393" t="s">
        <v>546</v>
      </c>
      <c r="B31" s="390">
        <v>291.62758231404649</v>
      </c>
      <c r="C31" s="390">
        <v>1.8597887494070001E-2</v>
      </c>
      <c r="D31" s="390">
        <v>2.7004131976500001E-3</v>
      </c>
      <c r="E31" s="394" t="s">
        <v>529</v>
      </c>
      <c r="F31" s="394" t="s">
        <v>529</v>
      </c>
      <c r="G31" s="394" t="s">
        <v>529</v>
      </c>
      <c r="H31" s="394" t="s">
        <v>529</v>
      </c>
    </row>
    <row r="32" spans="1:8" x14ac:dyDescent="0.35">
      <c r="A32" s="395" t="s">
        <v>3429</v>
      </c>
      <c r="B32" s="390">
        <v>225360.31628275706</v>
      </c>
      <c r="C32" s="390">
        <v>4.1196269771152103</v>
      </c>
      <c r="D32" s="390">
        <v>2.5601844175807398</v>
      </c>
      <c r="E32" s="390">
        <v>128.24903986696705</v>
      </c>
      <c r="F32" s="390">
        <v>1403.092346692003</v>
      </c>
      <c r="G32" s="390">
        <v>241.28268231324299</v>
      </c>
      <c r="H32" s="390">
        <v>24.535279992929539</v>
      </c>
    </row>
    <row r="33" spans="1:8" x14ac:dyDescent="0.35">
      <c r="A33" s="393" t="s">
        <v>547</v>
      </c>
      <c r="B33" s="390">
        <v>197727.56395066719</v>
      </c>
      <c r="C33" s="390">
        <v>3.63136019854521</v>
      </c>
      <c r="D33" s="390">
        <v>1.7785747835824199</v>
      </c>
      <c r="E33" s="394">
        <v>128.24903986696705</v>
      </c>
      <c r="F33" s="394">
        <v>1403.092346692003</v>
      </c>
      <c r="G33" s="394">
        <v>241.28268231324299</v>
      </c>
      <c r="H33" s="394">
        <v>24.535279992929539</v>
      </c>
    </row>
    <row r="34" spans="1:8" x14ac:dyDescent="0.35">
      <c r="A34" s="393" t="s">
        <v>548</v>
      </c>
      <c r="B34" s="390">
        <v>27632.752332089869</v>
      </c>
      <c r="C34" s="390">
        <v>0.48826677857</v>
      </c>
      <c r="D34" s="390">
        <v>0.78160963399831995</v>
      </c>
      <c r="E34" s="394" t="s">
        <v>527</v>
      </c>
      <c r="F34" s="394" t="s">
        <v>527</v>
      </c>
      <c r="G34" s="394" t="s">
        <v>527</v>
      </c>
      <c r="H34" s="394" t="s">
        <v>527</v>
      </c>
    </row>
    <row r="35" spans="1:8" x14ac:dyDescent="0.35">
      <c r="A35" s="398" t="s">
        <v>549</v>
      </c>
      <c r="B35" s="390">
        <v>37244.387404913439</v>
      </c>
      <c r="C35" s="390">
        <v>11261.918820792424</v>
      </c>
      <c r="D35" s="390">
        <v>9.8668951887160003E-2</v>
      </c>
      <c r="E35" s="390">
        <v>208.89432174184356</v>
      </c>
      <c r="F35" s="390">
        <v>105.47180460606191</v>
      </c>
      <c r="G35" s="390">
        <v>355.97410702367489</v>
      </c>
      <c r="H35" s="390">
        <v>65.111291475618813</v>
      </c>
    </row>
    <row r="36" spans="1:8" x14ac:dyDescent="0.35">
      <c r="A36" s="395" t="s">
        <v>551</v>
      </c>
      <c r="B36" s="390" t="s">
        <v>3298</v>
      </c>
      <c r="C36" s="390">
        <v>2828.7193306107342</v>
      </c>
      <c r="D36" s="390" t="s">
        <v>527</v>
      </c>
      <c r="E36" s="390" t="s">
        <v>527</v>
      </c>
      <c r="F36" s="390" t="s">
        <v>527</v>
      </c>
      <c r="G36" s="390" t="s">
        <v>527</v>
      </c>
      <c r="H36" s="390" t="s">
        <v>527</v>
      </c>
    </row>
    <row r="37" spans="1:8" x14ac:dyDescent="0.35">
      <c r="A37" s="393" t="s">
        <v>553</v>
      </c>
      <c r="B37" s="390" t="s">
        <v>554</v>
      </c>
      <c r="C37" s="390">
        <v>2828.7193306107342</v>
      </c>
      <c r="D37" s="394" t="s">
        <v>527</v>
      </c>
      <c r="E37" s="394" t="s">
        <v>527</v>
      </c>
      <c r="F37" s="394" t="s">
        <v>527</v>
      </c>
      <c r="G37" s="394" t="s">
        <v>527</v>
      </c>
      <c r="H37" s="399" t="s">
        <v>199</v>
      </c>
    </row>
    <row r="38" spans="1:8" x14ac:dyDescent="0.35">
      <c r="A38" s="393" t="s">
        <v>555</v>
      </c>
      <c r="B38" s="390" t="s">
        <v>529</v>
      </c>
      <c r="C38" s="390" t="s">
        <v>529</v>
      </c>
      <c r="D38" s="394" t="s">
        <v>527</v>
      </c>
      <c r="E38" s="394" t="s">
        <v>527</v>
      </c>
      <c r="F38" s="394" t="s">
        <v>527</v>
      </c>
      <c r="G38" s="394" t="s">
        <v>527</v>
      </c>
      <c r="H38" s="394" t="s">
        <v>527</v>
      </c>
    </row>
    <row r="39" spans="1:8" x14ac:dyDescent="0.35">
      <c r="A39" s="393" t="s">
        <v>3430</v>
      </c>
      <c r="B39" s="390" t="s">
        <v>556</v>
      </c>
      <c r="C39" s="390" t="s">
        <v>556</v>
      </c>
      <c r="D39" s="394" t="s">
        <v>527</v>
      </c>
      <c r="E39" s="390" t="s">
        <v>527</v>
      </c>
      <c r="F39" s="390" t="s">
        <v>527</v>
      </c>
      <c r="G39" s="390" t="s">
        <v>527</v>
      </c>
      <c r="H39" s="390" t="s">
        <v>527</v>
      </c>
    </row>
    <row r="40" spans="1:8" x14ac:dyDescent="0.35">
      <c r="A40" s="395" t="s">
        <v>557</v>
      </c>
      <c r="B40" s="390">
        <v>37244.387404913439</v>
      </c>
      <c r="C40" s="390">
        <v>8433.1994901816888</v>
      </c>
      <c r="D40" s="390">
        <v>9.8668951887160003E-2</v>
      </c>
      <c r="E40" s="390">
        <v>208.89432174184356</v>
      </c>
      <c r="F40" s="390">
        <v>105.47180460606191</v>
      </c>
      <c r="G40" s="390">
        <v>355.97410702367489</v>
      </c>
      <c r="H40" s="390">
        <v>65.111291475618813</v>
      </c>
    </row>
    <row r="41" spans="1:8" x14ac:dyDescent="0.35">
      <c r="A41" s="393" t="s">
        <v>558</v>
      </c>
      <c r="B41" s="390">
        <v>12063.700405245312</v>
      </c>
      <c r="C41" s="390">
        <v>1817.0207526802458</v>
      </c>
      <c r="D41" s="390">
        <v>3.5386466609699997E-2</v>
      </c>
      <c r="E41" s="394" t="s">
        <v>529</v>
      </c>
      <c r="F41" s="394" t="s">
        <v>529</v>
      </c>
      <c r="G41" s="394" t="s">
        <v>529</v>
      </c>
      <c r="H41" s="394" t="s">
        <v>529</v>
      </c>
    </row>
    <row r="42" spans="1:8" x14ac:dyDescent="0.35">
      <c r="A42" s="393" t="s">
        <v>559</v>
      </c>
      <c r="B42" s="390">
        <v>25180.686999668131</v>
      </c>
      <c r="C42" s="390">
        <v>6616.1787375014428</v>
      </c>
      <c r="D42" s="399" t="s">
        <v>199</v>
      </c>
      <c r="E42" s="399" t="s">
        <v>199</v>
      </c>
      <c r="F42" s="399" t="s">
        <v>199</v>
      </c>
      <c r="G42" s="394" t="s">
        <v>529</v>
      </c>
      <c r="H42" s="394" t="s">
        <v>529</v>
      </c>
    </row>
    <row r="43" spans="1:8" x14ac:dyDescent="0.35">
      <c r="A43" s="393" t="s">
        <v>560</v>
      </c>
      <c r="B43" s="390" t="s">
        <v>529</v>
      </c>
      <c r="C43" s="390" t="s">
        <v>529</v>
      </c>
      <c r="D43" s="390">
        <v>6.3282485277459999E-2</v>
      </c>
      <c r="E43" s="394" t="s">
        <v>529</v>
      </c>
      <c r="F43" s="394" t="s">
        <v>529</v>
      </c>
      <c r="G43" s="394" t="s">
        <v>529</v>
      </c>
      <c r="H43" s="394" t="s">
        <v>529</v>
      </c>
    </row>
    <row r="44" spans="1:8" x14ac:dyDescent="0.35">
      <c r="A44" s="393" t="s">
        <v>3431</v>
      </c>
      <c r="B44" s="390" t="s">
        <v>556</v>
      </c>
      <c r="C44" s="390" t="s">
        <v>556</v>
      </c>
      <c r="D44" s="390" t="s">
        <v>556</v>
      </c>
      <c r="E44" s="390">
        <v>208.89432174184356</v>
      </c>
      <c r="F44" s="390">
        <v>105.47180460606191</v>
      </c>
      <c r="G44" s="390">
        <v>355.97410702367489</v>
      </c>
      <c r="H44" s="390">
        <v>65.111291475618813</v>
      </c>
    </row>
    <row r="45" spans="1:8" x14ac:dyDescent="0.35">
      <c r="A45" s="400" t="s">
        <v>3299</v>
      </c>
      <c r="B45" s="390" t="s">
        <v>561</v>
      </c>
      <c r="C45" s="399" t="s">
        <v>199</v>
      </c>
      <c r="D45" s="399" t="s">
        <v>199</v>
      </c>
      <c r="E45" s="399" t="s">
        <v>199</v>
      </c>
      <c r="F45" s="399" t="s">
        <v>199</v>
      </c>
      <c r="G45" s="399" t="s">
        <v>199</v>
      </c>
      <c r="H45" s="399" t="s">
        <v>199</v>
      </c>
    </row>
    <row r="46" spans="1:8" x14ac:dyDescent="0.35">
      <c r="A46" s="395" t="s">
        <v>3432</v>
      </c>
      <c r="B46" s="390" t="s">
        <v>529</v>
      </c>
      <c r="C46" s="399" t="s">
        <v>199</v>
      </c>
      <c r="D46" s="399" t="s">
        <v>199</v>
      </c>
      <c r="E46" s="399" t="s">
        <v>199</v>
      </c>
      <c r="F46" s="399" t="s">
        <v>199</v>
      </c>
      <c r="G46" s="399" t="s">
        <v>199</v>
      </c>
      <c r="H46" s="399" t="s">
        <v>199</v>
      </c>
    </row>
    <row r="47" spans="1:8" x14ac:dyDescent="0.35">
      <c r="A47" s="395" t="s">
        <v>562</v>
      </c>
      <c r="B47" s="390" t="s">
        <v>529</v>
      </c>
      <c r="C47" s="399" t="s">
        <v>199</v>
      </c>
      <c r="D47" s="399" t="s">
        <v>199</v>
      </c>
      <c r="E47" s="399" t="s">
        <v>199</v>
      </c>
      <c r="F47" s="399" t="s">
        <v>199</v>
      </c>
      <c r="G47" s="399" t="s">
        <v>199</v>
      </c>
      <c r="H47" s="399" t="s">
        <v>199</v>
      </c>
    </row>
    <row r="48" spans="1:8" x14ac:dyDescent="0.35">
      <c r="A48" s="392" t="s">
        <v>563</v>
      </c>
      <c r="B48" s="390" t="s">
        <v>561</v>
      </c>
      <c r="C48" s="399" t="s">
        <v>199</v>
      </c>
      <c r="D48" s="399" t="s">
        <v>199</v>
      </c>
      <c r="E48" s="399" t="s">
        <v>199</v>
      </c>
      <c r="F48" s="399" t="s">
        <v>199</v>
      </c>
      <c r="G48" s="399" t="s">
        <v>199</v>
      </c>
      <c r="H48" s="399" t="s">
        <v>199</v>
      </c>
    </row>
    <row r="49" spans="1:8" x14ac:dyDescent="0.35">
      <c r="A49" s="400" t="s">
        <v>3300</v>
      </c>
      <c r="B49" s="399" t="s">
        <v>199</v>
      </c>
      <c r="C49" s="399" t="s">
        <v>199</v>
      </c>
      <c r="D49" s="399" t="s">
        <v>199</v>
      </c>
      <c r="E49" s="399" t="s">
        <v>199</v>
      </c>
      <c r="F49" s="399" t="s">
        <v>199</v>
      </c>
      <c r="G49" s="399" t="s">
        <v>199</v>
      </c>
      <c r="H49" s="399" t="s">
        <v>199</v>
      </c>
    </row>
    <row r="50" spans="1:8" x14ac:dyDescent="0.35">
      <c r="A50" s="392" t="s">
        <v>564</v>
      </c>
      <c r="B50" s="390">
        <v>113232.30135064154</v>
      </c>
      <c r="C50" s="390">
        <v>5.2928930187330101</v>
      </c>
      <c r="D50" s="390">
        <v>3.2815608782569399</v>
      </c>
      <c r="E50" s="390">
        <v>1704.0134032501867</v>
      </c>
      <c r="F50" s="390">
        <v>132.66675861432418</v>
      </c>
      <c r="G50" s="390">
        <v>53.948263992089871</v>
      </c>
      <c r="H50" s="390" t="s">
        <v>554</v>
      </c>
    </row>
    <row r="51" spans="1:8" x14ac:dyDescent="0.35">
      <c r="A51" s="401" t="s">
        <v>565</v>
      </c>
      <c r="B51" s="390">
        <v>60125.445140869939</v>
      </c>
      <c r="C51" s="390" t="s">
        <v>589</v>
      </c>
      <c r="D51" s="390">
        <v>1.9373340798485601</v>
      </c>
      <c r="E51" s="394">
        <v>242.16675998106996</v>
      </c>
      <c r="F51" s="394">
        <v>100.74137215212509</v>
      </c>
      <c r="G51" s="394">
        <v>15.11120582281877</v>
      </c>
      <c r="H51" s="394" t="s">
        <v>554</v>
      </c>
    </row>
    <row r="52" spans="1:8" x14ac:dyDescent="0.35">
      <c r="A52" s="401" t="s">
        <v>566</v>
      </c>
      <c r="B52" s="390">
        <v>53106.856209771599</v>
      </c>
      <c r="C52" s="390">
        <v>5.2928930187330101</v>
      </c>
      <c r="D52" s="390">
        <v>1.34422679840838</v>
      </c>
      <c r="E52" s="394">
        <v>1461.8466432691168</v>
      </c>
      <c r="F52" s="394">
        <v>31.9253864621991</v>
      </c>
      <c r="G52" s="394">
        <v>38.837058169271103</v>
      </c>
      <c r="H52" s="394" t="s">
        <v>554</v>
      </c>
    </row>
    <row r="53" spans="1:8" x14ac:dyDescent="0.35">
      <c r="A53" s="392" t="s">
        <v>567</v>
      </c>
      <c r="B53" s="390" t="s">
        <v>529</v>
      </c>
      <c r="C53" s="390" t="s">
        <v>529</v>
      </c>
      <c r="D53" s="390" t="s">
        <v>529</v>
      </c>
      <c r="E53" s="394" t="s">
        <v>529</v>
      </c>
      <c r="F53" s="394" t="s">
        <v>529</v>
      </c>
      <c r="G53" s="394" t="s">
        <v>529</v>
      </c>
      <c r="H53" s="394" t="s">
        <v>554</v>
      </c>
    </row>
    <row r="54" spans="1:8" x14ac:dyDescent="0.35">
      <c r="A54" s="402" t="s">
        <v>3301</v>
      </c>
      <c r="B54" s="390">
        <v>230699.51036740557</v>
      </c>
      <c r="C54" s="399" t="s">
        <v>199</v>
      </c>
      <c r="D54" s="399" t="s">
        <v>199</v>
      </c>
      <c r="E54" s="399" t="s">
        <v>199</v>
      </c>
      <c r="F54" s="399" t="s">
        <v>199</v>
      </c>
      <c r="G54" s="399" t="s">
        <v>199</v>
      </c>
      <c r="H54" s="399" t="s">
        <v>199</v>
      </c>
    </row>
    <row r="55" spans="1:8" x14ac:dyDescent="0.35">
      <c r="A55" s="306" t="s">
        <v>3302</v>
      </c>
      <c r="B55" s="390" t="s">
        <v>589</v>
      </c>
      <c r="C55" s="399" t="s">
        <v>199</v>
      </c>
      <c r="D55" s="399" t="s">
        <v>199</v>
      </c>
      <c r="E55" s="399" t="s">
        <v>199</v>
      </c>
      <c r="F55" s="399" t="s">
        <v>199</v>
      </c>
      <c r="G55" s="399" t="s">
        <v>199</v>
      </c>
      <c r="H55" s="399" t="s">
        <v>199</v>
      </c>
    </row>
    <row r="56" spans="1:8" x14ac:dyDescent="0.35">
      <c r="A56" s="403" t="s">
        <v>568</v>
      </c>
      <c r="B56" s="394" t="s">
        <v>527</v>
      </c>
      <c r="C56" s="399" t="s">
        <v>199</v>
      </c>
      <c r="D56" s="399" t="s">
        <v>199</v>
      </c>
      <c r="E56" s="399" t="s">
        <v>199</v>
      </c>
      <c r="F56" s="399" t="s">
        <v>199</v>
      </c>
      <c r="G56" s="399" t="s">
        <v>199</v>
      </c>
      <c r="H56" s="399" t="s">
        <v>199</v>
      </c>
    </row>
    <row r="57" spans="1:8" x14ac:dyDescent="0.35">
      <c r="A57" s="403" t="s">
        <v>569</v>
      </c>
      <c r="B57" s="394" t="s">
        <v>527</v>
      </c>
      <c r="C57" s="399" t="s">
        <v>199</v>
      </c>
      <c r="D57" s="399" t="s">
        <v>199</v>
      </c>
      <c r="E57" s="399" t="s">
        <v>199</v>
      </c>
      <c r="F57" s="399" t="s">
        <v>199</v>
      </c>
      <c r="G57" s="399" t="s">
        <v>199</v>
      </c>
      <c r="H57" s="399" t="s">
        <v>199</v>
      </c>
    </row>
    <row r="58" spans="1:8" x14ac:dyDescent="0.35">
      <c r="C58" s="6"/>
      <c r="D58" s="6"/>
    </row>
    <row r="59" spans="1:8" x14ac:dyDescent="0.35">
      <c r="A59" s="72" t="s">
        <v>570</v>
      </c>
      <c r="B59" s="73">
        <f>B8+B50</f>
        <v>6045831.9303266751</v>
      </c>
      <c r="C59" s="73">
        <f t="shared" ref="C59:G59" si="0">C8+C50</f>
        <v>11738.668394056973</v>
      </c>
      <c r="D59" s="73">
        <f t="shared" si="0"/>
        <v>259.40234604960767</v>
      </c>
      <c r="E59" s="73">
        <f t="shared" si="0"/>
        <v>18305.749424551203</v>
      </c>
      <c r="F59" s="73">
        <f t="shared" si="0"/>
        <v>65117.178069736605</v>
      </c>
      <c r="G59" s="73">
        <f t="shared" si="0"/>
        <v>7244.4555805128311</v>
      </c>
      <c r="H59" s="73">
        <f>H8</f>
        <v>12364.091048770906</v>
      </c>
    </row>
    <row r="60" spans="1:8" x14ac:dyDescent="0.35">
      <c r="A60" s="72" t="s">
        <v>97</v>
      </c>
      <c r="B60" s="73">
        <f>B11</f>
        <v>2400057.4856406469</v>
      </c>
      <c r="C60" s="73">
        <f t="shared" ref="C60:H60" si="1">C11</f>
        <v>34.823479419570468</v>
      </c>
      <c r="D60" s="73">
        <f t="shared" si="1"/>
        <v>100.86538569159121</v>
      </c>
      <c r="E60" s="73">
        <f t="shared" si="1"/>
        <v>3434.4290996747714</v>
      </c>
      <c r="F60" s="73">
        <f t="shared" si="1"/>
        <v>581.83867235005948</v>
      </c>
      <c r="G60" s="73">
        <f t="shared" si="1"/>
        <v>43.701395420034459</v>
      </c>
      <c r="H60" s="73">
        <f t="shared" si="1"/>
        <v>9439.0432746602182</v>
      </c>
    </row>
    <row r="61" spans="1:8" x14ac:dyDescent="0.35">
      <c r="A61" s="72" t="s">
        <v>4</v>
      </c>
      <c r="B61" s="73">
        <f>SUM(B22,B50)-G293</f>
        <v>1911856.6209068005</v>
      </c>
      <c r="C61" s="73">
        <f t="shared" ref="C61:H61" si="2">SUM(C22,C50)</f>
        <v>162.90247230948853</v>
      </c>
      <c r="D61" s="73">
        <f t="shared" si="2"/>
        <v>141.94351071141131</v>
      </c>
      <c r="E61" s="73">
        <f t="shared" si="2"/>
        <v>11998.643932744189</v>
      </c>
      <c r="F61" s="73">
        <f t="shared" si="2"/>
        <v>58747.464607753776</v>
      </c>
      <c r="G61" s="73">
        <f t="shared" si="2"/>
        <v>5777.5462986418306</v>
      </c>
      <c r="H61" s="73">
        <f t="shared" si="2"/>
        <v>618.63077203361581</v>
      </c>
    </row>
    <row r="62" spans="1:8" x14ac:dyDescent="0.35">
      <c r="A62" s="72" t="s">
        <v>2493</v>
      </c>
      <c r="B62" s="73">
        <f>SUM(B29:B30)</f>
        <v>586027.88174597803</v>
      </c>
      <c r="C62" s="73">
        <f t="shared" ref="C62:H62" si="3">SUM(C29:C30)</f>
        <v>205.33517802223591</v>
      </c>
      <c r="D62" s="73">
        <f t="shared" si="3"/>
        <v>4.0983304317602895</v>
      </c>
      <c r="E62" s="73">
        <f t="shared" si="3"/>
        <v>908.26373148672474</v>
      </c>
      <c r="F62" s="73">
        <f t="shared" si="3"/>
        <v>3021.64543736223</v>
      </c>
      <c r="G62" s="73">
        <f t="shared" si="3"/>
        <v>551.67725417600798</v>
      </c>
      <c r="H62" s="73">
        <f t="shared" si="3"/>
        <v>527.57585355553215</v>
      </c>
    </row>
    <row r="63" spans="1:8" x14ac:dyDescent="0.35">
      <c r="A63" s="72" t="s">
        <v>9</v>
      </c>
      <c r="B63" s="73">
        <f>SUM(B12:B14,B35,B45,B32)+G293-G374</f>
        <v>1134885.2223943246</v>
      </c>
      <c r="C63" s="73">
        <f>SUM(C12:C14,C35,C45,C32)-H374</f>
        <v>11335.583471714261</v>
      </c>
      <c r="D63" s="73">
        <f>SUM(D12:D14,D35,D45,D32)-I374</f>
        <v>11.193742820309819</v>
      </c>
      <c r="E63" s="73">
        <f t="shared" ref="E63:H63" si="4">SUM(E12:E14,E35,E45,E32)</f>
        <v>1964.4126606455166</v>
      </c>
      <c r="F63" s="73">
        <f t="shared" si="4"/>
        <v>2766.2293522705422</v>
      </c>
      <c r="G63" s="73">
        <f t="shared" si="4"/>
        <v>871.53063227495795</v>
      </c>
      <c r="H63" s="73">
        <f t="shared" si="4"/>
        <v>1778.8411485215402</v>
      </c>
    </row>
    <row r="64" spans="1:8" x14ac:dyDescent="0.35">
      <c r="A64" s="72" t="s">
        <v>139</v>
      </c>
      <c r="B64" s="73">
        <f>B31</f>
        <v>291.62758231404649</v>
      </c>
      <c r="C64" s="73">
        <f t="shared" ref="C64:H64" si="5">C31</f>
        <v>1.8597887494070001E-2</v>
      </c>
      <c r="D64" s="73">
        <f t="shared" si="5"/>
        <v>2.7004131976500001E-3</v>
      </c>
      <c r="E64" s="73" t="str">
        <f t="shared" si="5"/>
        <v>IE</v>
      </c>
      <c r="F64" s="73" t="str">
        <f t="shared" si="5"/>
        <v>IE</v>
      </c>
      <c r="G64" s="73" t="str">
        <f t="shared" si="5"/>
        <v>IE</v>
      </c>
      <c r="H64" s="73" t="str">
        <f t="shared" si="5"/>
        <v>IE</v>
      </c>
    </row>
    <row r="65" spans="1:10" x14ac:dyDescent="0.35">
      <c r="A65" s="72" t="s">
        <v>3291</v>
      </c>
      <c r="B65" s="73">
        <f>G374</f>
        <v>12713.092056610814</v>
      </c>
      <c r="C65" s="73">
        <f t="shared" ref="C65:D65" si="6">H374</f>
        <v>5.1947039253499999E-3</v>
      </c>
      <c r="D65" s="73">
        <f t="shared" si="6"/>
        <v>1.29867598133739</v>
      </c>
      <c r="E65" s="73"/>
      <c r="F65" s="73"/>
      <c r="G65" s="73"/>
      <c r="H65" s="73"/>
    </row>
    <row r="66" spans="1:10" ht="58" x14ac:dyDescent="0.35">
      <c r="A66" s="4" t="s">
        <v>3292</v>
      </c>
      <c r="B66" s="6"/>
      <c r="C66" s="6"/>
      <c r="D66" s="6"/>
      <c r="E66" s="6"/>
      <c r="F66" s="6"/>
      <c r="G66" s="6"/>
      <c r="H66" s="6"/>
    </row>
    <row r="67" spans="1:10" ht="15" thickBot="1" x14ac:dyDescent="0.4">
      <c r="B67" s="106"/>
      <c r="C67" s="106"/>
      <c r="D67" s="106"/>
      <c r="E67" s="106"/>
      <c r="F67" s="106"/>
      <c r="G67" s="106"/>
      <c r="H67" s="106"/>
    </row>
    <row r="68" spans="1:10" ht="15.5" x14ac:dyDescent="0.35">
      <c r="A68" s="500" t="s">
        <v>571</v>
      </c>
      <c r="B68" s="501"/>
      <c r="C68" s="307"/>
      <c r="D68" s="307"/>
      <c r="E68" s="307"/>
      <c r="F68" s="307"/>
      <c r="G68" s="307"/>
      <c r="H68" s="307"/>
      <c r="I68" s="76"/>
      <c r="J68" s="450" t="s">
        <v>511</v>
      </c>
    </row>
    <row r="69" spans="1:10" ht="15.5" x14ac:dyDescent="0.35">
      <c r="A69" s="308" t="s">
        <v>572</v>
      </c>
      <c r="B69" s="309"/>
      <c r="C69" s="310"/>
      <c r="D69" s="310"/>
      <c r="E69" s="310"/>
      <c r="F69" s="310"/>
      <c r="G69" s="310"/>
      <c r="H69" s="310"/>
      <c r="I69" s="76"/>
      <c r="J69" s="450" t="s">
        <v>3470</v>
      </c>
    </row>
    <row r="70" spans="1:10" ht="15.5" x14ac:dyDescent="0.35">
      <c r="A70" s="70"/>
      <c r="B70" s="74"/>
      <c r="C70" s="75"/>
      <c r="D70" s="75"/>
      <c r="E70" s="75"/>
      <c r="F70" s="75"/>
      <c r="G70" s="75"/>
      <c r="H70" s="71"/>
      <c r="I70" s="76"/>
      <c r="J70" s="450" t="s">
        <v>512</v>
      </c>
    </row>
    <row r="71" spans="1:10" x14ac:dyDescent="0.35">
      <c r="A71" s="502" t="s">
        <v>513</v>
      </c>
      <c r="B71" s="505" t="s">
        <v>573</v>
      </c>
      <c r="C71" s="506"/>
      <c r="D71" s="505" t="s">
        <v>574</v>
      </c>
      <c r="E71" s="507"/>
      <c r="F71" s="508"/>
      <c r="G71" s="505" t="s">
        <v>575</v>
      </c>
      <c r="H71" s="509"/>
      <c r="I71" s="509"/>
      <c r="J71" s="506"/>
    </row>
    <row r="72" spans="1:10" x14ac:dyDescent="0.35">
      <c r="A72" s="503"/>
      <c r="B72" s="510" t="s">
        <v>576</v>
      </c>
      <c r="C72" s="511"/>
      <c r="D72" s="514" t="s">
        <v>577</v>
      </c>
      <c r="E72" s="510" t="s">
        <v>515</v>
      </c>
      <c r="F72" s="511" t="s">
        <v>516</v>
      </c>
      <c r="G72" s="514" t="s">
        <v>578</v>
      </c>
      <c r="H72" s="514" t="s">
        <v>515</v>
      </c>
      <c r="I72" s="514" t="s">
        <v>516</v>
      </c>
      <c r="J72" s="384" t="s">
        <v>514</v>
      </c>
    </row>
    <row r="73" spans="1:10" x14ac:dyDescent="0.35">
      <c r="A73" s="503"/>
      <c r="B73" s="512"/>
      <c r="C73" s="513"/>
      <c r="D73" s="515"/>
      <c r="E73" s="512"/>
      <c r="F73" s="513"/>
      <c r="G73" s="516"/>
      <c r="H73" s="515"/>
      <c r="I73" s="515"/>
      <c r="J73" s="384" t="s">
        <v>579</v>
      </c>
    </row>
    <row r="74" spans="1:10" ht="15" thickBot="1" x14ac:dyDescent="0.4">
      <c r="A74" s="504"/>
      <c r="B74" s="387" t="s">
        <v>580</v>
      </c>
      <c r="C74" s="77" t="s">
        <v>581</v>
      </c>
      <c r="D74" s="77" t="s">
        <v>582</v>
      </c>
      <c r="E74" s="493" t="s">
        <v>583</v>
      </c>
      <c r="F74" s="494"/>
      <c r="G74" s="493" t="s">
        <v>521</v>
      </c>
      <c r="H74" s="491"/>
      <c r="I74" s="491"/>
      <c r="J74" s="492"/>
    </row>
    <row r="75" spans="1:10" ht="15" thickTop="1" x14ac:dyDescent="0.35">
      <c r="A75" s="78" t="s">
        <v>584</v>
      </c>
      <c r="B75" s="404">
        <v>91137862.196821675</v>
      </c>
      <c r="C75" s="404" t="s">
        <v>585</v>
      </c>
      <c r="D75" s="399" t="s">
        <v>199</v>
      </c>
      <c r="E75" s="399" t="s">
        <v>199</v>
      </c>
      <c r="F75" s="399" t="s">
        <v>199</v>
      </c>
      <c r="G75" s="404">
        <v>5895355.24157112</v>
      </c>
      <c r="H75" s="404">
        <v>471.45668024581687</v>
      </c>
      <c r="I75" s="404">
        <v>256.02211621946361</v>
      </c>
      <c r="J75" s="404" t="s">
        <v>589</v>
      </c>
    </row>
    <row r="76" spans="1:10" x14ac:dyDescent="0.35">
      <c r="A76" s="405" t="s">
        <v>586</v>
      </c>
      <c r="B76" s="404">
        <v>41043265.44914683</v>
      </c>
      <c r="C76" s="404" t="s">
        <v>585</v>
      </c>
      <c r="D76" s="404">
        <v>62.84904662471471</v>
      </c>
      <c r="E76" s="404">
        <v>4.4582659657373203</v>
      </c>
      <c r="F76" s="404">
        <v>3.4887046842559699</v>
      </c>
      <c r="G76" s="404">
        <v>2579530.1038439716</v>
      </c>
      <c r="H76" s="404">
        <v>182.9817934746539</v>
      </c>
      <c r="I76" s="404">
        <v>143.18783242959987</v>
      </c>
      <c r="J76" s="404" t="s">
        <v>527</v>
      </c>
    </row>
    <row r="77" spans="1:10" x14ac:dyDescent="0.35">
      <c r="A77" s="405" t="s">
        <v>587</v>
      </c>
      <c r="B77" s="404">
        <v>23547856.46013758</v>
      </c>
      <c r="C77" s="404" t="s">
        <v>585</v>
      </c>
      <c r="D77" s="404">
        <v>90.390222007608685</v>
      </c>
      <c r="E77" s="404">
        <v>1.3293847084140999</v>
      </c>
      <c r="F77" s="404">
        <v>4.0838943275543604</v>
      </c>
      <c r="G77" s="404">
        <v>2128495.9732351382</v>
      </c>
      <c r="H77" s="404">
        <v>31.304160294037182</v>
      </c>
      <c r="I77" s="404">
        <v>96.166957423620119</v>
      </c>
      <c r="J77" s="404" t="s">
        <v>527</v>
      </c>
    </row>
    <row r="78" spans="1:10" x14ac:dyDescent="0.35">
      <c r="A78" s="405" t="s">
        <v>588</v>
      </c>
      <c r="B78" s="404">
        <v>23571618.577340122</v>
      </c>
      <c r="C78" s="404" t="s">
        <v>585</v>
      </c>
      <c r="D78" s="404">
        <v>49.812237156145379</v>
      </c>
      <c r="E78" s="404">
        <v>3.11233754212514</v>
      </c>
      <c r="F78" s="404">
        <v>0.33678108860792</v>
      </c>
      <c r="G78" s="404">
        <v>1174155.0547286684</v>
      </c>
      <c r="H78" s="404">
        <v>73.362833426910115</v>
      </c>
      <c r="I78" s="404">
        <v>7.9384753647272399</v>
      </c>
      <c r="J78" s="404" t="s">
        <v>527</v>
      </c>
    </row>
    <row r="79" spans="1:10" x14ac:dyDescent="0.35">
      <c r="A79" s="405" t="s">
        <v>3433</v>
      </c>
      <c r="B79" s="404">
        <v>354960.13390164654</v>
      </c>
      <c r="C79" s="404" t="s">
        <v>585</v>
      </c>
      <c r="D79" s="404">
        <v>37.1143362454117</v>
      </c>
      <c r="E79" s="404">
        <v>1.46346122542E-2</v>
      </c>
      <c r="F79" s="404">
        <v>3.6586530635500401</v>
      </c>
      <c r="G79" s="404">
        <v>13174.10976334207</v>
      </c>
      <c r="H79" s="404">
        <v>5.1947039253499999E-3</v>
      </c>
      <c r="I79" s="404">
        <v>1.29867598133739</v>
      </c>
      <c r="J79" s="404" t="s">
        <v>589</v>
      </c>
    </row>
    <row r="80" spans="1:10" x14ac:dyDescent="0.35">
      <c r="A80" s="405" t="s">
        <v>3434</v>
      </c>
      <c r="B80" s="404" t="s">
        <v>556</v>
      </c>
      <c r="C80" s="404" t="s">
        <v>585</v>
      </c>
      <c r="D80" s="404" t="s">
        <v>556</v>
      </c>
      <c r="E80" s="404" t="s">
        <v>556</v>
      </c>
      <c r="F80" s="404" t="s">
        <v>556</v>
      </c>
      <c r="G80" s="404" t="s">
        <v>556</v>
      </c>
      <c r="H80" s="404" t="s">
        <v>556</v>
      </c>
      <c r="I80" s="404" t="s">
        <v>556</v>
      </c>
      <c r="J80" s="404" t="s">
        <v>556</v>
      </c>
    </row>
    <row r="81" spans="1:10" x14ac:dyDescent="0.35">
      <c r="A81" s="405" t="s">
        <v>3435</v>
      </c>
      <c r="B81" s="404">
        <v>2620161.5762954974</v>
      </c>
      <c r="C81" s="404" t="s">
        <v>585</v>
      </c>
      <c r="D81" s="404">
        <v>88.047818292785962</v>
      </c>
      <c r="E81" s="404">
        <v>70.149375522924387</v>
      </c>
      <c r="F81" s="404">
        <v>2.8357697812987901</v>
      </c>
      <c r="G81" s="399" t="s">
        <v>199</v>
      </c>
      <c r="H81" s="404">
        <v>183.80269834629033</v>
      </c>
      <c r="I81" s="404">
        <v>7.4301750201789796</v>
      </c>
      <c r="J81" s="404" t="s">
        <v>527</v>
      </c>
    </row>
    <row r="82" spans="1:10" x14ac:dyDescent="0.35">
      <c r="A82" s="406" t="s">
        <v>590</v>
      </c>
      <c r="B82" s="404">
        <v>32389766.968968615</v>
      </c>
      <c r="C82" s="404" t="s">
        <v>585</v>
      </c>
      <c r="D82" s="399" t="s">
        <v>199</v>
      </c>
      <c r="E82" s="399" t="s">
        <v>199</v>
      </c>
      <c r="F82" s="399" t="s">
        <v>199</v>
      </c>
      <c r="G82" s="404">
        <v>2536779.2265180089</v>
      </c>
      <c r="H82" s="404">
        <v>38.041270916860228</v>
      </c>
      <c r="I82" s="404">
        <v>101.32393509195673</v>
      </c>
      <c r="J82" s="404" t="s">
        <v>589</v>
      </c>
    </row>
    <row r="83" spans="1:10" x14ac:dyDescent="0.35">
      <c r="A83" s="407" t="s">
        <v>586</v>
      </c>
      <c r="B83" s="404">
        <v>1341824.3940511984</v>
      </c>
      <c r="C83" s="404" t="s">
        <v>585</v>
      </c>
      <c r="D83" s="404">
        <v>75.791010443823595</v>
      </c>
      <c r="E83" s="404">
        <v>0.72442924400886</v>
      </c>
      <c r="F83" s="404">
        <v>0.32133945451558998</v>
      </c>
      <c r="G83" s="404">
        <v>101698.22666331165</v>
      </c>
      <c r="H83" s="404">
        <v>0.97205683137514998</v>
      </c>
      <c r="I83" s="404">
        <v>0.43118111884012</v>
      </c>
      <c r="J83" s="404" t="s">
        <v>527</v>
      </c>
    </row>
    <row r="84" spans="1:10" x14ac:dyDescent="0.35">
      <c r="A84" s="407" t="s">
        <v>587</v>
      </c>
      <c r="B84" s="404">
        <v>21970021.331539605</v>
      </c>
      <c r="C84" s="404" t="s">
        <v>585</v>
      </c>
      <c r="D84" s="404">
        <v>90.620563081369596</v>
      </c>
      <c r="E84" s="404">
        <v>0.73461217854264005</v>
      </c>
      <c r="F84" s="404">
        <v>4.2883790815637504</v>
      </c>
      <c r="G84" s="404">
        <v>1990935.7039738202</v>
      </c>
      <c r="H84" s="404">
        <v>16.139445232990571</v>
      </c>
      <c r="I84" s="404">
        <v>94.215779899683724</v>
      </c>
      <c r="J84" s="404" t="s">
        <v>527</v>
      </c>
    </row>
    <row r="85" spans="1:10" x14ac:dyDescent="0.35">
      <c r="A85" s="407" t="s">
        <v>588</v>
      </c>
      <c r="B85" s="404">
        <v>8829876.3098276611</v>
      </c>
      <c r="C85" s="404" t="s">
        <v>585</v>
      </c>
      <c r="D85" s="404">
        <v>50.248073994006518</v>
      </c>
      <c r="E85" s="404">
        <v>2.3689668073318502</v>
      </c>
      <c r="F85" s="404">
        <v>0.75481115226358997</v>
      </c>
      <c r="G85" s="404">
        <v>443684.27817414561</v>
      </c>
      <c r="H85" s="404">
        <v>20.9176838908276</v>
      </c>
      <c r="I85" s="404">
        <v>6.6648891117659703</v>
      </c>
      <c r="J85" s="404" t="s">
        <v>527</v>
      </c>
    </row>
    <row r="86" spans="1:10" x14ac:dyDescent="0.35">
      <c r="A86" s="407" t="s">
        <v>3433</v>
      </c>
      <c r="B86" s="404">
        <v>52888.087323471489</v>
      </c>
      <c r="C86" s="404" t="s">
        <v>585</v>
      </c>
      <c r="D86" s="404">
        <v>8.7168534553273496</v>
      </c>
      <c r="E86" s="404" t="s">
        <v>3303</v>
      </c>
      <c r="F86" s="404" t="s">
        <v>3303</v>
      </c>
      <c r="G86" s="404">
        <v>461.01770673125719</v>
      </c>
      <c r="H86" s="404" t="s">
        <v>3303</v>
      </c>
      <c r="I86" s="404" t="s">
        <v>3303</v>
      </c>
      <c r="J86" s="404" t="s">
        <v>589</v>
      </c>
    </row>
    <row r="87" spans="1:10" x14ac:dyDescent="0.35">
      <c r="A87" s="407" t="s">
        <v>3434</v>
      </c>
      <c r="B87" s="404" t="s">
        <v>556</v>
      </c>
      <c r="C87" s="404" t="s">
        <v>585</v>
      </c>
      <c r="D87" s="404" t="s">
        <v>556</v>
      </c>
      <c r="E87" s="404" t="s">
        <v>556</v>
      </c>
      <c r="F87" s="404" t="s">
        <v>556</v>
      </c>
      <c r="G87" s="404" t="s">
        <v>556</v>
      </c>
      <c r="H87" s="404" t="s">
        <v>556</v>
      </c>
      <c r="I87" s="404" t="s">
        <v>556</v>
      </c>
      <c r="J87" s="404" t="s">
        <v>556</v>
      </c>
    </row>
    <row r="88" spans="1:10" x14ac:dyDescent="0.35">
      <c r="A88" s="407" t="s">
        <v>3435</v>
      </c>
      <c r="B88" s="404">
        <v>195156.84622667928</v>
      </c>
      <c r="C88" s="404" t="s">
        <v>585</v>
      </c>
      <c r="D88" s="404">
        <v>97.735736802039924</v>
      </c>
      <c r="E88" s="404">
        <v>6.192435418265E-2</v>
      </c>
      <c r="F88" s="404">
        <v>6.192435418265E-2</v>
      </c>
      <c r="G88" s="404">
        <v>19073.798157926904</v>
      </c>
      <c r="H88" s="404">
        <v>1.2084961666909999E-2</v>
      </c>
      <c r="I88" s="404">
        <v>1.2084961666909999E-2</v>
      </c>
      <c r="J88" s="404" t="s">
        <v>527</v>
      </c>
    </row>
    <row r="89" spans="1:10" x14ac:dyDescent="0.35">
      <c r="A89" s="408" t="s">
        <v>3436</v>
      </c>
      <c r="B89" s="404">
        <v>29762022.261531696</v>
      </c>
      <c r="C89" s="404" t="s">
        <v>585</v>
      </c>
      <c r="D89" s="399" t="s">
        <v>199</v>
      </c>
      <c r="E89" s="399" t="s">
        <v>199</v>
      </c>
      <c r="F89" s="399" t="s">
        <v>199</v>
      </c>
      <c r="G89" s="404">
        <v>2400057.4856406469</v>
      </c>
      <c r="H89" s="404">
        <v>34.823479419570468</v>
      </c>
      <c r="I89" s="404">
        <v>100.86538569159121</v>
      </c>
      <c r="J89" s="404" t="s">
        <v>589</v>
      </c>
    </row>
    <row r="90" spans="1:10" x14ac:dyDescent="0.35">
      <c r="A90" s="407" t="s">
        <v>586</v>
      </c>
      <c r="B90" s="404">
        <v>1289345.7754762077</v>
      </c>
      <c r="C90" s="404" t="s">
        <v>585</v>
      </c>
      <c r="D90" s="404">
        <v>75.981710695644367</v>
      </c>
      <c r="E90" s="404">
        <v>0.66331306705496995</v>
      </c>
      <c r="F90" s="404">
        <v>0.25283307148143003</v>
      </c>
      <c r="G90" s="404">
        <v>97966.697698884454</v>
      </c>
      <c r="H90" s="404">
        <v>0.85523990082548995</v>
      </c>
      <c r="I90" s="404">
        <v>0.32598925261525002</v>
      </c>
      <c r="J90" s="404" t="s">
        <v>527</v>
      </c>
    </row>
    <row r="91" spans="1:10" x14ac:dyDescent="0.35">
      <c r="A91" s="407" t="s">
        <v>587</v>
      </c>
      <c r="B91" s="404">
        <v>21878947.484241422</v>
      </c>
      <c r="C91" s="404" t="s">
        <v>585</v>
      </c>
      <c r="D91" s="404">
        <v>90.624623010701626</v>
      </c>
      <c r="E91" s="404">
        <v>0.69812515865578995</v>
      </c>
      <c r="F91" s="404">
        <v>4.3002982540659396</v>
      </c>
      <c r="G91" s="404">
        <v>1982771.3676303178</v>
      </c>
      <c r="H91" s="404">
        <v>15.27424368365784</v>
      </c>
      <c r="I91" s="404">
        <v>94.085999667283815</v>
      </c>
      <c r="J91" s="404" t="s">
        <v>527</v>
      </c>
    </row>
    <row r="92" spans="1:10" x14ac:dyDescent="0.35">
      <c r="A92" s="407" t="s">
        <v>588</v>
      </c>
      <c r="B92" s="404">
        <v>6345684.0682639154</v>
      </c>
      <c r="C92" s="404" t="s">
        <v>585</v>
      </c>
      <c r="D92" s="404">
        <v>50.248073994006518</v>
      </c>
      <c r="E92" s="404">
        <v>2.9440341927598199</v>
      </c>
      <c r="F92" s="404">
        <v>1.01506972939916</v>
      </c>
      <c r="G92" s="404">
        <v>318858.40260471357</v>
      </c>
      <c r="H92" s="404">
        <v>18.681910873420229</v>
      </c>
      <c r="I92" s="404">
        <v>6.4413118100252298</v>
      </c>
      <c r="J92" s="404" t="s">
        <v>527</v>
      </c>
    </row>
    <row r="93" spans="1:10" x14ac:dyDescent="0.35">
      <c r="A93" s="407" t="s">
        <v>3433</v>
      </c>
      <c r="B93" s="404">
        <v>52888.087323471489</v>
      </c>
      <c r="C93" s="404" t="s">
        <v>585</v>
      </c>
      <c r="D93" s="404">
        <v>8.7168534553273496</v>
      </c>
      <c r="E93" s="404" t="s">
        <v>561</v>
      </c>
      <c r="F93" s="404" t="s">
        <v>561</v>
      </c>
      <c r="G93" s="404">
        <v>461.01770673125719</v>
      </c>
      <c r="H93" s="404" t="s">
        <v>561</v>
      </c>
      <c r="I93" s="404" t="s">
        <v>561</v>
      </c>
      <c r="J93" s="404" t="s">
        <v>527</v>
      </c>
    </row>
    <row r="94" spans="1:10" x14ac:dyDescent="0.35">
      <c r="A94" s="407" t="s">
        <v>3434</v>
      </c>
      <c r="B94" s="404" t="s">
        <v>556</v>
      </c>
      <c r="C94" s="404" t="s">
        <v>585</v>
      </c>
      <c r="D94" s="404" t="s">
        <v>556</v>
      </c>
      <c r="E94" s="404" t="s">
        <v>556</v>
      </c>
      <c r="F94" s="404" t="s">
        <v>556</v>
      </c>
      <c r="G94" s="404" t="s">
        <v>556</v>
      </c>
      <c r="H94" s="404" t="s">
        <v>556</v>
      </c>
      <c r="I94" s="404" t="s">
        <v>556</v>
      </c>
      <c r="J94" s="404" t="s">
        <v>556</v>
      </c>
    </row>
    <row r="95" spans="1:10" x14ac:dyDescent="0.35">
      <c r="A95" s="407" t="s">
        <v>3435</v>
      </c>
      <c r="B95" s="404">
        <v>195156.84622667928</v>
      </c>
      <c r="C95" s="404" t="s">
        <v>585</v>
      </c>
      <c r="D95" s="404">
        <v>97.735736802039924</v>
      </c>
      <c r="E95" s="404">
        <v>6.192435418265E-2</v>
      </c>
      <c r="F95" s="404">
        <v>6.192435418265E-2</v>
      </c>
      <c r="G95" s="404">
        <v>19073.798157926904</v>
      </c>
      <c r="H95" s="404">
        <v>1.2084961666909999E-2</v>
      </c>
      <c r="I95" s="404">
        <v>1.2084961666909999E-2</v>
      </c>
      <c r="J95" s="404" t="s">
        <v>527</v>
      </c>
    </row>
    <row r="96" spans="1:10" x14ac:dyDescent="0.35">
      <c r="A96" s="409" t="s">
        <v>591</v>
      </c>
      <c r="B96" s="404">
        <v>29762022.261531696</v>
      </c>
      <c r="C96" s="404" t="s">
        <v>585</v>
      </c>
      <c r="D96" s="399" t="s">
        <v>199</v>
      </c>
      <c r="E96" s="399" t="s">
        <v>199</v>
      </c>
      <c r="F96" s="399" t="s">
        <v>199</v>
      </c>
      <c r="G96" s="404">
        <v>2400057.4856406469</v>
      </c>
      <c r="H96" s="404">
        <v>34.823479419570468</v>
      </c>
      <c r="I96" s="404">
        <v>100.86538569159121</v>
      </c>
      <c r="J96" s="404" t="s">
        <v>589</v>
      </c>
    </row>
    <row r="97" spans="1:10" x14ac:dyDescent="0.35">
      <c r="A97" s="410" t="s">
        <v>592</v>
      </c>
      <c r="B97" s="394">
        <v>1289345.7754762077</v>
      </c>
      <c r="C97" s="404" t="s">
        <v>585</v>
      </c>
      <c r="D97" s="404">
        <v>75.981710695644367</v>
      </c>
      <c r="E97" s="404">
        <v>0.66331306705496995</v>
      </c>
      <c r="F97" s="404">
        <v>0.25283307148143003</v>
      </c>
      <c r="G97" s="394">
        <v>97966.697698884454</v>
      </c>
      <c r="H97" s="394">
        <v>0.85523990082548995</v>
      </c>
      <c r="I97" s="394">
        <v>0.32598925261525002</v>
      </c>
      <c r="J97" s="394" t="s">
        <v>527</v>
      </c>
    </row>
    <row r="98" spans="1:10" x14ac:dyDescent="0.35">
      <c r="A98" s="410" t="s">
        <v>593</v>
      </c>
      <c r="B98" s="394">
        <v>21878947.484241422</v>
      </c>
      <c r="C98" s="404" t="s">
        <v>585</v>
      </c>
      <c r="D98" s="404">
        <v>90.624623010701626</v>
      </c>
      <c r="E98" s="404">
        <v>0.69812515865578995</v>
      </c>
      <c r="F98" s="404">
        <v>4.3002982540659396</v>
      </c>
      <c r="G98" s="394">
        <v>1982771.3676303178</v>
      </c>
      <c r="H98" s="394">
        <v>15.27424368365784</v>
      </c>
      <c r="I98" s="394">
        <v>94.085999667283815</v>
      </c>
      <c r="J98" s="394" t="s">
        <v>527</v>
      </c>
    </row>
    <row r="99" spans="1:10" x14ac:dyDescent="0.35">
      <c r="A99" s="410" t="s">
        <v>594</v>
      </c>
      <c r="B99" s="394">
        <v>6345684.0682639154</v>
      </c>
      <c r="C99" s="404" t="s">
        <v>585</v>
      </c>
      <c r="D99" s="404">
        <v>50.248073994006518</v>
      </c>
      <c r="E99" s="404">
        <v>2.9440341927598199</v>
      </c>
      <c r="F99" s="404">
        <v>1.01506972939916</v>
      </c>
      <c r="G99" s="394">
        <v>318858.40260471357</v>
      </c>
      <c r="H99" s="394">
        <v>18.681910873420229</v>
      </c>
      <c r="I99" s="394">
        <v>6.4413118100252298</v>
      </c>
      <c r="J99" s="394" t="s">
        <v>527</v>
      </c>
    </row>
    <row r="100" spans="1:10" x14ac:dyDescent="0.35">
      <c r="A100" s="410" t="s">
        <v>595</v>
      </c>
      <c r="B100" s="394">
        <v>52888.087323471489</v>
      </c>
      <c r="C100" s="404" t="s">
        <v>585</v>
      </c>
      <c r="D100" s="404">
        <v>8.7168534553273496</v>
      </c>
      <c r="E100" s="404" t="s">
        <v>527</v>
      </c>
      <c r="F100" s="404" t="s">
        <v>527</v>
      </c>
      <c r="G100" s="394">
        <v>461.01770673125719</v>
      </c>
      <c r="H100" s="394" t="s">
        <v>527</v>
      </c>
      <c r="I100" s="394" t="s">
        <v>527</v>
      </c>
      <c r="J100" s="394" t="s">
        <v>527</v>
      </c>
    </row>
    <row r="101" spans="1:10" x14ac:dyDescent="0.35">
      <c r="A101" s="410" t="s">
        <v>596</v>
      </c>
      <c r="B101" s="394" t="s">
        <v>556</v>
      </c>
      <c r="C101" s="404" t="s">
        <v>585</v>
      </c>
      <c r="D101" s="404" t="s">
        <v>556</v>
      </c>
      <c r="E101" s="404" t="s">
        <v>556</v>
      </c>
      <c r="F101" s="404" t="s">
        <v>556</v>
      </c>
      <c r="G101" s="394" t="s">
        <v>556</v>
      </c>
      <c r="H101" s="394" t="s">
        <v>556</v>
      </c>
      <c r="I101" s="394" t="s">
        <v>556</v>
      </c>
      <c r="J101" s="394" t="s">
        <v>556</v>
      </c>
    </row>
    <row r="102" spans="1:10" x14ac:dyDescent="0.35">
      <c r="A102" s="410" t="s">
        <v>96</v>
      </c>
      <c r="B102" s="394">
        <v>195156.84622667928</v>
      </c>
      <c r="C102" s="404" t="s">
        <v>585</v>
      </c>
      <c r="D102" s="404">
        <v>97.735736802039924</v>
      </c>
      <c r="E102" s="404">
        <v>6.192435418265E-2</v>
      </c>
      <c r="F102" s="404">
        <v>6.192435418265E-2</v>
      </c>
      <c r="G102" s="394">
        <v>19073.798157926904</v>
      </c>
      <c r="H102" s="394">
        <v>1.2084961666909999E-2</v>
      </c>
      <c r="I102" s="394">
        <v>1.2084961666909999E-2</v>
      </c>
      <c r="J102" s="394" t="s">
        <v>527</v>
      </c>
    </row>
    <row r="103" spans="1:10" x14ac:dyDescent="0.35">
      <c r="A103" s="409" t="s">
        <v>597</v>
      </c>
      <c r="B103" s="404" t="s">
        <v>3304</v>
      </c>
      <c r="C103" s="404" t="s">
        <v>585</v>
      </c>
      <c r="D103" s="399" t="s">
        <v>199</v>
      </c>
      <c r="E103" s="399" t="s">
        <v>199</v>
      </c>
      <c r="F103" s="399" t="s">
        <v>199</v>
      </c>
      <c r="G103" s="404" t="s">
        <v>3304</v>
      </c>
      <c r="H103" s="404" t="s">
        <v>601</v>
      </c>
      <c r="I103" s="404" t="s">
        <v>601</v>
      </c>
      <c r="J103" s="404" t="s">
        <v>589</v>
      </c>
    </row>
    <row r="104" spans="1:10" x14ac:dyDescent="0.35">
      <c r="A104" s="410" t="s">
        <v>592</v>
      </c>
      <c r="B104" s="394" t="s">
        <v>529</v>
      </c>
      <c r="C104" s="404" t="s">
        <v>585</v>
      </c>
      <c r="D104" s="404" t="s">
        <v>561</v>
      </c>
      <c r="E104" s="404" t="s">
        <v>529</v>
      </c>
      <c r="F104" s="404" t="s">
        <v>529</v>
      </c>
      <c r="G104" s="394" t="s">
        <v>529</v>
      </c>
      <c r="H104" s="394" t="s">
        <v>529</v>
      </c>
      <c r="I104" s="394" t="s">
        <v>529</v>
      </c>
      <c r="J104" s="394" t="s">
        <v>527</v>
      </c>
    </row>
    <row r="105" spans="1:10" x14ac:dyDescent="0.35">
      <c r="A105" s="410" t="s">
        <v>593</v>
      </c>
      <c r="B105" s="394" t="s">
        <v>529</v>
      </c>
      <c r="C105" s="404" t="s">
        <v>585</v>
      </c>
      <c r="D105" s="404" t="s">
        <v>561</v>
      </c>
      <c r="E105" s="404" t="s">
        <v>529</v>
      </c>
      <c r="F105" s="404" t="s">
        <v>529</v>
      </c>
      <c r="G105" s="394" t="s">
        <v>529</v>
      </c>
      <c r="H105" s="394" t="s">
        <v>529</v>
      </c>
      <c r="I105" s="394" t="s">
        <v>529</v>
      </c>
      <c r="J105" s="394" t="s">
        <v>527</v>
      </c>
    </row>
    <row r="106" spans="1:10" x14ac:dyDescent="0.35">
      <c r="A106" s="410" t="s">
        <v>594</v>
      </c>
      <c r="B106" s="394" t="s">
        <v>529</v>
      </c>
      <c r="C106" s="404" t="s">
        <v>585</v>
      </c>
      <c r="D106" s="404" t="s">
        <v>561</v>
      </c>
      <c r="E106" s="404" t="s">
        <v>529</v>
      </c>
      <c r="F106" s="404" t="s">
        <v>529</v>
      </c>
      <c r="G106" s="394" t="s">
        <v>529</v>
      </c>
      <c r="H106" s="394" t="s">
        <v>529</v>
      </c>
      <c r="I106" s="394" t="s">
        <v>529</v>
      </c>
      <c r="J106" s="394" t="s">
        <v>527</v>
      </c>
    </row>
    <row r="107" spans="1:10" x14ac:dyDescent="0.35">
      <c r="A107" s="410" t="s">
        <v>595</v>
      </c>
      <c r="B107" s="394" t="s">
        <v>529</v>
      </c>
      <c r="C107" s="404" t="s">
        <v>585</v>
      </c>
      <c r="D107" s="404" t="s">
        <v>561</v>
      </c>
      <c r="E107" s="404" t="s">
        <v>529</v>
      </c>
      <c r="F107" s="404" t="s">
        <v>529</v>
      </c>
      <c r="G107" s="394" t="s">
        <v>529</v>
      </c>
      <c r="H107" s="394" t="s">
        <v>529</v>
      </c>
      <c r="I107" s="394" t="s">
        <v>529</v>
      </c>
      <c r="J107" s="394" t="s">
        <v>527</v>
      </c>
    </row>
    <row r="108" spans="1:10" x14ac:dyDescent="0.35">
      <c r="A108" s="410" t="s">
        <v>596</v>
      </c>
      <c r="B108" s="394" t="s">
        <v>556</v>
      </c>
      <c r="C108" s="404" t="s">
        <v>585</v>
      </c>
      <c r="D108" s="404" t="s">
        <v>556</v>
      </c>
      <c r="E108" s="404" t="s">
        <v>556</v>
      </c>
      <c r="F108" s="404" t="s">
        <v>556</v>
      </c>
      <c r="G108" s="394" t="s">
        <v>556</v>
      </c>
      <c r="H108" s="394" t="s">
        <v>556</v>
      </c>
      <c r="I108" s="394" t="s">
        <v>556</v>
      </c>
      <c r="J108" s="394" t="s">
        <v>556</v>
      </c>
    </row>
    <row r="109" spans="1:10" x14ac:dyDescent="0.35">
      <c r="A109" s="410" t="s">
        <v>96</v>
      </c>
      <c r="B109" s="394" t="s">
        <v>529</v>
      </c>
      <c r="C109" s="404" t="s">
        <v>585</v>
      </c>
      <c r="D109" s="404" t="s">
        <v>561</v>
      </c>
      <c r="E109" s="404" t="s">
        <v>529</v>
      </c>
      <c r="F109" s="404" t="s">
        <v>529</v>
      </c>
      <c r="G109" s="394" t="s">
        <v>529</v>
      </c>
      <c r="H109" s="394" t="s">
        <v>529</v>
      </c>
      <c r="I109" s="394" t="s">
        <v>529</v>
      </c>
      <c r="J109" s="394" t="s">
        <v>527</v>
      </c>
    </row>
    <row r="110" spans="1:10" x14ac:dyDescent="0.35">
      <c r="A110" s="409" t="s">
        <v>598</v>
      </c>
      <c r="B110" s="404" t="s">
        <v>3304</v>
      </c>
      <c r="C110" s="404" t="s">
        <v>585</v>
      </c>
      <c r="D110" s="399" t="s">
        <v>199</v>
      </c>
      <c r="E110" s="399" t="s">
        <v>199</v>
      </c>
      <c r="F110" s="399" t="s">
        <v>199</v>
      </c>
      <c r="G110" s="404" t="s">
        <v>601</v>
      </c>
      <c r="H110" s="404" t="s">
        <v>3304</v>
      </c>
      <c r="I110" s="404" t="s">
        <v>601</v>
      </c>
      <c r="J110" s="404" t="s">
        <v>589</v>
      </c>
    </row>
    <row r="111" spans="1:10" x14ac:dyDescent="0.35">
      <c r="A111" s="410" t="s">
        <v>592</v>
      </c>
      <c r="B111" s="394" t="s">
        <v>529</v>
      </c>
      <c r="C111" s="404" t="s">
        <v>585</v>
      </c>
      <c r="D111" s="404" t="s">
        <v>561</v>
      </c>
      <c r="E111" s="404" t="s">
        <v>529</v>
      </c>
      <c r="F111" s="404" t="s">
        <v>529</v>
      </c>
      <c r="G111" s="394" t="s">
        <v>529</v>
      </c>
      <c r="H111" s="394" t="s">
        <v>529</v>
      </c>
      <c r="I111" s="394" t="s">
        <v>529</v>
      </c>
      <c r="J111" s="394" t="s">
        <v>527</v>
      </c>
    </row>
    <row r="112" spans="1:10" x14ac:dyDescent="0.35">
      <c r="A112" s="410" t="s">
        <v>593</v>
      </c>
      <c r="B112" s="394" t="s">
        <v>529</v>
      </c>
      <c r="C112" s="404" t="s">
        <v>585</v>
      </c>
      <c r="D112" s="404" t="s">
        <v>561</v>
      </c>
      <c r="E112" s="404" t="s">
        <v>529</v>
      </c>
      <c r="F112" s="404" t="s">
        <v>529</v>
      </c>
      <c r="G112" s="394" t="s">
        <v>529</v>
      </c>
      <c r="H112" s="394" t="s">
        <v>529</v>
      </c>
      <c r="I112" s="394" t="s">
        <v>529</v>
      </c>
      <c r="J112" s="394" t="s">
        <v>527</v>
      </c>
    </row>
    <row r="113" spans="1:10" x14ac:dyDescent="0.35">
      <c r="A113" s="410" t="s">
        <v>594</v>
      </c>
      <c r="B113" s="394" t="s">
        <v>529</v>
      </c>
      <c r="C113" s="404" t="s">
        <v>585</v>
      </c>
      <c r="D113" s="404" t="s">
        <v>561</v>
      </c>
      <c r="E113" s="404" t="s">
        <v>529</v>
      </c>
      <c r="F113" s="404" t="s">
        <v>529</v>
      </c>
      <c r="G113" s="394" t="s">
        <v>529</v>
      </c>
      <c r="H113" s="394" t="s">
        <v>529</v>
      </c>
      <c r="I113" s="394" t="s">
        <v>529</v>
      </c>
      <c r="J113" s="394" t="s">
        <v>527</v>
      </c>
    </row>
    <row r="114" spans="1:10" x14ac:dyDescent="0.35">
      <c r="A114" s="410" t="s">
        <v>595</v>
      </c>
      <c r="B114" s="394" t="s">
        <v>529</v>
      </c>
      <c r="C114" s="404" t="s">
        <v>585</v>
      </c>
      <c r="D114" s="404" t="s">
        <v>561</v>
      </c>
      <c r="E114" s="404" t="s">
        <v>529</v>
      </c>
      <c r="F114" s="404" t="s">
        <v>529</v>
      </c>
      <c r="G114" s="394" t="s">
        <v>529</v>
      </c>
      <c r="H114" s="394" t="s">
        <v>529</v>
      </c>
      <c r="I114" s="394" t="s">
        <v>529</v>
      </c>
      <c r="J114" s="394" t="s">
        <v>527</v>
      </c>
    </row>
    <row r="115" spans="1:10" x14ac:dyDescent="0.35">
      <c r="A115" s="410" t="s">
        <v>596</v>
      </c>
      <c r="B115" s="394" t="s">
        <v>556</v>
      </c>
      <c r="C115" s="404" t="s">
        <v>585</v>
      </c>
      <c r="D115" s="404" t="s">
        <v>556</v>
      </c>
      <c r="E115" s="404" t="s">
        <v>556</v>
      </c>
      <c r="F115" s="404" t="s">
        <v>556</v>
      </c>
      <c r="G115" s="394" t="s">
        <v>556</v>
      </c>
      <c r="H115" s="394" t="s">
        <v>556</v>
      </c>
      <c r="I115" s="394" t="s">
        <v>556</v>
      </c>
      <c r="J115" s="394" t="s">
        <v>556</v>
      </c>
    </row>
    <row r="116" spans="1:10" x14ac:dyDescent="0.35">
      <c r="A116" s="410" t="s">
        <v>96</v>
      </c>
      <c r="B116" s="394" t="s">
        <v>529</v>
      </c>
      <c r="C116" s="404" t="s">
        <v>585</v>
      </c>
      <c r="D116" s="404" t="s">
        <v>561</v>
      </c>
      <c r="E116" s="404" t="s">
        <v>529</v>
      </c>
      <c r="F116" s="404" t="s">
        <v>529</v>
      </c>
      <c r="G116" s="394" t="s">
        <v>529</v>
      </c>
      <c r="H116" s="394" t="s">
        <v>529</v>
      </c>
      <c r="I116" s="394" t="s">
        <v>529</v>
      </c>
      <c r="J116" s="394" t="s">
        <v>527</v>
      </c>
    </row>
    <row r="117" spans="1:10" x14ac:dyDescent="0.35">
      <c r="A117" s="411" t="s">
        <v>526</v>
      </c>
      <c r="B117" s="404">
        <v>1762804.2815129245</v>
      </c>
      <c r="C117" s="404" t="s">
        <v>585</v>
      </c>
      <c r="D117" s="399" t="s">
        <v>199</v>
      </c>
      <c r="E117" s="399" t="s">
        <v>199</v>
      </c>
      <c r="F117" s="399" t="s">
        <v>199</v>
      </c>
      <c r="G117" s="404">
        <v>89593.949221728457</v>
      </c>
      <c r="H117" s="404">
        <v>1.65477355037977</v>
      </c>
      <c r="I117" s="404">
        <v>0.25058877413691999</v>
      </c>
      <c r="J117" s="404" t="s">
        <v>589</v>
      </c>
    </row>
    <row r="118" spans="1:10" x14ac:dyDescent="0.35">
      <c r="A118" s="407" t="s">
        <v>586</v>
      </c>
      <c r="B118" s="394">
        <v>47606.342155162827</v>
      </c>
      <c r="C118" s="404" t="s">
        <v>585</v>
      </c>
      <c r="D118" s="404">
        <v>71.105701059850205</v>
      </c>
      <c r="E118" s="404">
        <v>2.22599096016092</v>
      </c>
      <c r="F118" s="404">
        <v>2.0044709460968599</v>
      </c>
      <c r="G118" s="394">
        <v>3385.0823338379528</v>
      </c>
      <c r="H118" s="394">
        <v>0.10597128728372</v>
      </c>
      <c r="I118" s="394">
        <v>9.5425529699969994E-2</v>
      </c>
      <c r="J118" s="394" t="s">
        <v>527</v>
      </c>
    </row>
    <row r="119" spans="1:10" x14ac:dyDescent="0.35">
      <c r="A119" s="407" t="s">
        <v>587</v>
      </c>
      <c r="B119" s="394">
        <v>595.8276365188334</v>
      </c>
      <c r="C119" s="404" t="s">
        <v>585</v>
      </c>
      <c r="D119" s="404">
        <v>89.645233903118736</v>
      </c>
      <c r="E119" s="404">
        <v>9.5000000000018208</v>
      </c>
      <c r="F119" s="404">
        <v>1.42500000000111</v>
      </c>
      <c r="G119" s="394">
        <v>53.413107841673231</v>
      </c>
      <c r="H119" s="394">
        <v>5.6603625469299999E-3</v>
      </c>
      <c r="I119" s="394">
        <v>8.4905438204000002E-4</v>
      </c>
      <c r="J119" s="394" t="s">
        <v>527</v>
      </c>
    </row>
    <row r="120" spans="1:10" x14ac:dyDescent="0.35">
      <c r="A120" s="407" t="s">
        <v>588</v>
      </c>
      <c r="B120" s="394">
        <v>1714602.1117212428</v>
      </c>
      <c r="C120" s="404" t="s">
        <v>585</v>
      </c>
      <c r="D120" s="404">
        <v>50.248073994006511</v>
      </c>
      <c r="E120" s="404">
        <v>0.9</v>
      </c>
      <c r="F120" s="404">
        <v>0.09</v>
      </c>
      <c r="G120" s="394">
        <v>86155.453780048832</v>
      </c>
      <c r="H120" s="394">
        <v>1.54314190054912</v>
      </c>
      <c r="I120" s="394">
        <v>0.15431419005491001</v>
      </c>
      <c r="J120" s="394" t="s">
        <v>527</v>
      </c>
    </row>
    <row r="121" spans="1:10" x14ac:dyDescent="0.35">
      <c r="A121" s="407" t="s">
        <v>3433</v>
      </c>
      <c r="B121" s="394" t="s">
        <v>556</v>
      </c>
      <c r="C121" s="404" t="s">
        <v>585</v>
      </c>
      <c r="D121" s="404" t="s">
        <v>556</v>
      </c>
      <c r="E121" s="404" t="s">
        <v>556</v>
      </c>
      <c r="F121" s="404" t="s">
        <v>556</v>
      </c>
      <c r="G121" s="394" t="s">
        <v>556</v>
      </c>
      <c r="H121" s="394" t="s">
        <v>556</v>
      </c>
      <c r="I121" s="394" t="s">
        <v>556</v>
      </c>
      <c r="J121" s="394" t="s">
        <v>556</v>
      </c>
    </row>
    <row r="122" spans="1:10" x14ac:dyDescent="0.35">
      <c r="A122" s="407" t="s">
        <v>3434</v>
      </c>
      <c r="B122" s="394" t="s">
        <v>556</v>
      </c>
      <c r="C122" s="404" t="s">
        <v>585</v>
      </c>
      <c r="D122" s="404" t="s">
        <v>556</v>
      </c>
      <c r="E122" s="404" t="s">
        <v>556</v>
      </c>
      <c r="F122" s="404" t="s">
        <v>556</v>
      </c>
      <c r="G122" s="394" t="s">
        <v>556</v>
      </c>
      <c r="H122" s="394" t="s">
        <v>556</v>
      </c>
      <c r="I122" s="394" t="s">
        <v>556</v>
      </c>
      <c r="J122" s="394" t="s">
        <v>556</v>
      </c>
    </row>
    <row r="123" spans="1:10" x14ac:dyDescent="0.35">
      <c r="A123" s="407" t="s">
        <v>3435</v>
      </c>
      <c r="B123" s="394" t="s">
        <v>529</v>
      </c>
      <c r="C123" s="404" t="s">
        <v>585</v>
      </c>
      <c r="D123" s="404" t="s">
        <v>561</v>
      </c>
      <c r="E123" s="404" t="s">
        <v>529</v>
      </c>
      <c r="F123" s="404" t="s">
        <v>529</v>
      </c>
      <c r="G123" s="394" t="s">
        <v>529</v>
      </c>
      <c r="H123" s="394" t="s">
        <v>529</v>
      </c>
      <c r="I123" s="394" t="s">
        <v>529</v>
      </c>
      <c r="J123" s="394" t="s">
        <v>527</v>
      </c>
    </row>
    <row r="124" spans="1:10" x14ac:dyDescent="0.35">
      <c r="A124" s="412" t="s">
        <v>3437</v>
      </c>
      <c r="B124" s="404">
        <v>864940.42592399509</v>
      </c>
      <c r="C124" s="404" t="s">
        <v>585</v>
      </c>
      <c r="D124" s="399" t="s">
        <v>199</v>
      </c>
      <c r="E124" s="399" t="s">
        <v>199</v>
      </c>
      <c r="F124" s="399" t="s">
        <v>199</v>
      </c>
      <c r="G124" s="404">
        <v>47127.791655633242</v>
      </c>
      <c r="H124" s="404">
        <v>1.5630179469099901</v>
      </c>
      <c r="I124" s="404">
        <v>0.20796062622860001</v>
      </c>
      <c r="J124" s="404" t="s">
        <v>589</v>
      </c>
    </row>
    <row r="125" spans="1:10" x14ac:dyDescent="0.35">
      <c r="A125" s="405" t="s">
        <v>586</v>
      </c>
      <c r="B125" s="404">
        <v>4872.2764198279274</v>
      </c>
      <c r="C125" s="404" t="s">
        <v>585</v>
      </c>
      <c r="D125" s="404">
        <v>71.105701059850205</v>
      </c>
      <c r="E125" s="404">
        <v>2.2259909601604702</v>
      </c>
      <c r="F125" s="404">
        <v>2.0044709460972898</v>
      </c>
      <c r="G125" s="404">
        <v>346.44663058924181</v>
      </c>
      <c r="H125" s="404">
        <v>1.0845643265939999E-2</v>
      </c>
      <c r="I125" s="404">
        <v>9.7663365249000007E-3</v>
      </c>
      <c r="J125" s="404" t="s">
        <v>527</v>
      </c>
    </row>
    <row r="126" spans="1:10" x14ac:dyDescent="0.35">
      <c r="A126" s="405" t="s">
        <v>587</v>
      </c>
      <c r="B126" s="404">
        <v>90478.019661663464</v>
      </c>
      <c r="C126" s="404" t="s">
        <v>585</v>
      </c>
      <c r="D126" s="404">
        <v>89.645233903118736</v>
      </c>
      <c r="E126" s="404">
        <v>9.4999999999999698</v>
      </c>
      <c r="F126" s="404">
        <v>1.425</v>
      </c>
      <c r="G126" s="404">
        <v>8110.9232356607972</v>
      </c>
      <c r="H126" s="404">
        <v>0.85954118678580005</v>
      </c>
      <c r="I126" s="404">
        <v>0.12893117801786999</v>
      </c>
      <c r="J126" s="404" t="s">
        <v>527</v>
      </c>
    </row>
    <row r="127" spans="1:10" x14ac:dyDescent="0.35">
      <c r="A127" s="405" t="s">
        <v>588</v>
      </c>
      <c r="B127" s="404">
        <v>769590.12984250369</v>
      </c>
      <c r="C127" s="404" t="s">
        <v>585</v>
      </c>
      <c r="D127" s="404">
        <v>50.248073994006511</v>
      </c>
      <c r="E127" s="404">
        <v>0.9</v>
      </c>
      <c r="F127" s="404">
        <v>9.0000000000010003E-2</v>
      </c>
      <c r="G127" s="404">
        <v>38670.421789383203</v>
      </c>
      <c r="H127" s="404">
        <v>0.69263111685824996</v>
      </c>
      <c r="I127" s="404">
        <v>6.9263111685830006E-2</v>
      </c>
      <c r="J127" s="404" t="s">
        <v>527</v>
      </c>
    </row>
    <row r="128" spans="1:10" x14ac:dyDescent="0.35">
      <c r="A128" s="405" t="s">
        <v>3433</v>
      </c>
      <c r="B128" s="404" t="s">
        <v>556</v>
      </c>
      <c r="C128" s="404" t="s">
        <v>585</v>
      </c>
      <c r="D128" s="404" t="s">
        <v>556</v>
      </c>
      <c r="E128" s="404" t="s">
        <v>556</v>
      </c>
      <c r="F128" s="404" t="s">
        <v>556</v>
      </c>
      <c r="G128" s="404" t="s">
        <v>556</v>
      </c>
      <c r="H128" s="404" t="s">
        <v>556</v>
      </c>
      <c r="I128" s="404" t="s">
        <v>556</v>
      </c>
      <c r="J128" s="404" t="s">
        <v>556</v>
      </c>
    </row>
    <row r="129" spans="1:10" x14ac:dyDescent="0.35">
      <c r="A129" s="405" t="s">
        <v>3434</v>
      </c>
      <c r="B129" s="404" t="s">
        <v>556</v>
      </c>
      <c r="C129" s="404" t="s">
        <v>585</v>
      </c>
      <c r="D129" s="404" t="s">
        <v>556</v>
      </c>
      <c r="E129" s="404" t="s">
        <v>556</v>
      </c>
      <c r="F129" s="404" t="s">
        <v>556</v>
      </c>
      <c r="G129" s="404" t="s">
        <v>556</v>
      </c>
      <c r="H129" s="404" t="s">
        <v>556</v>
      </c>
      <c r="I129" s="404" t="s">
        <v>556</v>
      </c>
      <c r="J129" s="404" t="s">
        <v>556</v>
      </c>
    </row>
    <row r="130" spans="1:10" x14ac:dyDescent="0.35">
      <c r="A130" s="405" t="s">
        <v>3435</v>
      </c>
      <c r="B130" s="404" t="s">
        <v>529</v>
      </c>
      <c r="C130" s="404" t="s">
        <v>585</v>
      </c>
      <c r="D130" s="404" t="s">
        <v>561</v>
      </c>
      <c r="E130" s="404" t="s">
        <v>529</v>
      </c>
      <c r="F130" s="404" t="s">
        <v>529</v>
      </c>
      <c r="G130" s="404" t="s">
        <v>529</v>
      </c>
      <c r="H130" s="404" t="s">
        <v>529</v>
      </c>
      <c r="I130" s="404" t="s">
        <v>529</v>
      </c>
      <c r="J130" s="404" t="s">
        <v>527</v>
      </c>
    </row>
    <row r="131" spans="1:10" x14ac:dyDescent="0.35">
      <c r="A131" s="409" t="s">
        <v>599</v>
      </c>
      <c r="B131" s="404">
        <v>864940.42592399509</v>
      </c>
      <c r="C131" s="404" t="s">
        <v>585</v>
      </c>
      <c r="D131" s="399" t="s">
        <v>199</v>
      </c>
      <c r="E131" s="399" t="s">
        <v>199</v>
      </c>
      <c r="F131" s="399" t="s">
        <v>199</v>
      </c>
      <c r="G131" s="404">
        <v>47127.791655633242</v>
      </c>
      <c r="H131" s="404">
        <v>1.5630179469099901</v>
      </c>
      <c r="I131" s="404">
        <v>0.20796062622860001</v>
      </c>
      <c r="J131" s="404" t="s">
        <v>589</v>
      </c>
    </row>
    <row r="132" spans="1:10" x14ac:dyDescent="0.35">
      <c r="A132" s="410" t="s">
        <v>592</v>
      </c>
      <c r="B132" s="394">
        <v>4872.2764198279274</v>
      </c>
      <c r="C132" s="404" t="s">
        <v>585</v>
      </c>
      <c r="D132" s="404">
        <v>71.105701059850205</v>
      </c>
      <c r="E132" s="404">
        <v>2.2259909601604702</v>
      </c>
      <c r="F132" s="404">
        <v>2.0044709460972898</v>
      </c>
      <c r="G132" s="394">
        <v>346.44663058924181</v>
      </c>
      <c r="H132" s="394">
        <v>1.0845643265939999E-2</v>
      </c>
      <c r="I132" s="394">
        <v>9.7663365249000007E-3</v>
      </c>
      <c r="J132" s="394" t="s">
        <v>527</v>
      </c>
    </row>
    <row r="133" spans="1:10" x14ac:dyDescent="0.35">
      <c r="A133" s="410" t="s">
        <v>593</v>
      </c>
      <c r="B133" s="394">
        <v>90478.019661663464</v>
      </c>
      <c r="C133" s="404" t="s">
        <v>585</v>
      </c>
      <c r="D133" s="404">
        <v>89.645233903118736</v>
      </c>
      <c r="E133" s="404">
        <v>9.4999999999999698</v>
      </c>
      <c r="F133" s="404">
        <v>1.425</v>
      </c>
      <c r="G133" s="394">
        <v>8110.9232356607972</v>
      </c>
      <c r="H133" s="394">
        <v>0.85954118678580005</v>
      </c>
      <c r="I133" s="394">
        <v>0.12893117801786999</v>
      </c>
      <c r="J133" s="394" t="s">
        <v>527</v>
      </c>
    </row>
    <row r="134" spans="1:10" x14ac:dyDescent="0.35">
      <c r="A134" s="410" t="s">
        <v>594</v>
      </c>
      <c r="B134" s="394">
        <v>769590.12984250369</v>
      </c>
      <c r="C134" s="404" t="s">
        <v>585</v>
      </c>
      <c r="D134" s="404">
        <v>50.248073994006511</v>
      </c>
      <c r="E134" s="404">
        <v>0.9</v>
      </c>
      <c r="F134" s="404">
        <v>9.0000000000010003E-2</v>
      </c>
      <c r="G134" s="394">
        <v>38670.421789383203</v>
      </c>
      <c r="H134" s="394">
        <v>0.69263111685824996</v>
      </c>
      <c r="I134" s="394">
        <v>6.9263111685830006E-2</v>
      </c>
      <c r="J134" s="394" t="s">
        <v>527</v>
      </c>
    </row>
    <row r="135" spans="1:10" x14ac:dyDescent="0.35">
      <c r="A135" s="410" t="s">
        <v>595</v>
      </c>
      <c r="B135" s="394" t="s">
        <v>556</v>
      </c>
      <c r="C135" s="404" t="s">
        <v>585</v>
      </c>
      <c r="D135" s="404" t="s">
        <v>556</v>
      </c>
      <c r="E135" s="404" t="s">
        <v>556</v>
      </c>
      <c r="F135" s="404" t="s">
        <v>556</v>
      </c>
      <c r="G135" s="394" t="s">
        <v>556</v>
      </c>
      <c r="H135" s="394" t="s">
        <v>556</v>
      </c>
      <c r="I135" s="394" t="s">
        <v>556</v>
      </c>
      <c r="J135" s="394" t="s">
        <v>556</v>
      </c>
    </row>
    <row r="136" spans="1:10" x14ac:dyDescent="0.35">
      <c r="A136" s="410" t="s">
        <v>596</v>
      </c>
      <c r="B136" s="394" t="s">
        <v>556</v>
      </c>
      <c r="C136" s="404" t="s">
        <v>585</v>
      </c>
      <c r="D136" s="404" t="s">
        <v>556</v>
      </c>
      <c r="E136" s="404" t="s">
        <v>556</v>
      </c>
      <c r="F136" s="404" t="s">
        <v>556</v>
      </c>
      <c r="G136" s="394" t="s">
        <v>556</v>
      </c>
      <c r="H136" s="394" t="s">
        <v>556</v>
      </c>
      <c r="I136" s="394" t="s">
        <v>556</v>
      </c>
      <c r="J136" s="394" t="s">
        <v>556</v>
      </c>
    </row>
    <row r="137" spans="1:10" x14ac:dyDescent="0.35">
      <c r="A137" s="410" t="s">
        <v>96</v>
      </c>
      <c r="B137" s="394" t="s">
        <v>529</v>
      </c>
      <c r="C137" s="404" t="s">
        <v>585</v>
      </c>
      <c r="D137" s="404" t="s">
        <v>561</v>
      </c>
      <c r="E137" s="404" t="s">
        <v>529</v>
      </c>
      <c r="F137" s="404" t="s">
        <v>529</v>
      </c>
      <c r="G137" s="394" t="s">
        <v>529</v>
      </c>
      <c r="H137" s="394" t="s">
        <v>529</v>
      </c>
      <c r="I137" s="394" t="s">
        <v>529</v>
      </c>
      <c r="J137" s="394" t="s">
        <v>527</v>
      </c>
    </row>
    <row r="138" spans="1:10" x14ac:dyDescent="0.35">
      <c r="A138" s="409" t="s">
        <v>600</v>
      </c>
      <c r="B138" s="404" t="s">
        <v>601</v>
      </c>
      <c r="C138" s="404" t="s">
        <v>585</v>
      </c>
      <c r="D138" s="399" t="s">
        <v>199</v>
      </c>
      <c r="E138" s="399" t="s">
        <v>199</v>
      </c>
      <c r="F138" s="399" t="s">
        <v>199</v>
      </c>
      <c r="G138" s="404" t="s">
        <v>601</v>
      </c>
      <c r="H138" s="404" t="s">
        <v>601</v>
      </c>
      <c r="I138" s="404" t="s">
        <v>601</v>
      </c>
      <c r="J138" s="404" t="s">
        <v>589</v>
      </c>
    </row>
    <row r="139" spans="1:10" x14ac:dyDescent="0.35">
      <c r="A139" s="410" t="s">
        <v>592</v>
      </c>
      <c r="B139" s="394" t="s">
        <v>529</v>
      </c>
      <c r="C139" s="404" t="s">
        <v>585</v>
      </c>
      <c r="D139" s="404" t="s">
        <v>561</v>
      </c>
      <c r="E139" s="404" t="s">
        <v>529</v>
      </c>
      <c r="F139" s="404" t="s">
        <v>529</v>
      </c>
      <c r="G139" s="394" t="s">
        <v>529</v>
      </c>
      <c r="H139" s="394" t="s">
        <v>529</v>
      </c>
      <c r="I139" s="394" t="s">
        <v>529</v>
      </c>
      <c r="J139" s="394" t="s">
        <v>527</v>
      </c>
    </row>
    <row r="140" spans="1:10" x14ac:dyDescent="0.35">
      <c r="A140" s="410" t="s">
        <v>593</v>
      </c>
      <c r="B140" s="394" t="s">
        <v>529</v>
      </c>
      <c r="C140" s="404" t="s">
        <v>585</v>
      </c>
      <c r="D140" s="404" t="s">
        <v>561</v>
      </c>
      <c r="E140" s="404" t="s">
        <v>529</v>
      </c>
      <c r="F140" s="404" t="s">
        <v>529</v>
      </c>
      <c r="G140" s="394" t="s">
        <v>529</v>
      </c>
      <c r="H140" s="394" t="s">
        <v>529</v>
      </c>
      <c r="I140" s="394" t="s">
        <v>529</v>
      </c>
      <c r="J140" s="394" t="s">
        <v>527</v>
      </c>
    </row>
    <row r="141" spans="1:10" x14ac:dyDescent="0.35">
      <c r="A141" s="410" t="s">
        <v>594</v>
      </c>
      <c r="B141" s="394" t="s">
        <v>529</v>
      </c>
      <c r="C141" s="404" t="s">
        <v>585</v>
      </c>
      <c r="D141" s="404" t="s">
        <v>561</v>
      </c>
      <c r="E141" s="404" t="s">
        <v>529</v>
      </c>
      <c r="F141" s="404" t="s">
        <v>529</v>
      </c>
      <c r="G141" s="394" t="s">
        <v>529</v>
      </c>
      <c r="H141" s="394" t="s">
        <v>529</v>
      </c>
      <c r="I141" s="394" t="s">
        <v>529</v>
      </c>
      <c r="J141" s="394" t="s">
        <v>527</v>
      </c>
    </row>
    <row r="142" spans="1:10" x14ac:dyDescent="0.35">
      <c r="A142" s="410" t="s">
        <v>595</v>
      </c>
      <c r="B142" s="394" t="s">
        <v>556</v>
      </c>
      <c r="C142" s="404" t="s">
        <v>585</v>
      </c>
      <c r="D142" s="404" t="s">
        <v>556</v>
      </c>
      <c r="E142" s="404" t="s">
        <v>556</v>
      </c>
      <c r="F142" s="404" t="s">
        <v>556</v>
      </c>
      <c r="G142" s="394" t="s">
        <v>556</v>
      </c>
      <c r="H142" s="394" t="s">
        <v>556</v>
      </c>
      <c r="I142" s="394" t="s">
        <v>556</v>
      </c>
      <c r="J142" s="394" t="s">
        <v>556</v>
      </c>
    </row>
    <row r="143" spans="1:10" x14ac:dyDescent="0.35">
      <c r="A143" s="410" t="s">
        <v>596</v>
      </c>
      <c r="B143" s="394" t="s">
        <v>556</v>
      </c>
      <c r="C143" s="404" t="s">
        <v>585</v>
      </c>
      <c r="D143" s="404" t="s">
        <v>556</v>
      </c>
      <c r="E143" s="404" t="s">
        <v>556</v>
      </c>
      <c r="F143" s="404" t="s">
        <v>556</v>
      </c>
      <c r="G143" s="394" t="s">
        <v>556</v>
      </c>
      <c r="H143" s="394" t="s">
        <v>556</v>
      </c>
      <c r="I143" s="394" t="s">
        <v>556</v>
      </c>
      <c r="J143" s="394" t="s">
        <v>556</v>
      </c>
    </row>
    <row r="144" spans="1:10" x14ac:dyDescent="0.35">
      <c r="A144" s="410" t="s">
        <v>96</v>
      </c>
      <c r="B144" s="394" t="s">
        <v>529</v>
      </c>
      <c r="C144" s="404" t="s">
        <v>585</v>
      </c>
      <c r="D144" s="404" t="s">
        <v>561</v>
      </c>
      <c r="E144" s="404" t="s">
        <v>529</v>
      </c>
      <c r="F144" s="404" t="s">
        <v>529</v>
      </c>
      <c r="G144" s="394" t="s">
        <v>529</v>
      </c>
      <c r="H144" s="394" t="s">
        <v>529</v>
      </c>
      <c r="I144" s="394" t="s">
        <v>529</v>
      </c>
      <c r="J144" s="394" t="s">
        <v>527</v>
      </c>
    </row>
    <row r="145" spans="1:10" x14ac:dyDescent="0.35">
      <c r="A145" s="409" t="s">
        <v>602</v>
      </c>
      <c r="B145" s="404" t="s">
        <v>601</v>
      </c>
      <c r="C145" s="404" t="s">
        <v>585</v>
      </c>
      <c r="D145" s="399" t="s">
        <v>199</v>
      </c>
      <c r="E145" s="399" t="s">
        <v>199</v>
      </c>
      <c r="F145" s="399" t="s">
        <v>199</v>
      </c>
      <c r="G145" s="404" t="s">
        <v>601</v>
      </c>
      <c r="H145" s="404" t="s">
        <v>601</v>
      </c>
      <c r="I145" s="404" t="s">
        <v>601</v>
      </c>
      <c r="J145" s="404" t="s">
        <v>589</v>
      </c>
    </row>
    <row r="146" spans="1:10" x14ac:dyDescent="0.35">
      <c r="A146" s="410" t="s">
        <v>592</v>
      </c>
      <c r="B146" s="394" t="s">
        <v>529</v>
      </c>
      <c r="C146" s="404" t="s">
        <v>585</v>
      </c>
      <c r="D146" s="404" t="s">
        <v>561</v>
      </c>
      <c r="E146" s="404" t="s">
        <v>529</v>
      </c>
      <c r="F146" s="404" t="s">
        <v>529</v>
      </c>
      <c r="G146" s="394" t="s">
        <v>529</v>
      </c>
      <c r="H146" s="394" t="s">
        <v>529</v>
      </c>
      <c r="I146" s="394" t="s">
        <v>529</v>
      </c>
      <c r="J146" s="394" t="s">
        <v>527</v>
      </c>
    </row>
    <row r="147" spans="1:10" x14ac:dyDescent="0.35">
      <c r="A147" s="410" t="s">
        <v>593</v>
      </c>
      <c r="B147" s="394" t="s">
        <v>529</v>
      </c>
      <c r="C147" s="404" t="s">
        <v>585</v>
      </c>
      <c r="D147" s="404" t="s">
        <v>561</v>
      </c>
      <c r="E147" s="404" t="s">
        <v>529</v>
      </c>
      <c r="F147" s="404" t="s">
        <v>529</v>
      </c>
      <c r="G147" s="394" t="s">
        <v>529</v>
      </c>
      <c r="H147" s="394" t="s">
        <v>529</v>
      </c>
      <c r="I147" s="394" t="s">
        <v>529</v>
      </c>
      <c r="J147" s="394" t="s">
        <v>527</v>
      </c>
    </row>
    <row r="148" spans="1:10" x14ac:dyDescent="0.35">
      <c r="A148" s="410" t="s">
        <v>594</v>
      </c>
      <c r="B148" s="394" t="s">
        <v>529</v>
      </c>
      <c r="C148" s="404" t="s">
        <v>585</v>
      </c>
      <c r="D148" s="404" t="s">
        <v>561</v>
      </c>
      <c r="E148" s="404" t="s">
        <v>529</v>
      </c>
      <c r="F148" s="404" t="s">
        <v>529</v>
      </c>
      <c r="G148" s="394" t="s">
        <v>529</v>
      </c>
      <c r="H148" s="394" t="s">
        <v>529</v>
      </c>
      <c r="I148" s="394" t="s">
        <v>529</v>
      </c>
      <c r="J148" s="394" t="s">
        <v>527</v>
      </c>
    </row>
    <row r="149" spans="1:10" x14ac:dyDescent="0.35">
      <c r="A149" s="410" t="s">
        <v>595</v>
      </c>
      <c r="B149" s="394" t="s">
        <v>556</v>
      </c>
      <c r="C149" s="404" t="s">
        <v>585</v>
      </c>
      <c r="D149" s="404" t="s">
        <v>556</v>
      </c>
      <c r="E149" s="404" t="s">
        <v>556</v>
      </c>
      <c r="F149" s="404" t="s">
        <v>556</v>
      </c>
      <c r="G149" s="394" t="s">
        <v>556</v>
      </c>
      <c r="H149" s="394" t="s">
        <v>556</v>
      </c>
      <c r="I149" s="394" t="s">
        <v>556</v>
      </c>
      <c r="J149" s="394" t="s">
        <v>556</v>
      </c>
    </row>
    <row r="150" spans="1:10" x14ac:dyDescent="0.35">
      <c r="A150" s="410" t="s">
        <v>596</v>
      </c>
      <c r="B150" s="394" t="s">
        <v>556</v>
      </c>
      <c r="C150" s="404" t="s">
        <v>585</v>
      </c>
      <c r="D150" s="404" t="s">
        <v>556</v>
      </c>
      <c r="E150" s="404" t="s">
        <v>556</v>
      </c>
      <c r="F150" s="404" t="s">
        <v>556</v>
      </c>
      <c r="G150" s="394" t="s">
        <v>556</v>
      </c>
      <c r="H150" s="394" t="s">
        <v>556</v>
      </c>
      <c r="I150" s="394" t="s">
        <v>556</v>
      </c>
      <c r="J150" s="394" t="s">
        <v>556</v>
      </c>
    </row>
    <row r="151" spans="1:10" x14ac:dyDescent="0.35">
      <c r="A151" s="410" t="s">
        <v>96</v>
      </c>
      <c r="B151" s="394" t="s">
        <v>529</v>
      </c>
      <c r="C151" s="404" t="s">
        <v>585</v>
      </c>
      <c r="D151" s="404" t="s">
        <v>561</v>
      </c>
      <c r="E151" s="404" t="s">
        <v>529</v>
      </c>
      <c r="F151" s="404" t="s">
        <v>529</v>
      </c>
      <c r="G151" s="394" t="s">
        <v>529</v>
      </c>
      <c r="H151" s="394" t="s">
        <v>529</v>
      </c>
      <c r="I151" s="394" t="s">
        <v>529</v>
      </c>
      <c r="J151" s="394" t="s">
        <v>527</v>
      </c>
    </row>
    <row r="152" spans="1:10" x14ac:dyDescent="0.35">
      <c r="A152" s="311" t="s">
        <v>603</v>
      </c>
      <c r="B152" s="404">
        <v>12838276.758914616</v>
      </c>
      <c r="C152" s="404" t="s">
        <v>585</v>
      </c>
      <c r="D152" s="399" t="s">
        <v>199</v>
      </c>
      <c r="E152" s="399" t="s">
        <v>199</v>
      </c>
      <c r="F152" s="399" t="s">
        <v>199</v>
      </c>
      <c r="G152" s="404">
        <v>715881.23822130868</v>
      </c>
      <c r="H152" s="404">
        <v>66.332427151355944</v>
      </c>
      <c r="I152" s="404">
        <v>9.3750160318137894</v>
      </c>
      <c r="J152" s="404" t="s">
        <v>589</v>
      </c>
    </row>
    <row r="153" spans="1:10" x14ac:dyDescent="0.35">
      <c r="A153" s="413" t="s">
        <v>586</v>
      </c>
      <c r="B153" s="404">
        <v>4819311.5680946754</v>
      </c>
      <c r="C153" s="404" t="s">
        <v>585</v>
      </c>
      <c r="D153" s="404">
        <v>71.105701059850205</v>
      </c>
      <c r="E153" s="404">
        <v>1.79440236063714</v>
      </c>
      <c r="F153" s="404">
        <v>0.34189445136586999</v>
      </c>
      <c r="G153" s="404">
        <v>342680.52767521783</v>
      </c>
      <c r="H153" s="404">
        <v>8.6477840544349505</v>
      </c>
      <c r="I153" s="404">
        <v>1.6476958845349201</v>
      </c>
      <c r="J153" s="404" t="s">
        <v>527</v>
      </c>
    </row>
    <row r="154" spans="1:10" x14ac:dyDescent="0.35">
      <c r="A154" s="413" t="s">
        <v>587</v>
      </c>
      <c r="B154" s="404">
        <v>1221823.531590312</v>
      </c>
      <c r="C154" s="404" t="s">
        <v>585</v>
      </c>
      <c r="D154" s="404">
        <v>89.645233903118736</v>
      </c>
      <c r="E154" s="404">
        <v>9.5000000000000107</v>
      </c>
      <c r="F154" s="404">
        <v>1.425</v>
      </c>
      <c r="G154" s="404">
        <v>109530.6562777481</v>
      </c>
      <c r="H154" s="404">
        <v>11.607323550107971</v>
      </c>
      <c r="I154" s="404">
        <v>1.7410985325162001</v>
      </c>
      <c r="J154" s="404" t="s">
        <v>527</v>
      </c>
    </row>
    <row r="155" spans="1:10" x14ac:dyDescent="0.35">
      <c r="A155" s="413" t="s">
        <v>588</v>
      </c>
      <c r="B155" s="404">
        <v>5247366.382635735</v>
      </c>
      <c r="C155" s="404" t="s">
        <v>585</v>
      </c>
      <c r="D155" s="404">
        <v>50.248073994006518</v>
      </c>
      <c r="E155" s="404">
        <v>0.9</v>
      </c>
      <c r="F155" s="404">
        <v>0.09</v>
      </c>
      <c r="G155" s="404">
        <v>263670.05426834273</v>
      </c>
      <c r="H155" s="404">
        <v>4.7226297443721696</v>
      </c>
      <c r="I155" s="404">
        <v>0.47226297443721998</v>
      </c>
      <c r="J155" s="404" t="s">
        <v>527</v>
      </c>
    </row>
    <row r="156" spans="1:10" x14ac:dyDescent="0.35">
      <c r="A156" s="413" t="s">
        <v>3438</v>
      </c>
      <c r="B156" s="404" t="s">
        <v>556</v>
      </c>
      <c r="C156" s="404" t="s">
        <v>585</v>
      </c>
      <c r="D156" s="404" t="s">
        <v>556</v>
      </c>
      <c r="E156" s="404" t="s">
        <v>556</v>
      </c>
      <c r="F156" s="404" t="s">
        <v>556</v>
      </c>
      <c r="G156" s="404" t="s">
        <v>556</v>
      </c>
      <c r="H156" s="404" t="s">
        <v>556</v>
      </c>
      <c r="I156" s="404" t="s">
        <v>556</v>
      </c>
      <c r="J156" s="404" t="s">
        <v>556</v>
      </c>
    </row>
    <row r="157" spans="1:10" x14ac:dyDescent="0.35">
      <c r="A157" s="413" t="s">
        <v>3439</v>
      </c>
      <c r="B157" s="404" t="s">
        <v>556</v>
      </c>
      <c r="C157" s="404" t="s">
        <v>585</v>
      </c>
      <c r="D157" s="404" t="s">
        <v>556</v>
      </c>
      <c r="E157" s="404" t="s">
        <v>556</v>
      </c>
      <c r="F157" s="404" t="s">
        <v>556</v>
      </c>
      <c r="G157" s="404" t="s">
        <v>556</v>
      </c>
      <c r="H157" s="404" t="s">
        <v>556</v>
      </c>
      <c r="I157" s="404" t="s">
        <v>556</v>
      </c>
      <c r="J157" s="404" t="s">
        <v>556</v>
      </c>
    </row>
    <row r="158" spans="1:10" x14ac:dyDescent="0.35">
      <c r="A158" s="413" t="s">
        <v>3440</v>
      </c>
      <c r="B158" s="404">
        <v>1549775.2765938945</v>
      </c>
      <c r="C158" s="404" t="s">
        <v>585</v>
      </c>
      <c r="D158" s="404">
        <v>88.686898270265601</v>
      </c>
      <c r="E158" s="404">
        <v>26.684313801501879</v>
      </c>
      <c r="F158" s="404">
        <v>3.5579085068669198</v>
      </c>
      <c r="G158" s="404">
        <v>137444.76229705545</v>
      </c>
      <c r="H158" s="404">
        <v>41.354689802440859</v>
      </c>
      <c r="I158" s="404">
        <v>5.5139586403254501</v>
      </c>
      <c r="J158" s="404" t="s">
        <v>527</v>
      </c>
    </row>
    <row r="159" spans="1:10" x14ac:dyDescent="0.35">
      <c r="A159" s="414" t="s">
        <v>531</v>
      </c>
      <c r="B159" s="404">
        <v>287888.52852704696</v>
      </c>
      <c r="C159" s="404" t="s">
        <v>585</v>
      </c>
      <c r="D159" s="399" t="s">
        <v>199</v>
      </c>
      <c r="E159" s="399" t="s">
        <v>199</v>
      </c>
      <c r="F159" s="399" t="s">
        <v>199</v>
      </c>
      <c r="G159" s="404">
        <v>14558.872168514019</v>
      </c>
      <c r="H159" s="404">
        <v>0.26506107425178999</v>
      </c>
      <c r="I159" s="404">
        <v>3.4431093875209998E-2</v>
      </c>
      <c r="J159" s="404" t="s">
        <v>589</v>
      </c>
    </row>
    <row r="160" spans="1:10" x14ac:dyDescent="0.35">
      <c r="A160" s="413" t="s">
        <v>586</v>
      </c>
      <c r="B160" s="394">
        <v>4445.4946217248898</v>
      </c>
      <c r="C160" s="404" t="s">
        <v>585</v>
      </c>
      <c r="D160" s="404">
        <v>71.105701059850205</v>
      </c>
      <c r="E160" s="404">
        <v>2.22599096016011</v>
      </c>
      <c r="F160" s="404">
        <v>2.0044709460974501</v>
      </c>
      <c r="G160" s="394">
        <v>316.10001163554188</v>
      </c>
      <c r="H160" s="394">
        <v>9.8956308414000008E-3</v>
      </c>
      <c r="I160" s="394">
        <v>8.9108648102800003E-3</v>
      </c>
      <c r="J160" s="394" t="s">
        <v>527</v>
      </c>
    </row>
    <row r="161" spans="1:10" x14ac:dyDescent="0.35">
      <c r="A161" s="413" t="s">
        <v>587</v>
      </c>
      <c r="B161" s="394">
        <v>7.7573134424458603</v>
      </c>
      <c r="C161" s="404" t="s">
        <v>585</v>
      </c>
      <c r="D161" s="404">
        <v>89.645233903119205</v>
      </c>
      <c r="E161" s="404">
        <v>9.4999999995828901</v>
      </c>
      <c r="F161" s="404">
        <v>1.4250000005819901</v>
      </c>
      <c r="G161" s="394">
        <v>0.69540617800786997</v>
      </c>
      <c r="H161" s="394">
        <v>7.3694477700000002E-5</v>
      </c>
      <c r="I161" s="394">
        <v>1.1054171659999999E-5</v>
      </c>
      <c r="J161" s="394" t="s">
        <v>527</v>
      </c>
    </row>
    <row r="162" spans="1:10" x14ac:dyDescent="0.35">
      <c r="A162" s="413" t="s">
        <v>588</v>
      </c>
      <c r="B162" s="394">
        <v>283435.27659187961</v>
      </c>
      <c r="C162" s="404" t="s">
        <v>585</v>
      </c>
      <c r="D162" s="404">
        <v>50.248073994006511</v>
      </c>
      <c r="E162" s="404">
        <v>0.89999999999999003</v>
      </c>
      <c r="F162" s="404">
        <v>0.09</v>
      </c>
      <c r="G162" s="394">
        <v>14242.076750700469</v>
      </c>
      <c r="H162" s="394">
        <v>0.25509174893268999</v>
      </c>
      <c r="I162" s="394">
        <v>2.5509174893269999E-2</v>
      </c>
      <c r="J162" s="394" t="s">
        <v>527</v>
      </c>
    </row>
    <row r="163" spans="1:10" x14ac:dyDescent="0.35">
      <c r="A163" s="413" t="s">
        <v>3438</v>
      </c>
      <c r="B163" s="394" t="s">
        <v>556</v>
      </c>
      <c r="C163" s="404" t="s">
        <v>585</v>
      </c>
      <c r="D163" s="404" t="s">
        <v>556</v>
      </c>
      <c r="E163" s="404" t="s">
        <v>556</v>
      </c>
      <c r="F163" s="404" t="s">
        <v>556</v>
      </c>
      <c r="G163" s="394" t="s">
        <v>556</v>
      </c>
      <c r="H163" s="394" t="s">
        <v>556</v>
      </c>
      <c r="I163" s="394" t="s">
        <v>556</v>
      </c>
      <c r="J163" s="394" t="s">
        <v>556</v>
      </c>
    </row>
    <row r="164" spans="1:10" x14ac:dyDescent="0.35">
      <c r="A164" s="413" t="s">
        <v>3439</v>
      </c>
      <c r="B164" s="394" t="s">
        <v>556</v>
      </c>
      <c r="C164" s="404" t="s">
        <v>585</v>
      </c>
      <c r="D164" s="404" t="s">
        <v>556</v>
      </c>
      <c r="E164" s="404" t="s">
        <v>556</v>
      </c>
      <c r="F164" s="404" t="s">
        <v>556</v>
      </c>
      <c r="G164" s="394" t="s">
        <v>556</v>
      </c>
      <c r="H164" s="394" t="s">
        <v>556</v>
      </c>
      <c r="I164" s="394" t="s">
        <v>556</v>
      </c>
      <c r="J164" s="394" t="s">
        <v>556</v>
      </c>
    </row>
    <row r="165" spans="1:10" x14ac:dyDescent="0.35">
      <c r="A165" s="413" t="s">
        <v>3440</v>
      </c>
      <c r="B165" s="394" t="s">
        <v>529</v>
      </c>
      <c r="C165" s="404" t="s">
        <v>585</v>
      </c>
      <c r="D165" s="404" t="s">
        <v>561</v>
      </c>
      <c r="E165" s="404" t="s">
        <v>529</v>
      </c>
      <c r="F165" s="404" t="s">
        <v>529</v>
      </c>
      <c r="G165" s="394" t="s">
        <v>529</v>
      </c>
      <c r="H165" s="394" t="s">
        <v>529</v>
      </c>
      <c r="I165" s="394" t="s">
        <v>529</v>
      </c>
      <c r="J165" s="394" t="s">
        <v>527</v>
      </c>
    </row>
    <row r="166" spans="1:10" x14ac:dyDescent="0.35">
      <c r="A166" s="414" t="s">
        <v>532</v>
      </c>
      <c r="B166" s="404">
        <v>71681.084862017902</v>
      </c>
      <c r="C166" s="404" t="s">
        <v>585</v>
      </c>
      <c r="D166" s="399" t="s">
        <v>199</v>
      </c>
      <c r="E166" s="399" t="s">
        <v>199</v>
      </c>
      <c r="F166" s="399" t="s">
        <v>199</v>
      </c>
      <c r="G166" s="404">
        <v>4324.0266958123129</v>
      </c>
      <c r="H166" s="404">
        <v>0.21993490848121999</v>
      </c>
      <c r="I166" s="404">
        <v>3.1755858181610003E-2</v>
      </c>
      <c r="J166" s="404" t="s">
        <v>589</v>
      </c>
    </row>
    <row r="167" spans="1:10" x14ac:dyDescent="0.35">
      <c r="A167" s="413" t="s">
        <v>586</v>
      </c>
      <c r="B167" s="394">
        <v>689.44926062650995</v>
      </c>
      <c r="C167" s="404" t="s">
        <v>585</v>
      </c>
      <c r="D167" s="404">
        <v>71.10570105985019</v>
      </c>
      <c r="E167" s="404">
        <v>2.2259909601547698</v>
      </c>
      <c r="F167" s="404">
        <v>2.0044709460913501</v>
      </c>
      <c r="G167" s="394">
        <v>49.023773022043358</v>
      </c>
      <c r="H167" s="394">
        <v>1.5347078216399999E-3</v>
      </c>
      <c r="I167" s="394">
        <v>1.38198101173E-3</v>
      </c>
      <c r="J167" s="394" t="s">
        <v>527</v>
      </c>
    </row>
    <row r="168" spans="1:10" x14ac:dyDescent="0.35">
      <c r="A168" s="413" t="s">
        <v>587</v>
      </c>
      <c r="B168" s="394">
        <v>17966.014955618604</v>
      </c>
      <c r="C168" s="404" t="s">
        <v>585</v>
      </c>
      <c r="D168" s="404">
        <v>89.645233903118736</v>
      </c>
      <c r="E168" s="404">
        <v>9.5000000000001794</v>
      </c>
      <c r="F168" s="404">
        <v>1.4250000000001899</v>
      </c>
      <c r="G168" s="394">
        <v>1610.5676130033592</v>
      </c>
      <c r="H168" s="394">
        <v>0.17067714207838</v>
      </c>
      <c r="I168" s="394">
        <v>2.560157131176E-2</v>
      </c>
      <c r="J168" s="394" t="s">
        <v>527</v>
      </c>
    </row>
    <row r="169" spans="1:10" x14ac:dyDescent="0.35">
      <c r="A169" s="413" t="s">
        <v>588</v>
      </c>
      <c r="B169" s="394">
        <v>53025.620645772789</v>
      </c>
      <c r="C169" s="404" t="s">
        <v>585</v>
      </c>
      <c r="D169" s="404">
        <v>50.248073994006518</v>
      </c>
      <c r="E169" s="404">
        <v>0.90000000000007996</v>
      </c>
      <c r="F169" s="404">
        <v>9.0000000000010003E-2</v>
      </c>
      <c r="G169" s="394">
        <v>2664.4353097869107</v>
      </c>
      <c r="H169" s="394">
        <v>4.7723058581199997E-2</v>
      </c>
      <c r="I169" s="394">
        <v>4.7723058581199997E-3</v>
      </c>
      <c r="J169" s="394" t="s">
        <v>527</v>
      </c>
    </row>
    <row r="170" spans="1:10" x14ac:dyDescent="0.35">
      <c r="A170" s="413" t="s">
        <v>3438</v>
      </c>
      <c r="B170" s="394" t="s">
        <v>556</v>
      </c>
      <c r="C170" s="404" t="s">
        <v>585</v>
      </c>
      <c r="D170" s="404" t="s">
        <v>556</v>
      </c>
      <c r="E170" s="404" t="s">
        <v>556</v>
      </c>
      <c r="F170" s="404" t="s">
        <v>556</v>
      </c>
      <c r="G170" s="394" t="s">
        <v>556</v>
      </c>
      <c r="H170" s="394" t="s">
        <v>556</v>
      </c>
      <c r="I170" s="394" t="s">
        <v>556</v>
      </c>
      <c r="J170" s="394" t="s">
        <v>556</v>
      </c>
    </row>
    <row r="171" spans="1:10" x14ac:dyDescent="0.35">
      <c r="A171" s="413" t="s">
        <v>3439</v>
      </c>
      <c r="B171" s="394" t="s">
        <v>556</v>
      </c>
      <c r="C171" s="404" t="s">
        <v>585</v>
      </c>
      <c r="D171" s="404" t="s">
        <v>556</v>
      </c>
      <c r="E171" s="404" t="s">
        <v>556</v>
      </c>
      <c r="F171" s="404" t="s">
        <v>556</v>
      </c>
      <c r="G171" s="394" t="s">
        <v>556</v>
      </c>
      <c r="H171" s="394" t="s">
        <v>556</v>
      </c>
      <c r="I171" s="394" t="s">
        <v>556</v>
      </c>
      <c r="J171" s="394" t="s">
        <v>556</v>
      </c>
    </row>
    <row r="172" spans="1:10" x14ac:dyDescent="0.35">
      <c r="A172" s="413" t="s">
        <v>3440</v>
      </c>
      <c r="B172" s="394" t="s">
        <v>529</v>
      </c>
      <c r="C172" s="404" t="s">
        <v>585</v>
      </c>
      <c r="D172" s="404" t="s">
        <v>561</v>
      </c>
      <c r="E172" s="404" t="s">
        <v>529</v>
      </c>
      <c r="F172" s="404" t="s">
        <v>529</v>
      </c>
      <c r="G172" s="394" t="s">
        <v>529</v>
      </c>
      <c r="H172" s="394" t="s">
        <v>529</v>
      </c>
      <c r="I172" s="394" t="s">
        <v>529</v>
      </c>
      <c r="J172" s="394" t="s">
        <v>527</v>
      </c>
    </row>
    <row r="173" spans="1:10" x14ac:dyDescent="0.35">
      <c r="A173" s="414" t="s">
        <v>533</v>
      </c>
      <c r="B173" s="404">
        <v>1251649.8675068016</v>
      </c>
      <c r="C173" s="404" t="s">
        <v>585</v>
      </c>
      <c r="D173" s="399" t="s">
        <v>199</v>
      </c>
      <c r="E173" s="399" t="s">
        <v>199</v>
      </c>
      <c r="F173" s="399" t="s">
        <v>199</v>
      </c>
      <c r="G173" s="404">
        <v>68062.59585493186</v>
      </c>
      <c r="H173" s="404">
        <v>2.1634295884067098</v>
      </c>
      <c r="I173" s="404">
        <v>0.32207738930322999</v>
      </c>
      <c r="J173" s="404" t="s">
        <v>589</v>
      </c>
    </row>
    <row r="174" spans="1:10" x14ac:dyDescent="0.35">
      <c r="A174" s="413" t="s">
        <v>586</v>
      </c>
      <c r="B174" s="394">
        <v>28362.611451098659</v>
      </c>
      <c r="C174" s="404" t="s">
        <v>585</v>
      </c>
      <c r="D174" s="404">
        <v>71.105701059850205</v>
      </c>
      <c r="E174" s="404">
        <v>2.2259909601608401</v>
      </c>
      <c r="F174" s="404">
        <v>2.0044709460968102</v>
      </c>
      <c r="G174" s="394">
        <v>2016.7433711185054</v>
      </c>
      <c r="H174" s="394">
        <v>6.3134916696700003E-2</v>
      </c>
      <c r="I174" s="394">
        <v>5.6852030609159998E-2</v>
      </c>
      <c r="J174" s="394" t="s">
        <v>527</v>
      </c>
    </row>
    <row r="175" spans="1:10" x14ac:dyDescent="0.35">
      <c r="A175" s="413" t="s">
        <v>587</v>
      </c>
      <c r="B175" s="394">
        <v>116201.87689068276</v>
      </c>
      <c r="C175" s="404" t="s">
        <v>585</v>
      </c>
      <c r="D175" s="404">
        <v>89.645233903118736</v>
      </c>
      <c r="E175" s="404">
        <v>9.5000000000000302</v>
      </c>
      <c r="F175" s="404">
        <v>1.4249999999999701</v>
      </c>
      <c r="G175" s="394">
        <v>10416.944433846664</v>
      </c>
      <c r="H175" s="394">
        <v>1.1039178304614901</v>
      </c>
      <c r="I175" s="394">
        <v>0.16558767456921999</v>
      </c>
      <c r="J175" s="394" t="s">
        <v>527</v>
      </c>
    </row>
    <row r="176" spans="1:10" x14ac:dyDescent="0.35">
      <c r="A176" s="413" t="s">
        <v>588</v>
      </c>
      <c r="B176" s="394">
        <v>1107085.3791650203</v>
      </c>
      <c r="C176" s="404" t="s">
        <v>585</v>
      </c>
      <c r="D176" s="404">
        <v>50.248073994006511</v>
      </c>
      <c r="E176" s="404">
        <v>0.9</v>
      </c>
      <c r="F176" s="404">
        <v>0.09</v>
      </c>
      <c r="G176" s="394">
        <v>55628.908049966696</v>
      </c>
      <c r="H176" s="394">
        <v>0.99637684124852</v>
      </c>
      <c r="I176" s="394">
        <v>9.9637684124849996E-2</v>
      </c>
      <c r="J176" s="394" t="s">
        <v>527</v>
      </c>
    </row>
    <row r="177" spans="1:10" x14ac:dyDescent="0.35">
      <c r="A177" s="413" t="s">
        <v>3438</v>
      </c>
      <c r="B177" s="394" t="s">
        <v>556</v>
      </c>
      <c r="C177" s="404" t="s">
        <v>585</v>
      </c>
      <c r="D177" s="404" t="s">
        <v>556</v>
      </c>
      <c r="E177" s="404" t="s">
        <v>556</v>
      </c>
      <c r="F177" s="404" t="s">
        <v>556</v>
      </c>
      <c r="G177" s="394" t="s">
        <v>556</v>
      </c>
      <c r="H177" s="394" t="s">
        <v>556</v>
      </c>
      <c r="I177" s="394" t="s">
        <v>556</v>
      </c>
      <c r="J177" s="394" t="s">
        <v>556</v>
      </c>
    </row>
    <row r="178" spans="1:10" x14ac:dyDescent="0.35">
      <c r="A178" s="413" t="s">
        <v>3439</v>
      </c>
      <c r="B178" s="394" t="s">
        <v>556</v>
      </c>
      <c r="C178" s="404" t="s">
        <v>585</v>
      </c>
      <c r="D178" s="404" t="s">
        <v>556</v>
      </c>
      <c r="E178" s="404" t="s">
        <v>556</v>
      </c>
      <c r="F178" s="404" t="s">
        <v>556</v>
      </c>
      <c r="G178" s="394" t="s">
        <v>556</v>
      </c>
      <c r="H178" s="394" t="s">
        <v>556</v>
      </c>
      <c r="I178" s="394" t="s">
        <v>556</v>
      </c>
      <c r="J178" s="394" t="s">
        <v>556</v>
      </c>
    </row>
    <row r="179" spans="1:10" x14ac:dyDescent="0.35">
      <c r="A179" s="413" t="s">
        <v>3440</v>
      </c>
      <c r="B179" s="394" t="s">
        <v>529</v>
      </c>
      <c r="C179" s="404" t="s">
        <v>585</v>
      </c>
      <c r="D179" s="404" t="s">
        <v>561</v>
      </c>
      <c r="E179" s="404" t="s">
        <v>529</v>
      </c>
      <c r="F179" s="404" t="s">
        <v>529</v>
      </c>
      <c r="G179" s="394" t="s">
        <v>529</v>
      </c>
      <c r="H179" s="394" t="s">
        <v>529</v>
      </c>
      <c r="I179" s="394" t="s">
        <v>529</v>
      </c>
      <c r="J179" s="394" t="s">
        <v>527</v>
      </c>
    </row>
    <row r="180" spans="1:10" x14ac:dyDescent="0.35">
      <c r="A180" s="414" t="s">
        <v>534</v>
      </c>
      <c r="B180" s="404">
        <v>622104.09703608055</v>
      </c>
      <c r="C180" s="404" t="s">
        <v>585</v>
      </c>
      <c r="D180" s="399" t="s">
        <v>199</v>
      </c>
      <c r="E180" s="399" t="s">
        <v>199</v>
      </c>
      <c r="F180" s="399" t="s">
        <v>199</v>
      </c>
      <c r="G180" s="404">
        <v>42643.232056364206</v>
      </c>
      <c r="H180" s="404">
        <v>2.9129032519703002</v>
      </c>
      <c r="I180" s="404">
        <v>0.49111046929190999</v>
      </c>
      <c r="J180" s="404" t="s">
        <v>589</v>
      </c>
    </row>
    <row r="181" spans="1:10" x14ac:dyDescent="0.35">
      <c r="A181" s="413" t="s">
        <v>586</v>
      </c>
      <c r="B181" s="394">
        <v>40884.945191305182</v>
      </c>
      <c r="C181" s="404" t="s">
        <v>585</v>
      </c>
      <c r="D181" s="404">
        <v>71.105701059850205</v>
      </c>
      <c r="E181" s="404">
        <v>2.22599096016092</v>
      </c>
      <c r="F181" s="404">
        <v>2.0044709460967698</v>
      </c>
      <c r="G181" s="394">
        <v>2907.1526906213062</v>
      </c>
      <c r="H181" s="394">
        <v>9.1009518402520001E-2</v>
      </c>
      <c r="I181" s="394">
        <v>8.1952684768729994E-2</v>
      </c>
      <c r="J181" s="394" t="s">
        <v>527</v>
      </c>
    </row>
    <row r="182" spans="1:10" x14ac:dyDescent="0.35">
      <c r="A182" s="413" t="s">
        <v>587</v>
      </c>
      <c r="B182" s="394">
        <v>267301.91824505618</v>
      </c>
      <c r="C182" s="404" t="s">
        <v>585</v>
      </c>
      <c r="D182" s="404">
        <v>89.645233903118736</v>
      </c>
      <c r="E182" s="404">
        <v>9.4999999999999893</v>
      </c>
      <c r="F182" s="404">
        <v>1.42500000000002</v>
      </c>
      <c r="G182" s="394">
        <v>23962.342983830382</v>
      </c>
      <c r="H182" s="394">
        <v>2.5393682233280299</v>
      </c>
      <c r="I182" s="394">
        <v>0.38090523349921002</v>
      </c>
      <c r="J182" s="394" t="s">
        <v>527</v>
      </c>
    </row>
    <row r="183" spans="1:10" x14ac:dyDescent="0.35">
      <c r="A183" s="413" t="s">
        <v>588</v>
      </c>
      <c r="B183" s="394">
        <v>313917.23359971918</v>
      </c>
      <c r="C183" s="404" t="s">
        <v>585</v>
      </c>
      <c r="D183" s="404">
        <v>50.248073994006511</v>
      </c>
      <c r="E183" s="404">
        <v>0.90000000000001001</v>
      </c>
      <c r="F183" s="404">
        <v>8.9999999999979999E-2</v>
      </c>
      <c r="G183" s="394">
        <v>15773.736381912517</v>
      </c>
      <c r="H183" s="394">
        <v>0.28252551023974998</v>
      </c>
      <c r="I183" s="394">
        <v>2.825255102397E-2</v>
      </c>
      <c r="J183" s="394" t="s">
        <v>527</v>
      </c>
    </row>
    <row r="184" spans="1:10" x14ac:dyDescent="0.35">
      <c r="A184" s="413" t="s">
        <v>3438</v>
      </c>
      <c r="B184" s="394" t="s">
        <v>556</v>
      </c>
      <c r="C184" s="404" t="s">
        <v>585</v>
      </c>
      <c r="D184" s="404" t="s">
        <v>556</v>
      </c>
      <c r="E184" s="404" t="s">
        <v>556</v>
      </c>
      <c r="F184" s="404" t="s">
        <v>556</v>
      </c>
      <c r="G184" s="394" t="s">
        <v>556</v>
      </c>
      <c r="H184" s="394" t="s">
        <v>556</v>
      </c>
      <c r="I184" s="394" t="s">
        <v>556</v>
      </c>
      <c r="J184" s="394" t="s">
        <v>556</v>
      </c>
    </row>
    <row r="185" spans="1:10" x14ac:dyDescent="0.35">
      <c r="A185" s="413" t="s">
        <v>3439</v>
      </c>
      <c r="B185" s="394" t="s">
        <v>556</v>
      </c>
      <c r="C185" s="404" t="s">
        <v>585</v>
      </c>
      <c r="D185" s="404" t="s">
        <v>556</v>
      </c>
      <c r="E185" s="404" t="s">
        <v>556</v>
      </c>
      <c r="F185" s="404" t="s">
        <v>556</v>
      </c>
      <c r="G185" s="394" t="s">
        <v>556</v>
      </c>
      <c r="H185" s="394" t="s">
        <v>556</v>
      </c>
      <c r="I185" s="394" t="s">
        <v>556</v>
      </c>
      <c r="J185" s="394" t="s">
        <v>556</v>
      </c>
    </row>
    <row r="186" spans="1:10" x14ac:dyDescent="0.35">
      <c r="A186" s="413" t="s">
        <v>3440</v>
      </c>
      <c r="B186" s="394" t="s">
        <v>529</v>
      </c>
      <c r="C186" s="404" t="s">
        <v>585</v>
      </c>
      <c r="D186" s="404" t="s">
        <v>561</v>
      </c>
      <c r="E186" s="404" t="s">
        <v>529</v>
      </c>
      <c r="F186" s="404" t="s">
        <v>529</v>
      </c>
      <c r="G186" s="394" t="s">
        <v>529</v>
      </c>
      <c r="H186" s="394" t="s">
        <v>529</v>
      </c>
      <c r="I186" s="394" t="s">
        <v>529</v>
      </c>
      <c r="J186" s="394" t="s">
        <v>527</v>
      </c>
    </row>
    <row r="187" spans="1:10" x14ac:dyDescent="0.35">
      <c r="A187" s="414" t="s">
        <v>535</v>
      </c>
      <c r="B187" s="404">
        <v>489761.39814429276</v>
      </c>
      <c r="C187" s="404" t="s">
        <v>585</v>
      </c>
      <c r="D187" s="399" t="s">
        <v>199</v>
      </c>
      <c r="E187" s="399" t="s">
        <v>199</v>
      </c>
      <c r="F187" s="399" t="s">
        <v>199</v>
      </c>
      <c r="G187" s="404">
        <v>32687.652624332597</v>
      </c>
      <c r="H187" s="404">
        <v>2.1724960612470801</v>
      </c>
      <c r="I187" s="404">
        <v>0.32965613051379999</v>
      </c>
      <c r="J187" s="404" t="s">
        <v>589</v>
      </c>
    </row>
    <row r="188" spans="1:10" x14ac:dyDescent="0.35">
      <c r="A188" s="413" t="s">
        <v>586</v>
      </c>
      <c r="B188" s="394">
        <v>9808.8338456088695</v>
      </c>
      <c r="C188" s="404" t="s">
        <v>585</v>
      </c>
      <c r="D188" s="404">
        <v>71.105701059850205</v>
      </c>
      <c r="E188" s="404">
        <v>2.2259909601613499</v>
      </c>
      <c r="F188" s="404">
        <v>2.0044709460963999</v>
      </c>
      <c r="G188" s="394">
        <v>697.46400717160509</v>
      </c>
      <c r="H188" s="394">
        <v>2.1834375470049999E-2</v>
      </c>
      <c r="I188" s="394">
        <v>1.9661522458610001E-2</v>
      </c>
      <c r="J188" s="394" t="s">
        <v>527</v>
      </c>
    </row>
    <row r="189" spans="1:10" x14ac:dyDescent="0.35">
      <c r="A189" s="413" t="s">
        <v>587</v>
      </c>
      <c r="B189" s="394">
        <v>199849.34626839636</v>
      </c>
      <c r="C189" s="404" t="s">
        <v>585</v>
      </c>
      <c r="D189" s="404">
        <v>89.645233903118736</v>
      </c>
      <c r="E189" s="404">
        <v>9.5000000000000195</v>
      </c>
      <c r="F189" s="404">
        <v>1.4249999999999801</v>
      </c>
      <c r="G189" s="394">
        <v>17915.541391615763</v>
      </c>
      <c r="H189" s="394">
        <v>1.89856878954977</v>
      </c>
      <c r="I189" s="394">
        <v>0.28478531843246002</v>
      </c>
      <c r="J189" s="394" t="s">
        <v>527</v>
      </c>
    </row>
    <row r="190" spans="1:10" x14ac:dyDescent="0.35">
      <c r="A190" s="413" t="s">
        <v>588</v>
      </c>
      <c r="B190" s="394">
        <v>280103.21803028753</v>
      </c>
      <c r="C190" s="404" t="s">
        <v>585</v>
      </c>
      <c r="D190" s="404">
        <v>50.248073994006518</v>
      </c>
      <c r="E190" s="404">
        <v>0.9</v>
      </c>
      <c r="F190" s="404">
        <v>9.0000000000010003E-2</v>
      </c>
      <c r="G190" s="394">
        <v>14074.647225545228</v>
      </c>
      <c r="H190" s="394">
        <v>0.25209289622726</v>
      </c>
      <c r="I190" s="394">
        <v>2.5209289622729999E-2</v>
      </c>
      <c r="J190" s="394" t="s">
        <v>527</v>
      </c>
    </row>
    <row r="191" spans="1:10" x14ac:dyDescent="0.35">
      <c r="A191" s="413" t="s">
        <v>3438</v>
      </c>
      <c r="B191" s="394" t="s">
        <v>556</v>
      </c>
      <c r="C191" s="404" t="s">
        <v>585</v>
      </c>
      <c r="D191" s="404" t="s">
        <v>556</v>
      </c>
      <c r="E191" s="404" t="s">
        <v>556</v>
      </c>
      <c r="F191" s="404" t="s">
        <v>556</v>
      </c>
      <c r="G191" s="394" t="s">
        <v>556</v>
      </c>
      <c r="H191" s="394" t="s">
        <v>556</v>
      </c>
      <c r="I191" s="394" t="s">
        <v>556</v>
      </c>
      <c r="J191" s="394" t="s">
        <v>556</v>
      </c>
    </row>
    <row r="192" spans="1:10" x14ac:dyDescent="0.35">
      <c r="A192" s="413" t="s">
        <v>3439</v>
      </c>
      <c r="B192" s="394" t="s">
        <v>556</v>
      </c>
      <c r="C192" s="404" t="s">
        <v>585</v>
      </c>
      <c r="D192" s="404" t="s">
        <v>556</v>
      </c>
      <c r="E192" s="404" t="s">
        <v>556</v>
      </c>
      <c r="F192" s="404" t="s">
        <v>556</v>
      </c>
      <c r="G192" s="394" t="s">
        <v>556</v>
      </c>
      <c r="H192" s="394" t="s">
        <v>556</v>
      </c>
      <c r="I192" s="394" t="s">
        <v>556</v>
      </c>
      <c r="J192" s="394" t="s">
        <v>556</v>
      </c>
    </row>
    <row r="193" spans="1:10" x14ac:dyDescent="0.35">
      <c r="A193" s="413" t="s">
        <v>3440</v>
      </c>
      <c r="B193" s="394" t="s">
        <v>529</v>
      </c>
      <c r="C193" s="404" t="s">
        <v>585</v>
      </c>
      <c r="D193" s="404" t="s">
        <v>561</v>
      </c>
      <c r="E193" s="404" t="s">
        <v>529</v>
      </c>
      <c r="F193" s="404" t="s">
        <v>529</v>
      </c>
      <c r="G193" s="394" t="s">
        <v>529</v>
      </c>
      <c r="H193" s="394" t="s">
        <v>529</v>
      </c>
      <c r="I193" s="394" t="s">
        <v>529</v>
      </c>
      <c r="J193" s="394" t="s">
        <v>527</v>
      </c>
    </row>
    <row r="194" spans="1:10" x14ac:dyDescent="0.35">
      <c r="A194" s="414" t="s">
        <v>536</v>
      </c>
      <c r="B194" s="404">
        <v>554498.53640783543</v>
      </c>
      <c r="C194" s="404" t="s">
        <v>585</v>
      </c>
      <c r="D194" s="399" t="s">
        <v>199</v>
      </c>
      <c r="E194" s="399" t="s">
        <v>199</v>
      </c>
      <c r="F194" s="399" t="s">
        <v>199</v>
      </c>
      <c r="G194" s="404">
        <v>38327.06069611937</v>
      </c>
      <c r="H194" s="404">
        <v>2.7616536525147199</v>
      </c>
      <c r="I194" s="404">
        <v>0.41262766327205003</v>
      </c>
      <c r="J194" s="404" t="s">
        <v>589</v>
      </c>
    </row>
    <row r="195" spans="1:10" x14ac:dyDescent="0.35">
      <c r="A195" s="413" t="s">
        <v>586</v>
      </c>
      <c r="B195" s="394">
        <v>6726.3308789338053</v>
      </c>
      <c r="C195" s="404" t="s">
        <v>585</v>
      </c>
      <c r="D195" s="404">
        <v>71.105701059850205</v>
      </c>
      <c r="E195" s="404">
        <v>2.22599096016123</v>
      </c>
      <c r="F195" s="404">
        <v>2.0044709460973098</v>
      </c>
      <c r="G195" s="394">
        <v>478.28047270710664</v>
      </c>
      <c r="H195" s="394">
        <v>1.4972751731559999E-2</v>
      </c>
      <c r="I195" s="394">
        <v>1.348273482066E-2</v>
      </c>
      <c r="J195" s="394" t="s">
        <v>527</v>
      </c>
    </row>
    <row r="196" spans="1:10" x14ac:dyDescent="0.35">
      <c r="A196" s="413" t="s">
        <v>587</v>
      </c>
      <c r="B196" s="394">
        <v>262056.50183804112</v>
      </c>
      <c r="C196" s="404" t="s">
        <v>585</v>
      </c>
      <c r="D196" s="404">
        <v>89.645233903118736</v>
      </c>
      <c r="E196" s="404">
        <v>9.5</v>
      </c>
      <c r="F196" s="404">
        <v>1.42500000000001</v>
      </c>
      <c r="G196" s="394">
        <v>23492.116403104261</v>
      </c>
      <c r="H196" s="394">
        <v>2.4895367674613902</v>
      </c>
      <c r="I196" s="394">
        <v>0.37343051511920999</v>
      </c>
      <c r="J196" s="394" t="s">
        <v>527</v>
      </c>
    </row>
    <row r="197" spans="1:10" x14ac:dyDescent="0.35">
      <c r="A197" s="413" t="s">
        <v>588</v>
      </c>
      <c r="B197" s="394">
        <v>285715.70369086054</v>
      </c>
      <c r="C197" s="404" t="s">
        <v>585</v>
      </c>
      <c r="D197" s="404">
        <v>50.248073994006511</v>
      </c>
      <c r="E197" s="404">
        <v>0.89999999999998004</v>
      </c>
      <c r="F197" s="404">
        <v>9.0000000000010003E-2</v>
      </c>
      <c r="G197" s="394">
        <v>14356.663820308</v>
      </c>
      <c r="H197" s="394">
        <v>0.25714413332177</v>
      </c>
      <c r="I197" s="394">
        <v>2.5714413332180001E-2</v>
      </c>
      <c r="J197" s="394" t="s">
        <v>527</v>
      </c>
    </row>
    <row r="198" spans="1:10" x14ac:dyDescent="0.35">
      <c r="A198" s="413" t="s">
        <v>3438</v>
      </c>
      <c r="B198" s="394" t="s">
        <v>556</v>
      </c>
      <c r="C198" s="404" t="s">
        <v>585</v>
      </c>
      <c r="D198" s="404" t="s">
        <v>556</v>
      </c>
      <c r="E198" s="404" t="s">
        <v>556</v>
      </c>
      <c r="F198" s="404" t="s">
        <v>556</v>
      </c>
      <c r="G198" s="394" t="s">
        <v>556</v>
      </c>
      <c r="H198" s="394" t="s">
        <v>556</v>
      </c>
      <c r="I198" s="394" t="s">
        <v>556</v>
      </c>
      <c r="J198" s="394" t="s">
        <v>556</v>
      </c>
    </row>
    <row r="199" spans="1:10" x14ac:dyDescent="0.35">
      <c r="A199" s="415" t="s">
        <v>3439</v>
      </c>
      <c r="B199" s="394" t="s">
        <v>556</v>
      </c>
      <c r="C199" s="404" t="s">
        <v>585</v>
      </c>
      <c r="D199" s="404" t="s">
        <v>556</v>
      </c>
      <c r="E199" s="404" t="s">
        <v>556</v>
      </c>
      <c r="F199" s="404" t="s">
        <v>556</v>
      </c>
      <c r="G199" s="394" t="s">
        <v>556</v>
      </c>
      <c r="H199" s="394" t="s">
        <v>556</v>
      </c>
      <c r="I199" s="394" t="s">
        <v>556</v>
      </c>
      <c r="J199" s="394" t="s">
        <v>556</v>
      </c>
    </row>
    <row r="200" spans="1:10" x14ac:dyDescent="0.35">
      <c r="A200" s="413" t="s">
        <v>3440</v>
      </c>
      <c r="B200" s="394" t="s">
        <v>529</v>
      </c>
      <c r="C200" s="404" t="s">
        <v>585</v>
      </c>
      <c r="D200" s="404" t="s">
        <v>561</v>
      </c>
      <c r="E200" s="404" t="s">
        <v>529</v>
      </c>
      <c r="F200" s="404" t="s">
        <v>529</v>
      </c>
      <c r="G200" s="394" t="s">
        <v>529</v>
      </c>
      <c r="H200" s="394" t="s">
        <v>529</v>
      </c>
      <c r="I200" s="394" t="s">
        <v>529</v>
      </c>
      <c r="J200" s="394" t="s">
        <v>527</v>
      </c>
    </row>
    <row r="201" spans="1:10" x14ac:dyDescent="0.35">
      <c r="A201" s="414" t="s">
        <v>3441</v>
      </c>
      <c r="B201" s="404">
        <v>9560693.2464305405</v>
      </c>
      <c r="C201" s="404" t="s">
        <v>585</v>
      </c>
      <c r="D201" s="399" t="s">
        <v>199</v>
      </c>
      <c r="E201" s="399" t="s">
        <v>199</v>
      </c>
      <c r="F201" s="399" t="s">
        <v>199</v>
      </c>
      <c r="G201" s="404">
        <v>515277.79812523432</v>
      </c>
      <c r="H201" s="404">
        <v>55.836948614484129</v>
      </c>
      <c r="I201" s="404">
        <v>7.7533574273759802</v>
      </c>
      <c r="J201" s="404" t="s">
        <v>589</v>
      </c>
    </row>
    <row r="202" spans="1:10" x14ac:dyDescent="0.35">
      <c r="A202" s="409" t="s">
        <v>604</v>
      </c>
      <c r="B202" s="404">
        <v>9560693.2464305405</v>
      </c>
      <c r="C202" s="404" t="s">
        <v>585</v>
      </c>
      <c r="D202" s="399" t="s">
        <v>199</v>
      </c>
      <c r="E202" s="399" t="s">
        <v>199</v>
      </c>
      <c r="F202" s="399" t="s">
        <v>199</v>
      </c>
      <c r="G202" s="404">
        <v>515277.79812523432</v>
      </c>
      <c r="H202" s="404">
        <v>55.836948614484129</v>
      </c>
      <c r="I202" s="404">
        <v>7.7533574273759802</v>
      </c>
      <c r="J202" s="404" t="s">
        <v>589</v>
      </c>
    </row>
    <row r="203" spans="1:10" x14ac:dyDescent="0.35">
      <c r="A203" s="410" t="s">
        <v>605</v>
      </c>
      <c r="B203" s="404">
        <v>9560693.2464305405</v>
      </c>
      <c r="C203" s="404" t="s">
        <v>585</v>
      </c>
      <c r="D203" s="399" t="s">
        <v>199</v>
      </c>
      <c r="E203" s="399" t="s">
        <v>199</v>
      </c>
      <c r="F203" s="399" t="s">
        <v>199</v>
      </c>
      <c r="G203" s="404">
        <v>515277.79812523432</v>
      </c>
      <c r="H203" s="404">
        <v>55.836948614484129</v>
      </c>
      <c r="I203" s="404">
        <v>7.7533574273759802</v>
      </c>
      <c r="J203" s="404" t="s">
        <v>589</v>
      </c>
    </row>
    <row r="204" spans="1:10" x14ac:dyDescent="0.35">
      <c r="A204" s="416" t="s">
        <v>592</v>
      </c>
      <c r="B204" s="394">
        <v>4728393.9028453771</v>
      </c>
      <c r="C204" s="404" t="s">
        <v>585</v>
      </c>
      <c r="D204" s="404">
        <v>71.105701059850205</v>
      </c>
      <c r="E204" s="404">
        <v>1.7861037652529199</v>
      </c>
      <c r="F204" s="404">
        <v>0.30992639280197998</v>
      </c>
      <c r="G204" s="394">
        <v>336215.76334894175</v>
      </c>
      <c r="H204" s="394">
        <v>8.4454021534710808</v>
      </c>
      <c r="I204" s="394">
        <v>1.46545406605575</v>
      </c>
      <c r="J204" s="394" t="s">
        <v>527</v>
      </c>
    </row>
    <row r="205" spans="1:10" x14ac:dyDescent="0.35">
      <c r="A205" s="416" t="s">
        <v>593</v>
      </c>
      <c r="B205" s="394">
        <v>358440.11607907445</v>
      </c>
      <c r="C205" s="404" t="s">
        <v>585</v>
      </c>
      <c r="D205" s="404">
        <v>89.645233903118751</v>
      </c>
      <c r="E205" s="404">
        <v>9.5000000000000107</v>
      </c>
      <c r="F205" s="404">
        <v>1.425</v>
      </c>
      <c r="G205" s="394">
        <v>32132.448046169666</v>
      </c>
      <c r="H205" s="394">
        <v>3.40518110275121</v>
      </c>
      <c r="I205" s="394">
        <v>0.51077716541268003</v>
      </c>
      <c r="J205" s="394" t="s">
        <v>527</v>
      </c>
    </row>
    <row r="206" spans="1:10" x14ac:dyDescent="0.35">
      <c r="A206" s="416" t="s">
        <v>594</v>
      </c>
      <c r="B206" s="394">
        <v>2924083.9509121953</v>
      </c>
      <c r="C206" s="404" t="s">
        <v>585</v>
      </c>
      <c r="D206" s="404">
        <v>50.248073994006518</v>
      </c>
      <c r="E206" s="404">
        <v>0.9</v>
      </c>
      <c r="F206" s="404">
        <v>0.09</v>
      </c>
      <c r="G206" s="394">
        <v>146929.58673012292</v>
      </c>
      <c r="H206" s="394">
        <v>2.6316755558209799</v>
      </c>
      <c r="I206" s="394">
        <v>0.26316755558209998</v>
      </c>
      <c r="J206" s="394" t="s">
        <v>527</v>
      </c>
    </row>
    <row r="207" spans="1:10" x14ac:dyDescent="0.35">
      <c r="A207" s="416" t="s">
        <v>595</v>
      </c>
      <c r="B207" s="394" t="s">
        <v>556</v>
      </c>
      <c r="C207" s="404" t="s">
        <v>585</v>
      </c>
      <c r="D207" s="404" t="s">
        <v>556</v>
      </c>
      <c r="E207" s="404" t="s">
        <v>556</v>
      </c>
      <c r="F207" s="404" t="s">
        <v>556</v>
      </c>
      <c r="G207" s="394" t="s">
        <v>556</v>
      </c>
      <c r="H207" s="394" t="s">
        <v>556</v>
      </c>
      <c r="I207" s="394" t="s">
        <v>556</v>
      </c>
      <c r="J207" s="394" t="s">
        <v>556</v>
      </c>
    </row>
    <row r="208" spans="1:10" x14ac:dyDescent="0.35">
      <c r="A208" s="416" t="s">
        <v>596</v>
      </c>
      <c r="B208" s="394" t="s">
        <v>556</v>
      </c>
      <c r="C208" s="404" t="s">
        <v>585</v>
      </c>
      <c r="D208" s="404" t="s">
        <v>556</v>
      </c>
      <c r="E208" s="404" t="s">
        <v>556</v>
      </c>
      <c r="F208" s="404" t="s">
        <v>556</v>
      </c>
      <c r="G208" s="394" t="s">
        <v>556</v>
      </c>
      <c r="H208" s="394" t="s">
        <v>556</v>
      </c>
      <c r="I208" s="394" t="s">
        <v>556</v>
      </c>
      <c r="J208" s="394" t="s">
        <v>556</v>
      </c>
    </row>
    <row r="209" spans="1:10" x14ac:dyDescent="0.35">
      <c r="A209" s="416" t="s">
        <v>96</v>
      </c>
      <c r="B209" s="394">
        <v>1549775.2765938945</v>
      </c>
      <c r="C209" s="404" t="s">
        <v>585</v>
      </c>
      <c r="D209" s="404">
        <v>88.686898270265601</v>
      </c>
      <c r="E209" s="404">
        <v>26.684313801501879</v>
      </c>
      <c r="F209" s="404">
        <v>3.5579085068669198</v>
      </c>
      <c r="G209" s="394">
        <v>137444.76229705545</v>
      </c>
      <c r="H209" s="394">
        <v>41.354689802440859</v>
      </c>
      <c r="I209" s="394">
        <v>5.5139586403254501</v>
      </c>
      <c r="J209" s="394" t="s">
        <v>527</v>
      </c>
    </row>
    <row r="210" spans="1:10" x14ac:dyDescent="0.35">
      <c r="A210" s="417" t="s">
        <v>606</v>
      </c>
      <c r="B210" s="404">
        <v>27388942.948538449</v>
      </c>
      <c r="C210" s="404" t="s">
        <v>585</v>
      </c>
      <c r="D210" s="399" t="s">
        <v>199</v>
      </c>
      <c r="E210" s="399" t="s">
        <v>199</v>
      </c>
      <c r="F210" s="399" t="s">
        <v>199</v>
      </c>
      <c r="G210" s="404">
        <v>1831014.9512207536</v>
      </c>
      <c r="H210" s="404">
        <v>157.60957929075553</v>
      </c>
      <c r="I210" s="404">
        <v>138.66194983315438</v>
      </c>
    </row>
    <row r="211" spans="1:10" x14ac:dyDescent="0.35">
      <c r="A211" s="405" t="s">
        <v>586</v>
      </c>
      <c r="B211" s="404">
        <v>26385311.519974492</v>
      </c>
      <c r="C211" s="404" t="s">
        <v>585</v>
      </c>
      <c r="D211" s="404">
        <v>68.141663931054126</v>
      </c>
      <c r="E211" s="404">
        <v>5.6085277923062797</v>
      </c>
      <c r="F211" s="404">
        <v>5.2536667140543001</v>
      </c>
      <c r="G211" s="404">
        <v>1797939.0303102729</v>
      </c>
      <c r="H211" s="404">
        <v>147.98275296843602</v>
      </c>
      <c r="I211" s="404">
        <v>138.61963287244333</v>
      </c>
    </row>
    <row r="212" spans="1:10" x14ac:dyDescent="0.35">
      <c r="A212" s="405" t="s">
        <v>587</v>
      </c>
      <c r="B212" s="404" t="s">
        <v>556</v>
      </c>
      <c r="C212" s="404" t="s">
        <v>585</v>
      </c>
      <c r="D212" s="404" t="s">
        <v>556</v>
      </c>
      <c r="E212" s="404" t="s">
        <v>556</v>
      </c>
      <c r="F212" s="404" t="s">
        <v>556</v>
      </c>
      <c r="G212" s="404" t="s">
        <v>556</v>
      </c>
      <c r="H212" s="404" t="s">
        <v>556</v>
      </c>
      <c r="I212" s="404" t="s">
        <v>556</v>
      </c>
    </row>
    <row r="213" spans="1:10" x14ac:dyDescent="0.35">
      <c r="A213" s="405" t="s">
        <v>588</v>
      </c>
      <c r="B213" s="404">
        <v>658252.51161717589</v>
      </c>
      <c r="C213" s="404" t="s">
        <v>585</v>
      </c>
      <c r="D213" s="404">
        <v>50.248073994006511</v>
      </c>
      <c r="E213" s="404">
        <v>14.617518883136251</v>
      </c>
      <c r="F213" s="404">
        <v>5.6615182741230001E-2</v>
      </c>
      <c r="G213" s="404">
        <v>33075.920910480483</v>
      </c>
      <c r="H213" s="404">
        <v>9.6220185184359295</v>
      </c>
      <c r="I213" s="404">
        <v>3.7267086235080002E-2</v>
      </c>
    </row>
    <row r="214" spans="1:10" x14ac:dyDescent="0.35">
      <c r="A214" s="405" t="s">
        <v>3433</v>
      </c>
      <c r="B214" s="404" t="s">
        <v>601</v>
      </c>
      <c r="C214" s="404" t="s">
        <v>585</v>
      </c>
      <c r="D214" s="404" t="s">
        <v>601</v>
      </c>
      <c r="E214" s="404" t="s">
        <v>3303</v>
      </c>
      <c r="F214" s="404" t="s">
        <v>3303</v>
      </c>
      <c r="G214" s="404" t="s">
        <v>601</v>
      </c>
      <c r="H214" s="404" t="s">
        <v>3303</v>
      </c>
      <c r="I214" s="404" t="s">
        <v>3303</v>
      </c>
    </row>
    <row r="215" spans="1:10" x14ac:dyDescent="0.35">
      <c r="A215" s="405" t="s">
        <v>3435</v>
      </c>
      <c r="B215" s="404">
        <v>345378.91694677953</v>
      </c>
      <c r="C215" s="404" t="s">
        <v>585</v>
      </c>
      <c r="D215" s="404">
        <v>65.065035461653977</v>
      </c>
      <c r="E215" s="404">
        <v>1.39203745442E-2</v>
      </c>
      <c r="F215" s="404">
        <v>1.46212586472E-2</v>
      </c>
      <c r="G215" s="404">
        <v>22472.091478849856</v>
      </c>
      <c r="H215" s="404">
        <v>4.8078038835700004E-3</v>
      </c>
      <c r="I215" s="404">
        <v>5.0498744759699997E-3</v>
      </c>
    </row>
    <row r="216" spans="1:10" x14ac:dyDescent="0.35">
      <c r="A216" s="81" t="s">
        <v>3442</v>
      </c>
      <c r="B216" s="404">
        <v>2520593.7655260009</v>
      </c>
      <c r="C216" s="404" t="s">
        <v>585</v>
      </c>
      <c r="D216" s="399" t="s">
        <v>199</v>
      </c>
      <c r="E216" s="399" t="s">
        <v>199</v>
      </c>
      <c r="F216" s="399" t="s">
        <v>199</v>
      </c>
      <c r="G216" s="404">
        <v>171223.03700227189</v>
      </c>
      <c r="H216" s="404">
        <v>2.0771880881664</v>
      </c>
      <c r="I216" s="404">
        <v>5.2994341437007098</v>
      </c>
    </row>
    <row r="217" spans="1:10" x14ac:dyDescent="0.35">
      <c r="A217" s="405" t="s">
        <v>607</v>
      </c>
      <c r="B217" s="394">
        <v>37296.193325856322</v>
      </c>
      <c r="C217" s="404" t="s">
        <v>585</v>
      </c>
      <c r="D217" s="404">
        <v>65.528560814054615</v>
      </c>
      <c r="E217" s="404">
        <v>55.694372613795643</v>
      </c>
      <c r="F217" s="404">
        <v>0.84385413051206004</v>
      </c>
      <c r="G217" s="394">
        <v>2443.9658724861142</v>
      </c>
      <c r="H217" s="394">
        <v>2.0771880881664</v>
      </c>
      <c r="I217" s="394">
        <v>3.1472546790399999E-2</v>
      </c>
    </row>
    <row r="218" spans="1:10" x14ac:dyDescent="0.35">
      <c r="A218" s="405" t="s">
        <v>608</v>
      </c>
      <c r="B218" s="394">
        <v>2483297.5722001446</v>
      </c>
      <c r="C218" s="404" t="s">
        <v>585</v>
      </c>
      <c r="D218" s="404">
        <v>67.965705366615154</v>
      </c>
      <c r="E218" s="404" t="s">
        <v>556</v>
      </c>
      <c r="F218" s="404">
        <v>2.1213573660618601</v>
      </c>
      <c r="G218" s="394">
        <v>168779.07112978576</v>
      </c>
      <c r="H218" s="394" t="s">
        <v>556</v>
      </c>
      <c r="I218" s="394">
        <v>5.2679615969103102</v>
      </c>
    </row>
    <row r="219" spans="1:10" x14ac:dyDescent="0.35">
      <c r="A219" s="405" t="s">
        <v>96</v>
      </c>
      <c r="B219" s="394" t="s">
        <v>556</v>
      </c>
      <c r="C219" s="404" t="s">
        <v>585</v>
      </c>
      <c r="D219" s="404" t="s">
        <v>556</v>
      </c>
      <c r="E219" s="404" t="s">
        <v>556</v>
      </c>
      <c r="F219" s="404" t="s">
        <v>556</v>
      </c>
      <c r="G219" s="394" t="s">
        <v>556</v>
      </c>
      <c r="H219" s="394" t="s">
        <v>556</v>
      </c>
      <c r="I219" s="394" t="s">
        <v>556</v>
      </c>
    </row>
    <row r="220" spans="1:10" x14ac:dyDescent="0.35">
      <c r="A220" s="418" t="s">
        <v>3443</v>
      </c>
      <c r="B220" s="404">
        <v>23026953.430004109</v>
      </c>
      <c r="C220" s="404" t="s">
        <v>585</v>
      </c>
      <c r="D220" s="399" t="s">
        <v>199</v>
      </c>
      <c r="E220" s="399" t="s">
        <v>199</v>
      </c>
      <c r="F220" s="399" t="s">
        <v>199</v>
      </c>
      <c r="G220" s="404">
        <v>1543321.2357623461</v>
      </c>
      <c r="H220" s="404">
        <v>96.244370350390938</v>
      </c>
      <c r="I220" s="404">
        <v>107.93538834374699</v>
      </c>
    </row>
    <row r="221" spans="1:10" x14ac:dyDescent="0.35">
      <c r="A221" s="405" t="s">
        <v>609</v>
      </c>
      <c r="B221" s="404">
        <v>16921811.292189937</v>
      </c>
      <c r="C221" s="404" t="s">
        <v>585</v>
      </c>
      <c r="D221" s="404">
        <v>67.143364802995393</v>
      </c>
      <c r="E221" s="404">
        <v>5.1069523959529004</v>
      </c>
      <c r="F221" s="404">
        <v>6.3151378284608697</v>
      </c>
      <c r="G221" s="404">
        <v>1136187.3487189556</v>
      </c>
      <c r="H221" s="404">
        <v>86.418884722512175</v>
      </c>
      <c r="I221" s="404">
        <v>106.86357061738499</v>
      </c>
    </row>
    <row r="222" spans="1:10" x14ac:dyDescent="0.35">
      <c r="A222" s="405" t="s">
        <v>610</v>
      </c>
      <c r="B222" s="404">
        <v>5716335.5992072523</v>
      </c>
      <c r="C222" s="404" t="s">
        <v>585</v>
      </c>
      <c r="D222" s="404">
        <v>70.79246071620166</v>
      </c>
      <c r="E222" s="404">
        <v>0.18466053735919999</v>
      </c>
      <c r="F222" s="404">
        <v>0.18153493625417999</v>
      </c>
      <c r="G222" s="404">
        <v>404673.4633475045</v>
      </c>
      <c r="H222" s="404">
        <v>1.05558160347511</v>
      </c>
      <c r="I222" s="404">
        <v>1.0377146186096</v>
      </c>
    </row>
    <row r="223" spans="1:10" x14ac:dyDescent="0.35">
      <c r="A223" s="405" t="s">
        <v>611</v>
      </c>
      <c r="B223" s="404">
        <v>29789.5019987257</v>
      </c>
      <c r="C223" s="404" t="s">
        <v>585</v>
      </c>
      <c r="D223" s="404">
        <v>59.589262354098238</v>
      </c>
      <c r="E223" s="404">
        <v>0.36099554498696002</v>
      </c>
      <c r="F223" s="404">
        <v>0.75475590689572003</v>
      </c>
      <c r="G223" s="404">
        <v>1775.1344499999996</v>
      </c>
      <c r="H223" s="404">
        <v>1.075387750892E-2</v>
      </c>
      <c r="I223" s="404">
        <v>2.248380259702E-2</v>
      </c>
    </row>
    <row r="224" spans="1:10" x14ac:dyDescent="0.35">
      <c r="A224" s="405" t="s">
        <v>3444</v>
      </c>
      <c r="B224" s="404" t="s">
        <v>601</v>
      </c>
      <c r="C224" s="404" t="s">
        <v>585</v>
      </c>
      <c r="D224" s="399" t="s">
        <v>199</v>
      </c>
      <c r="E224" s="399" t="s">
        <v>199</v>
      </c>
      <c r="F224" s="399" t="s">
        <v>199</v>
      </c>
      <c r="G224" s="404" t="s">
        <v>601</v>
      </c>
      <c r="H224" s="404">
        <v>1.1155517503383201</v>
      </c>
      <c r="I224" s="404">
        <v>1.5879024829000001E-4</v>
      </c>
    </row>
    <row r="225" spans="1:9" x14ac:dyDescent="0.35">
      <c r="A225" s="405" t="s">
        <v>588</v>
      </c>
      <c r="B225" s="404">
        <v>13638.11966141349</v>
      </c>
      <c r="C225" s="404" t="s">
        <v>585</v>
      </c>
      <c r="D225" s="404">
        <v>50.248073994006518</v>
      </c>
      <c r="E225" s="404">
        <v>560.10584906989629</v>
      </c>
      <c r="F225" s="404">
        <v>0.47005310044812998</v>
      </c>
      <c r="G225" s="404">
        <v>685.28924588582026</v>
      </c>
      <c r="H225" s="404">
        <v>7.6387905926728497</v>
      </c>
      <c r="I225" s="404">
        <v>6.4106404311300002E-3</v>
      </c>
    </row>
    <row r="226" spans="1:9" x14ac:dyDescent="0.35">
      <c r="A226" s="405" t="s">
        <v>3435</v>
      </c>
      <c r="B226" s="404">
        <v>345378.91694677953</v>
      </c>
      <c r="C226" s="404" t="s">
        <v>585</v>
      </c>
      <c r="D226" s="404">
        <v>65.065035461653977</v>
      </c>
      <c r="E226" s="404">
        <v>1.39203745442E-2</v>
      </c>
      <c r="F226" s="404">
        <v>1.46212586472E-2</v>
      </c>
      <c r="G226" s="404">
        <v>22472.091478849856</v>
      </c>
      <c r="H226" s="404">
        <v>4.8078038835700004E-3</v>
      </c>
      <c r="I226" s="404">
        <v>5.0498744759699997E-3</v>
      </c>
    </row>
    <row r="227" spans="1:9" x14ac:dyDescent="0.35">
      <c r="A227" s="405" t="s">
        <v>3445</v>
      </c>
      <c r="B227" s="404" t="s">
        <v>601</v>
      </c>
      <c r="C227" s="404" t="s">
        <v>585</v>
      </c>
      <c r="D227" s="399" t="s">
        <v>199</v>
      </c>
      <c r="E227" s="399" t="s">
        <v>199</v>
      </c>
      <c r="F227" s="399" t="s">
        <v>199</v>
      </c>
      <c r="G227" s="404" t="s">
        <v>601</v>
      </c>
      <c r="H227" s="404" t="s">
        <v>3303</v>
      </c>
      <c r="I227" s="404" t="s">
        <v>3303</v>
      </c>
    </row>
    <row r="228" spans="1:9" x14ac:dyDescent="0.35">
      <c r="A228" s="419" t="s">
        <v>612</v>
      </c>
      <c r="B228" s="404">
        <v>9895321.6583771892</v>
      </c>
      <c r="C228" s="404" t="s">
        <v>585</v>
      </c>
      <c r="D228" s="399" t="s">
        <v>199</v>
      </c>
      <c r="E228" s="399" t="s">
        <v>199</v>
      </c>
      <c r="F228" s="399" t="s">
        <v>199</v>
      </c>
      <c r="G228" s="404">
        <v>641430.12094185001</v>
      </c>
      <c r="H228" s="404">
        <v>50.343844340307363</v>
      </c>
      <c r="I228" s="404">
        <v>58.025883674848693</v>
      </c>
    </row>
    <row r="229" spans="1:9" x14ac:dyDescent="0.35">
      <c r="A229" s="405" t="s">
        <v>609</v>
      </c>
      <c r="B229" s="394">
        <v>9488919.231847588</v>
      </c>
      <c r="C229" s="404" t="s">
        <v>585</v>
      </c>
      <c r="D229" s="404">
        <v>67.143364802995393</v>
      </c>
      <c r="E229" s="404">
        <v>5.3042690950980402</v>
      </c>
      <c r="F229" s="404">
        <v>6.1142015504458396</v>
      </c>
      <c r="G229" s="394">
        <v>637117.9655701014</v>
      </c>
      <c r="H229" s="394">
        <v>50.331781027370582</v>
      </c>
      <c r="I229" s="394">
        <v>58.01716467941791</v>
      </c>
    </row>
    <row r="230" spans="1:9" x14ac:dyDescent="0.35">
      <c r="A230" s="405" t="s">
        <v>610</v>
      </c>
      <c r="B230" s="394">
        <v>60577.355202458217</v>
      </c>
      <c r="C230" s="404" t="s">
        <v>585</v>
      </c>
      <c r="D230" s="404">
        <v>70.79246071620166</v>
      </c>
      <c r="E230" s="404">
        <v>5.053587044051E-2</v>
      </c>
      <c r="F230" s="404">
        <v>0.11107895568716999</v>
      </c>
      <c r="G230" s="394">
        <v>4288.4200384614178</v>
      </c>
      <c r="H230" s="394">
        <v>3.06132937414E-3</v>
      </c>
      <c r="I230" s="394">
        <v>6.7288693541799997E-3</v>
      </c>
    </row>
    <row r="231" spans="1:9" x14ac:dyDescent="0.35">
      <c r="A231" s="405" t="s">
        <v>611</v>
      </c>
      <c r="B231" s="394">
        <v>140.98152388821543</v>
      </c>
      <c r="C231" s="404" t="s">
        <v>585</v>
      </c>
      <c r="D231" s="404">
        <v>59.58926235409826</v>
      </c>
      <c r="E231" s="404">
        <v>0.35312565588008998</v>
      </c>
      <c r="F231" s="404">
        <v>0.42764119791897998</v>
      </c>
      <c r="G231" s="394">
        <v>8.4009850140554398</v>
      </c>
      <c r="H231" s="394">
        <v>4.9784193089999999E-5</v>
      </c>
      <c r="I231" s="394">
        <v>6.0289507759999999E-5</v>
      </c>
    </row>
    <row r="232" spans="1:9" x14ac:dyDescent="0.35">
      <c r="A232" s="405" t="s">
        <v>3444</v>
      </c>
      <c r="B232" s="404" t="s">
        <v>529</v>
      </c>
      <c r="C232" s="404" t="s">
        <v>585</v>
      </c>
      <c r="D232" s="399" t="s">
        <v>199</v>
      </c>
      <c r="E232" s="399" t="s">
        <v>199</v>
      </c>
      <c r="F232" s="399" t="s">
        <v>199</v>
      </c>
      <c r="G232" s="404" t="s">
        <v>529</v>
      </c>
      <c r="H232" s="404" t="s">
        <v>556</v>
      </c>
      <c r="I232" s="404" t="s">
        <v>556</v>
      </c>
    </row>
    <row r="233" spans="1:9" x14ac:dyDescent="0.35">
      <c r="A233" s="416" t="s">
        <v>613</v>
      </c>
      <c r="B233" s="394" t="s">
        <v>529</v>
      </c>
      <c r="C233" s="404" t="s">
        <v>585</v>
      </c>
      <c r="D233" s="404" t="s">
        <v>529</v>
      </c>
      <c r="E233" s="404" t="s">
        <v>556</v>
      </c>
      <c r="F233" s="404" t="s">
        <v>556</v>
      </c>
      <c r="G233" s="394" t="s">
        <v>529</v>
      </c>
      <c r="H233" s="394" t="s">
        <v>556</v>
      </c>
      <c r="I233" s="394" t="s">
        <v>556</v>
      </c>
    </row>
    <row r="234" spans="1:9" x14ac:dyDescent="0.35">
      <c r="A234" s="405" t="s">
        <v>588</v>
      </c>
      <c r="B234" s="394">
        <v>305.17285647552848</v>
      </c>
      <c r="C234" s="404" t="s">
        <v>585</v>
      </c>
      <c r="D234" s="404">
        <v>50.248073994006504</v>
      </c>
      <c r="E234" s="404">
        <v>27.307030076668191</v>
      </c>
      <c r="F234" s="404">
        <v>3.3069279612714402</v>
      </c>
      <c r="G234" s="394">
        <v>15.334348273144681</v>
      </c>
      <c r="H234" s="394">
        <v>8.3333643703600007E-3</v>
      </c>
      <c r="I234" s="394">
        <v>1.0091846521000001E-3</v>
      </c>
    </row>
    <row r="235" spans="1:9" x14ac:dyDescent="0.35">
      <c r="A235" s="405" t="s">
        <v>3435</v>
      </c>
      <c r="B235" s="394">
        <v>345378.91694677953</v>
      </c>
      <c r="C235" s="404" t="s">
        <v>585</v>
      </c>
      <c r="D235" s="404">
        <v>65.065035461653977</v>
      </c>
      <c r="E235" s="404">
        <v>1.79175673101E-3</v>
      </c>
      <c r="F235" s="404">
        <v>2.6656285938899999E-3</v>
      </c>
      <c r="G235" s="394">
        <v>22472.091478849856</v>
      </c>
      <c r="H235" s="394">
        <v>6.1883499919000002E-4</v>
      </c>
      <c r="I235" s="394">
        <v>9.2065191673999997E-4</v>
      </c>
    </row>
    <row r="236" spans="1:9" x14ac:dyDescent="0.35">
      <c r="A236" s="405" t="s">
        <v>3445</v>
      </c>
      <c r="B236" s="404" t="s">
        <v>529</v>
      </c>
      <c r="C236" s="404" t="s">
        <v>585</v>
      </c>
      <c r="D236" s="399" t="s">
        <v>199</v>
      </c>
      <c r="E236" s="399" t="s">
        <v>199</v>
      </c>
      <c r="F236" s="399" t="s">
        <v>199</v>
      </c>
      <c r="G236" s="404" t="s">
        <v>529</v>
      </c>
      <c r="H236" s="404" t="s">
        <v>529</v>
      </c>
      <c r="I236" s="404" t="s">
        <v>529</v>
      </c>
    </row>
    <row r="237" spans="1:9" x14ac:dyDescent="0.35">
      <c r="A237" s="416" t="s">
        <v>91</v>
      </c>
      <c r="B237" s="394" t="s">
        <v>529</v>
      </c>
      <c r="C237" s="404" t="s">
        <v>585</v>
      </c>
      <c r="D237" s="404" t="s">
        <v>529</v>
      </c>
      <c r="E237" s="404" t="s">
        <v>529</v>
      </c>
      <c r="F237" s="404" t="s">
        <v>529</v>
      </c>
      <c r="G237" s="394" t="s">
        <v>529</v>
      </c>
      <c r="H237" s="394" t="s">
        <v>529</v>
      </c>
      <c r="I237" s="394" t="s">
        <v>529</v>
      </c>
    </row>
    <row r="238" spans="1:9" x14ac:dyDescent="0.35">
      <c r="A238" s="419" t="s">
        <v>614</v>
      </c>
      <c r="B238" s="404">
        <v>7275346.9473260604</v>
      </c>
      <c r="C238" s="404" t="s">
        <v>585</v>
      </c>
      <c r="D238" s="399" t="s">
        <v>199</v>
      </c>
      <c r="E238" s="399" t="s">
        <v>199</v>
      </c>
      <c r="F238" s="399" t="s">
        <v>199</v>
      </c>
      <c r="G238" s="404">
        <v>489781.06541885645</v>
      </c>
      <c r="H238" s="404">
        <v>32.091451581375168</v>
      </c>
      <c r="I238" s="404">
        <v>45.787790295064212</v>
      </c>
    </row>
    <row r="239" spans="1:9" x14ac:dyDescent="0.35">
      <c r="A239" s="405" t="s">
        <v>609</v>
      </c>
      <c r="B239" s="394">
        <v>6900391.8089475194</v>
      </c>
      <c r="C239" s="404" t="s">
        <v>585</v>
      </c>
      <c r="D239" s="404">
        <v>67.143364802995379</v>
      </c>
      <c r="E239" s="404">
        <v>4.6393020403151901</v>
      </c>
      <c r="F239" s="404">
        <v>6.6250689680711297</v>
      </c>
      <c r="G239" s="394">
        <v>463315.52451176452</v>
      </c>
      <c r="H239" s="394">
        <v>32.013001798224458</v>
      </c>
      <c r="I239" s="394">
        <v>45.715571640990433</v>
      </c>
    </row>
    <row r="240" spans="1:9" x14ac:dyDescent="0.35">
      <c r="A240" s="405" t="s">
        <v>610</v>
      </c>
      <c r="B240" s="394">
        <v>368504.73200550402</v>
      </c>
      <c r="C240" s="404" t="s">
        <v>585</v>
      </c>
      <c r="D240" s="404">
        <v>70.79246071620166</v>
      </c>
      <c r="E240" s="404">
        <v>0.10451713900717</v>
      </c>
      <c r="F240" s="404">
        <v>0.16265524758309999</v>
      </c>
      <c r="G240" s="394">
        <v>26087.356764234064</v>
      </c>
      <c r="H240" s="394">
        <v>3.8515060299819999E-2</v>
      </c>
      <c r="I240" s="394">
        <v>5.9939228419900001E-2</v>
      </c>
    </row>
    <row r="241" spans="1:9" x14ac:dyDescent="0.35">
      <c r="A241" s="405" t="s">
        <v>611</v>
      </c>
      <c r="B241" s="394">
        <v>5787.6625596214753</v>
      </c>
      <c r="C241" s="404" t="s">
        <v>585</v>
      </c>
      <c r="D241" s="404">
        <v>59.589262354098253</v>
      </c>
      <c r="E241" s="404">
        <v>0.67636171756462005</v>
      </c>
      <c r="F241" s="404">
        <v>0.87181754613039997</v>
      </c>
      <c r="G241" s="394">
        <v>344.88254268227587</v>
      </c>
      <c r="H241" s="394">
        <v>3.9145533895100001E-3</v>
      </c>
      <c r="I241" s="394">
        <v>5.04578577056E-3</v>
      </c>
    </row>
    <row r="242" spans="1:9" x14ac:dyDescent="0.35">
      <c r="A242" s="405" t="s">
        <v>3444</v>
      </c>
      <c r="B242" s="404" t="s">
        <v>529</v>
      </c>
      <c r="C242" s="404" t="s">
        <v>585</v>
      </c>
      <c r="D242" s="399" t="s">
        <v>199</v>
      </c>
      <c r="E242" s="399" t="s">
        <v>199</v>
      </c>
      <c r="F242" s="399" t="s">
        <v>199</v>
      </c>
      <c r="G242" s="404" t="s">
        <v>529</v>
      </c>
      <c r="H242" s="404">
        <v>1.0519629843E-4</v>
      </c>
      <c r="I242" s="404">
        <v>1.355960522E-5</v>
      </c>
    </row>
    <row r="243" spans="1:9" x14ac:dyDescent="0.35">
      <c r="A243" s="416" t="s">
        <v>613</v>
      </c>
      <c r="B243" s="394" t="s">
        <v>529</v>
      </c>
      <c r="C243" s="404" t="s">
        <v>585</v>
      </c>
      <c r="D243" s="404" t="s">
        <v>529</v>
      </c>
      <c r="E243" s="404" t="s">
        <v>529</v>
      </c>
      <c r="F243" s="404" t="s">
        <v>529</v>
      </c>
      <c r="G243" s="394" t="s">
        <v>529</v>
      </c>
      <c r="H243" s="394">
        <v>1.0519629843E-4</v>
      </c>
      <c r="I243" s="394">
        <v>1.355960522E-5</v>
      </c>
    </row>
    <row r="244" spans="1:9" x14ac:dyDescent="0.35">
      <c r="A244" s="405" t="s">
        <v>588</v>
      </c>
      <c r="B244" s="394">
        <v>662.74381341579385</v>
      </c>
      <c r="C244" s="404" t="s">
        <v>585</v>
      </c>
      <c r="D244" s="404">
        <v>50.248073994006518</v>
      </c>
      <c r="E244" s="404">
        <v>51.386358629942983</v>
      </c>
      <c r="F244" s="404">
        <v>6.6236050802272004</v>
      </c>
      <c r="G244" s="394">
        <v>33.301600175586863</v>
      </c>
      <c r="H244" s="394">
        <v>3.4055991275959999E-2</v>
      </c>
      <c r="I244" s="394">
        <v>4.3897532894299996E-3</v>
      </c>
    </row>
    <row r="245" spans="1:9" x14ac:dyDescent="0.35">
      <c r="A245" s="405" t="s">
        <v>3435</v>
      </c>
      <c r="B245" s="394" t="s">
        <v>529</v>
      </c>
      <c r="C245" s="404" t="s">
        <v>585</v>
      </c>
      <c r="D245" s="404" t="s">
        <v>529</v>
      </c>
      <c r="E245" s="404" t="s">
        <v>529</v>
      </c>
      <c r="F245" s="404" t="s">
        <v>529</v>
      </c>
      <c r="G245" s="394" t="s">
        <v>529</v>
      </c>
      <c r="H245" s="394">
        <v>1.8589818869899999E-3</v>
      </c>
      <c r="I245" s="394">
        <v>2.8303269886699998E-3</v>
      </c>
    </row>
    <row r="246" spans="1:9" x14ac:dyDescent="0.35">
      <c r="A246" s="405" t="s">
        <v>3445</v>
      </c>
      <c r="B246" s="404" t="s">
        <v>556</v>
      </c>
      <c r="C246" s="404" t="s">
        <v>585</v>
      </c>
      <c r="D246" s="399" t="s">
        <v>199</v>
      </c>
      <c r="E246" s="399" t="s">
        <v>199</v>
      </c>
      <c r="F246" s="399" t="s">
        <v>199</v>
      </c>
      <c r="G246" s="404" t="s">
        <v>556</v>
      </c>
      <c r="H246" s="404" t="s">
        <v>556</v>
      </c>
      <c r="I246" s="404" t="s">
        <v>556</v>
      </c>
    </row>
    <row r="247" spans="1:9" x14ac:dyDescent="0.35">
      <c r="A247" s="419" t="s">
        <v>615</v>
      </c>
      <c r="B247" s="404">
        <v>5832942.3488303553</v>
      </c>
      <c r="C247" s="404" t="s">
        <v>585</v>
      </c>
      <c r="D247" s="399" t="s">
        <v>199</v>
      </c>
      <c r="E247" s="399" t="s">
        <v>199</v>
      </c>
      <c r="F247" s="399" t="s">
        <v>199</v>
      </c>
      <c r="G247" s="404">
        <v>410542.75705571863</v>
      </c>
      <c r="H247" s="404">
        <v>13.07563880529997</v>
      </c>
      <c r="I247" s="404">
        <v>4.0475349041306403</v>
      </c>
    </row>
    <row r="248" spans="1:9" x14ac:dyDescent="0.35">
      <c r="A248" s="405" t="s">
        <v>609</v>
      </c>
      <c r="B248" s="394">
        <v>509157.77592432662</v>
      </c>
      <c r="C248" s="404" t="s">
        <v>585</v>
      </c>
      <c r="D248" s="404">
        <v>67.143364802995364</v>
      </c>
      <c r="E248" s="404">
        <v>6.5611612578125396</v>
      </c>
      <c r="F248" s="404">
        <v>6.0033548966705403</v>
      </c>
      <c r="G248" s="394">
        <v>34186.566291168834</v>
      </c>
      <c r="H248" s="394">
        <v>3.3406662735086901</v>
      </c>
      <c r="I248" s="394">
        <v>3.0566548272731899</v>
      </c>
    </row>
    <row r="249" spans="1:9" x14ac:dyDescent="0.35">
      <c r="A249" s="405" t="s">
        <v>610</v>
      </c>
      <c r="B249" s="394">
        <v>5287253.5119992904</v>
      </c>
      <c r="C249" s="404" t="s">
        <v>585</v>
      </c>
      <c r="D249" s="404">
        <v>70.79246071620166</v>
      </c>
      <c r="E249" s="404">
        <v>0.19178297607631001</v>
      </c>
      <c r="F249" s="404">
        <v>0.18365802181259999</v>
      </c>
      <c r="G249" s="394">
        <v>374297.68654480902</v>
      </c>
      <c r="H249" s="394">
        <v>1.0140052138011499</v>
      </c>
      <c r="I249" s="394">
        <v>0.97104652083552001</v>
      </c>
    </row>
    <row r="250" spans="1:9" x14ac:dyDescent="0.35">
      <c r="A250" s="405" t="s">
        <v>611</v>
      </c>
      <c r="B250" s="394">
        <v>23860.857915216009</v>
      </c>
      <c r="C250" s="404" t="s">
        <v>585</v>
      </c>
      <c r="D250" s="404">
        <v>59.589262354098238</v>
      </c>
      <c r="E250" s="404">
        <v>0.2845471839464</v>
      </c>
      <c r="F250" s="404">
        <v>0.72829432120368998</v>
      </c>
      <c r="G250" s="394">
        <v>1421.8509223036683</v>
      </c>
      <c r="H250" s="394">
        <v>6.7895399263199997E-3</v>
      </c>
      <c r="I250" s="394">
        <v>1.7377727318699999E-2</v>
      </c>
    </row>
    <row r="251" spans="1:9" x14ac:dyDescent="0.35">
      <c r="A251" s="405" t="s">
        <v>3446</v>
      </c>
      <c r="B251" s="404" t="s">
        <v>529</v>
      </c>
      <c r="C251" s="404" t="s">
        <v>585</v>
      </c>
      <c r="D251" s="399" t="s">
        <v>199</v>
      </c>
      <c r="E251" s="399" t="s">
        <v>199</v>
      </c>
      <c r="F251" s="399" t="s">
        <v>199</v>
      </c>
      <c r="G251" s="404" t="s">
        <v>529</v>
      </c>
      <c r="H251" s="404">
        <v>1.1154465540398899</v>
      </c>
      <c r="I251" s="404">
        <v>1.4523064306999999E-4</v>
      </c>
    </row>
    <row r="252" spans="1:9" x14ac:dyDescent="0.35">
      <c r="A252" s="416" t="s">
        <v>613</v>
      </c>
      <c r="B252" s="394" t="s">
        <v>529</v>
      </c>
      <c r="C252" s="404" t="s">
        <v>585</v>
      </c>
      <c r="D252" s="404" t="s">
        <v>529</v>
      </c>
      <c r="E252" s="404" t="s">
        <v>529</v>
      </c>
      <c r="F252" s="404" t="s">
        <v>529</v>
      </c>
      <c r="G252" s="394" t="s">
        <v>529</v>
      </c>
      <c r="H252" s="394">
        <v>1.1154465540398899</v>
      </c>
      <c r="I252" s="394">
        <v>1.4523064306999999E-4</v>
      </c>
    </row>
    <row r="253" spans="1:9" x14ac:dyDescent="0.35">
      <c r="A253" s="405" t="s">
        <v>588</v>
      </c>
      <c r="B253" s="394">
        <v>12670.202991522168</v>
      </c>
      <c r="C253" s="404" t="s">
        <v>585</v>
      </c>
      <c r="D253" s="404">
        <v>50.248073994006518</v>
      </c>
      <c r="E253" s="404">
        <v>599.54850305945388</v>
      </c>
      <c r="F253" s="404">
        <v>7.984895666446E-2</v>
      </c>
      <c r="G253" s="394">
        <v>636.65329743708867</v>
      </c>
      <c r="H253" s="394">
        <v>7.5964012370265301</v>
      </c>
      <c r="I253" s="394">
        <v>1.0117024896E-3</v>
      </c>
    </row>
    <row r="254" spans="1:9" x14ac:dyDescent="0.35">
      <c r="A254" s="405" t="s">
        <v>3435</v>
      </c>
      <c r="B254" s="394" t="s">
        <v>529</v>
      </c>
      <c r="C254" s="404" t="s">
        <v>585</v>
      </c>
      <c r="D254" s="404" t="s">
        <v>529</v>
      </c>
      <c r="E254" s="404" t="s">
        <v>529</v>
      </c>
      <c r="F254" s="404" t="s">
        <v>529</v>
      </c>
      <c r="G254" s="394" t="s">
        <v>529</v>
      </c>
      <c r="H254" s="394">
        <v>2.3299869973900001E-3</v>
      </c>
      <c r="I254" s="394">
        <v>1.2988955705600001E-3</v>
      </c>
    </row>
    <row r="255" spans="1:9" x14ac:dyDescent="0.35">
      <c r="A255" s="405" t="s">
        <v>3445</v>
      </c>
      <c r="B255" s="404" t="s">
        <v>556</v>
      </c>
      <c r="C255" s="404" t="s">
        <v>585</v>
      </c>
      <c r="D255" s="399" t="s">
        <v>199</v>
      </c>
      <c r="E255" s="399" t="s">
        <v>199</v>
      </c>
      <c r="F255" s="399" t="s">
        <v>199</v>
      </c>
      <c r="G255" s="404" t="s">
        <v>556</v>
      </c>
      <c r="H255" s="404" t="s">
        <v>556</v>
      </c>
      <c r="I255" s="404" t="s">
        <v>556</v>
      </c>
    </row>
    <row r="256" spans="1:9" x14ac:dyDescent="0.35">
      <c r="A256" s="419" t="s">
        <v>616</v>
      </c>
      <c r="B256" s="404">
        <v>23342.475470502937</v>
      </c>
      <c r="C256" s="404" t="s">
        <v>585</v>
      </c>
      <c r="D256" s="399" t="s">
        <v>199</v>
      </c>
      <c r="E256" s="399" t="s">
        <v>199</v>
      </c>
      <c r="F256" s="399" t="s">
        <v>199</v>
      </c>
      <c r="G256" s="404">
        <v>1567.2923459209501</v>
      </c>
      <c r="H256" s="404">
        <v>0.73343562340844004</v>
      </c>
      <c r="I256" s="404">
        <v>7.4179469703459996E-2</v>
      </c>
    </row>
    <row r="257" spans="1:9" x14ac:dyDescent="0.35">
      <c r="A257" s="405" t="s">
        <v>609</v>
      </c>
      <c r="B257" s="394">
        <v>23342.475470502937</v>
      </c>
      <c r="C257" s="404" t="s">
        <v>585</v>
      </c>
      <c r="D257" s="404">
        <v>67.143364802995393</v>
      </c>
      <c r="E257" s="404">
        <v>31.420644495707268</v>
      </c>
      <c r="F257" s="404">
        <v>3.1778750200336701</v>
      </c>
      <c r="G257" s="394">
        <v>1567.2923459209501</v>
      </c>
      <c r="H257" s="394">
        <v>0.73343562340844004</v>
      </c>
      <c r="I257" s="394">
        <v>7.4179469703459996E-2</v>
      </c>
    </row>
    <row r="258" spans="1:9" x14ac:dyDescent="0.35">
      <c r="A258" s="405" t="s">
        <v>610</v>
      </c>
      <c r="B258" s="394" t="s">
        <v>556</v>
      </c>
      <c r="C258" s="404" t="s">
        <v>585</v>
      </c>
      <c r="D258" s="404" t="s">
        <v>556</v>
      </c>
      <c r="E258" s="404" t="s">
        <v>556</v>
      </c>
      <c r="F258" s="404" t="s">
        <v>556</v>
      </c>
      <c r="G258" s="394" t="s">
        <v>556</v>
      </c>
      <c r="H258" s="394" t="s">
        <v>556</v>
      </c>
      <c r="I258" s="394" t="s">
        <v>556</v>
      </c>
    </row>
    <row r="259" spans="1:9" x14ac:dyDescent="0.35">
      <c r="A259" s="405" t="s">
        <v>611</v>
      </c>
      <c r="B259" s="394" t="s">
        <v>556</v>
      </c>
      <c r="C259" s="404" t="s">
        <v>585</v>
      </c>
      <c r="D259" s="404" t="s">
        <v>556</v>
      </c>
      <c r="E259" s="404" t="s">
        <v>556</v>
      </c>
      <c r="F259" s="404" t="s">
        <v>556</v>
      </c>
      <c r="G259" s="394" t="s">
        <v>556</v>
      </c>
      <c r="H259" s="394" t="s">
        <v>556</v>
      </c>
      <c r="I259" s="394" t="s">
        <v>556</v>
      </c>
    </row>
    <row r="260" spans="1:9" x14ac:dyDescent="0.35">
      <c r="A260" s="405" t="s">
        <v>3444</v>
      </c>
      <c r="B260" s="404" t="s">
        <v>556</v>
      </c>
      <c r="C260" s="404" t="s">
        <v>585</v>
      </c>
      <c r="D260" s="399" t="s">
        <v>199</v>
      </c>
      <c r="E260" s="399" t="s">
        <v>199</v>
      </c>
      <c r="F260" s="399" t="s">
        <v>199</v>
      </c>
      <c r="G260" s="404" t="s">
        <v>556</v>
      </c>
      <c r="H260" s="404" t="s">
        <v>556</v>
      </c>
      <c r="I260" s="404" t="s">
        <v>556</v>
      </c>
    </row>
    <row r="261" spans="1:9" x14ac:dyDescent="0.35">
      <c r="A261" s="405" t="s">
        <v>588</v>
      </c>
      <c r="B261" s="394" t="s">
        <v>556</v>
      </c>
      <c r="C261" s="404" t="s">
        <v>585</v>
      </c>
      <c r="D261" s="404" t="s">
        <v>556</v>
      </c>
      <c r="E261" s="404" t="s">
        <v>556</v>
      </c>
      <c r="F261" s="404" t="s">
        <v>556</v>
      </c>
      <c r="G261" s="394" t="s">
        <v>556</v>
      </c>
      <c r="H261" s="394" t="s">
        <v>556</v>
      </c>
      <c r="I261" s="394" t="s">
        <v>556</v>
      </c>
    </row>
    <row r="262" spans="1:9" x14ac:dyDescent="0.35">
      <c r="A262" s="405" t="s">
        <v>3435</v>
      </c>
      <c r="B262" s="394" t="s">
        <v>529</v>
      </c>
      <c r="C262" s="404" t="s">
        <v>585</v>
      </c>
      <c r="D262" s="404" t="s">
        <v>529</v>
      </c>
      <c r="E262" s="404" t="s">
        <v>554</v>
      </c>
      <c r="F262" s="404" t="s">
        <v>554</v>
      </c>
      <c r="G262" s="394" t="s">
        <v>529</v>
      </c>
      <c r="H262" s="394" t="s">
        <v>554</v>
      </c>
      <c r="I262" s="394" t="s">
        <v>554</v>
      </c>
    </row>
    <row r="263" spans="1:9" x14ac:dyDescent="0.35">
      <c r="A263" s="405" t="s">
        <v>3445</v>
      </c>
      <c r="B263" s="404" t="s">
        <v>556</v>
      </c>
      <c r="C263" s="404" t="s">
        <v>585</v>
      </c>
      <c r="D263" s="399" t="s">
        <v>199</v>
      </c>
      <c r="E263" s="399" t="s">
        <v>199</v>
      </c>
      <c r="F263" s="399" t="s">
        <v>199</v>
      </c>
      <c r="G263" s="404" t="s">
        <v>556</v>
      </c>
      <c r="H263" s="404" t="s">
        <v>556</v>
      </c>
      <c r="I263" s="404" t="s">
        <v>556</v>
      </c>
    </row>
    <row r="264" spans="1:9" x14ac:dyDescent="0.35">
      <c r="A264" s="419" t="s">
        <v>617</v>
      </c>
      <c r="B264" s="404" t="s">
        <v>556</v>
      </c>
      <c r="C264" s="404" t="s">
        <v>585</v>
      </c>
      <c r="D264" s="399" t="s">
        <v>199</v>
      </c>
      <c r="E264" s="399" t="s">
        <v>199</v>
      </c>
      <c r="F264" s="399" t="s">
        <v>199</v>
      </c>
      <c r="G264" s="404" t="s">
        <v>556</v>
      </c>
      <c r="H264" s="404" t="s">
        <v>561</v>
      </c>
      <c r="I264" s="404" t="s">
        <v>561</v>
      </c>
    </row>
    <row r="265" spans="1:9" x14ac:dyDescent="0.35">
      <c r="A265" s="410" t="s">
        <v>618</v>
      </c>
      <c r="B265" s="404" t="s">
        <v>556</v>
      </c>
      <c r="C265" s="404" t="s">
        <v>585</v>
      </c>
      <c r="D265" s="399" t="s">
        <v>199</v>
      </c>
      <c r="E265" s="399" t="s">
        <v>199</v>
      </c>
      <c r="F265" s="399" t="s">
        <v>199</v>
      </c>
      <c r="G265" s="404" t="s">
        <v>556</v>
      </c>
      <c r="H265" s="404" t="s">
        <v>561</v>
      </c>
      <c r="I265" s="404" t="s">
        <v>561</v>
      </c>
    </row>
    <row r="266" spans="1:9" x14ac:dyDescent="0.35">
      <c r="A266" s="416" t="s">
        <v>609</v>
      </c>
      <c r="B266" s="394" t="s">
        <v>556</v>
      </c>
      <c r="C266" s="404" t="s">
        <v>585</v>
      </c>
      <c r="D266" s="404" t="s">
        <v>556</v>
      </c>
      <c r="E266" s="404" t="s">
        <v>529</v>
      </c>
      <c r="F266" s="404" t="s">
        <v>529</v>
      </c>
      <c r="G266" s="394" t="s">
        <v>556</v>
      </c>
      <c r="H266" s="394" t="s">
        <v>529</v>
      </c>
      <c r="I266" s="394" t="s">
        <v>529</v>
      </c>
    </row>
    <row r="267" spans="1:9" x14ac:dyDescent="0.35">
      <c r="A267" s="416" t="s">
        <v>619</v>
      </c>
      <c r="B267" s="394" t="s">
        <v>556</v>
      </c>
      <c r="C267" s="404" t="s">
        <v>585</v>
      </c>
      <c r="D267" s="404" t="s">
        <v>556</v>
      </c>
      <c r="E267" s="404" t="s">
        <v>529</v>
      </c>
      <c r="F267" s="404" t="s">
        <v>529</v>
      </c>
      <c r="G267" s="394" t="s">
        <v>556</v>
      </c>
      <c r="H267" s="394" t="s">
        <v>529</v>
      </c>
      <c r="I267" s="394" t="s">
        <v>529</v>
      </c>
    </row>
    <row r="268" spans="1:9" x14ac:dyDescent="0.35">
      <c r="A268" s="416" t="s">
        <v>620</v>
      </c>
      <c r="B268" s="394" t="s">
        <v>556</v>
      </c>
      <c r="C268" s="404" t="s">
        <v>585</v>
      </c>
      <c r="D268" s="404" t="s">
        <v>556</v>
      </c>
      <c r="E268" s="404" t="s">
        <v>529</v>
      </c>
      <c r="F268" s="404" t="s">
        <v>529</v>
      </c>
      <c r="G268" s="394" t="s">
        <v>556</v>
      </c>
      <c r="H268" s="394" t="s">
        <v>529</v>
      </c>
      <c r="I268" s="394" t="s">
        <v>529</v>
      </c>
    </row>
    <row r="269" spans="1:9" x14ac:dyDescent="0.35">
      <c r="A269" s="416" t="s">
        <v>621</v>
      </c>
      <c r="B269" s="404" t="s">
        <v>556</v>
      </c>
      <c r="C269" s="404" t="s">
        <v>585</v>
      </c>
      <c r="D269" s="399" t="s">
        <v>199</v>
      </c>
      <c r="E269" s="399" t="s">
        <v>199</v>
      </c>
      <c r="F269" s="399" t="s">
        <v>199</v>
      </c>
      <c r="G269" s="404" t="s">
        <v>556</v>
      </c>
      <c r="H269" s="404" t="s">
        <v>529</v>
      </c>
      <c r="I269" s="404" t="s">
        <v>529</v>
      </c>
    </row>
    <row r="270" spans="1:9" x14ac:dyDescent="0.35">
      <c r="A270" s="416" t="s">
        <v>594</v>
      </c>
      <c r="B270" s="394" t="s">
        <v>556</v>
      </c>
      <c r="C270" s="404" t="s">
        <v>585</v>
      </c>
      <c r="D270" s="404" t="s">
        <v>556</v>
      </c>
      <c r="E270" s="404" t="s">
        <v>529</v>
      </c>
      <c r="F270" s="404" t="s">
        <v>529</v>
      </c>
      <c r="G270" s="394" t="s">
        <v>556</v>
      </c>
      <c r="H270" s="394" t="s">
        <v>529</v>
      </c>
      <c r="I270" s="394" t="s">
        <v>529</v>
      </c>
    </row>
    <row r="271" spans="1:9" x14ac:dyDescent="0.35">
      <c r="A271" s="416" t="s">
        <v>96</v>
      </c>
      <c r="B271" s="394" t="s">
        <v>556</v>
      </c>
      <c r="C271" s="404" t="s">
        <v>585</v>
      </c>
      <c r="D271" s="404" t="s">
        <v>556</v>
      </c>
      <c r="E271" s="404" t="s">
        <v>529</v>
      </c>
      <c r="F271" s="404" t="s">
        <v>529</v>
      </c>
      <c r="G271" s="394" t="s">
        <v>556</v>
      </c>
      <c r="H271" s="394" t="s">
        <v>529</v>
      </c>
      <c r="I271" s="394" t="s">
        <v>529</v>
      </c>
    </row>
    <row r="272" spans="1:9" x14ac:dyDescent="0.35">
      <c r="A272" s="416" t="s">
        <v>622</v>
      </c>
      <c r="B272" s="404" t="s">
        <v>556</v>
      </c>
      <c r="C272" s="404" t="s">
        <v>585</v>
      </c>
      <c r="D272" s="399" t="s">
        <v>199</v>
      </c>
      <c r="E272" s="399" t="s">
        <v>199</v>
      </c>
      <c r="F272" s="399" t="s">
        <v>199</v>
      </c>
      <c r="G272" s="404" t="s">
        <v>556</v>
      </c>
      <c r="H272" s="404" t="s">
        <v>527</v>
      </c>
      <c r="I272" s="404" t="s">
        <v>527</v>
      </c>
    </row>
    <row r="273" spans="1:10" x14ac:dyDescent="0.35">
      <c r="A273" s="81" t="s">
        <v>540</v>
      </c>
      <c r="B273" s="404">
        <v>650576.52184247703</v>
      </c>
      <c r="C273" s="404" t="s">
        <v>585</v>
      </c>
      <c r="D273" s="399" t="s">
        <v>199</v>
      </c>
      <c r="E273" s="399" t="s">
        <v>199</v>
      </c>
      <c r="F273" s="399" t="s">
        <v>199</v>
      </c>
      <c r="G273" s="404">
        <v>46055.912865416663</v>
      </c>
      <c r="H273" s="404">
        <v>3.5201759225</v>
      </c>
      <c r="I273" s="404">
        <v>1.1264562951999999</v>
      </c>
    </row>
    <row r="274" spans="1:10" x14ac:dyDescent="0.35">
      <c r="A274" s="405" t="s">
        <v>586</v>
      </c>
      <c r="B274" s="394">
        <v>650576.52184247703</v>
      </c>
      <c r="C274" s="404" t="s">
        <v>585</v>
      </c>
      <c r="D274" s="404">
        <v>70.792460716201646</v>
      </c>
      <c r="E274" s="404">
        <v>5.4108560704444502</v>
      </c>
      <c r="F274" s="404">
        <v>1.7314739425422201</v>
      </c>
      <c r="G274" s="394">
        <v>46055.912865416663</v>
      </c>
      <c r="H274" s="394">
        <v>3.5201759225</v>
      </c>
      <c r="I274" s="394">
        <v>1.1264562951999999</v>
      </c>
    </row>
    <row r="275" spans="1:10" x14ac:dyDescent="0.35">
      <c r="A275" s="405" t="s">
        <v>587</v>
      </c>
      <c r="B275" s="394" t="s">
        <v>556</v>
      </c>
      <c r="C275" s="404" t="s">
        <v>585</v>
      </c>
      <c r="D275" s="404" t="s">
        <v>556</v>
      </c>
      <c r="E275" s="404" t="s">
        <v>556</v>
      </c>
      <c r="F275" s="404" t="s">
        <v>556</v>
      </c>
      <c r="G275" s="394" t="s">
        <v>556</v>
      </c>
      <c r="H275" s="394" t="s">
        <v>556</v>
      </c>
      <c r="I275" s="394" t="s">
        <v>556</v>
      </c>
    </row>
    <row r="276" spans="1:10" x14ac:dyDescent="0.35">
      <c r="A276" s="405" t="s">
        <v>588</v>
      </c>
      <c r="B276" s="394" t="s">
        <v>529</v>
      </c>
      <c r="C276" s="404" t="s">
        <v>585</v>
      </c>
      <c r="D276" s="404" t="s">
        <v>529</v>
      </c>
      <c r="E276" s="404" t="s">
        <v>529</v>
      </c>
      <c r="F276" s="404" t="s">
        <v>529</v>
      </c>
      <c r="G276" s="394" t="s">
        <v>529</v>
      </c>
      <c r="H276" s="394" t="s">
        <v>529</v>
      </c>
      <c r="I276" s="394" t="s">
        <v>529</v>
      </c>
    </row>
    <row r="277" spans="1:10" x14ac:dyDescent="0.35">
      <c r="A277" s="405" t="s">
        <v>3435</v>
      </c>
      <c r="B277" s="394" t="s">
        <v>529</v>
      </c>
      <c r="C277" s="404" t="s">
        <v>585</v>
      </c>
      <c r="D277" s="404" t="s">
        <v>529</v>
      </c>
      <c r="E277" s="404" t="s">
        <v>554</v>
      </c>
      <c r="F277" s="404" t="s">
        <v>554</v>
      </c>
      <c r="G277" s="394" t="s">
        <v>529</v>
      </c>
      <c r="H277" s="394" t="s">
        <v>554</v>
      </c>
      <c r="I277" s="394" t="s">
        <v>554</v>
      </c>
    </row>
    <row r="278" spans="1:10" x14ac:dyDescent="0.35">
      <c r="A278" s="405" t="s">
        <v>3447</v>
      </c>
      <c r="B278" s="404" t="s">
        <v>529</v>
      </c>
      <c r="C278" s="404" t="s">
        <v>585</v>
      </c>
      <c r="D278" s="399" t="s">
        <v>199</v>
      </c>
      <c r="E278" s="399" t="s">
        <v>199</v>
      </c>
      <c r="F278" s="399" t="s">
        <v>199</v>
      </c>
      <c r="G278" s="404" t="s">
        <v>529</v>
      </c>
      <c r="H278" s="404" t="s">
        <v>527</v>
      </c>
      <c r="I278" s="404" t="s">
        <v>527</v>
      </c>
    </row>
    <row r="279" spans="1:10" x14ac:dyDescent="0.35">
      <c r="A279" s="81" t="s">
        <v>3448</v>
      </c>
      <c r="B279" s="404">
        <v>546204.83921010012</v>
      </c>
      <c r="C279" s="404" t="s">
        <v>585</v>
      </c>
      <c r="D279" s="399" t="s">
        <v>199</v>
      </c>
      <c r="E279" s="399" t="s">
        <v>199</v>
      </c>
      <c r="F279" s="399" t="s">
        <v>199</v>
      </c>
      <c r="G279" s="404">
        <v>38024.133926124283</v>
      </c>
      <c r="H279" s="404">
        <v>16.188389581899191</v>
      </c>
      <c r="I279" s="404">
        <v>0.73365765457023002</v>
      </c>
    </row>
    <row r="280" spans="1:10" x14ac:dyDescent="0.35">
      <c r="A280" s="405" t="s">
        <v>623</v>
      </c>
      <c r="B280" s="394">
        <v>270555.52902466076</v>
      </c>
      <c r="C280" s="404" t="s">
        <v>585</v>
      </c>
      <c r="D280" s="404">
        <v>71.174746954728036</v>
      </c>
      <c r="E280" s="404">
        <v>7.2747437896637797</v>
      </c>
      <c r="F280" s="404">
        <v>2.07984266172793</v>
      </c>
      <c r="G280" s="394">
        <v>19256.721315532806</v>
      </c>
      <c r="H280" s="394">
        <v>1.9682221545313501</v>
      </c>
      <c r="I280" s="394">
        <v>0.56271293163185998</v>
      </c>
    </row>
    <row r="281" spans="1:10" x14ac:dyDescent="0.35">
      <c r="A281" s="405" t="s">
        <v>624</v>
      </c>
      <c r="B281" s="394">
        <v>275649.31018543936</v>
      </c>
      <c r="C281" s="404" t="s">
        <v>585</v>
      </c>
      <c r="D281" s="404">
        <v>68.084380831448314</v>
      </c>
      <c r="E281" s="404">
        <v>51.587894117353002</v>
      </c>
      <c r="F281" s="404">
        <v>0.62015291394478</v>
      </c>
      <c r="G281" s="394">
        <v>18767.412610591477</v>
      </c>
      <c r="H281" s="394">
        <v>14.220167427367841</v>
      </c>
      <c r="I281" s="394">
        <v>0.17094472293836999</v>
      </c>
    </row>
    <row r="282" spans="1:10" x14ac:dyDescent="0.35">
      <c r="A282" s="405" t="s">
        <v>609</v>
      </c>
      <c r="B282" s="394" t="s">
        <v>529</v>
      </c>
      <c r="C282" s="404" t="s">
        <v>585</v>
      </c>
      <c r="D282" s="404" t="s">
        <v>529</v>
      </c>
      <c r="E282" s="404" t="s">
        <v>529</v>
      </c>
      <c r="F282" s="404" t="s">
        <v>529</v>
      </c>
      <c r="G282" s="394" t="s">
        <v>529</v>
      </c>
      <c r="H282" s="394" t="s">
        <v>529</v>
      </c>
      <c r="I282" s="394" t="s">
        <v>529</v>
      </c>
    </row>
    <row r="283" spans="1:10" x14ac:dyDescent="0.35">
      <c r="A283" s="405" t="s">
        <v>3449</v>
      </c>
      <c r="B283" s="404" t="s">
        <v>556</v>
      </c>
      <c r="C283" s="404" t="s">
        <v>585</v>
      </c>
      <c r="D283" s="399" t="s">
        <v>199</v>
      </c>
      <c r="E283" s="399" t="s">
        <v>199</v>
      </c>
      <c r="F283" s="399" t="s">
        <v>199</v>
      </c>
      <c r="G283" s="404" t="s">
        <v>556</v>
      </c>
      <c r="H283" s="404" t="s">
        <v>527</v>
      </c>
      <c r="I283" s="404" t="s">
        <v>527</v>
      </c>
    </row>
    <row r="284" spans="1:10" x14ac:dyDescent="0.35">
      <c r="A284" s="405" t="s">
        <v>588</v>
      </c>
      <c r="B284" s="394" t="s">
        <v>554</v>
      </c>
      <c r="C284" s="404" t="s">
        <v>585</v>
      </c>
      <c r="D284" s="404" t="s">
        <v>554</v>
      </c>
      <c r="E284" s="404" t="s">
        <v>529</v>
      </c>
      <c r="F284" s="404" t="s">
        <v>529</v>
      </c>
      <c r="G284" s="394" t="s">
        <v>554</v>
      </c>
      <c r="H284" s="394" t="s">
        <v>529</v>
      </c>
      <c r="I284" s="394" t="s">
        <v>529</v>
      </c>
      <c r="J284" s="79" t="s">
        <v>527</v>
      </c>
    </row>
    <row r="285" spans="1:10" x14ac:dyDescent="0.35">
      <c r="A285" s="405" t="s">
        <v>3435</v>
      </c>
      <c r="B285" s="394" t="s">
        <v>529</v>
      </c>
      <c r="C285" s="404" t="s">
        <v>585</v>
      </c>
      <c r="D285" s="404" t="s">
        <v>529</v>
      </c>
      <c r="E285" s="404" t="s">
        <v>554</v>
      </c>
      <c r="F285" s="404" t="s">
        <v>554</v>
      </c>
      <c r="G285" s="394" t="s">
        <v>529</v>
      </c>
      <c r="H285" s="394" t="s">
        <v>554</v>
      </c>
      <c r="I285" s="394" t="s">
        <v>554</v>
      </c>
      <c r="J285" s="79" t="s">
        <v>527</v>
      </c>
    </row>
    <row r="286" spans="1:10" x14ac:dyDescent="0.35">
      <c r="A286" s="405" t="s">
        <v>3450</v>
      </c>
      <c r="B286" s="404" t="s">
        <v>556</v>
      </c>
      <c r="C286" s="404" t="s">
        <v>585</v>
      </c>
      <c r="D286" s="399" t="s">
        <v>199</v>
      </c>
      <c r="E286" s="399" t="s">
        <v>199</v>
      </c>
      <c r="F286" s="399" t="s">
        <v>199</v>
      </c>
      <c r="G286" s="404" t="s">
        <v>556</v>
      </c>
      <c r="H286" s="404" t="s">
        <v>527</v>
      </c>
      <c r="I286" s="404" t="s">
        <v>527</v>
      </c>
      <c r="J286" s="79" t="s">
        <v>527</v>
      </c>
    </row>
    <row r="287" spans="1:10" x14ac:dyDescent="0.35">
      <c r="A287" s="81" t="s">
        <v>3451</v>
      </c>
      <c r="B287" s="404">
        <v>644614.3919557624</v>
      </c>
      <c r="C287" s="404" t="s">
        <v>585</v>
      </c>
      <c r="D287" s="399" t="s">
        <v>199</v>
      </c>
      <c r="E287" s="399" t="s">
        <v>199</v>
      </c>
      <c r="F287" s="399" t="s">
        <v>199</v>
      </c>
      <c r="G287" s="404">
        <v>32390.631664594664</v>
      </c>
      <c r="H287" s="404">
        <v>39.579455347798998</v>
      </c>
      <c r="I287" s="404">
        <v>23.567013395936449</v>
      </c>
      <c r="J287" s="79" t="s">
        <v>527</v>
      </c>
    </row>
    <row r="288" spans="1:10" x14ac:dyDescent="0.35">
      <c r="A288" s="413" t="s">
        <v>586</v>
      </c>
      <c r="B288" s="404" t="s">
        <v>625</v>
      </c>
      <c r="C288" s="404" t="s">
        <v>585</v>
      </c>
      <c r="D288" s="404" t="s">
        <v>625</v>
      </c>
      <c r="E288" s="404" t="s">
        <v>625</v>
      </c>
      <c r="F288" s="404" t="s">
        <v>625</v>
      </c>
      <c r="G288" s="404" t="s">
        <v>625</v>
      </c>
      <c r="H288" s="404">
        <v>37.596227422035923</v>
      </c>
      <c r="I288" s="404">
        <v>23.536156950132501</v>
      </c>
      <c r="J288" s="79" t="s">
        <v>527</v>
      </c>
    </row>
    <row r="289" spans="1:10" x14ac:dyDescent="0.35">
      <c r="A289" s="413" t="s">
        <v>587</v>
      </c>
      <c r="B289" s="404" t="s">
        <v>556</v>
      </c>
      <c r="C289" s="404" t="s">
        <v>585</v>
      </c>
      <c r="D289" s="404" t="s">
        <v>556</v>
      </c>
      <c r="E289" s="404" t="s">
        <v>556</v>
      </c>
      <c r="F289" s="404" t="s">
        <v>556</v>
      </c>
      <c r="G289" s="404" t="s">
        <v>556</v>
      </c>
      <c r="H289" s="404" t="s">
        <v>556</v>
      </c>
      <c r="I289" s="404" t="s">
        <v>556</v>
      </c>
      <c r="J289" s="79" t="s">
        <v>527</v>
      </c>
    </row>
    <row r="290" spans="1:10" x14ac:dyDescent="0.35">
      <c r="A290" s="413" t="s">
        <v>588</v>
      </c>
      <c r="B290" s="404">
        <v>644614.3919557624</v>
      </c>
      <c r="C290" s="404" t="s">
        <v>585</v>
      </c>
      <c r="D290" s="404">
        <v>50.248073994006511</v>
      </c>
      <c r="E290" s="404">
        <v>3.07661130516487</v>
      </c>
      <c r="F290" s="404">
        <v>4.7868068397190003E-2</v>
      </c>
      <c r="G290" s="404">
        <v>32390.631664594664</v>
      </c>
      <c r="H290" s="404">
        <v>1.98322792576308</v>
      </c>
      <c r="I290" s="404">
        <v>3.085644580395E-2</v>
      </c>
      <c r="J290" s="79" t="s">
        <v>527</v>
      </c>
    </row>
    <row r="291" spans="1:10" x14ac:dyDescent="0.35">
      <c r="A291" s="413" t="s">
        <v>3438</v>
      </c>
      <c r="B291" s="404" t="s">
        <v>601</v>
      </c>
      <c r="C291" s="404" t="s">
        <v>585</v>
      </c>
      <c r="D291" s="404" t="s">
        <v>601</v>
      </c>
      <c r="E291" s="404" t="s">
        <v>556</v>
      </c>
      <c r="F291" s="404" t="s">
        <v>556</v>
      </c>
      <c r="G291" s="404" t="s">
        <v>601</v>
      </c>
      <c r="H291" s="404" t="s">
        <v>556</v>
      </c>
      <c r="I291" s="404" t="s">
        <v>556</v>
      </c>
      <c r="J291" s="79" t="s">
        <v>527</v>
      </c>
    </row>
    <row r="292" spans="1:10" x14ac:dyDescent="0.35">
      <c r="A292" s="413" t="s">
        <v>3440</v>
      </c>
      <c r="B292" s="404" t="s">
        <v>529</v>
      </c>
      <c r="C292" s="404" t="s">
        <v>585</v>
      </c>
      <c r="D292" s="404" t="s">
        <v>529</v>
      </c>
      <c r="E292" s="404" t="s">
        <v>626</v>
      </c>
      <c r="F292" s="404" t="s">
        <v>626</v>
      </c>
      <c r="G292" s="404" t="s">
        <v>529</v>
      </c>
      <c r="H292" s="404" t="s">
        <v>626</v>
      </c>
      <c r="I292" s="404" t="s">
        <v>626</v>
      </c>
      <c r="J292" s="79" t="s">
        <v>527</v>
      </c>
    </row>
    <row r="293" spans="1:10" x14ac:dyDescent="0.35">
      <c r="A293" s="420" t="s">
        <v>627</v>
      </c>
      <c r="B293" s="404">
        <v>644614.3919557624</v>
      </c>
      <c r="C293" s="404" t="s">
        <v>585</v>
      </c>
      <c r="D293" s="399" t="s">
        <v>199</v>
      </c>
      <c r="E293" s="399" t="s">
        <v>199</v>
      </c>
      <c r="F293" s="399" t="s">
        <v>199</v>
      </c>
      <c r="G293" s="404">
        <v>32390.631664594664</v>
      </c>
      <c r="H293" s="404" t="s">
        <v>626</v>
      </c>
      <c r="I293" s="404" t="s">
        <v>626</v>
      </c>
      <c r="J293" s="79" t="s">
        <v>527</v>
      </c>
    </row>
    <row r="294" spans="1:10" x14ac:dyDescent="0.35">
      <c r="A294" s="413" t="s">
        <v>586</v>
      </c>
      <c r="B294" s="394" t="s">
        <v>554</v>
      </c>
      <c r="C294" s="404" t="s">
        <v>585</v>
      </c>
      <c r="D294" s="404" t="s">
        <v>554</v>
      </c>
      <c r="E294" s="404" t="s">
        <v>554</v>
      </c>
      <c r="F294" s="404" t="s">
        <v>554</v>
      </c>
      <c r="G294" s="394" t="s">
        <v>554</v>
      </c>
      <c r="H294" s="394" t="s">
        <v>554</v>
      </c>
      <c r="I294" s="394" t="s">
        <v>554</v>
      </c>
      <c r="J294" s="79" t="s">
        <v>527</v>
      </c>
    </row>
    <row r="295" spans="1:10" x14ac:dyDescent="0.35">
      <c r="A295" s="413" t="s">
        <v>587</v>
      </c>
      <c r="B295" s="394" t="s">
        <v>556</v>
      </c>
      <c r="C295" s="404" t="s">
        <v>585</v>
      </c>
      <c r="D295" s="404" t="s">
        <v>556</v>
      </c>
      <c r="E295" s="404" t="s">
        <v>556</v>
      </c>
      <c r="F295" s="404" t="s">
        <v>556</v>
      </c>
      <c r="G295" s="394" t="s">
        <v>556</v>
      </c>
      <c r="H295" s="394" t="s">
        <v>556</v>
      </c>
      <c r="I295" s="394" t="s">
        <v>556</v>
      </c>
      <c r="J295" s="79" t="s">
        <v>527</v>
      </c>
    </row>
    <row r="296" spans="1:10" x14ac:dyDescent="0.35">
      <c r="A296" s="413" t="s">
        <v>588</v>
      </c>
      <c r="B296" s="394">
        <v>644614.3919557624</v>
      </c>
      <c r="C296" s="404" t="s">
        <v>585</v>
      </c>
      <c r="D296" s="404">
        <v>50.248073994006511</v>
      </c>
      <c r="E296" s="404" t="s">
        <v>554</v>
      </c>
      <c r="F296" s="404" t="s">
        <v>554</v>
      </c>
      <c r="G296" s="394">
        <v>32390.631664594664</v>
      </c>
      <c r="H296" s="394" t="s">
        <v>554</v>
      </c>
      <c r="I296" s="394" t="s">
        <v>554</v>
      </c>
      <c r="J296" s="79" t="s">
        <v>527</v>
      </c>
    </row>
    <row r="297" spans="1:10" x14ac:dyDescent="0.35">
      <c r="A297" s="413" t="s">
        <v>3438</v>
      </c>
      <c r="B297" s="394" t="s">
        <v>529</v>
      </c>
      <c r="C297" s="404" t="s">
        <v>585</v>
      </c>
      <c r="D297" s="404" t="s">
        <v>529</v>
      </c>
      <c r="E297" s="404" t="s">
        <v>556</v>
      </c>
      <c r="F297" s="404" t="s">
        <v>556</v>
      </c>
      <c r="G297" s="394" t="s">
        <v>529</v>
      </c>
      <c r="H297" s="394" t="s">
        <v>556</v>
      </c>
      <c r="I297" s="394" t="s">
        <v>556</v>
      </c>
      <c r="J297" s="79" t="s">
        <v>527</v>
      </c>
    </row>
    <row r="298" spans="1:10" x14ac:dyDescent="0.35">
      <c r="A298" s="413" t="s">
        <v>3440</v>
      </c>
      <c r="B298" s="394" t="s">
        <v>529</v>
      </c>
      <c r="C298" s="404" t="s">
        <v>585</v>
      </c>
      <c r="D298" s="404" t="s">
        <v>529</v>
      </c>
      <c r="E298" s="404" t="s">
        <v>556</v>
      </c>
      <c r="F298" s="404" t="s">
        <v>556</v>
      </c>
      <c r="G298" s="394" t="s">
        <v>529</v>
      </c>
      <c r="H298" s="394" t="s">
        <v>556</v>
      </c>
      <c r="I298" s="394" t="s">
        <v>556</v>
      </c>
      <c r="J298" s="79" t="s">
        <v>527</v>
      </c>
    </row>
    <row r="299" spans="1:10" x14ac:dyDescent="0.35">
      <c r="A299" s="420" t="s">
        <v>3452</v>
      </c>
      <c r="B299" s="404" t="s">
        <v>601</v>
      </c>
      <c r="C299" s="404" t="s">
        <v>585</v>
      </c>
      <c r="D299" s="399" t="s">
        <v>199</v>
      </c>
      <c r="E299" s="399" t="s">
        <v>199</v>
      </c>
      <c r="F299" s="399" t="s">
        <v>199</v>
      </c>
      <c r="G299" s="404" t="s">
        <v>601</v>
      </c>
      <c r="H299" s="404">
        <v>39.579455347798998</v>
      </c>
      <c r="I299" s="404">
        <v>23.567013395936449</v>
      </c>
      <c r="J299" s="79" t="s">
        <v>527</v>
      </c>
    </row>
    <row r="300" spans="1:10" x14ac:dyDescent="0.35">
      <c r="A300" s="409" t="s">
        <v>628</v>
      </c>
      <c r="B300" s="404" t="s">
        <v>601</v>
      </c>
      <c r="C300" s="404" t="s">
        <v>585</v>
      </c>
      <c r="D300" s="399" t="s">
        <v>199</v>
      </c>
      <c r="E300" s="399" t="s">
        <v>199</v>
      </c>
      <c r="F300" s="399" t="s">
        <v>199</v>
      </c>
      <c r="G300" s="404" t="s">
        <v>601</v>
      </c>
      <c r="H300" s="404">
        <v>39.579455347798998</v>
      </c>
      <c r="I300" s="404">
        <v>23.567013395936449</v>
      </c>
      <c r="J300" s="79" t="s">
        <v>527</v>
      </c>
    </row>
    <row r="301" spans="1:10" x14ac:dyDescent="0.35">
      <c r="A301" s="410" t="s">
        <v>592</v>
      </c>
      <c r="B301" s="394" t="s">
        <v>529</v>
      </c>
      <c r="C301" s="404" t="s">
        <v>585</v>
      </c>
      <c r="D301" s="404" t="s">
        <v>529</v>
      </c>
      <c r="E301" s="404" t="s">
        <v>529</v>
      </c>
      <c r="F301" s="404" t="s">
        <v>529</v>
      </c>
      <c r="G301" s="394" t="s">
        <v>529</v>
      </c>
      <c r="H301" s="394">
        <v>37.596227422035923</v>
      </c>
      <c r="I301" s="394">
        <v>23.536156950132501</v>
      </c>
      <c r="J301" s="79" t="s">
        <v>527</v>
      </c>
    </row>
    <row r="302" spans="1:10" x14ac:dyDescent="0.35">
      <c r="A302" s="410" t="s">
        <v>593</v>
      </c>
      <c r="B302" s="394" t="s">
        <v>556</v>
      </c>
      <c r="C302" s="404" t="s">
        <v>585</v>
      </c>
      <c r="D302" s="404" t="s">
        <v>556</v>
      </c>
      <c r="E302" s="404" t="s">
        <v>556</v>
      </c>
      <c r="F302" s="404" t="s">
        <v>556</v>
      </c>
      <c r="G302" s="394" t="s">
        <v>556</v>
      </c>
      <c r="H302" s="394" t="s">
        <v>556</v>
      </c>
      <c r="I302" s="394" t="s">
        <v>556</v>
      </c>
      <c r="J302" s="79" t="s">
        <v>527</v>
      </c>
    </row>
    <row r="303" spans="1:10" x14ac:dyDescent="0.35">
      <c r="A303" s="410" t="s">
        <v>594</v>
      </c>
      <c r="B303" s="394" t="s">
        <v>529</v>
      </c>
      <c r="C303" s="404" t="s">
        <v>585</v>
      </c>
      <c r="D303" s="404" t="s">
        <v>529</v>
      </c>
      <c r="E303" s="404" t="s">
        <v>529</v>
      </c>
      <c r="F303" s="404" t="s">
        <v>529</v>
      </c>
      <c r="G303" s="394" t="s">
        <v>529</v>
      </c>
      <c r="H303" s="394">
        <v>1.98322792576308</v>
      </c>
      <c r="I303" s="394">
        <v>3.085644580395E-2</v>
      </c>
      <c r="J303" s="79" t="s">
        <v>527</v>
      </c>
    </row>
    <row r="304" spans="1:10" x14ac:dyDescent="0.35">
      <c r="A304" s="410" t="s">
        <v>595</v>
      </c>
      <c r="B304" s="394" t="s">
        <v>556</v>
      </c>
      <c r="C304" s="404" t="s">
        <v>585</v>
      </c>
      <c r="D304" s="404" t="s">
        <v>556</v>
      </c>
      <c r="E304" s="404" t="s">
        <v>556</v>
      </c>
      <c r="F304" s="404" t="s">
        <v>556</v>
      </c>
      <c r="G304" s="394" t="s">
        <v>556</v>
      </c>
      <c r="H304" s="394" t="s">
        <v>556</v>
      </c>
      <c r="I304" s="394" t="s">
        <v>556</v>
      </c>
      <c r="J304" s="79" t="s">
        <v>527</v>
      </c>
    </row>
    <row r="305" spans="1:10" x14ac:dyDescent="0.35">
      <c r="A305" s="410" t="s">
        <v>96</v>
      </c>
      <c r="B305" s="394" t="s">
        <v>529</v>
      </c>
      <c r="C305" s="404" t="s">
        <v>585</v>
      </c>
      <c r="D305" s="404" t="s">
        <v>529</v>
      </c>
      <c r="E305" s="404" t="s">
        <v>554</v>
      </c>
      <c r="F305" s="404" t="s">
        <v>554</v>
      </c>
      <c r="G305" s="394" t="s">
        <v>529</v>
      </c>
      <c r="H305" s="394" t="s">
        <v>554</v>
      </c>
      <c r="I305" s="394" t="s">
        <v>554</v>
      </c>
      <c r="J305" s="79" t="s">
        <v>527</v>
      </c>
    </row>
    <row r="306" spans="1:10" x14ac:dyDescent="0.35">
      <c r="A306" s="406" t="s">
        <v>629</v>
      </c>
      <c r="B306" s="404">
        <v>11350924.547537155</v>
      </c>
      <c r="C306" s="404" t="s">
        <v>585</v>
      </c>
      <c r="D306" s="399" t="s">
        <v>199</v>
      </c>
      <c r="E306" s="399" t="s">
        <v>199</v>
      </c>
      <c r="F306" s="399" t="s">
        <v>199</v>
      </c>
      <c r="G306" s="404">
        <v>586319.50932829198</v>
      </c>
      <c r="H306" s="404">
        <v>205.35377590972996</v>
      </c>
      <c r="I306" s="404">
        <v>4.1010308449579398</v>
      </c>
      <c r="J306" s="404" t="s">
        <v>589</v>
      </c>
    </row>
    <row r="307" spans="1:10" x14ac:dyDescent="0.35">
      <c r="A307" s="405" t="s">
        <v>586</v>
      </c>
      <c r="B307" s="404">
        <v>2244293.0419910937</v>
      </c>
      <c r="C307" s="404" t="s">
        <v>585</v>
      </c>
      <c r="D307" s="404">
        <v>67.197246675647136</v>
      </c>
      <c r="E307" s="404">
        <v>9.4999325570558</v>
      </c>
      <c r="F307" s="404">
        <v>0.57001330008575002</v>
      </c>
      <c r="G307" s="404">
        <v>150810.31315511401</v>
      </c>
      <c r="H307" s="404">
        <v>21.320632537184999</v>
      </c>
      <c r="I307" s="404">
        <v>1.27927688322483</v>
      </c>
      <c r="J307" s="404" t="s">
        <v>527</v>
      </c>
    </row>
    <row r="308" spans="1:10" x14ac:dyDescent="0.35">
      <c r="A308" s="405" t="s">
        <v>587</v>
      </c>
      <c r="B308" s="404">
        <v>112930.43506429865</v>
      </c>
      <c r="C308" s="404" t="s">
        <v>585</v>
      </c>
      <c r="D308" s="404">
        <v>90.471698466828201</v>
      </c>
      <c r="E308" s="404">
        <v>31.210565701762619</v>
      </c>
      <c r="F308" s="404">
        <v>1.42500000000004</v>
      </c>
      <c r="G308" s="404">
        <v>10217.008268864951</v>
      </c>
      <c r="H308" s="404">
        <v>3.5246227633029301</v>
      </c>
      <c r="I308" s="404">
        <v>0.16092586996663</v>
      </c>
      <c r="J308" s="404" t="s">
        <v>527</v>
      </c>
    </row>
    <row r="309" spans="1:10" x14ac:dyDescent="0.35">
      <c r="A309" s="405" t="s">
        <v>588</v>
      </c>
      <c r="B309" s="404">
        <v>8463850.5339536201</v>
      </c>
      <c r="C309" s="404" t="s">
        <v>585</v>
      </c>
      <c r="D309" s="404">
        <v>50.248073994006518</v>
      </c>
      <c r="E309" s="404">
        <v>4.4988276527558702</v>
      </c>
      <c r="F309" s="404">
        <v>0.09</v>
      </c>
      <c r="G309" s="404">
        <v>425292.18790431303</v>
      </c>
      <c r="H309" s="404">
        <v>38.077404830943053</v>
      </c>
      <c r="I309" s="404">
        <v>0.76174654805582998</v>
      </c>
      <c r="J309" s="404" t="s">
        <v>527</v>
      </c>
    </row>
    <row r="310" spans="1:10" x14ac:dyDescent="0.35">
      <c r="A310" s="405" t="s">
        <v>3433</v>
      </c>
      <c r="B310" s="404" t="s">
        <v>556</v>
      </c>
      <c r="C310" s="404" t="s">
        <v>585</v>
      </c>
      <c r="D310" s="404" t="s">
        <v>556</v>
      </c>
      <c r="E310" s="404" t="s">
        <v>556</v>
      </c>
      <c r="F310" s="404" t="s">
        <v>556</v>
      </c>
      <c r="G310" s="404" t="s">
        <v>556</v>
      </c>
      <c r="H310" s="404" t="s">
        <v>556</v>
      </c>
      <c r="I310" s="404" t="s">
        <v>556</v>
      </c>
      <c r="J310" s="404" t="s">
        <v>556</v>
      </c>
    </row>
    <row r="311" spans="1:10" x14ac:dyDescent="0.35">
      <c r="A311" s="405" t="s">
        <v>3434</v>
      </c>
      <c r="B311" s="404" t="s">
        <v>556</v>
      </c>
      <c r="C311" s="404" t="s">
        <v>585</v>
      </c>
      <c r="D311" s="404" t="s">
        <v>556</v>
      </c>
      <c r="E311" s="404" t="s">
        <v>556</v>
      </c>
      <c r="F311" s="404" t="s">
        <v>556</v>
      </c>
      <c r="G311" s="404" t="s">
        <v>556</v>
      </c>
      <c r="H311" s="404" t="s">
        <v>556</v>
      </c>
      <c r="I311" s="404" t="s">
        <v>556</v>
      </c>
      <c r="J311" s="404" t="s">
        <v>556</v>
      </c>
    </row>
    <row r="312" spans="1:10" x14ac:dyDescent="0.35">
      <c r="A312" s="405" t="s">
        <v>3435</v>
      </c>
      <c r="B312" s="404">
        <v>529850.53652814392</v>
      </c>
      <c r="C312" s="404" t="s">
        <v>585</v>
      </c>
      <c r="D312" s="404">
        <v>97.591405252501346</v>
      </c>
      <c r="E312" s="404">
        <v>268.81376154034245</v>
      </c>
      <c r="F312" s="404">
        <v>3.5841834872045601</v>
      </c>
      <c r="G312" s="404">
        <v>51708.858433573361</v>
      </c>
      <c r="H312" s="404">
        <v>142.43111577829899</v>
      </c>
      <c r="I312" s="404">
        <v>1.8990815437106501</v>
      </c>
      <c r="J312" s="404" t="s">
        <v>527</v>
      </c>
    </row>
    <row r="313" spans="1:10" x14ac:dyDescent="0.35">
      <c r="A313" s="418" t="s">
        <v>3453</v>
      </c>
      <c r="B313" s="404">
        <v>4223549.4038447728</v>
      </c>
      <c r="C313" s="404" t="s">
        <v>585</v>
      </c>
      <c r="D313" s="399" t="s">
        <v>199</v>
      </c>
      <c r="E313" s="399" t="s">
        <v>199</v>
      </c>
      <c r="F313" s="399" t="s">
        <v>199</v>
      </c>
      <c r="G313" s="404">
        <v>227130.37102570775</v>
      </c>
      <c r="H313" s="404">
        <v>43.127101050750518</v>
      </c>
      <c r="I313" s="404">
        <v>1.16099880972741</v>
      </c>
      <c r="J313" s="404" t="s">
        <v>589</v>
      </c>
    </row>
    <row r="314" spans="1:10" x14ac:dyDescent="0.35">
      <c r="A314" s="405" t="s">
        <v>586</v>
      </c>
      <c r="B314" s="404">
        <v>802618.99412951584</v>
      </c>
      <c r="C314" s="404" t="s">
        <v>585</v>
      </c>
      <c r="D314" s="404">
        <v>68.457367855199067</v>
      </c>
      <c r="E314" s="404">
        <v>9.5</v>
      </c>
      <c r="F314" s="404">
        <v>0.56999999999998996</v>
      </c>
      <c r="G314" s="404">
        <v>54945.183728694123</v>
      </c>
      <c r="H314" s="404">
        <v>7.6248804442304001</v>
      </c>
      <c r="I314" s="404">
        <v>0.45749282665382002</v>
      </c>
      <c r="J314" s="404" t="s">
        <v>527</v>
      </c>
    </row>
    <row r="315" spans="1:10" x14ac:dyDescent="0.35">
      <c r="A315" s="405" t="s">
        <v>587</v>
      </c>
      <c r="B315" s="404">
        <v>102339.36264828738</v>
      </c>
      <c r="C315" s="404" t="s">
        <v>585</v>
      </c>
      <c r="D315" s="404">
        <v>90.484267022339296</v>
      </c>
      <c r="E315" s="404">
        <v>9.5</v>
      </c>
      <c r="F315" s="404">
        <v>1.425</v>
      </c>
      <c r="G315" s="404">
        <v>9260.1022167636511</v>
      </c>
      <c r="H315" s="404">
        <v>0.97222394515873001</v>
      </c>
      <c r="I315" s="404">
        <v>0.14583359177381</v>
      </c>
      <c r="J315" s="404" t="s">
        <v>527</v>
      </c>
    </row>
    <row r="316" spans="1:10" x14ac:dyDescent="0.35">
      <c r="A316" s="405" t="s">
        <v>588</v>
      </c>
      <c r="B316" s="404">
        <v>3242414.5271654259</v>
      </c>
      <c r="C316" s="404" t="s">
        <v>585</v>
      </c>
      <c r="D316" s="404">
        <v>50.248073994006511</v>
      </c>
      <c r="E316" s="404">
        <v>4.5</v>
      </c>
      <c r="F316" s="404">
        <v>0.09</v>
      </c>
      <c r="G316" s="404">
        <v>162925.08508024996</v>
      </c>
      <c r="H316" s="404">
        <v>14.590865372244419</v>
      </c>
      <c r="I316" s="404">
        <v>0.29181730744488998</v>
      </c>
      <c r="J316" s="404" t="s">
        <v>527</v>
      </c>
    </row>
    <row r="317" spans="1:10" x14ac:dyDescent="0.35">
      <c r="A317" s="405" t="s">
        <v>3433</v>
      </c>
      <c r="B317" s="404" t="s">
        <v>556</v>
      </c>
      <c r="C317" s="404" t="s">
        <v>585</v>
      </c>
      <c r="D317" s="404" t="s">
        <v>556</v>
      </c>
      <c r="E317" s="404" t="s">
        <v>556</v>
      </c>
      <c r="F317" s="404" t="s">
        <v>556</v>
      </c>
      <c r="G317" s="404" t="s">
        <v>556</v>
      </c>
      <c r="H317" s="404" t="s">
        <v>556</v>
      </c>
      <c r="I317" s="404" t="s">
        <v>556</v>
      </c>
      <c r="J317" s="404" t="s">
        <v>556</v>
      </c>
    </row>
    <row r="318" spans="1:10" x14ac:dyDescent="0.35">
      <c r="A318" s="405" t="s">
        <v>3434</v>
      </c>
      <c r="B318" s="404" t="s">
        <v>556</v>
      </c>
      <c r="C318" s="404" t="s">
        <v>585</v>
      </c>
      <c r="D318" s="404" t="s">
        <v>556</v>
      </c>
      <c r="E318" s="404" t="s">
        <v>556</v>
      </c>
      <c r="F318" s="404" t="s">
        <v>556</v>
      </c>
      <c r="G318" s="404" t="s">
        <v>556</v>
      </c>
      <c r="H318" s="404" t="s">
        <v>556</v>
      </c>
      <c r="I318" s="404" t="s">
        <v>556</v>
      </c>
      <c r="J318" s="404" t="s">
        <v>556</v>
      </c>
    </row>
    <row r="319" spans="1:10" x14ac:dyDescent="0.35">
      <c r="A319" s="405" t="s">
        <v>3435</v>
      </c>
      <c r="B319" s="404">
        <v>76176.519901543914</v>
      </c>
      <c r="C319" s="404" t="s">
        <v>585</v>
      </c>
      <c r="D319" s="404">
        <v>96.731829704947643</v>
      </c>
      <c r="E319" s="404">
        <v>261.74904438910778</v>
      </c>
      <c r="F319" s="404">
        <v>3.4899872585214</v>
      </c>
      <c r="G319" s="404">
        <v>7368.6941506317007</v>
      </c>
      <c r="H319" s="404">
        <v>19.939131289116968</v>
      </c>
      <c r="I319" s="404">
        <v>0.26585508385488998</v>
      </c>
      <c r="J319" s="404" t="s">
        <v>527</v>
      </c>
    </row>
    <row r="320" spans="1:10" x14ac:dyDescent="0.35">
      <c r="A320" s="410" t="s">
        <v>630</v>
      </c>
      <c r="B320" s="404">
        <v>4223549.4038447728</v>
      </c>
      <c r="C320" s="404" t="s">
        <v>585</v>
      </c>
      <c r="D320" s="399" t="s">
        <v>199</v>
      </c>
      <c r="E320" s="399" t="s">
        <v>199</v>
      </c>
      <c r="F320" s="399" t="s">
        <v>199</v>
      </c>
      <c r="G320" s="404">
        <v>227130.37102570775</v>
      </c>
      <c r="H320" s="404">
        <v>43.127101050750518</v>
      </c>
      <c r="I320" s="404">
        <v>1.16099880972741</v>
      </c>
      <c r="J320" s="404" t="s">
        <v>589</v>
      </c>
    </row>
    <row r="321" spans="1:10" x14ac:dyDescent="0.35">
      <c r="A321" s="416" t="s">
        <v>592</v>
      </c>
      <c r="B321" s="394">
        <v>802618.99412951584</v>
      </c>
      <c r="C321" s="404" t="s">
        <v>585</v>
      </c>
      <c r="D321" s="404">
        <v>68.457367855199067</v>
      </c>
      <c r="E321" s="404">
        <v>9.5</v>
      </c>
      <c r="F321" s="404">
        <v>0.56999999999998996</v>
      </c>
      <c r="G321" s="394">
        <v>54945.183728694123</v>
      </c>
      <c r="H321" s="394">
        <v>7.6248804442304001</v>
      </c>
      <c r="I321" s="394">
        <v>0.45749282665382002</v>
      </c>
      <c r="J321" s="394" t="s">
        <v>527</v>
      </c>
    </row>
    <row r="322" spans="1:10" x14ac:dyDescent="0.35">
      <c r="A322" s="416" t="s">
        <v>593</v>
      </c>
      <c r="B322" s="394">
        <v>102339.36264828738</v>
      </c>
      <c r="C322" s="404" t="s">
        <v>585</v>
      </c>
      <c r="D322" s="404">
        <v>90.484267022339296</v>
      </c>
      <c r="E322" s="404">
        <v>9.5</v>
      </c>
      <c r="F322" s="404">
        <v>1.425</v>
      </c>
      <c r="G322" s="394">
        <v>9260.1022167636511</v>
      </c>
      <c r="H322" s="394">
        <v>0.97222394515873001</v>
      </c>
      <c r="I322" s="394">
        <v>0.14583359177381</v>
      </c>
      <c r="J322" s="394" t="s">
        <v>527</v>
      </c>
    </row>
    <row r="323" spans="1:10" x14ac:dyDescent="0.35">
      <c r="A323" s="416" t="s">
        <v>594</v>
      </c>
      <c r="B323" s="394">
        <v>3242414.5271654259</v>
      </c>
      <c r="C323" s="404" t="s">
        <v>585</v>
      </c>
      <c r="D323" s="404">
        <v>50.248073994006511</v>
      </c>
      <c r="E323" s="404">
        <v>4.5</v>
      </c>
      <c r="F323" s="404">
        <v>0.09</v>
      </c>
      <c r="G323" s="394">
        <v>162925.08508024996</v>
      </c>
      <c r="H323" s="394">
        <v>14.590865372244419</v>
      </c>
      <c r="I323" s="394">
        <v>0.29181730744488998</v>
      </c>
      <c r="J323" s="394" t="s">
        <v>527</v>
      </c>
    </row>
    <row r="324" spans="1:10" x14ac:dyDescent="0.35">
      <c r="A324" s="416" t="s">
        <v>595</v>
      </c>
      <c r="B324" s="394" t="s">
        <v>556</v>
      </c>
      <c r="C324" s="404" t="s">
        <v>585</v>
      </c>
      <c r="D324" s="404" t="s">
        <v>556</v>
      </c>
      <c r="E324" s="404" t="s">
        <v>556</v>
      </c>
      <c r="F324" s="404" t="s">
        <v>556</v>
      </c>
      <c r="G324" s="394" t="s">
        <v>556</v>
      </c>
      <c r="H324" s="394" t="s">
        <v>556</v>
      </c>
      <c r="I324" s="394" t="s">
        <v>556</v>
      </c>
      <c r="J324" s="394" t="s">
        <v>556</v>
      </c>
    </row>
    <row r="325" spans="1:10" x14ac:dyDescent="0.35">
      <c r="A325" s="416" t="s">
        <v>596</v>
      </c>
      <c r="B325" s="394" t="s">
        <v>556</v>
      </c>
      <c r="C325" s="404" t="s">
        <v>585</v>
      </c>
      <c r="D325" s="404" t="s">
        <v>556</v>
      </c>
      <c r="E325" s="404" t="s">
        <v>556</v>
      </c>
      <c r="F325" s="404" t="s">
        <v>556</v>
      </c>
      <c r="G325" s="394" t="s">
        <v>556</v>
      </c>
      <c r="H325" s="394" t="s">
        <v>556</v>
      </c>
      <c r="I325" s="394" t="s">
        <v>556</v>
      </c>
      <c r="J325" s="394" t="s">
        <v>556</v>
      </c>
    </row>
    <row r="326" spans="1:10" x14ac:dyDescent="0.35">
      <c r="A326" s="416" t="s">
        <v>96</v>
      </c>
      <c r="B326" s="394">
        <v>76176.519901543914</v>
      </c>
      <c r="C326" s="404" t="s">
        <v>585</v>
      </c>
      <c r="D326" s="404">
        <v>96.731829704947643</v>
      </c>
      <c r="E326" s="404">
        <v>261.74904438910778</v>
      </c>
      <c r="F326" s="404">
        <v>3.4899872585214</v>
      </c>
      <c r="G326" s="394">
        <v>7368.6941506317007</v>
      </c>
      <c r="H326" s="394">
        <v>19.939131289116968</v>
      </c>
      <c r="I326" s="394">
        <v>0.26585508385488998</v>
      </c>
      <c r="J326" s="394" t="s">
        <v>527</v>
      </c>
    </row>
    <row r="327" spans="1:10" x14ac:dyDescent="0.35">
      <c r="A327" s="418" t="s">
        <v>3454</v>
      </c>
      <c r="B327" s="404">
        <v>7122906.3888648106</v>
      </c>
      <c r="C327" s="404" t="s">
        <v>585</v>
      </c>
      <c r="D327" s="399" t="s">
        <v>199</v>
      </c>
      <c r="E327" s="399" t="s">
        <v>199</v>
      </c>
      <c r="F327" s="399" t="s">
        <v>199</v>
      </c>
      <c r="G327" s="404">
        <v>358897.51072027022</v>
      </c>
      <c r="H327" s="404">
        <v>162.20807697148538</v>
      </c>
      <c r="I327" s="404">
        <v>2.9373316220328798</v>
      </c>
      <c r="J327" s="404" t="s">
        <v>589</v>
      </c>
    </row>
    <row r="328" spans="1:10" x14ac:dyDescent="0.35">
      <c r="A328" s="405" t="s">
        <v>586</v>
      </c>
      <c r="B328" s="404">
        <v>1441653.2392910132</v>
      </c>
      <c r="C328" s="404" t="s">
        <v>585</v>
      </c>
      <c r="D328" s="404">
        <v>66.495636541257568</v>
      </c>
      <c r="E328" s="404">
        <v>9.5</v>
      </c>
      <c r="F328" s="404">
        <v>0.56999999999999995</v>
      </c>
      <c r="G328" s="404">
        <v>95863.649818421836</v>
      </c>
      <c r="H328" s="404">
        <v>13.695705773264629</v>
      </c>
      <c r="I328" s="404">
        <v>0.82174234639587995</v>
      </c>
      <c r="J328" s="404" t="s">
        <v>527</v>
      </c>
    </row>
    <row r="329" spans="1:10" x14ac:dyDescent="0.35">
      <c r="A329" s="405" t="s">
        <v>587</v>
      </c>
      <c r="B329" s="404">
        <v>8899.3961168497008</v>
      </c>
      <c r="C329" s="404" t="s">
        <v>585</v>
      </c>
      <c r="D329" s="404">
        <v>90.484267022339282</v>
      </c>
      <c r="E329" s="404">
        <v>284.99999999999949</v>
      </c>
      <c r="F329" s="404">
        <v>1.4249999999999099</v>
      </c>
      <c r="G329" s="404">
        <v>805.25533457459767</v>
      </c>
      <c r="H329" s="404">
        <v>2.5363278933021598</v>
      </c>
      <c r="I329" s="404">
        <v>1.2681639466510001E-2</v>
      </c>
      <c r="J329" s="404" t="s">
        <v>527</v>
      </c>
    </row>
    <row r="330" spans="1:10" x14ac:dyDescent="0.35">
      <c r="A330" s="405" t="s">
        <v>588</v>
      </c>
      <c r="B330" s="404">
        <v>5218679.7368303481</v>
      </c>
      <c r="C330" s="404" t="s">
        <v>585</v>
      </c>
      <c r="D330" s="404">
        <v>50.248073994006518</v>
      </c>
      <c r="E330" s="404">
        <v>4.5</v>
      </c>
      <c r="F330" s="404">
        <v>0.09</v>
      </c>
      <c r="G330" s="404">
        <v>262228.6055672738</v>
      </c>
      <c r="H330" s="404">
        <v>23.484058815736571</v>
      </c>
      <c r="I330" s="404">
        <v>0.46968117631473</v>
      </c>
      <c r="J330" s="404" t="s">
        <v>527</v>
      </c>
    </row>
    <row r="331" spans="1:10" x14ac:dyDescent="0.35">
      <c r="A331" s="405" t="s">
        <v>3433</v>
      </c>
      <c r="B331" s="404" t="s">
        <v>556</v>
      </c>
      <c r="C331" s="404" t="s">
        <v>585</v>
      </c>
      <c r="D331" s="404" t="s">
        <v>556</v>
      </c>
      <c r="E331" s="404" t="s">
        <v>556</v>
      </c>
      <c r="F331" s="404" t="s">
        <v>556</v>
      </c>
      <c r="G331" s="404" t="s">
        <v>556</v>
      </c>
      <c r="H331" s="404" t="s">
        <v>556</v>
      </c>
      <c r="I331" s="404" t="s">
        <v>556</v>
      </c>
      <c r="J331" s="404" t="s">
        <v>556</v>
      </c>
    </row>
    <row r="332" spans="1:10" x14ac:dyDescent="0.35">
      <c r="A332" s="405" t="s">
        <v>3434</v>
      </c>
      <c r="B332" s="404" t="s">
        <v>556</v>
      </c>
      <c r="C332" s="404" t="s">
        <v>585</v>
      </c>
      <c r="D332" s="404" t="s">
        <v>556</v>
      </c>
      <c r="E332" s="404" t="s">
        <v>556</v>
      </c>
      <c r="F332" s="404" t="s">
        <v>556</v>
      </c>
      <c r="G332" s="404" t="s">
        <v>556</v>
      </c>
      <c r="H332" s="404" t="s">
        <v>556</v>
      </c>
      <c r="I332" s="404" t="s">
        <v>556</v>
      </c>
      <c r="J332" s="404" t="s">
        <v>556</v>
      </c>
    </row>
    <row r="333" spans="1:10" x14ac:dyDescent="0.35">
      <c r="A333" s="405" t="s">
        <v>3435</v>
      </c>
      <c r="B333" s="404">
        <v>453674.0166266</v>
      </c>
      <c r="C333" s="404" t="s">
        <v>585</v>
      </c>
      <c r="D333" s="404">
        <v>97.735736802039924</v>
      </c>
      <c r="E333" s="404">
        <v>270.00000000000006</v>
      </c>
      <c r="F333" s="404">
        <v>3.6</v>
      </c>
      <c r="G333" s="404">
        <v>44340.16428294166</v>
      </c>
      <c r="H333" s="404">
        <v>122.49198448918202</v>
      </c>
      <c r="I333" s="404">
        <v>1.63322645985576</v>
      </c>
      <c r="J333" s="404" t="s">
        <v>527</v>
      </c>
    </row>
    <row r="334" spans="1:10" x14ac:dyDescent="0.35">
      <c r="A334" s="409" t="s">
        <v>631</v>
      </c>
      <c r="B334" s="404">
        <v>7122906.3888648106</v>
      </c>
      <c r="C334" s="404" t="s">
        <v>585</v>
      </c>
      <c r="D334" s="399" t="s">
        <v>199</v>
      </c>
      <c r="E334" s="399" t="s">
        <v>199</v>
      </c>
      <c r="F334" s="399" t="s">
        <v>199</v>
      </c>
      <c r="G334" s="404">
        <v>358897.51072027022</v>
      </c>
      <c r="H334" s="404">
        <v>162.20807697148538</v>
      </c>
      <c r="I334" s="404">
        <v>2.9373316220328798</v>
      </c>
      <c r="J334" s="404" t="s">
        <v>589</v>
      </c>
    </row>
    <row r="335" spans="1:10" x14ac:dyDescent="0.35">
      <c r="A335" s="410" t="s">
        <v>632</v>
      </c>
      <c r="B335" s="404">
        <v>7122906.3888648106</v>
      </c>
      <c r="C335" s="404" t="s">
        <v>585</v>
      </c>
      <c r="D335" s="399" t="s">
        <v>199</v>
      </c>
      <c r="E335" s="399" t="s">
        <v>199</v>
      </c>
      <c r="F335" s="399" t="s">
        <v>199</v>
      </c>
      <c r="G335" s="404">
        <v>358897.51072027022</v>
      </c>
      <c r="H335" s="404">
        <v>162.20807697148538</v>
      </c>
      <c r="I335" s="404">
        <v>2.9373316220328798</v>
      </c>
      <c r="J335" s="404" t="s">
        <v>589</v>
      </c>
    </row>
    <row r="336" spans="1:10" x14ac:dyDescent="0.35">
      <c r="A336" s="416" t="s">
        <v>592</v>
      </c>
      <c r="B336" s="394">
        <v>1441653.2392910132</v>
      </c>
      <c r="C336" s="404" t="s">
        <v>585</v>
      </c>
      <c r="D336" s="404">
        <v>66.495636541257568</v>
      </c>
      <c r="E336" s="404">
        <v>9.5</v>
      </c>
      <c r="F336" s="404">
        <v>0.56999999999999995</v>
      </c>
      <c r="G336" s="394">
        <v>95863.649818421836</v>
      </c>
      <c r="H336" s="394">
        <v>13.695705773264629</v>
      </c>
      <c r="I336" s="394">
        <v>0.82174234639587995</v>
      </c>
      <c r="J336" s="394" t="s">
        <v>527</v>
      </c>
    </row>
    <row r="337" spans="1:10" x14ac:dyDescent="0.35">
      <c r="A337" s="416" t="s">
        <v>593</v>
      </c>
      <c r="B337" s="394">
        <v>8899.3961168497008</v>
      </c>
      <c r="C337" s="404" t="s">
        <v>585</v>
      </c>
      <c r="D337" s="404">
        <v>90.484267022339282</v>
      </c>
      <c r="E337" s="404">
        <v>284.99999999999949</v>
      </c>
      <c r="F337" s="404">
        <v>1.4249999999999099</v>
      </c>
      <c r="G337" s="394">
        <v>805.25533457459767</v>
      </c>
      <c r="H337" s="394">
        <v>2.5363278933021598</v>
      </c>
      <c r="I337" s="394">
        <v>1.2681639466510001E-2</v>
      </c>
      <c r="J337" s="394" t="s">
        <v>527</v>
      </c>
    </row>
    <row r="338" spans="1:10" x14ac:dyDescent="0.35">
      <c r="A338" s="416" t="s">
        <v>594</v>
      </c>
      <c r="B338" s="394">
        <v>5218679.7368303481</v>
      </c>
      <c r="C338" s="404" t="s">
        <v>585</v>
      </c>
      <c r="D338" s="404">
        <v>50.248073994006518</v>
      </c>
      <c r="E338" s="404">
        <v>4.5</v>
      </c>
      <c r="F338" s="404">
        <v>0.09</v>
      </c>
      <c r="G338" s="394">
        <v>262228.6055672738</v>
      </c>
      <c r="H338" s="394">
        <v>23.484058815736571</v>
      </c>
      <c r="I338" s="394">
        <v>0.46968117631473</v>
      </c>
      <c r="J338" s="394" t="s">
        <v>527</v>
      </c>
    </row>
    <row r="339" spans="1:10" x14ac:dyDescent="0.35">
      <c r="A339" s="416" t="s">
        <v>595</v>
      </c>
      <c r="B339" s="394" t="s">
        <v>556</v>
      </c>
      <c r="C339" s="404" t="s">
        <v>585</v>
      </c>
      <c r="D339" s="404" t="s">
        <v>556</v>
      </c>
      <c r="E339" s="404" t="s">
        <v>556</v>
      </c>
      <c r="F339" s="404" t="s">
        <v>556</v>
      </c>
      <c r="G339" s="394" t="s">
        <v>556</v>
      </c>
      <c r="H339" s="394" t="s">
        <v>556</v>
      </c>
      <c r="I339" s="394" t="s">
        <v>556</v>
      </c>
      <c r="J339" s="394" t="s">
        <v>556</v>
      </c>
    </row>
    <row r="340" spans="1:10" x14ac:dyDescent="0.35">
      <c r="A340" s="416" t="s">
        <v>596</v>
      </c>
      <c r="B340" s="394" t="s">
        <v>556</v>
      </c>
      <c r="C340" s="404" t="s">
        <v>585</v>
      </c>
      <c r="D340" s="404" t="s">
        <v>556</v>
      </c>
      <c r="E340" s="404" t="s">
        <v>556</v>
      </c>
      <c r="F340" s="404" t="s">
        <v>556</v>
      </c>
      <c r="G340" s="394" t="s">
        <v>556</v>
      </c>
      <c r="H340" s="394" t="s">
        <v>556</v>
      </c>
      <c r="I340" s="394" t="s">
        <v>556</v>
      </c>
      <c r="J340" s="394" t="s">
        <v>556</v>
      </c>
    </row>
    <row r="341" spans="1:10" x14ac:dyDescent="0.35">
      <c r="A341" s="416" t="s">
        <v>96</v>
      </c>
      <c r="B341" s="394">
        <v>453674.0166266</v>
      </c>
      <c r="C341" s="404" t="s">
        <v>585</v>
      </c>
      <c r="D341" s="404">
        <v>97.735736802039924</v>
      </c>
      <c r="E341" s="404">
        <v>270.00000000000006</v>
      </c>
      <c r="F341" s="404">
        <v>3.6</v>
      </c>
      <c r="G341" s="394">
        <v>44340.16428294166</v>
      </c>
      <c r="H341" s="394">
        <v>122.49198448918202</v>
      </c>
      <c r="I341" s="394">
        <v>1.63322645985576</v>
      </c>
      <c r="J341" s="394" t="s">
        <v>527</v>
      </c>
    </row>
    <row r="342" spans="1:10" x14ac:dyDescent="0.35">
      <c r="A342" s="418" t="s">
        <v>546</v>
      </c>
      <c r="B342" s="404">
        <v>4468.7548275720128</v>
      </c>
      <c r="C342" s="404" t="s">
        <v>585</v>
      </c>
      <c r="D342" s="399" t="s">
        <v>199</v>
      </c>
      <c r="E342" s="399" t="s">
        <v>199</v>
      </c>
      <c r="F342" s="399" t="s">
        <v>199</v>
      </c>
      <c r="G342" s="404">
        <v>291.62758231404649</v>
      </c>
      <c r="H342" s="404">
        <v>1.8597887494070001E-2</v>
      </c>
      <c r="I342" s="404">
        <v>2.7004131976500001E-3</v>
      </c>
      <c r="J342" s="404" t="s">
        <v>589</v>
      </c>
    </row>
    <row r="343" spans="1:10" x14ac:dyDescent="0.35">
      <c r="A343" s="405" t="s">
        <v>586</v>
      </c>
      <c r="B343" s="404">
        <v>20.808570564626329</v>
      </c>
      <c r="C343" s="404" t="s">
        <v>585</v>
      </c>
      <c r="D343" s="404">
        <v>71.10570105985029</v>
      </c>
      <c r="E343" s="404">
        <v>2.2259909601258898</v>
      </c>
      <c r="F343" s="404">
        <v>2.0044709462602599</v>
      </c>
      <c r="G343" s="404">
        <v>1.4796079980511201</v>
      </c>
      <c r="H343" s="404">
        <v>4.631968997E-5</v>
      </c>
      <c r="I343" s="404">
        <v>4.1710175129999999E-5</v>
      </c>
      <c r="J343" s="404" t="s">
        <v>527</v>
      </c>
    </row>
    <row r="344" spans="1:10" x14ac:dyDescent="0.35">
      <c r="A344" s="405" t="s">
        <v>587</v>
      </c>
      <c r="B344" s="404">
        <v>1691.6762991615799</v>
      </c>
      <c r="C344" s="404" t="s">
        <v>585</v>
      </c>
      <c r="D344" s="404">
        <v>89.645233903118736</v>
      </c>
      <c r="E344" s="404">
        <v>9.5000000000029505</v>
      </c>
      <c r="F344" s="404">
        <v>1.42500000000281</v>
      </c>
      <c r="G344" s="404">
        <v>151.6507175267021</v>
      </c>
      <c r="H344" s="404">
        <v>1.6070924842040001E-2</v>
      </c>
      <c r="I344" s="404">
        <v>2.4106387263100001E-3</v>
      </c>
      <c r="J344" s="404" t="s">
        <v>527</v>
      </c>
    </row>
    <row r="345" spans="1:10" x14ac:dyDescent="0.35">
      <c r="A345" s="405" t="s">
        <v>588</v>
      </c>
      <c r="B345" s="404">
        <v>2756.2699578458064</v>
      </c>
      <c r="C345" s="404" t="s">
        <v>585</v>
      </c>
      <c r="D345" s="404">
        <v>50.248073994006511</v>
      </c>
      <c r="E345" s="404">
        <v>0.89999999999956004</v>
      </c>
      <c r="F345" s="404">
        <v>9.0000000001409994E-2</v>
      </c>
      <c r="G345" s="404">
        <v>138.49725678929329</v>
      </c>
      <c r="H345" s="404">
        <v>2.4806429620600002E-3</v>
      </c>
      <c r="I345" s="404">
        <v>2.4806429620999998E-4</v>
      </c>
      <c r="J345" s="404" t="s">
        <v>527</v>
      </c>
    </row>
    <row r="346" spans="1:10" x14ac:dyDescent="0.35">
      <c r="A346" s="405" t="s">
        <v>3433</v>
      </c>
      <c r="B346" s="404" t="s">
        <v>556</v>
      </c>
      <c r="C346" s="404" t="s">
        <v>585</v>
      </c>
      <c r="D346" s="404" t="s">
        <v>556</v>
      </c>
      <c r="E346" s="404" t="s">
        <v>556</v>
      </c>
      <c r="F346" s="404" t="s">
        <v>556</v>
      </c>
      <c r="G346" s="404" t="s">
        <v>556</v>
      </c>
      <c r="H346" s="404" t="s">
        <v>556</v>
      </c>
      <c r="I346" s="404" t="s">
        <v>556</v>
      </c>
      <c r="J346" s="404" t="s">
        <v>556</v>
      </c>
    </row>
    <row r="347" spans="1:10" x14ac:dyDescent="0.35">
      <c r="A347" s="405" t="s">
        <v>3434</v>
      </c>
      <c r="B347" s="404" t="s">
        <v>556</v>
      </c>
      <c r="C347" s="404" t="s">
        <v>585</v>
      </c>
      <c r="D347" s="404" t="s">
        <v>556</v>
      </c>
      <c r="E347" s="404" t="s">
        <v>556</v>
      </c>
      <c r="F347" s="404" t="s">
        <v>556</v>
      </c>
      <c r="G347" s="404" t="s">
        <v>556</v>
      </c>
      <c r="H347" s="404" t="s">
        <v>556</v>
      </c>
      <c r="I347" s="404" t="s">
        <v>556</v>
      </c>
      <c r="J347" s="404" t="s">
        <v>556</v>
      </c>
    </row>
    <row r="348" spans="1:10" x14ac:dyDescent="0.35">
      <c r="A348" s="405" t="s">
        <v>3435</v>
      </c>
      <c r="B348" s="404" t="s">
        <v>529</v>
      </c>
      <c r="C348" s="404" t="s">
        <v>585</v>
      </c>
      <c r="D348" s="404" t="s">
        <v>561</v>
      </c>
      <c r="E348" s="404" t="s">
        <v>527</v>
      </c>
      <c r="F348" s="404" t="s">
        <v>527</v>
      </c>
      <c r="G348" s="404" t="s">
        <v>529</v>
      </c>
      <c r="H348" s="404" t="s">
        <v>527</v>
      </c>
      <c r="I348" s="404" t="s">
        <v>527</v>
      </c>
      <c r="J348" s="404" t="s">
        <v>527</v>
      </c>
    </row>
    <row r="349" spans="1:10" x14ac:dyDescent="0.35">
      <c r="A349" s="412" t="s">
        <v>633</v>
      </c>
      <c r="B349" s="404">
        <v>4468.7548275720128</v>
      </c>
      <c r="C349" s="404" t="s">
        <v>585</v>
      </c>
      <c r="D349" s="399" t="s">
        <v>199</v>
      </c>
      <c r="E349" s="399" t="s">
        <v>199</v>
      </c>
      <c r="F349" s="399" t="s">
        <v>199</v>
      </c>
      <c r="G349" s="404">
        <v>291.62758231404649</v>
      </c>
      <c r="H349" s="404">
        <v>1.8597887494070001E-2</v>
      </c>
      <c r="I349" s="404">
        <v>2.7004131976500001E-3</v>
      </c>
      <c r="J349" s="404" t="s">
        <v>589</v>
      </c>
    </row>
    <row r="350" spans="1:10" x14ac:dyDescent="0.35">
      <c r="A350" s="405" t="s">
        <v>586</v>
      </c>
      <c r="B350" s="394">
        <v>20.808570564626329</v>
      </c>
      <c r="C350" s="404" t="s">
        <v>585</v>
      </c>
      <c r="D350" s="404">
        <v>71.10570105985029</v>
      </c>
      <c r="E350" s="404">
        <v>2.2259909601258898</v>
      </c>
      <c r="F350" s="404">
        <v>2.0044709462602599</v>
      </c>
      <c r="G350" s="394">
        <v>1.4796079980511201</v>
      </c>
      <c r="H350" s="394">
        <v>4.631968997E-5</v>
      </c>
      <c r="I350" s="394">
        <v>4.1710175129999999E-5</v>
      </c>
      <c r="J350" s="394" t="s">
        <v>527</v>
      </c>
    </row>
    <row r="351" spans="1:10" x14ac:dyDescent="0.35">
      <c r="A351" s="405" t="s">
        <v>587</v>
      </c>
      <c r="B351" s="394">
        <v>1691.6762991615799</v>
      </c>
      <c r="C351" s="404" t="s">
        <v>585</v>
      </c>
      <c r="D351" s="404">
        <v>89.645233903118736</v>
      </c>
      <c r="E351" s="404">
        <v>9.5000000000029505</v>
      </c>
      <c r="F351" s="404">
        <v>1.42500000000281</v>
      </c>
      <c r="G351" s="394">
        <v>151.6507175267021</v>
      </c>
      <c r="H351" s="394">
        <v>1.6070924842040001E-2</v>
      </c>
      <c r="I351" s="394">
        <v>2.4106387263100001E-3</v>
      </c>
      <c r="J351" s="394" t="s">
        <v>527</v>
      </c>
    </row>
    <row r="352" spans="1:10" x14ac:dyDescent="0.35">
      <c r="A352" s="405" t="s">
        <v>588</v>
      </c>
      <c r="B352" s="394">
        <v>2756.2699578458064</v>
      </c>
      <c r="C352" s="404" t="s">
        <v>585</v>
      </c>
      <c r="D352" s="404">
        <v>50.248073994006511</v>
      </c>
      <c r="E352" s="404">
        <v>0.89999999999956004</v>
      </c>
      <c r="F352" s="404">
        <v>9.0000000001409994E-2</v>
      </c>
      <c r="G352" s="394">
        <v>138.49725678929329</v>
      </c>
      <c r="H352" s="394">
        <v>2.4806429620600002E-3</v>
      </c>
      <c r="I352" s="394">
        <v>2.4806429620999998E-4</v>
      </c>
      <c r="J352" s="394" t="s">
        <v>527</v>
      </c>
    </row>
    <row r="353" spans="1:10" x14ac:dyDescent="0.35">
      <c r="A353" s="405" t="s">
        <v>3433</v>
      </c>
      <c r="B353" s="394" t="s">
        <v>556</v>
      </c>
      <c r="C353" s="404" t="s">
        <v>585</v>
      </c>
      <c r="D353" s="404" t="s">
        <v>556</v>
      </c>
      <c r="E353" s="404" t="s">
        <v>556</v>
      </c>
      <c r="F353" s="404" t="s">
        <v>556</v>
      </c>
      <c r="G353" s="394" t="s">
        <v>556</v>
      </c>
      <c r="H353" s="394" t="s">
        <v>556</v>
      </c>
      <c r="I353" s="394" t="s">
        <v>556</v>
      </c>
      <c r="J353" s="394" t="s">
        <v>556</v>
      </c>
    </row>
    <row r="354" spans="1:10" x14ac:dyDescent="0.35">
      <c r="A354" s="405" t="s">
        <v>3434</v>
      </c>
      <c r="B354" s="394" t="s">
        <v>556</v>
      </c>
      <c r="C354" s="404" t="s">
        <v>585</v>
      </c>
      <c r="D354" s="404" t="s">
        <v>556</v>
      </c>
      <c r="E354" s="404" t="s">
        <v>556</v>
      </c>
      <c r="F354" s="404" t="s">
        <v>556</v>
      </c>
      <c r="G354" s="394" t="s">
        <v>556</v>
      </c>
      <c r="H354" s="394" t="s">
        <v>556</v>
      </c>
      <c r="I354" s="394" t="s">
        <v>556</v>
      </c>
      <c r="J354" s="394" t="s">
        <v>556</v>
      </c>
    </row>
    <row r="355" spans="1:10" x14ac:dyDescent="0.35">
      <c r="A355" s="405" t="s">
        <v>3435</v>
      </c>
      <c r="B355" s="394" t="s">
        <v>529</v>
      </c>
      <c r="C355" s="404" t="s">
        <v>585</v>
      </c>
      <c r="D355" s="404" t="s">
        <v>561</v>
      </c>
      <c r="E355" s="404" t="s">
        <v>527</v>
      </c>
      <c r="F355" s="404" t="s">
        <v>527</v>
      </c>
      <c r="G355" s="394" t="s">
        <v>529</v>
      </c>
      <c r="H355" s="394" t="s">
        <v>527</v>
      </c>
      <c r="I355" s="394" t="s">
        <v>527</v>
      </c>
      <c r="J355" s="394" t="s">
        <v>527</v>
      </c>
    </row>
    <row r="356" spans="1:10" x14ac:dyDescent="0.35">
      <c r="A356" s="412" t="s">
        <v>634</v>
      </c>
      <c r="B356" s="404" t="s">
        <v>601</v>
      </c>
      <c r="C356" s="404" t="s">
        <v>585</v>
      </c>
      <c r="D356" s="399" t="s">
        <v>199</v>
      </c>
      <c r="E356" s="399" t="s">
        <v>199</v>
      </c>
      <c r="F356" s="399" t="s">
        <v>199</v>
      </c>
      <c r="G356" s="404" t="s">
        <v>601</v>
      </c>
      <c r="H356" s="404" t="s">
        <v>3303</v>
      </c>
      <c r="I356" s="404" t="s">
        <v>3303</v>
      </c>
      <c r="J356" s="399" t="s">
        <v>199</v>
      </c>
    </row>
    <row r="357" spans="1:10" x14ac:dyDescent="0.35">
      <c r="A357" s="405" t="s">
        <v>609</v>
      </c>
      <c r="B357" s="394" t="s">
        <v>529</v>
      </c>
      <c r="C357" s="404" t="s">
        <v>585</v>
      </c>
      <c r="D357" s="404" t="s">
        <v>529</v>
      </c>
      <c r="E357" s="404" t="s">
        <v>529</v>
      </c>
      <c r="F357" s="404" t="s">
        <v>529</v>
      </c>
      <c r="G357" s="394" t="s">
        <v>529</v>
      </c>
      <c r="H357" s="394" t="s">
        <v>529</v>
      </c>
      <c r="I357" s="394" t="s">
        <v>529</v>
      </c>
      <c r="J357" s="399" t="s">
        <v>199</v>
      </c>
    </row>
    <row r="358" spans="1:10" x14ac:dyDescent="0.35">
      <c r="A358" s="405" t="s">
        <v>610</v>
      </c>
      <c r="B358" s="394" t="s">
        <v>529</v>
      </c>
      <c r="C358" s="404" t="s">
        <v>585</v>
      </c>
      <c r="D358" s="404" t="s">
        <v>529</v>
      </c>
      <c r="E358" s="404" t="s">
        <v>529</v>
      </c>
      <c r="F358" s="404" t="s">
        <v>529</v>
      </c>
      <c r="G358" s="394" t="s">
        <v>529</v>
      </c>
      <c r="H358" s="394" t="s">
        <v>529</v>
      </c>
      <c r="I358" s="394" t="s">
        <v>529</v>
      </c>
      <c r="J358" s="399" t="s">
        <v>199</v>
      </c>
    </row>
    <row r="359" spans="1:10" x14ac:dyDescent="0.35">
      <c r="A359" s="405" t="s">
        <v>611</v>
      </c>
      <c r="B359" s="394" t="s">
        <v>529</v>
      </c>
      <c r="C359" s="404" t="s">
        <v>585</v>
      </c>
      <c r="D359" s="404" t="s">
        <v>529</v>
      </c>
      <c r="E359" s="404" t="s">
        <v>529</v>
      </c>
      <c r="F359" s="404" t="s">
        <v>529</v>
      </c>
      <c r="G359" s="394" t="s">
        <v>529</v>
      </c>
      <c r="H359" s="394" t="s">
        <v>529</v>
      </c>
      <c r="I359" s="394" t="s">
        <v>529</v>
      </c>
      <c r="J359" s="399" t="s">
        <v>199</v>
      </c>
    </row>
    <row r="360" spans="1:10" x14ac:dyDescent="0.35">
      <c r="A360" s="405" t="s">
        <v>3444</v>
      </c>
      <c r="B360" s="404" t="s">
        <v>529</v>
      </c>
      <c r="C360" s="404" t="s">
        <v>585</v>
      </c>
      <c r="D360" s="399" t="s">
        <v>199</v>
      </c>
      <c r="E360" s="399" t="s">
        <v>199</v>
      </c>
      <c r="F360" s="399" t="s">
        <v>199</v>
      </c>
      <c r="G360" s="404" t="s">
        <v>529</v>
      </c>
      <c r="H360" s="404" t="s">
        <v>556</v>
      </c>
      <c r="I360" s="404" t="s">
        <v>556</v>
      </c>
      <c r="J360" s="399" t="s">
        <v>199</v>
      </c>
    </row>
    <row r="361" spans="1:10" x14ac:dyDescent="0.35">
      <c r="A361" s="405" t="s">
        <v>588</v>
      </c>
      <c r="B361" s="394" t="s">
        <v>529</v>
      </c>
      <c r="C361" s="404" t="s">
        <v>585</v>
      </c>
      <c r="D361" s="404" t="s">
        <v>529</v>
      </c>
      <c r="E361" s="404" t="s">
        <v>529</v>
      </c>
      <c r="F361" s="404" t="s">
        <v>529</v>
      </c>
      <c r="G361" s="394" t="s">
        <v>529</v>
      </c>
      <c r="H361" s="394" t="s">
        <v>529</v>
      </c>
      <c r="I361" s="394" t="s">
        <v>529</v>
      </c>
      <c r="J361" s="399" t="s">
        <v>199</v>
      </c>
    </row>
    <row r="362" spans="1:10" x14ac:dyDescent="0.35">
      <c r="A362" s="405" t="s">
        <v>3435</v>
      </c>
      <c r="B362" s="394" t="s">
        <v>529</v>
      </c>
      <c r="C362" s="404" t="s">
        <v>585</v>
      </c>
      <c r="D362" s="404" t="s">
        <v>529</v>
      </c>
      <c r="E362" s="404" t="s">
        <v>527</v>
      </c>
      <c r="F362" s="404" t="s">
        <v>527</v>
      </c>
      <c r="G362" s="394" t="s">
        <v>529</v>
      </c>
      <c r="H362" s="394" t="s">
        <v>527</v>
      </c>
      <c r="I362" s="394" t="s">
        <v>527</v>
      </c>
      <c r="J362" s="399" t="s">
        <v>199</v>
      </c>
    </row>
    <row r="363" spans="1:10" x14ac:dyDescent="0.35">
      <c r="A363" s="405" t="s">
        <v>3445</v>
      </c>
      <c r="B363" s="404" t="s">
        <v>556</v>
      </c>
      <c r="C363" s="404" t="s">
        <v>585</v>
      </c>
      <c r="D363" s="399" t="s">
        <v>199</v>
      </c>
      <c r="E363" s="399" t="s">
        <v>199</v>
      </c>
      <c r="F363" s="399" t="s">
        <v>199</v>
      </c>
      <c r="G363" s="404" t="s">
        <v>556</v>
      </c>
      <c r="H363" s="404" t="s">
        <v>556</v>
      </c>
      <c r="I363" s="404" t="s">
        <v>556</v>
      </c>
      <c r="J363" s="399" t="s">
        <v>199</v>
      </c>
    </row>
    <row r="364" spans="1:10" x14ac:dyDescent="0.35">
      <c r="A364" s="412" t="s">
        <v>635</v>
      </c>
      <c r="B364" s="404" t="s">
        <v>601</v>
      </c>
      <c r="C364" s="404" t="s">
        <v>585</v>
      </c>
      <c r="D364" s="399" t="s">
        <v>199</v>
      </c>
      <c r="E364" s="399" t="s">
        <v>199</v>
      </c>
      <c r="F364" s="399" t="s">
        <v>199</v>
      </c>
      <c r="G364" s="404" t="s">
        <v>601</v>
      </c>
      <c r="H364" s="404" t="s">
        <v>3303</v>
      </c>
      <c r="I364" s="404" t="s">
        <v>3303</v>
      </c>
      <c r="J364" s="399" t="s">
        <v>199</v>
      </c>
    </row>
    <row r="365" spans="1:10" x14ac:dyDescent="0.35">
      <c r="A365" s="405" t="s">
        <v>623</v>
      </c>
      <c r="B365" s="394" t="s">
        <v>529</v>
      </c>
      <c r="C365" s="404" t="s">
        <v>585</v>
      </c>
      <c r="D365" s="404" t="s">
        <v>529</v>
      </c>
      <c r="E365" s="404" t="s">
        <v>529</v>
      </c>
      <c r="F365" s="404" t="s">
        <v>529</v>
      </c>
      <c r="G365" s="394" t="s">
        <v>529</v>
      </c>
      <c r="H365" s="394" t="s">
        <v>529</v>
      </c>
      <c r="I365" s="394" t="s">
        <v>529</v>
      </c>
      <c r="J365" s="399" t="s">
        <v>199</v>
      </c>
    </row>
    <row r="366" spans="1:10" x14ac:dyDescent="0.35">
      <c r="A366" s="405" t="s">
        <v>624</v>
      </c>
      <c r="B366" s="394" t="s">
        <v>529</v>
      </c>
      <c r="C366" s="404" t="s">
        <v>585</v>
      </c>
      <c r="D366" s="404" t="s">
        <v>529</v>
      </c>
      <c r="E366" s="404" t="s">
        <v>529</v>
      </c>
      <c r="F366" s="404" t="s">
        <v>529</v>
      </c>
      <c r="G366" s="394" t="s">
        <v>529</v>
      </c>
      <c r="H366" s="394" t="s">
        <v>529</v>
      </c>
      <c r="I366" s="394" t="s">
        <v>529</v>
      </c>
      <c r="J366" s="399" t="s">
        <v>199</v>
      </c>
    </row>
    <row r="367" spans="1:10" x14ac:dyDescent="0.35">
      <c r="A367" s="405" t="s">
        <v>609</v>
      </c>
      <c r="B367" s="394" t="s">
        <v>529</v>
      </c>
      <c r="C367" s="404" t="s">
        <v>585</v>
      </c>
      <c r="D367" s="404" t="s">
        <v>529</v>
      </c>
      <c r="E367" s="404" t="s">
        <v>529</v>
      </c>
      <c r="F367" s="404" t="s">
        <v>529</v>
      </c>
      <c r="G367" s="394" t="s">
        <v>529</v>
      </c>
      <c r="H367" s="394" t="s">
        <v>529</v>
      </c>
      <c r="I367" s="394" t="s">
        <v>529</v>
      </c>
      <c r="J367" s="399" t="s">
        <v>199</v>
      </c>
    </row>
    <row r="368" spans="1:10" x14ac:dyDescent="0.35">
      <c r="A368" s="405" t="s">
        <v>3449</v>
      </c>
      <c r="B368" s="404" t="s">
        <v>529</v>
      </c>
      <c r="C368" s="404" t="s">
        <v>585</v>
      </c>
      <c r="D368" s="399" t="s">
        <v>199</v>
      </c>
      <c r="E368" s="399" t="s">
        <v>199</v>
      </c>
      <c r="F368" s="399" t="s">
        <v>199</v>
      </c>
      <c r="G368" s="404" t="s">
        <v>529</v>
      </c>
      <c r="H368" s="404" t="s">
        <v>529</v>
      </c>
      <c r="I368" s="404" t="s">
        <v>529</v>
      </c>
      <c r="J368" s="399" t="s">
        <v>199</v>
      </c>
    </row>
    <row r="369" spans="1:10" x14ac:dyDescent="0.35">
      <c r="A369" s="405" t="s">
        <v>588</v>
      </c>
      <c r="B369" s="394" t="s">
        <v>529</v>
      </c>
      <c r="C369" s="404" t="s">
        <v>585</v>
      </c>
      <c r="D369" s="404" t="s">
        <v>529</v>
      </c>
      <c r="E369" s="404" t="s">
        <v>529</v>
      </c>
      <c r="F369" s="404" t="s">
        <v>529</v>
      </c>
      <c r="G369" s="394" t="s">
        <v>529</v>
      </c>
      <c r="H369" s="394" t="s">
        <v>529</v>
      </c>
      <c r="I369" s="394" t="s">
        <v>529</v>
      </c>
      <c r="J369" s="399" t="s">
        <v>199</v>
      </c>
    </row>
    <row r="370" spans="1:10" x14ac:dyDescent="0.35">
      <c r="A370" s="405" t="s">
        <v>3435</v>
      </c>
      <c r="B370" s="394" t="s">
        <v>529</v>
      </c>
      <c r="C370" s="404" t="s">
        <v>585</v>
      </c>
      <c r="D370" s="404" t="s">
        <v>529</v>
      </c>
      <c r="E370" s="404" t="s">
        <v>527</v>
      </c>
      <c r="F370" s="404" t="s">
        <v>527</v>
      </c>
      <c r="G370" s="394" t="s">
        <v>529</v>
      </c>
      <c r="H370" s="394" t="s">
        <v>527</v>
      </c>
      <c r="I370" s="394" t="s">
        <v>527</v>
      </c>
      <c r="J370" s="399" t="s">
        <v>199</v>
      </c>
    </row>
    <row r="371" spans="1:10" x14ac:dyDescent="0.35">
      <c r="A371" s="405" t="s">
        <v>3450</v>
      </c>
      <c r="B371" s="404" t="s">
        <v>556</v>
      </c>
      <c r="C371" s="404" t="s">
        <v>585</v>
      </c>
      <c r="D371" s="399" t="s">
        <v>199</v>
      </c>
      <c r="E371" s="399" t="s">
        <v>199</v>
      </c>
      <c r="F371" s="399" t="s">
        <v>199</v>
      </c>
      <c r="G371" s="404" t="s">
        <v>556</v>
      </c>
      <c r="H371" s="404" t="s">
        <v>556</v>
      </c>
      <c r="I371" s="404" t="s">
        <v>556</v>
      </c>
      <c r="J371" s="399" t="s">
        <v>199</v>
      </c>
    </row>
    <row r="372" spans="1:10" x14ac:dyDescent="0.35">
      <c r="A372" s="80" t="s">
        <v>636</v>
      </c>
      <c r="B372" s="404">
        <v>7169950.9728628369</v>
      </c>
      <c r="C372" s="404" t="s">
        <v>585</v>
      </c>
      <c r="D372" s="399" t="s">
        <v>199</v>
      </c>
      <c r="E372" s="399" t="s">
        <v>199</v>
      </c>
      <c r="F372" s="399" t="s">
        <v>199</v>
      </c>
      <c r="G372" s="404">
        <v>225360.31628275706</v>
      </c>
      <c r="H372" s="404">
        <v>4.1196269771152103</v>
      </c>
      <c r="I372" s="404">
        <v>2.5601844175807398</v>
      </c>
      <c r="J372" s="404" t="s">
        <v>589</v>
      </c>
    </row>
    <row r="373" spans="1:10" x14ac:dyDescent="0.35">
      <c r="A373" s="81" t="s">
        <v>637</v>
      </c>
      <c r="B373" s="404">
        <v>6787220.0370122474</v>
      </c>
      <c r="C373" s="404" t="s">
        <v>585</v>
      </c>
      <c r="D373" s="399" t="s">
        <v>199</v>
      </c>
      <c r="E373" s="399" t="s">
        <v>199</v>
      </c>
      <c r="F373" s="399" t="s">
        <v>199</v>
      </c>
      <c r="G373" s="404">
        <v>197727.56395066719</v>
      </c>
      <c r="H373" s="404">
        <v>3.63136019854521</v>
      </c>
      <c r="I373" s="404">
        <v>1.7785747835824199</v>
      </c>
      <c r="J373" s="404" t="s">
        <v>589</v>
      </c>
    </row>
    <row r="374" spans="1:10" x14ac:dyDescent="0.35">
      <c r="A374" s="409" t="s">
        <v>638</v>
      </c>
      <c r="B374" s="404">
        <v>302072.04657817504</v>
      </c>
      <c r="C374" s="404" t="s">
        <v>585</v>
      </c>
      <c r="D374" s="399" t="s">
        <v>199</v>
      </c>
      <c r="E374" s="399" t="s">
        <v>199</v>
      </c>
      <c r="F374" s="399" t="s">
        <v>199</v>
      </c>
      <c r="G374" s="404">
        <v>12713.092056610814</v>
      </c>
      <c r="H374" s="404">
        <v>5.1947039253499999E-3</v>
      </c>
      <c r="I374" s="404">
        <v>1.29867598133739</v>
      </c>
      <c r="J374" s="404" t="s">
        <v>589</v>
      </c>
    </row>
    <row r="375" spans="1:10" x14ac:dyDescent="0.35">
      <c r="A375" s="410" t="s">
        <v>592</v>
      </c>
      <c r="B375" s="394" t="s">
        <v>527</v>
      </c>
      <c r="C375" s="404" t="s">
        <v>585</v>
      </c>
      <c r="D375" s="404" t="s">
        <v>527</v>
      </c>
      <c r="E375" s="404" t="s">
        <v>527</v>
      </c>
      <c r="F375" s="404" t="s">
        <v>527</v>
      </c>
      <c r="G375" s="394" t="s">
        <v>527</v>
      </c>
      <c r="H375" s="394" t="s">
        <v>527</v>
      </c>
      <c r="I375" s="394" t="s">
        <v>527</v>
      </c>
      <c r="J375" s="394" t="s">
        <v>527</v>
      </c>
    </row>
    <row r="376" spans="1:10" x14ac:dyDescent="0.35">
      <c r="A376" s="410" t="s">
        <v>593</v>
      </c>
      <c r="B376" s="394" t="s">
        <v>527</v>
      </c>
      <c r="C376" s="404" t="s">
        <v>585</v>
      </c>
      <c r="D376" s="404" t="s">
        <v>527</v>
      </c>
      <c r="E376" s="404" t="s">
        <v>527</v>
      </c>
      <c r="F376" s="404" t="s">
        <v>527</v>
      </c>
      <c r="G376" s="394" t="s">
        <v>527</v>
      </c>
      <c r="H376" s="394" t="s">
        <v>527</v>
      </c>
      <c r="I376" s="394" t="s">
        <v>527</v>
      </c>
      <c r="J376" s="394" t="s">
        <v>527</v>
      </c>
    </row>
    <row r="377" spans="1:10" x14ac:dyDescent="0.35">
      <c r="A377" s="410" t="s">
        <v>594</v>
      </c>
      <c r="B377" s="394" t="s">
        <v>527</v>
      </c>
      <c r="C377" s="404" t="s">
        <v>585</v>
      </c>
      <c r="D377" s="404" t="s">
        <v>527</v>
      </c>
      <c r="E377" s="404" t="s">
        <v>527</v>
      </c>
      <c r="F377" s="404" t="s">
        <v>527</v>
      </c>
      <c r="G377" s="394" t="s">
        <v>527</v>
      </c>
      <c r="H377" s="394" t="s">
        <v>527</v>
      </c>
      <c r="I377" s="394" t="s">
        <v>527</v>
      </c>
      <c r="J377" s="394" t="s">
        <v>527</v>
      </c>
    </row>
    <row r="378" spans="1:10" x14ac:dyDescent="0.35">
      <c r="A378" s="410" t="s">
        <v>595</v>
      </c>
      <c r="B378" s="394">
        <v>302072.04657817504</v>
      </c>
      <c r="C378" s="404" t="s">
        <v>585</v>
      </c>
      <c r="D378" s="404">
        <v>42.08629100448961</v>
      </c>
      <c r="E378" s="404">
        <v>1.7196903798930002E-2</v>
      </c>
      <c r="F378" s="404">
        <v>4.2992259497314897</v>
      </c>
      <c r="G378" s="394">
        <v>12713.092056610814</v>
      </c>
      <c r="H378" s="394">
        <v>5.1947039253499999E-3</v>
      </c>
      <c r="I378" s="394">
        <v>1.29867598133739</v>
      </c>
      <c r="J378" s="394" t="s">
        <v>527</v>
      </c>
    </row>
    <row r="379" spans="1:10" x14ac:dyDescent="0.35">
      <c r="A379" s="410" t="s">
        <v>596</v>
      </c>
      <c r="B379" s="394" t="s">
        <v>556</v>
      </c>
      <c r="C379" s="404" t="s">
        <v>585</v>
      </c>
      <c r="D379" s="404" t="s">
        <v>556</v>
      </c>
      <c r="E379" s="404" t="s">
        <v>556</v>
      </c>
      <c r="F379" s="404" t="s">
        <v>556</v>
      </c>
      <c r="G379" s="394" t="s">
        <v>556</v>
      </c>
      <c r="H379" s="394" t="s">
        <v>556</v>
      </c>
      <c r="I379" s="394" t="s">
        <v>556</v>
      </c>
      <c r="J379" s="394" t="s">
        <v>556</v>
      </c>
    </row>
    <row r="380" spans="1:10" x14ac:dyDescent="0.35">
      <c r="A380" s="410" t="s">
        <v>96</v>
      </c>
      <c r="B380" s="394" t="s">
        <v>527</v>
      </c>
      <c r="C380" s="404" t="s">
        <v>585</v>
      </c>
      <c r="D380" s="404" t="s">
        <v>527</v>
      </c>
      <c r="E380" s="404" t="s">
        <v>527</v>
      </c>
      <c r="F380" s="404" t="s">
        <v>527</v>
      </c>
      <c r="G380" s="394" t="s">
        <v>527</v>
      </c>
      <c r="H380" s="394" t="s">
        <v>527</v>
      </c>
      <c r="I380" s="394" t="s">
        <v>527</v>
      </c>
      <c r="J380" s="394" t="s">
        <v>527</v>
      </c>
    </row>
    <row r="381" spans="1:10" x14ac:dyDescent="0.35">
      <c r="A381" s="409" t="s">
        <v>639</v>
      </c>
      <c r="B381" s="404">
        <v>811798.30166600773</v>
      </c>
      <c r="C381" s="404" t="s">
        <v>585</v>
      </c>
      <c r="D381" s="399" t="s">
        <v>199</v>
      </c>
      <c r="E381" s="399" t="s">
        <v>199</v>
      </c>
      <c r="F381" s="399" t="s">
        <v>199</v>
      </c>
      <c r="G381" s="404">
        <v>63470.2645949777</v>
      </c>
      <c r="H381" s="404">
        <v>3.62616549461986</v>
      </c>
      <c r="I381" s="404">
        <v>0.47989880224503001</v>
      </c>
      <c r="J381" s="404" t="s">
        <v>589</v>
      </c>
    </row>
    <row r="382" spans="1:10" x14ac:dyDescent="0.35">
      <c r="A382" s="410" t="s">
        <v>592</v>
      </c>
      <c r="B382" s="394">
        <v>751642.169400585</v>
      </c>
      <c r="C382" s="404" t="s">
        <v>585</v>
      </c>
      <c r="D382" s="404">
        <v>78.717084539904633</v>
      </c>
      <c r="E382" s="404">
        <v>4.75</v>
      </c>
      <c r="F382" s="404">
        <v>0.56999999999999995</v>
      </c>
      <c r="G382" s="394">
        <v>59167.080192463167</v>
      </c>
      <c r="H382" s="394">
        <v>3.5703003046527799</v>
      </c>
      <c r="I382" s="394">
        <v>0.42843603655833001</v>
      </c>
      <c r="J382" s="394" t="s">
        <v>527</v>
      </c>
    </row>
    <row r="383" spans="1:10" x14ac:dyDescent="0.35">
      <c r="A383" s="410" t="s">
        <v>593</v>
      </c>
      <c r="B383" s="394">
        <v>34493.418563902516</v>
      </c>
      <c r="C383" s="404" t="s">
        <v>585</v>
      </c>
      <c r="D383" s="404">
        <v>87.369782150481583</v>
      </c>
      <c r="E383" s="404">
        <v>0.95000000000008</v>
      </c>
      <c r="F383" s="404">
        <v>1.4249999999999701</v>
      </c>
      <c r="G383" s="394">
        <v>3013.6824655535402</v>
      </c>
      <c r="H383" s="394">
        <v>3.2768747635709999E-2</v>
      </c>
      <c r="I383" s="394">
        <v>4.9153121453560003E-2</v>
      </c>
      <c r="J383" s="394" t="s">
        <v>527</v>
      </c>
    </row>
    <row r="384" spans="1:10" x14ac:dyDescent="0.35">
      <c r="A384" s="410" t="s">
        <v>594</v>
      </c>
      <c r="B384" s="394">
        <v>25662.713701520213</v>
      </c>
      <c r="C384" s="404" t="s">
        <v>585</v>
      </c>
      <c r="D384" s="404">
        <v>50.248073994006532</v>
      </c>
      <c r="E384" s="404">
        <v>0.90000000000006997</v>
      </c>
      <c r="F384" s="404">
        <v>9.0000000000119998E-2</v>
      </c>
      <c r="G384" s="394">
        <v>1289.5019369609929</v>
      </c>
      <c r="H384" s="394">
        <v>2.3096442331369999E-2</v>
      </c>
      <c r="I384" s="394">
        <v>2.3096442331399999E-3</v>
      </c>
      <c r="J384" s="394" t="s">
        <v>527</v>
      </c>
    </row>
    <row r="385" spans="1:10" x14ac:dyDescent="0.35">
      <c r="A385" s="410" t="s">
        <v>595</v>
      </c>
      <c r="B385" s="394" t="s">
        <v>556</v>
      </c>
      <c r="C385" s="404" t="s">
        <v>585</v>
      </c>
      <c r="D385" s="404" t="s">
        <v>556</v>
      </c>
      <c r="E385" s="404" t="s">
        <v>556</v>
      </c>
      <c r="F385" s="404" t="s">
        <v>556</v>
      </c>
      <c r="G385" s="394" t="s">
        <v>556</v>
      </c>
      <c r="H385" s="394" t="s">
        <v>556</v>
      </c>
      <c r="I385" s="394" t="s">
        <v>556</v>
      </c>
      <c r="J385" s="394" t="s">
        <v>556</v>
      </c>
    </row>
    <row r="386" spans="1:10" x14ac:dyDescent="0.35">
      <c r="A386" s="410" t="s">
        <v>596</v>
      </c>
      <c r="B386" s="394" t="s">
        <v>556</v>
      </c>
      <c r="C386" s="404" t="s">
        <v>585</v>
      </c>
      <c r="D386" s="404" t="s">
        <v>556</v>
      </c>
      <c r="E386" s="404" t="s">
        <v>556</v>
      </c>
      <c r="F386" s="404" t="s">
        <v>556</v>
      </c>
      <c r="G386" s="394" t="s">
        <v>556</v>
      </c>
      <c r="H386" s="394" t="s">
        <v>556</v>
      </c>
      <c r="I386" s="394" t="s">
        <v>556</v>
      </c>
      <c r="J386" s="394" t="s">
        <v>556</v>
      </c>
    </row>
    <row r="387" spans="1:10" x14ac:dyDescent="0.35">
      <c r="A387" s="410" t="s">
        <v>96</v>
      </c>
      <c r="B387" s="394" t="s">
        <v>554</v>
      </c>
      <c r="C387" s="404" t="s">
        <v>585</v>
      </c>
      <c r="D387" s="404" t="s">
        <v>550</v>
      </c>
      <c r="E387" s="404" t="s">
        <v>554</v>
      </c>
      <c r="F387" s="404" t="s">
        <v>554</v>
      </c>
      <c r="G387" s="394" t="s">
        <v>554</v>
      </c>
      <c r="H387" s="394" t="s">
        <v>554</v>
      </c>
      <c r="I387" s="394" t="s">
        <v>554</v>
      </c>
      <c r="J387" s="394" t="s">
        <v>527</v>
      </c>
    </row>
    <row r="388" spans="1:10" x14ac:dyDescent="0.35">
      <c r="A388" s="409" t="s">
        <v>640</v>
      </c>
      <c r="B388" s="404">
        <v>5673349.6887680646</v>
      </c>
      <c r="C388" s="404" t="s">
        <v>585</v>
      </c>
      <c r="D388" s="399" t="s">
        <v>199</v>
      </c>
      <c r="E388" s="399" t="s">
        <v>199</v>
      </c>
      <c r="F388" s="399" t="s">
        <v>199</v>
      </c>
      <c r="G388" s="404">
        <v>121544.20729907868</v>
      </c>
      <c r="H388" s="404" t="s">
        <v>589</v>
      </c>
      <c r="I388" s="404" t="s">
        <v>589</v>
      </c>
      <c r="J388" s="404" t="s">
        <v>589</v>
      </c>
    </row>
    <row r="389" spans="1:10" x14ac:dyDescent="0.35">
      <c r="A389" s="410" t="s">
        <v>592</v>
      </c>
      <c r="B389" s="394">
        <v>5118151.8197841924</v>
      </c>
      <c r="C389" s="404" t="s">
        <v>585</v>
      </c>
      <c r="D389" s="404">
        <v>19.46057425074617</v>
      </c>
      <c r="E389" s="404" t="s">
        <v>527</v>
      </c>
      <c r="F389" s="404" t="s">
        <v>527</v>
      </c>
      <c r="G389" s="394">
        <v>99602.173515501912</v>
      </c>
      <c r="H389" s="394" t="s">
        <v>527</v>
      </c>
      <c r="I389" s="394" t="s">
        <v>527</v>
      </c>
      <c r="J389" s="394" t="s">
        <v>527</v>
      </c>
    </row>
    <row r="390" spans="1:10" x14ac:dyDescent="0.35">
      <c r="A390" s="410" t="s">
        <v>593</v>
      </c>
      <c r="B390" s="394">
        <v>208587.74337946158</v>
      </c>
      <c r="C390" s="404" t="s">
        <v>585</v>
      </c>
      <c r="D390" s="404">
        <v>70.948187124442754</v>
      </c>
      <c r="E390" s="404" t="s">
        <v>527</v>
      </c>
      <c r="F390" s="404" t="s">
        <v>527</v>
      </c>
      <c r="G390" s="394">
        <v>14798.922249151285</v>
      </c>
      <c r="H390" s="394" t="s">
        <v>527</v>
      </c>
      <c r="I390" s="394" t="s">
        <v>527</v>
      </c>
      <c r="J390" s="394" t="s">
        <v>527</v>
      </c>
    </row>
    <row r="391" spans="1:10" x14ac:dyDescent="0.35">
      <c r="A391" s="410" t="s">
        <v>594</v>
      </c>
      <c r="B391" s="394">
        <v>346610.12560441019</v>
      </c>
      <c r="C391" s="404" t="s">
        <v>585</v>
      </c>
      <c r="D391" s="404">
        <v>20.608490654938318</v>
      </c>
      <c r="E391" s="404" t="s">
        <v>527</v>
      </c>
      <c r="F391" s="404" t="s">
        <v>527</v>
      </c>
      <c r="G391" s="394">
        <v>7143.1115344254831</v>
      </c>
      <c r="H391" s="394" t="s">
        <v>527</v>
      </c>
      <c r="I391" s="394" t="s">
        <v>527</v>
      </c>
      <c r="J391" s="394" t="s">
        <v>527</v>
      </c>
    </row>
    <row r="392" spans="1:10" x14ac:dyDescent="0.35">
      <c r="A392" s="410" t="s">
        <v>595</v>
      </c>
      <c r="B392" s="394" t="s">
        <v>556</v>
      </c>
      <c r="C392" s="404" t="s">
        <v>585</v>
      </c>
      <c r="D392" s="404" t="s">
        <v>556</v>
      </c>
      <c r="E392" s="404" t="s">
        <v>556</v>
      </c>
      <c r="F392" s="404" t="s">
        <v>556</v>
      </c>
      <c r="G392" s="394" t="s">
        <v>556</v>
      </c>
      <c r="H392" s="394" t="s">
        <v>556</v>
      </c>
      <c r="I392" s="394" t="s">
        <v>556</v>
      </c>
      <c r="J392" s="394" t="s">
        <v>556</v>
      </c>
    </row>
    <row r="393" spans="1:10" x14ac:dyDescent="0.35">
      <c r="A393" s="410" t="s">
        <v>596</v>
      </c>
      <c r="B393" s="394" t="s">
        <v>556</v>
      </c>
      <c r="C393" s="404" t="s">
        <v>585</v>
      </c>
      <c r="D393" s="404" t="s">
        <v>556</v>
      </c>
      <c r="E393" s="404" t="s">
        <v>556</v>
      </c>
      <c r="F393" s="404" t="s">
        <v>556</v>
      </c>
      <c r="G393" s="394" t="s">
        <v>556</v>
      </c>
      <c r="H393" s="394" t="s">
        <v>556</v>
      </c>
      <c r="I393" s="394" t="s">
        <v>556</v>
      </c>
      <c r="J393" s="394" t="s">
        <v>556</v>
      </c>
    </row>
    <row r="394" spans="1:10" x14ac:dyDescent="0.35">
      <c r="A394" s="410" t="s">
        <v>96</v>
      </c>
      <c r="B394" s="394" t="s">
        <v>527</v>
      </c>
      <c r="C394" s="404" t="s">
        <v>585</v>
      </c>
      <c r="D394" s="404" t="s">
        <v>527</v>
      </c>
      <c r="E394" s="404" t="s">
        <v>527</v>
      </c>
      <c r="F394" s="404" t="s">
        <v>527</v>
      </c>
      <c r="G394" s="394" t="s">
        <v>527</v>
      </c>
      <c r="H394" s="394" t="s">
        <v>527</v>
      </c>
      <c r="I394" s="394" t="s">
        <v>527</v>
      </c>
      <c r="J394" s="394" t="s">
        <v>527</v>
      </c>
    </row>
    <row r="395" spans="1:10" x14ac:dyDescent="0.35">
      <c r="A395" s="81" t="s">
        <v>641</v>
      </c>
      <c r="B395" s="404">
        <v>382730.93585058965</v>
      </c>
      <c r="C395" s="404" t="s">
        <v>585</v>
      </c>
      <c r="D395" s="399" t="s">
        <v>199</v>
      </c>
      <c r="E395" s="399" t="s">
        <v>199</v>
      </c>
      <c r="F395" s="399" t="s">
        <v>199</v>
      </c>
      <c r="G395" s="404">
        <v>27632.752332089869</v>
      </c>
      <c r="H395" s="404">
        <v>0.48826677857</v>
      </c>
      <c r="I395" s="404">
        <v>0.78160963399831995</v>
      </c>
      <c r="J395" s="399" t="s">
        <v>199</v>
      </c>
    </row>
    <row r="396" spans="1:10" x14ac:dyDescent="0.35">
      <c r="A396" s="409" t="s">
        <v>642</v>
      </c>
      <c r="B396" s="404">
        <v>382730.93585058965</v>
      </c>
      <c r="C396" s="404" t="s">
        <v>585</v>
      </c>
      <c r="D396" s="399" t="s">
        <v>199</v>
      </c>
      <c r="E396" s="399" t="s">
        <v>199</v>
      </c>
      <c r="F396" s="399" t="s">
        <v>199</v>
      </c>
      <c r="G396" s="404">
        <v>27632.752332089869</v>
      </c>
      <c r="H396" s="404">
        <v>0.48826677857</v>
      </c>
      <c r="I396" s="404">
        <v>0.78160963399831995</v>
      </c>
      <c r="J396" s="399" t="s">
        <v>199</v>
      </c>
    </row>
    <row r="397" spans="1:10" x14ac:dyDescent="0.35">
      <c r="A397" s="410" t="s">
        <v>592</v>
      </c>
      <c r="B397" s="394">
        <v>382730.93585058965</v>
      </c>
      <c r="C397" s="404" t="s">
        <v>585</v>
      </c>
      <c r="D397" s="404">
        <v>72.198899393063783</v>
      </c>
      <c r="E397" s="404">
        <v>1.27574421828449</v>
      </c>
      <c r="F397" s="404">
        <v>2.0421908991005702</v>
      </c>
      <c r="G397" s="394">
        <v>27632.752332089869</v>
      </c>
      <c r="H397" s="394">
        <v>0.48826677857</v>
      </c>
      <c r="I397" s="394">
        <v>0.78160963399831995</v>
      </c>
      <c r="J397" s="399" t="s">
        <v>199</v>
      </c>
    </row>
    <row r="398" spans="1:10" x14ac:dyDescent="0.35">
      <c r="A398" s="410" t="s">
        <v>593</v>
      </c>
      <c r="B398" s="394" t="s">
        <v>527</v>
      </c>
      <c r="C398" s="404" t="s">
        <v>585</v>
      </c>
      <c r="D398" s="404" t="s">
        <v>527</v>
      </c>
      <c r="E398" s="404" t="s">
        <v>527</v>
      </c>
      <c r="F398" s="404" t="s">
        <v>527</v>
      </c>
      <c r="G398" s="394" t="s">
        <v>527</v>
      </c>
      <c r="H398" s="394" t="s">
        <v>527</v>
      </c>
      <c r="I398" s="394" t="s">
        <v>527</v>
      </c>
      <c r="J398" s="399" t="s">
        <v>199</v>
      </c>
    </row>
    <row r="399" spans="1:10" x14ac:dyDescent="0.35">
      <c r="A399" s="410" t="s">
        <v>594</v>
      </c>
      <c r="B399" s="394" t="s">
        <v>527</v>
      </c>
      <c r="C399" s="404" t="s">
        <v>585</v>
      </c>
      <c r="D399" s="404" t="s">
        <v>527</v>
      </c>
      <c r="E399" s="404" t="s">
        <v>527</v>
      </c>
      <c r="F399" s="404" t="s">
        <v>527</v>
      </c>
      <c r="G399" s="394" t="s">
        <v>527</v>
      </c>
      <c r="H399" s="394" t="s">
        <v>527</v>
      </c>
      <c r="I399" s="394" t="s">
        <v>527</v>
      </c>
      <c r="J399" s="399" t="s">
        <v>199</v>
      </c>
    </row>
    <row r="400" spans="1:10" x14ac:dyDescent="0.35">
      <c r="A400" s="410" t="s">
        <v>595</v>
      </c>
      <c r="B400" s="394" t="s">
        <v>527</v>
      </c>
      <c r="C400" s="404" t="s">
        <v>585</v>
      </c>
      <c r="D400" s="404" t="s">
        <v>527</v>
      </c>
      <c r="E400" s="404" t="s">
        <v>527</v>
      </c>
      <c r="F400" s="404" t="s">
        <v>527</v>
      </c>
      <c r="G400" s="394" t="s">
        <v>527</v>
      </c>
      <c r="H400" s="394" t="s">
        <v>527</v>
      </c>
      <c r="I400" s="394" t="s">
        <v>527</v>
      </c>
      <c r="J400" s="399" t="s">
        <v>199</v>
      </c>
    </row>
    <row r="401" spans="1:13" x14ac:dyDescent="0.35">
      <c r="A401" s="410" t="s">
        <v>96</v>
      </c>
      <c r="B401" s="394" t="s">
        <v>527</v>
      </c>
      <c r="C401" s="404" t="s">
        <v>585</v>
      </c>
      <c r="D401" s="404" t="s">
        <v>527</v>
      </c>
      <c r="E401" s="404" t="s">
        <v>527</v>
      </c>
      <c r="F401" s="404" t="s">
        <v>527</v>
      </c>
      <c r="G401" s="394" t="s">
        <v>527</v>
      </c>
      <c r="H401" s="394" t="s">
        <v>527</v>
      </c>
      <c r="I401" s="394" t="s">
        <v>527</v>
      </c>
      <c r="J401" s="399" t="s">
        <v>199</v>
      </c>
    </row>
    <row r="402" spans="1:13" x14ac:dyDescent="0.35">
      <c r="A402" s="82" t="s">
        <v>643</v>
      </c>
      <c r="B402" s="421"/>
      <c r="C402" s="421"/>
      <c r="D402" s="421"/>
      <c r="E402" s="421"/>
      <c r="F402" s="421"/>
      <c r="G402" s="421"/>
      <c r="H402" s="421"/>
      <c r="I402" s="421"/>
      <c r="J402" s="421"/>
    </row>
    <row r="403" spans="1:13" x14ac:dyDescent="0.35">
      <c r="A403" s="83" t="s">
        <v>644</v>
      </c>
      <c r="B403" s="399" t="s">
        <v>199</v>
      </c>
      <c r="C403" s="399" t="s">
        <v>199</v>
      </c>
      <c r="D403" s="399" t="s">
        <v>199</v>
      </c>
      <c r="E403" s="399" t="s">
        <v>199</v>
      </c>
      <c r="F403" s="399" t="s">
        <v>199</v>
      </c>
      <c r="G403" s="399" t="s">
        <v>199</v>
      </c>
      <c r="H403" s="399" t="s">
        <v>199</v>
      </c>
      <c r="I403" s="399" t="s">
        <v>199</v>
      </c>
      <c r="J403" s="399" t="s">
        <v>199</v>
      </c>
    </row>
    <row r="404" spans="1:13" x14ac:dyDescent="0.35">
      <c r="A404" s="412" t="s">
        <v>3435</v>
      </c>
      <c r="B404" s="394" t="s">
        <v>527</v>
      </c>
      <c r="C404" s="404" t="s">
        <v>585</v>
      </c>
      <c r="D404" s="404" t="s">
        <v>527</v>
      </c>
      <c r="E404" s="404" t="s">
        <v>527</v>
      </c>
      <c r="F404" s="404" t="s">
        <v>527</v>
      </c>
      <c r="G404" s="394" t="s">
        <v>527</v>
      </c>
      <c r="H404" s="394" t="s">
        <v>527</v>
      </c>
      <c r="I404" s="394" t="s">
        <v>527</v>
      </c>
      <c r="J404" s="394" t="s">
        <v>527</v>
      </c>
    </row>
    <row r="405" spans="1:13" x14ac:dyDescent="0.35">
      <c r="A405" s="412" t="s">
        <v>3455</v>
      </c>
      <c r="B405" s="394" t="s">
        <v>527</v>
      </c>
      <c r="C405" s="404" t="s">
        <v>585</v>
      </c>
      <c r="D405" s="404" t="s">
        <v>527</v>
      </c>
      <c r="E405" s="404" t="s">
        <v>527</v>
      </c>
      <c r="F405" s="404" t="s">
        <v>527</v>
      </c>
      <c r="G405" s="394" t="s">
        <v>527</v>
      </c>
      <c r="H405" s="394" t="s">
        <v>527</v>
      </c>
      <c r="I405" s="394" t="s">
        <v>527</v>
      </c>
      <c r="J405" s="394" t="s">
        <v>527</v>
      </c>
    </row>
    <row r="407" spans="1:13" x14ac:dyDescent="0.35">
      <c r="A407" s="72" t="s">
        <v>645</v>
      </c>
      <c r="B407" s="84">
        <f>SUM(B215,B401)</f>
        <v>345378.91694677953</v>
      </c>
      <c r="C407" s="84">
        <f t="shared" ref="C407:J407" si="7">SUM(C215,C401)</f>
        <v>0</v>
      </c>
      <c r="D407" s="84">
        <f t="shared" si="7"/>
        <v>65.065035461653977</v>
      </c>
      <c r="E407" s="84">
        <f t="shared" si="7"/>
        <v>1.39203745442E-2</v>
      </c>
      <c r="F407" s="84">
        <f t="shared" si="7"/>
        <v>1.46212586472E-2</v>
      </c>
      <c r="G407" s="84">
        <f t="shared" si="7"/>
        <v>22472.091478849856</v>
      </c>
      <c r="H407" s="84">
        <f t="shared" si="7"/>
        <v>4.8078038835700004E-3</v>
      </c>
      <c r="I407" s="84">
        <f t="shared" si="7"/>
        <v>5.0498744759699997E-3</v>
      </c>
      <c r="J407" s="84">
        <f t="shared" si="7"/>
        <v>0</v>
      </c>
    </row>
    <row r="409" spans="1:13" ht="15.5" x14ac:dyDescent="0.35">
      <c r="A409" s="490" t="s">
        <v>646</v>
      </c>
      <c r="B409" s="490"/>
      <c r="C409" s="490"/>
      <c r="D409" s="490"/>
      <c r="E409" s="490"/>
      <c r="F409" s="490"/>
      <c r="G409" s="490"/>
      <c r="H409" s="312"/>
      <c r="I409" s="312"/>
      <c r="J409" s="312"/>
      <c r="K409" s="312"/>
      <c r="L409" s="312"/>
      <c r="M409" s="451" t="s">
        <v>511</v>
      </c>
    </row>
    <row r="410" spans="1:13" ht="15.5" x14ac:dyDescent="0.35">
      <c r="A410" s="303" t="s">
        <v>756</v>
      </c>
      <c r="B410" s="309"/>
      <c r="C410" s="309"/>
      <c r="D410" s="309"/>
      <c r="E410" s="309"/>
      <c r="F410" s="309"/>
      <c r="G410" s="309"/>
      <c r="H410" s="312"/>
      <c r="I410" s="312"/>
      <c r="J410" s="312"/>
      <c r="K410" s="312"/>
      <c r="L410" s="312"/>
      <c r="M410" s="451" t="s">
        <v>3470</v>
      </c>
    </row>
    <row r="411" spans="1:13" x14ac:dyDescent="0.35">
      <c r="A411" s="314"/>
      <c r="B411" s="312"/>
      <c r="C411" s="312"/>
      <c r="D411" s="312"/>
      <c r="E411" s="312"/>
      <c r="F411" s="312"/>
      <c r="G411" s="312"/>
      <c r="H411" s="312"/>
      <c r="I411" s="312"/>
      <c r="J411" s="312"/>
      <c r="K411" s="312"/>
      <c r="L411" s="313"/>
      <c r="M411" s="451" t="s">
        <v>512</v>
      </c>
    </row>
    <row r="412" spans="1:13" x14ac:dyDescent="0.35">
      <c r="A412" s="312"/>
      <c r="B412" s="312"/>
      <c r="C412" s="312"/>
      <c r="D412" s="312"/>
      <c r="E412" s="312"/>
      <c r="F412" s="312"/>
      <c r="G412" s="312"/>
      <c r="H412" s="312"/>
      <c r="I412" s="312"/>
      <c r="J412" s="312"/>
      <c r="K412" s="312"/>
      <c r="L412" s="312"/>
      <c r="M412" s="315"/>
    </row>
    <row r="413" spans="1:13" ht="37" x14ac:dyDescent="0.35">
      <c r="A413" s="316" t="s">
        <v>513</v>
      </c>
      <c r="B413" s="317" t="s">
        <v>514</v>
      </c>
      <c r="C413" s="318" t="s">
        <v>515</v>
      </c>
      <c r="D413" s="318" t="s">
        <v>516</v>
      </c>
      <c r="E413" s="319" t="s">
        <v>647</v>
      </c>
      <c r="F413" s="319" t="s">
        <v>648</v>
      </c>
      <c r="G413" s="320" t="s">
        <v>649</v>
      </c>
      <c r="H413" s="318" t="s">
        <v>650</v>
      </c>
      <c r="I413" s="85" t="s">
        <v>651</v>
      </c>
      <c r="J413" s="318" t="s">
        <v>652</v>
      </c>
      <c r="K413" s="319" t="s">
        <v>518</v>
      </c>
      <c r="L413" s="319" t="s">
        <v>519</v>
      </c>
      <c r="M413" s="321" t="s">
        <v>653</v>
      </c>
    </row>
    <row r="414" spans="1:13" ht="15" thickBot="1" x14ac:dyDescent="0.4">
      <c r="A414" s="322"/>
      <c r="B414" s="484" t="s">
        <v>521</v>
      </c>
      <c r="C414" s="484"/>
      <c r="D414" s="485"/>
      <c r="E414" s="483" t="s">
        <v>654</v>
      </c>
      <c r="F414" s="484"/>
      <c r="G414" s="485"/>
      <c r="H414" s="483" t="s">
        <v>521</v>
      </c>
      <c r="I414" s="491"/>
      <c r="J414" s="491"/>
      <c r="K414" s="491"/>
      <c r="L414" s="491"/>
      <c r="M414" s="492"/>
    </row>
    <row r="415" spans="1:13" ht="15" thickTop="1" x14ac:dyDescent="0.35">
      <c r="A415" s="323" t="s">
        <v>655</v>
      </c>
      <c r="B415" s="390">
        <v>194068.13526147662</v>
      </c>
      <c r="C415" s="390">
        <v>4.4228396639999996</v>
      </c>
      <c r="D415" s="390">
        <v>83.654409240516344</v>
      </c>
      <c r="E415" s="390">
        <v>120223.32005567812</v>
      </c>
      <c r="F415" s="390">
        <v>6707.3619791853198</v>
      </c>
      <c r="G415" s="390">
        <v>7332.5098355411983</v>
      </c>
      <c r="H415" s="390">
        <v>0.51767788417194005</v>
      </c>
      <c r="I415" s="390">
        <v>2.8530150025699998E-2</v>
      </c>
      <c r="J415" s="390">
        <v>572.16514495327442</v>
      </c>
      <c r="K415" s="390">
        <v>1557.1939910195872</v>
      </c>
      <c r="L415" s="390">
        <v>5849.2197121443369</v>
      </c>
      <c r="M415" s="390">
        <v>830.75987228203655</v>
      </c>
    </row>
    <row r="416" spans="1:13" x14ac:dyDescent="0.35">
      <c r="A416" s="324" t="s">
        <v>656</v>
      </c>
      <c r="B416" s="390">
        <v>70318.070227320059</v>
      </c>
      <c r="C416" s="399" t="s">
        <v>199</v>
      </c>
      <c r="D416" s="399" t="s">
        <v>199</v>
      </c>
      <c r="E416" s="399" t="s">
        <v>199</v>
      </c>
      <c r="F416" s="399" t="s">
        <v>199</v>
      </c>
      <c r="G416" s="399" t="s">
        <v>199</v>
      </c>
      <c r="H416" s="399" t="s">
        <v>199</v>
      </c>
      <c r="I416" s="399" t="s">
        <v>199</v>
      </c>
      <c r="J416" s="390" t="s">
        <v>527</v>
      </c>
      <c r="K416" s="390" t="s">
        <v>527</v>
      </c>
      <c r="L416" s="390" t="s">
        <v>527</v>
      </c>
      <c r="M416" s="390">
        <v>134.03649648504052</v>
      </c>
    </row>
    <row r="417" spans="1:13" x14ac:dyDescent="0.35">
      <c r="A417" s="422" t="s">
        <v>657</v>
      </c>
      <c r="B417" s="390">
        <v>46194.121028708993</v>
      </c>
      <c r="C417" s="399" t="s">
        <v>199</v>
      </c>
      <c r="D417" s="399" t="s">
        <v>199</v>
      </c>
      <c r="E417" s="399" t="s">
        <v>199</v>
      </c>
      <c r="F417" s="399" t="s">
        <v>199</v>
      </c>
      <c r="G417" s="399" t="s">
        <v>199</v>
      </c>
      <c r="H417" s="399" t="s">
        <v>199</v>
      </c>
      <c r="I417" s="399" t="s">
        <v>199</v>
      </c>
      <c r="J417" s="399" t="s">
        <v>199</v>
      </c>
      <c r="K417" s="399" t="s">
        <v>199</v>
      </c>
      <c r="L417" s="399" t="s">
        <v>199</v>
      </c>
      <c r="M417" s="394">
        <v>134.03649648504052</v>
      </c>
    </row>
    <row r="418" spans="1:13" x14ac:dyDescent="0.35">
      <c r="A418" s="422" t="s">
        <v>658</v>
      </c>
      <c r="B418" s="390">
        <v>14551.955897401811</v>
      </c>
      <c r="C418" s="399" t="s">
        <v>199</v>
      </c>
      <c r="D418" s="399" t="s">
        <v>199</v>
      </c>
      <c r="E418" s="399" t="s">
        <v>199</v>
      </c>
      <c r="F418" s="399" t="s">
        <v>199</v>
      </c>
      <c r="G418" s="399" t="s">
        <v>199</v>
      </c>
      <c r="H418" s="399" t="s">
        <v>199</v>
      </c>
      <c r="I418" s="399" t="s">
        <v>199</v>
      </c>
      <c r="J418" s="399" t="s">
        <v>199</v>
      </c>
      <c r="K418" s="399" t="s">
        <v>199</v>
      </c>
      <c r="L418" s="399" t="s">
        <v>199</v>
      </c>
      <c r="M418" s="399" t="s">
        <v>199</v>
      </c>
    </row>
    <row r="419" spans="1:13" x14ac:dyDescent="0.35">
      <c r="A419" s="422" t="s">
        <v>659</v>
      </c>
      <c r="B419" s="390">
        <v>1928.2873679484251</v>
      </c>
      <c r="C419" s="399" t="s">
        <v>199</v>
      </c>
      <c r="D419" s="399" t="s">
        <v>199</v>
      </c>
      <c r="E419" s="399" t="s">
        <v>199</v>
      </c>
      <c r="F419" s="399" t="s">
        <v>199</v>
      </c>
      <c r="G419" s="399" t="s">
        <v>199</v>
      </c>
      <c r="H419" s="399" t="s">
        <v>199</v>
      </c>
      <c r="I419" s="399" t="s">
        <v>199</v>
      </c>
      <c r="J419" s="399" t="s">
        <v>199</v>
      </c>
      <c r="K419" s="399" t="s">
        <v>199</v>
      </c>
      <c r="L419" s="399" t="s">
        <v>199</v>
      </c>
      <c r="M419" s="399" t="s">
        <v>199</v>
      </c>
    </row>
    <row r="420" spans="1:13" x14ac:dyDescent="0.35">
      <c r="A420" s="422" t="s">
        <v>660</v>
      </c>
      <c r="B420" s="390">
        <v>7643.7059332608314</v>
      </c>
      <c r="C420" s="399" t="s">
        <v>199</v>
      </c>
      <c r="D420" s="399" t="s">
        <v>199</v>
      </c>
      <c r="E420" s="399" t="s">
        <v>199</v>
      </c>
      <c r="F420" s="399" t="s">
        <v>199</v>
      </c>
      <c r="G420" s="399" t="s">
        <v>199</v>
      </c>
      <c r="H420" s="399" t="s">
        <v>199</v>
      </c>
      <c r="I420" s="399" t="s">
        <v>199</v>
      </c>
      <c r="J420" s="390" t="s">
        <v>527</v>
      </c>
      <c r="K420" s="390" t="s">
        <v>527</v>
      </c>
      <c r="L420" s="390" t="s">
        <v>527</v>
      </c>
      <c r="M420" s="390" t="s">
        <v>527</v>
      </c>
    </row>
    <row r="421" spans="1:13" x14ac:dyDescent="0.35">
      <c r="A421" s="325" t="s">
        <v>661</v>
      </c>
      <c r="B421" s="390">
        <v>46553.765996456706</v>
      </c>
      <c r="C421" s="390">
        <v>3.4620000000000002</v>
      </c>
      <c r="D421" s="390">
        <v>69.090317678675007</v>
      </c>
      <c r="E421" s="390">
        <v>20040.325102040817</v>
      </c>
      <c r="F421" s="390" t="s">
        <v>527</v>
      </c>
      <c r="G421" s="390" t="s">
        <v>527</v>
      </c>
      <c r="H421" s="390" t="s">
        <v>527</v>
      </c>
      <c r="I421" s="390" t="s">
        <v>527</v>
      </c>
      <c r="J421" s="390">
        <v>55.249069497127223</v>
      </c>
      <c r="K421" s="390">
        <v>188.72091220254887</v>
      </c>
      <c r="L421" s="390">
        <v>213.37603828081271</v>
      </c>
      <c r="M421" s="390">
        <v>228.15769905799976</v>
      </c>
    </row>
    <row r="422" spans="1:13" x14ac:dyDescent="0.35">
      <c r="A422" s="423" t="s">
        <v>662</v>
      </c>
      <c r="B422" s="390">
        <v>9177.0984327999995</v>
      </c>
      <c r="C422" s="390" t="s">
        <v>527</v>
      </c>
      <c r="D422" s="390" t="s">
        <v>527</v>
      </c>
      <c r="E422" s="399" t="s">
        <v>199</v>
      </c>
      <c r="F422" s="399" t="s">
        <v>199</v>
      </c>
      <c r="G422" s="399" t="s">
        <v>199</v>
      </c>
      <c r="H422" s="399" t="s">
        <v>199</v>
      </c>
      <c r="I422" s="399" t="s">
        <v>199</v>
      </c>
      <c r="J422" s="394" t="s">
        <v>529</v>
      </c>
      <c r="K422" s="394" t="s">
        <v>529</v>
      </c>
      <c r="L422" s="394" t="s">
        <v>529</v>
      </c>
      <c r="M422" s="394" t="s">
        <v>529</v>
      </c>
    </row>
    <row r="423" spans="1:13" x14ac:dyDescent="0.35">
      <c r="A423" s="422" t="s">
        <v>663</v>
      </c>
      <c r="B423" s="399" t="s">
        <v>199</v>
      </c>
      <c r="C423" s="399" t="s">
        <v>199</v>
      </c>
      <c r="D423" s="390">
        <v>37.974850892036372</v>
      </c>
      <c r="E423" s="399" t="s">
        <v>199</v>
      </c>
      <c r="F423" s="399" t="s">
        <v>199</v>
      </c>
      <c r="G423" s="399" t="s">
        <v>199</v>
      </c>
      <c r="H423" s="399" t="s">
        <v>199</v>
      </c>
      <c r="I423" s="399" t="s">
        <v>199</v>
      </c>
      <c r="J423" s="394" t="s">
        <v>529</v>
      </c>
      <c r="K423" s="399" t="s">
        <v>199</v>
      </c>
      <c r="L423" s="399" t="s">
        <v>199</v>
      </c>
      <c r="M423" s="399" t="s">
        <v>199</v>
      </c>
    </row>
    <row r="424" spans="1:13" x14ac:dyDescent="0.35">
      <c r="A424" s="422" t="s">
        <v>664</v>
      </c>
      <c r="B424" s="390" t="s">
        <v>527</v>
      </c>
      <c r="C424" s="399" t="s">
        <v>199</v>
      </c>
      <c r="D424" s="390">
        <v>23.960466786638641</v>
      </c>
      <c r="E424" s="399" t="s">
        <v>199</v>
      </c>
      <c r="F424" s="399" t="s">
        <v>199</v>
      </c>
      <c r="G424" s="399" t="s">
        <v>199</v>
      </c>
      <c r="H424" s="399" t="s">
        <v>199</v>
      </c>
      <c r="I424" s="399" t="s">
        <v>199</v>
      </c>
      <c r="J424" s="394" t="s">
        <v>529</v>
      </c>
      <c r="K424" s="394" t="s">
        <v>529</v>
      </c>
      <c r="L424" s="394" t="s">
        <v>529</v>
      </c>
      <c r="M424" s="399" t="s">
        <v>199</v>
      </c>
    </row>
    <row r="425" spans="1:13" x14ac:dyDescent="0.35">
      <c r="A425" s="422" t="s">
        <v>665</v>
      </c>
      <c r="B425" s="390" t="s">
        <v>550</v>
      </c>
      <c r="C425" s="399" t="s">
        <v>199</v>
      </c>
      <c r="D425" s="390">
        <v>7.1550000000000002</v>
      </c>
      <c r="E425" s="399" t="s">
        <v>199</v>
      </c>
      <c r="F425" s="399" t="s">
        <v>199</v>
      </c>
      <c r="G425" s="399" t="s">
        <v>199</v>
      </c>
      <c r="H425" s="399" t="s">
        <v>199</v>
      </c>
      <c r="I425" s="399" t="s">
        <v>199</v>
      </c>
      <c r="J425" s="399" t="s">
        <v>199</v>
      </c>
      <c r="K425" s="399" t="s">
        <v>199</v>
      </c>
      <c r="L425" s="394" t="s">
        <v>529</v>
      </c>
      <c r="M425" s="394" t="s">
        <v>529</v>
      </c>
    </row>
    <row r="426" spans="1:13" x14ac:dyDescent="0.35">
      <c r="A426" s="422" t="s">
        <v>666</v>
      </c>
      <c r="B426" s="390">
        <v>91.7</v>
      </c>
      <c r="C426" s="390">
        <v>0.40600000000000003</v>
      </c>
      <c r="D426" s="399" t="s">
        <v>199</v>
      </c>
      <c r="E426" s="399" t="s">
        <v>199</v>
      </c>
      <c r="F426" s="399" t="s">
        <v>199</v>
      </c>
      <c r="G426" s="399" t="s">
        <v>199</v>
      </c>
      <c r="H426" s="399" t="s">
        <v>199</v>
      </c>
      <c r="I426" s="399" t="s">
        <v>199</v>
      </c>
      <c r="J426" s="394" t="s">
        <v>529</v>
      </c>
      <c r="K426" s="394" t="s">
        <v>529</v>
      </c>
      <c r="L426" s="394" t="s">
        <v>529</v>
      </c>
      <c r="M426" s="394" t="s">
        <v>529</v>
      </c>
    </row>
    <row r="427" spans="1:13" x14ac:dyDescent="0.35">
      <c r="A427" s="422" t="s">
        <v>667</v>
      </c>
      <c r="B427" s="390">
        <v>1755.3999999999999</v>
      </c>
      <c r="C427" s="399" t="s">
        <v>199</v>
      </c>
      <c r="D427" s="399" t="s">
        <v>199</v>
      </c>
      <c r="E427" s="399" t="s">
        <v>199</v>
      </c>
      <c r="F427" s="399" t="s">
        <v>199</v>
      </c>
      <c r="G427" s="399" t="s">
        <v>199</v>
      </c>
      <c r="H427" s="399" t="s">
        <v>199</v>
      </c>
      <c r="I427" s="399" t="s">
        <v>199</v>
      </c>
      <c r="J427" s="399" t="s">
        <v>199</v>
      </c>
      <c r="K427" s="399" t="s">
        <v>199</v>
      </c>
      <c r="L427" s="399" t="s">
        <v>199</v>
      </c>
      <c r="M427" s="399" t="s">
        <v>199</v>
      </c>
    </row>
    <row r="428" spans="1:13" x14ac:dyDescent="0.35">
      <c r="A428" s="422" t="s">
        <v>668</v>
      </c>
      <c r="B428" s="390">
        <v>1655.306718597858</v>
      </c>
      <c r="C428" s="399" t="s">
        <v>199</v>
      </c>
      <c r="D428" s="399" t="s">
        <v>199</v>
      </c>
      <c r="E428" s="399" t="s">
        <v>199</v>
      </c>
      <c r="F428" s="399" t="s">
        <v>199</v>
      </c>
      <c r="G428" s="399" t="s">
        <v>199</v>
      </c>
      <c r="H428" s="399" t="s">
        <v>199</v>
      </c>
      <c r="I428" s="399" t="s">
        <v>199</v>
      </c>
      <c r="J428" s="399" t="s">
        <v>199</v>
      </c>
      <c r="K428" s="399" t="s">
        <v>199</v>
      </c>
      <c r="L428" s="399" t="s">
        <v>199</v>
      </c>
      <c r="M428" s="399" t="s">
        <v>199</v>
      </c>
    </row>
    <row r="429" spans="1:13" x14ac:dyDescent="0.35">
      <c r="A429" s="422" t="s">
        <v>669</v>
      </c>
      <c r="B429" s="390">
        <v>27383.218865213978</v>
      </c>
      <c r="C429" s="390">
        <v>3.056</v>
      </c>
      <c r="D429" s="399" t="s">
        <v>199</v>
      </c>
      <c r="E429" s="399" t="s">
        <v>199</v>
      </c>
      <c r="F429" s="399" t="s">
        <v>199</v>
      </c>
      <c r="G429" s="399" t="s">
        <v>199</v>
      </c>
      <c r="H429" s="399" t="s">
        <v>199</v>
      </c>
      <c r="I429" s="399" t="s">
        <v>199</v>
      </c>
      <c r="J429" s="394" t="s">
        <v>529</v>
      </c>
      <c r="K429" s="394" t="s">
        <v>529</v>
      </c>
      <c r="L429" s="394" t="s">
        <v>529</v>
      </c>
      <c r="M429" s="394" t="s">
        <v>529</v>
      </c>
    </row>
    <row r="430" spans="1:13" x14ac:dyDescent="0.35">
      <c r="A430" s="422" t="s">
        <v>670</v>
      </c>
      <c r="B430" s="399" t="s">
        <v>199</v>
      </c>
      <c r="C430" s="399" t="s">
        <v>199</v>
      </c>
      <c r="D430" s="399" t="s">
        <v>199</v>
      </c>
      <c r="E430" s="390">
        <v>20040.325102040817</v>
      </c>
      <c r="F430" s="390" t="s">
        <v>527</v>
      </c>
      <c r="G430" s="390" t="s">
        <v>527</v>
      </c>
      <c r="H430" s="390" t="s">
        <v>527</v>
      </c>
      <c r="I430" s="390" t="s">
        <v>527</v>
      </c>
      <c r="J430" s="399" t="s">
        <v>199</v>
      </c>
      <c r="K430" s="399" t="s">
        <v>199</v>
      </c>
      <c r="L430" s="399" t="s">
        <v>199</v>
      </c>
      <c r="M430" s="399" t="s">
        <v>199</v>
      </c>
    </row>
    <row r="431" spans="1:13" x14ac:dyDescent="0.35">
      <c r="A431" s="424" t="s">
        <v>3456</v>
      </c>
      <c r="B431" s="390">
        <v>6491.041979844872</v>
      </c>
      <c r="C431" s="390" t="s">
        <v>589</v>
      </c>
      <c r="D431" s="390" t="s">
        <v>527</v>
      </c>
      <c r="E431" s="390" t="s">
        <v>527</v>
      </c>
      <c r="F431" s="390" t="s">
        <v>527</v>
      </c>
      <c r="G431" s="390" t="s">
        <v>527</v>
      </c>
      <c r="H431" s="390" t="s">
        <v>527</v>
      </c>
      <c r="I431" s="390" t="s">
        <v>527</v>
      </c>
      <c r="J431" s="390">
        <v>55.249069497127223</v>
      </c>
      <c r="K431" s="390">
        <v>188.72091220254887</v>
      </c>
      <c r="L431" s="390">
        <v>213.37603828081271</v>
      </c>
      <c r="M431" s="390">
        <v>228.15769905799976</v>
      </c>
    </row>
    <row r="432" spans="1:13" x14ac:dyDescent="0.35">
      <c r="A432" s="324" t="s">
        <v>671</v>
      </c>
      <c r="B432" s="390">
        <v>77196.299037699835</v>
      </c>
      <c r="C432" s="390">
        <v>0.96083966399999998</v>
      </c>
      <c r="D432" s="390" t="s">
        <v>527</v>
      </c>
      <c r="E432" s="390" t="s">
        <v>589</v>
      </c>
      <c r="F432" s="390">
        <v>3439.7541856200496</v>
      </c>
      <c r="G432" s="390" t="s">
        <v>527</v>
      </c>
      <c r="H432" s="390">
        <v>0.12041830440901</v>
      </c>
      <c r="I432" s="390" t="s">
        <v>527</v>
      </c>
      <c r="J432" s="390">
        <v>60.032090854165958</v>
      </c>
      <c r="K432" s="390">
        <v>752.39490757758881</v>
      </c>
      <c r="L432" s="390">
        <v>44.874287061635293</v>
      </c>
      <c r="M432" s="390">
        <v>158.39225986800554</v>
      </c>
    </row>
    <row r="433" spans="1:13" x14ac:dyDescent="0.35">
      <c r="A433" s="422" t="s">
        <v>672</v>
      </c>
      <c r="B433" s="390">
        <v>70075.972196806615</v>
      </c>
      <c r="C433" s="390">
        <v>0.57413966400000005</v>
      </c>
      <c r="D433" s="399" t="s">
        <v>199</v>
      </c>
      <c r="E433" s="399" t="s">
        <v>199</v>
      </c>
      <c r="F433" s="399" t="s">
        <v>199</v>
      </c>
      <c r="G433" s="399" t="s">
        <v>199</v>
      </c>
      <c r="H433" s="399" t="s">
        <v>199</v>
      </c>
      <c r="I433" s="399" t="s">
        <v>199</v>
      </c>
      <c r="J433" s="394" t="s">
        <v>529</v>
      </c>
      <c r="K433" s="394" t="s">
        <v>529</v>
      </c>
      <c r="L433" s="394" t="s">
        <v>529</v>
      </c>
      <c r="M433" s="394" t="s">
        <v>529</v>
      </c>
    </row>
    <row r="434" spans="1:13" x14ac:dyDescent="0.35">
      <c r="A434" s="422" t="s">
        <v>673</v>
      </c>
      <c r="B434" s="390">
        <v>1391.9</v>
      </c>
      <c r="C434" s="390">
        <v>0.38669999999999999</v>
      </c>
      <c r="D434" s="399" t="s">
        <v>199</v>
      </c>
      <c r="E434" s="399" t="s">
        <v>199</v>
      </c>
      <c r="F434" s="399" t="s">
        <v>199</v>
      </c>
      <c r="G434" s="399" t="s">
        <v>199</v>
      </c>
      <c r="H434" s="399" t="s">
        <v>199</v>
      </c>
      <c r="I434" s="399" t="s">
        <v>199</v>
      </c>
      <c r="J434" s="394" t="s">
        <v>529</v>
      </c>
      <c r="K434" s="394" t="s">
        <v>529</v>
      </c>
      <c r="L434" s="394" t="s">
        <v>529</v>
      </c>
      <c r="M434" s="394" t="s">
        <v>529</v>
      </c>
    </row>
    <row r="435" spans="1:13" x14ac:dyDescent="0.35">
      <c r="A435" s="422" t="s">
        <v>674</v>
      </c>
      <c r="B435" s="390">
        <v>4142.0497045616085</v>
      </c>
      <c r="C435" s="399" t="s">
        <v>199</v>
      </c>
      <c r="D435" s="399" t="s">
        <v>199</v>
      </c>
      <c r="E435" s="399" t="s">
        <v>199</v>
      </c>
      <c r="F435" s="390">
        <v>3439.7541856200496</v>
      </c>
      <c r="G435" s="399" t="s">
        <v>199</v>
      </c>
      <c r="H435" s="390" t="s">
        <v>527</v>
      </c>
      <c r="I435" s="399" t="s">
        <v>199</v>
      </c>
      <c r="J435" s="394" t="s">
        <v>529</v>
      </c>
      <c r="K435" s="394" t="s">
        <v>529</v>
      </c>
      <c r="L435" s="394" t="s">
        <v>529</v>
      </c>
      <c r="M435" s="394" t="s">
        <v>529</v>
      </c>
    </row>
    <row r="436" spans="1:13" x14ac:dyDescent="0.35">
      <c r="A436" s="424" t="s">
        <v>675</v>
      </c>
      <c r="B436" s="390">
        <v>2.9424154986548698</v>
      </c>
      <c r="C436" s="399" t="s">
        <v>199</v>
      </c>
      <c r="D436" s="399" t="s">
        <v>199</v>
      </c>
      <c r="E436" s="390" t="s">
        <v>589</v>
      </c>
      <c r="F436" s="390" t="s">
        <v>527</v>
      </c>
      <c r="G436" s="390" t="s">
        <v>527</v>
      </c>
      <c r="H436" s="390">
        <v>0.12041830440901</v>
      </c>
      <c r="I436" s="399" t="s">
        <v>199</v>
      </c>
      <c r="J436" s="394" t="s">
        <v>529</v>
      </c>
      <c r="K436" s="394" t="s">
        <v>529</v>
      </c>
      <c r="L436" s="394" t="s">
        <v>529</v>
      </c>
      <c r="M436" s="394" t="s">
        <v>529</v>
      </c>
    </row>
    <row r="437" spans="1:13" x14ac:dyDescent="0.35">
      <c r="A437" s="425" t="s">
        <v>676</v>
      </c>
      <c r="B437" s="390">
        <v>553.25</v>
      </c>
      <c r="C437" s="399" t="s">
        <v>199</v>
      </c>
      <c r="D437" s="399" t="s">
        <v>199</v>
      </c>
      <c r="E437" s="399" t="s">
        <v>199</v>
      </c>
      <c r="F437" s="399" t="s">
        <v>199</v>
      </c>
      <c r="G437" s="399" t="s">
        <v>199</v>
      </c>
      <c r="H437" s="399" t="s">
        <v>199</v>
      </c>
      <c r="I437" s="399" t="s">
        <v>199</v>
      </c>
      <c r="J437" s="394" t="s">
        <v>529</v>
      </c>
      <c r="K437" s="394" t="s">
        <v>529</v>
      </c>
      <c r="L437" s="394" t="s">
        <v>529</v>
      </c>
      <c r="M437" s="394" t="s">
        <v>529</v>
      </c>
    </row>
    <row r="438" spans="1:13" x14ac:dyDescent="0.35">
      <c r="A438" s="425" t="s">
        <v>677</v>
      </c>
      <c r="B438" s="390">
        <v>1030.18472083296</v>
      </c>
      <c r="C438" s="399" t="s">
        <v>199</v>
      </c>
      <c r="D438" s="399" t="s">
        <v>199</v>
      </c>
      <c r="E438" s="399" t="s">
        <v>199</v>
      </c>
      <c r="F438" s="399" t="s">
        <v>199</v>
      </c>
      <c r="G438" s="399" t="s">
        <v>199</v>
      </c>
      <c r="H438" s="399" t="s">
        <v>199</v>
      </c>
      <c r="I438" s="399" t="s">
        <v>199</v>
      </c>
      <c r="J438" s="394" t="s">
        <v>529</v>
      </c>
      <c r="K438" s="394" t="s">
        <v>529</v>
      </c>
      <c r="L438" s="394" t="s">
        <v>529</v>
      </c>
      <c r="M438" s="394" t="s">
        <v>529</v>
      </c>
    </row>
    <row r="439" spans="1:13" x14ac:dyDescent="0.35">
      <c r="A439" s="422" t="s">
        <v>3457</v>
      </c>
      <c r="B439" s="390" t="s">
        <v>527</v>
      </c>
      <c r="C439" s="390" t="s">
        <v>527</v>
      </c>
      <c r="D439" s="390" t="s">
        <v>527</v>
      </c>
      <c r="E439" s="390" t="s">
        <v>527</v>
      </c>
      <c r="F439" s="390" t="s">
        <v>527</v>
      </c>
      <c r="G439" s="390" t="s">
        <v>527</v>
      </c>
      <c r="H439" s="390" t="s">
        <v>527</v>
      </c>
      <c r="I439" s="390" t="s">
        <v>527</v>
      </c>
      <c r="J439" s="390">
        <v>60.032090854165958</v>
      </c>
      <c r="K439" s="390">
        <v>752.39490757758881</v>
      </c>
      <c r="L439" s="390">
        <v>44.874287061635293</v>
      </c>
      <c r="M439" s="390">
        <v>158.39225986800554</v>
      </c>
    </row>
    <row r="440" spans="1:13" x14ac:dyDescent="0.35">
      <c r="A440" s="426" t="s">
        <v>678</v>
      </c>
      <c r="B440" s="390" t="s">
        <v>529</v>
      </c>
      <c r="C440" s="390" t="s">
        <v>527</v>
      </c>
      <c r="D440" s="390" t="s">
        <v>527</v>
      </c>
      <c r="E440" s="399" t="s">
        <v>199</v>
      </c>
      <c r="F440" s="399" t="s">
        <v>199</v>
      </c>
      <c r="G440" s="399" t="s">
        <v>199</v>
      </c>
      <c r="H440" s="399" t="s">
        <v>199</v>
      </c>
      <c r="I440" s="399" t="s">
        <v>199</v>
      </c>
      <c r="J440" s="390" t="s">
        <v>527</v>
      </c>
      <c r="K440" s="390" t="s">
        <v>527</v>
      </c>
      <c r="L440" s="390" t="s">
        <v>527</v>
      </c>
      <c r="M440" s="390" t="s">
        <v>527</v>
      </c>
    </row>
    <row r="441" spans="1:13" x14ac:dyDescent="0.35">
      <c r="A441" s="427" t="s">
        <v>679</v>
      </c>
      <c r="B441" s="390" t="s">
        <v>529</v>
      </c>
      <c r="C441" s="390" t="s">
        <v>527</v>
      </c>
      <c r="D441" s="390" t="s">
        <v>527</v>
      </c>
      <c r="E441" s="399" t="s">
        <v>199</v>
      </c>
      <c r="F441" s="399" t="s">
        <v>199</v>
      </c>
      <c r="G441" s="399" t="s">
        <v>199</v>
      </c>
      <c r="H441" s="399" t="s">
        <v>199</v>
      </c>
      <c r="I441" s="399" t="s">
        <v>199</v>
      </c>
      <c r="J441" s="394" t="s">
        <v>527</v>
      </c>
      <c r="K441" s="394" t="s">
        <v>527</v>
      </c>
      <c r="L441" s="394" t="s">
        <v>527</v>
      </c>
      <c r="M441" s="394" t="s">
        <v>527</v>
      </c>
    </row>
    <row r="442" spans="1:13" x14ac:dyDescent="0.35">
      <c r="A442" s="427" t="s">
        <v>680</v>
      </c>
      <c r="B442" s="390" t="s">
        <v>529</v>
      </c>
      <c r="C442" s="390" t="s">
        <v>527</v>
      </c>
      <c r="D442" s="390" t="s">
        <v>527</v>
      </c>
      <c r="E442" s="399" t="s">
        <v>199</v>
      </c>
      <c r="F442" s="399" t="s">
        <v>199</v>
      </c>
      <c r="G442" s="399" t="s">
        <v>199</v>
      </c>
      <c r="H442" s="399" t="s">
        <v>199</v>
      </c>
      <c r="I442" s="399" t="s">
        <v>199</v>
      </c>
      <c r="J442" s="394" t="s">
        <v>527</v>
      </c>
      <c r="K442" s="394" t="s">
        <v>527</v>
      </c>
      <c r="L442" s="394" t="s">
        <v>527</v>
      </c>
      <c r="M442" s="394" t="s">
        <v>527</v>
      </c>
    </row>
    <row r="443" spans="1:13" x14ac:dyDescent="0.35">
      <c r="A443" s="428" t="s">
        <v>681</v>
      </c>
      <c r="B443" s="390" t="s">
        <v>529</v>
      </c>
      <c r="C443" s="390" t="s">
        <v>527</v>
      </c>
      <c r="D443" s="390" t="s">
        <v>527</v>
      </c>
      <c r="E443" s="399" t="s">
        <v>199</v>
      </c>
      <c r="F443" s="399" t="s">
        <v>199</v>
      </c>
      <c r="G443" s="399" t="s">
        <v>199</v>
      </c>
      <c r="H443" s="399" t="s">
        <v>199</v>
      </c>
      <c r="I443" s="399" t="s">
        <v>199</v>
      </c>
      <c r="J443" s="390" t="s">
        <v>527</v>
      </c>
      <c r="K443" s="390" t="s">
        <v>527</v>
      </c>
      <c r="L443" s="390" t="s">
        <v>527</v>
      </c>
      <c r="M443" s="390" t="s">
        <v>527</v>
      </c>
    </row>
    <row r="444" spans="1:13" x14ac:dyDescent="0.35">
      <c r="A444" s="429" t="s">
        <v>682</v>
      </c>
      <c r="B444" s="399" t="s">
        <v>199</v>
      </c>
      <c r="C444" s="399" t="s">
        <v>199</v>
      </c>
      <c r="D444" s="399" t="s">
        <v>199</v>
      </c>
      <c r="E444" s="390">
        <v>204.17777113730182</v>
      </c>
      <c r="F444" s="390">
        <v>3251.9469055652708</v>
      </c>
      <c r="G444" s="390">
        <v>18.975929941198739</v>
      </c>
      <c r="H444" s="390">
        <v>3.1016287312299998E-2</v>
      </c>
      <c r="I444" s="390">
        <v>2.8530150025699998E-2</v>
      </c>
      <c r="J444" s="399" t="s">
        <v>199</v>
      </c>
      <c r="K444" s="399" t="s">
        <v>199</v>
      </c>
      <c r="L444" s="399" t="s">
        <v>199</v>
      </c>
      <c r="M444" s="399" t="s">
        <v>199</v>
      </c>
    </row>
    <row r="445" spans="1:13" x14ac:dyDescent="0.35">
      <c r="A445" s="427" t="s">
        <v>683</v>
      </c>
      <c r="B445" s="399" t="s">
        <v>199</v>
      </c>
      <c r="C445" s="399" t="s">
        <v>199</v>
      </c>
      <c r="D445" s="399" t="s">
        <v>199</v>
      </c>
      <c r="E445" s="390">
        <v>202.33771926921244</v>
      </c>
      <c r="F445" s="390">
        <v>3249.4584409982149</v>
      </c>
      <c r="G445" s="390">
        <v>0.75795702244873997</v>
      </c>
      <c r="H445" s="390">
        <v>3.0668042743200001E-2</v>
      </c>
      <c r="I445" s="390">
        <v>2.8530150025699998E-2</v>
      </c>
      <c r="J445" s="399" t="s">
        <v>199</v>
      </c>
      <c r="K445" s="399" t="s">
        <v>199</v>
      </c>
      <c r="L445" s="399" t="s">
        <v>199</v>
      </c>
      <c r="M445" s="399" t="s">
        <v>199</v>
      </c>
    </row>
    <row r="446" spans="1:13" x14ac:dyDescent="0.35">
      <c r="A446" s="427" t="s">
        <v>684</v>
      </c>
      <c r="B446" s="399" t="s">
        <v>199</v>
      </c>
      <c r="C446" s="399" t="s">
        <v>199</v>
      </c>
      <c r="D446" s="399" t="s">
        <v>199</v>
      </c>
      <c r="E446" s="390" t="s">
        <v>554</v>
      </c>
      <c r="F446" s="390" t="s">
        <v>554</v>
      </c>
      <c r="G446" s="390" t="s">
        <v>554</v>
      </c>
      <c r="H446" s="390" t="s">
        <v>554</v>
      </c>
      <c r="I446" s="390" t="s">
        <v>554</v>
      </c>
      <c r="J446" s="399" t="s">
        <v>199</v>
      </c>
      <c r="K446" s="399" t="s">
        <v>199</v>
      </c>
      <c r="L446" s="399" t="s">
        <v>199</v>
      </c>
      <c r="M446" s="399" t="s">
        <v>199</v>
      </c>
    </row>
    <row r="447" spans="1:13" x14ac:dyDescent="0.35">
      <c r="A447" s="427" t="s">
        <v>685</v>
      </c>
      <c r="B447" s="399" t="s">
        <v>199</v>
      </c>
      <c r="C447" s="399" t="s">
        <v>199</v>
      </c>
      <c r="D447" s="399" t="s">
        <v>199</v>
      </c>
      <c r="E447" s="390" t="s">
        <v>625</v>
      </c>
      <c r="F447" s="390" t="s">
        <v>625</v>
      </c>
      <c r="G447" s="390">
        <v>4.9702035437500003</v>
      </c>
      <c r="H447" s="390" t="s">
        <v>554</v>
      </c>
      <c r="I447" s="390" t="s">
        <v>554</v>
      </c>
      <c r="J447" s="399" t="s">
        <v>199</v>
      </c>
      <c r="K447" s="399" t="s">
        <v>199</v>
      </c>
      <c r="L447" s="399" t="s">
        <v>199</v>
      </c>
      <c r="M447" s="399" t="s">
        <v>199</v>
      </c>
    </row>
    <row r="448" spans="1:13" x14ac:dyDescent="0.35">
      <c r="A448" s="427" t="s">
        <v>686</v>
      </c>
      <c r="B448" s="399" t="s">
        <v>199</v>
      </c>
      <c r="C448" s="399" t="s">
        <v>199</v>
      </c>
      <c r="D448" s="399" t="s">
        <v>199</v>
      </c>
      <c r="E448" s="390">
        <v>1.84005186808937</v>
      </c>
      <c r="F448" s="390">
        <v>2.4884645670558498</v>
      </c>
      <c r="G448" s="390" t="s">
        <v>556</v>
      </c>
      <c r="H448" s="390">
        <v>3.4824456909999998E-4</v>
      </c>
      <c r="I448" s="390" t="s">
        <v>556</v>
      </c>
      <c r="J448" s="399" t="s">
        <v>199</v>
      </c>
      <c r="K448" s="399" t="s">
        <v>199</v>
      </c>
      <c r="L448" s="399" t="s">
        <v>199</v>
      </c>
      <c r="M448" s="399" t="s">
        <v>199</v>
      </c>
    </row>
    <row r="449" spans="1:13" x14ac:dyDescent="0.35">
      <c r="A449" s="427" t="s">
        <v>3458</v>
      </c>
      <c r="B449" s="399" t="s">
        <v>199</v>
      </c>
      <c r="C449" s="399" t="s">
        <v>199</v>
      </c>
      <c r="D449" s="399" t="s">
        <v>199</v>
      </c>
      <c r="E449" s="390" t="s">
        <v>554</v>
      </c>
      <c r="F449" s="390" t="s">
        <v>625</v>
      </c>
      <c r="G449" s="390">
        <v>13.247769375000001</v>
      </c>
      <c r="H449" s="390" t="s">
        <v>529</v>
      </c>
      <c r="I449" s="390" t="s">
        <v>529</v>
      </c>
      <c r="J449" s="399" t="s">
        <v>199</v>
      </c>
      <c r="K449" s="399" t="s">
        <v>199</v>
      </c>
      <c r="L449" s="399" t="s">
        <v>199</v>
      </c>
      <c r="M449" s="399" t="s">
        <v>199</v>
      </c>
    </row>
    <row r="450" spans="1:13" x14ac:dyDescent="0.35">
      <c r="A450" s="430" t="s">
        <v>687</v>
      </c>
      <c r="B450" s="399" t="s">
        <v>199</v>
      </c>
      <c r="C450" s="399" t="s">
        <v>199</v>
      </c>
      <c r="D450" s="399" t="s">
        <v>199</v>
      </c>
      <c r="E450" s="390">
        <v>99978.817182500003</v>
      </c>
      <c r="F450" s="390">
        <v>15.660888</v>
      </c>
      <c r="G450" s="390">
        <v>7313.5339055999993</v>
      </c>
      <c r="H450" s="390" t="s">
        <v>527</v>
      </c>
      <c r="I450" s="390" t="s">
        <v>527</v>
      </c>
      <c r="J450" s="399" t="s">
        <v>199</v>
      </c>
      <c r="K450" s="399" t="s">
        <v>199</v>
      </c>
      <c r="L450" s="399" t="s">
        <v>199</v>
      </c>
      <c r="M450" s="399" t="s">
        <v>199</v>
      </c>
    </row>
    <row r="451" spans="1:13" x14ac:dyDescent="0.35">
      <c r="A451" s="427" t="s">
        <v>688</v>
      </c>
      <c r="B451" s="399" t="s">
        <v>199</v>
      </c>
      <c r="C451" s="399" t="s">
        <v>199</v>
      </c>
      <c r="D451" s="399" t="s">
        <v>199</v>
      </c>
      <c r="E451" s="390">
        <v>89653.230582500008</v>
      </c>
      <c r="F451" s="390" t="s">
        <v>527</v>
      </c>
      <c r="G451" s="390" t="s">
        <v>3303</v>
      </c>
      <c r="H451" s="390" t="s">
        <v>527</v>
      </c>
      <c r="I451" s="390" t="s">
        <v>527</v>
      </c>
      <c r="J451" s="399" t="s">
        <v>199</v>
      </c>
      <c r="K451" s="399" t="s">
        <v>199</v>
      </c>
      <c r="L451" s="399" t="s">
        <v>199</v>
      </c>
      <c r="M451" s="399" t="s">
        <v>199</v>
      </c>
    </row>
    <row r="452" spans="1:13" x14ac:dyDescent="0.35">
      <c r="A452" s="427" t="s">
        <v>689</v>
      </c>
      <c r="B452" s="399" t="s">
        <v>199</v>
      </c>
      <c r="C452" s="399" t="s">
        <v>199</v>
      </c>
      <c r="D452" s="399" t="s">
        <v>199</v>
      </c>
      <c r="E452" s="390">
        <v>1490.8036</v>
      </c>
      <c r="F452" s="390" t="s">
        <v>527</v>
      </c>
      <c r="G452" s="390" t="s">
        <v>529</v>
      </c>
      <c r="H452" s="390" t="s">
        <v>527</v>
      </c>
      <c r="I452" s="390" t="s">
        <v>527</v>
      </c>
      <c r="J452" s="399" t="s">
        <v>199</v>
      </c>
      <c r="K452" s="399" t="s">
        <v>199</v>
      </c>
      <c r="L452" s="399" t="s">
        <v>199</v>
      </c>
      <c r="M452" s="399" t="s">
        <v>199</v>
      </c>
    </row>
    <row r="453" spans="1:13" x14ac:dyDescent="0.35">
      <c r="A453" s="427" t="s">
        <v>690</v>
      </c>
      <c r="B453" s="399" t="s">
        <v>199</v>
      </c>
      <c r="C453" s="399" t="s">
        <v>199</v>
      </c>
      <c r="D453" s="399" t="s">
        <v>199</v>
      </c>
      <c r="E453" s="390">
        <v>301.25799999999998</v>
      </c>
      <c r="F453" s="390">
        <v>15.660888</v>
      </c>
      <c r="G453" s="390" t="s">
        <v>529</v>
      </c>
      <c r="H453" s="390" t="s">
        <v>527</v>
      </c>
      <c r="I453" s="390" t="s">
        <v>527</v>
      </c>
      <c r="J453" s="399" t="s">
        <v>199</v>
      </c>
      <c r="K453" s="399" t="s">
        <v>199</v>
      </c>
      <c r="L453" s="399" t="s">
        <v>199</v>
      </c>
      <c r="M453" s="399" t="s">
        <v>199</v>
      </c>
    </row>
    <row r="454" spans="1:13" x14ac:dyDescent="0.35">
      <c r="A454" s="427" t="s">
        <v>691</v>
      </c>
      <c r="B454" s="399" t="s">
        <v>199</v>
      </c>
      <c r="C454" s="399" t="s">
        <v>199</v>
      </c>
      <c r="D454" s="399" t="s">
        <v>199</v>
      </c>
      <c r="E454" s="390">
        <v>8533.5249999999996</v>
      </c>
      <c r="F454" s="390" t="s">
        <v>527</v>
      </c>
      <c r="G454" s="390" t="s">
        <v>601</v>
      </c>
      <c r="H454" s="390" t="s">
        <v>527</v>
      </c>
      <c r="I454" s="390" t="s">
        <v>527</v>
      </c>
      <c r="J454" s="399" t="s">
        <v>199</v>
      </c>
      <c r="K454" s="399" t="s">
        <v>199</v>
      </c>
      <c r="L454" s="399" t="s">
        <v>199</v>
      </c>
      <c r="M454" s="399" t="s">
        <v>199</v>
      </c>
    </row>
    <row r="455" spans="1:13" x14ac:dyDescent="0.35">
      <c r="A455" s="427" t="s">
        <v>692</v>
      </c>
      <c r="B455" s="399" t="s">
        <v>199</v>
      </c>
      <c r="C455" s="399" t="s">
        <v>199</v>
      </c>
      <c r="D455" s="399" t="s">
        <v>199</v>
      </c>
      <c r="E455" s="390" t="s">
        <v>527</v>
      </c>
      <c r="F455" s="390" t="s">
        <v>527</v>
      </c>
      <c r="G455" s="390" t="s">
        <v>529</v>
      </c>
      <c r="H455" s="390" t="s">
        <v>527</v>
      </c>
      <c r="I455" s="390" t="s">
        <v>527</v>
      </c>
      <c r="J455" s="399" t="s">
        <v>199</v>
      </c>
      <c r="K455" s="399" t="s">
        <v>199</v>
      </c>
      <c r="L455" s="399" t="s">
        <v>199</v>
      </c>
      <c r="M455" s="399" t="s">
        <v>199</v>
      </c>
    </row>
    <row r="456" spans="1:13" x14ac:dyDescent="0.35">
      <c r="A456" s="428" t="s">
        <v>693</v>
      </c>
      <c r="B456" s="399" t="s">
        <v>199</v>
      </c>
      <c r="C456" s="399" t="s">
        <v>199</v>
      </c>
      <c r="D456" s="399" t="s">
        <v>199</v>
      </c>
      <c r="E456" s="390" t="s">
        <v>527</v>
      </c>
      <c r="F456" s="390" t="s">
        <v>527</v>
      </c>
      <c r="G456" s="390">
        <v>7313.5339055999993</v>
      </c>
      <c r="H456" s="390" t="s">
        <v>527</v>
      </c>
      <c r="I456" s="390" t="s">
        <v>527</v>
      </c>
      <c r="J456" s="399" t="s">
        <v>199</v>
      </c>
      <c r="K456" s="399" t="s">
        <v>199</v>
      </c>
      <c r="L456" s="399" t="s">
        <v>199</v>
      </c>
      <c r="M456" s="399" t="s">
        <v>199</v>
      </c>
    </row>
    <row r="457" spans="1:13" x14ac:dyDescent="0.35">
      <c r="A457" s="429" t="s">
        <v>694</v>
      </c>
      <c r="B457" s="390" t="s">
        <v>550</v>
      </c>
      <c r="C457" s="390" t="s">
        <v>527</v>
      </c>
      <c r="D457" s="390">
        <v>14.15208194400004</v>
      </c>
      <c r="E457" s="390" t="s">
        <v>527</v>
      </c>
      <c r="F457" s="390" t="s">
        <v>527</v>
      </c>
      <c r="G457" s="390" t="s">
        <v>527</v>
      </c>
      <c r="H457" s="390">
        <v>0.36624329245062998</v>
      </c>
      <c r="I457" s="390" t="s">
        <v>527</v>
      </c>
      <c r="J457" s="390">
        <v>3.0595650574289701</v>
      </c>
      <c r="K457" s="390">
        <v>2.2218459027463999</v>
      </c>
      <c r="L457" s="390">
        <v>3851.2231308671667</v>
      </c>
      <c r="M457" s="390">
        <v>0.17191986356898001</v>
      </c>
    </row>
    <row r="458" spans="1:13" x14ac:dyDescent="0.35">
      <c r="A458" s="427" t="s">
        <v>695</v>
      </c>
      <c r="B458" s="399" t="s">
        <v>199</v>
      </c>
      <c r="C458" s="399" t="s">
        <v>199</v>
      </c>
      <c r="D458" s="399" t="s">
        <v>199</v>
      </c>
      <c r="E458" s="390" t="s">
        <v>527</v>
      </c>
      <c r="F458" s="390" t="s">
        <v>527</v>
      </c>
      <c r="G458" s="390" t="s">
        <v>527</v>
      </c>
      <c r="H458" s="390">
        <v>0.36624329245062998</v>
      </c>
      <c r="I458" s="390" t="s">
        <v>527</v>
      </c>
      <c r="J458" s="399" t="s">
        <v>199</v>
      </c>
      <c r="K458" s="399" t="s">
        <v>199</v>
      </c>
      <c r="L458" s="399" t="s">
        <v>199</v>
      </c>
      <c r="M458" s="399" t="s">
        <v>199</v>
      </c>
    </row>
    <row r="459" spans="1:13" x14ac:dyDescent="0.35">
      <c r="A459" s="427" t="s">
        <v>3459</v>
      </c>
      <c r="B459" s="399" t="s">
        <v>199</v>
      </c>
      <c r="C459" s="399" t="s">
        <v>199</v>
      </c>
      <c r="D459" s="399" t="s">
        <v>199</v>
      </c>
      <c r="E459" s="399" t="s">
        <v>199</v>
      </c>
      <c r="F459" s="390" t="s">
        <v>527</v>
      </c>
      <c r="G459" s="390" t="s">
        <v>199</v>
      </c>
      <c r="H459" s="390" t="s">
        <v>554</v>
      </c>
      <c r="I459" s="399" t="s">
        <v>199</v>
      </c>
      <c r="J459" s="399" t="s">
        <v>199</v>
      </c>
      <c r="K459" s="399" t="s">
        <v>199</v>
      </c>
      <c r="L459" s="399" t="s">
        <v>199</v>
      </c>
      <c r="M459" s="399" t="s">
        <v>199</v>
      </c>
    </row>
    <row r="460" spans="1:13" x14ac:dyDescent="0.35">
      <c r="A460" s="427" t="s">
        <v>3460</v>
      </c>
      <c r="B460" s="399" t="s">
        <v>199</v>
      </c>
      <c r="C460" s="399" t="s">
        <v>199</v>
      </c>
      <c r="D460" s="390">
        <v>14.15208194400004</v>
      </c>
      <c r="E460" s="399" t="s">
        <v>199</v>
      </c>
      <c r="F460" s="399" t="s">
        <v>199</v>
      </c>
      <c r="G460" s="399" t="s">
        <v>199</v>
      </c>
      <c r="H460" s="399" t="s">
        <v>199</v>
      </c>
      <c r="I460" s="399" t="s">
        <v>199</v>
      </c>
      <c r="J460" s="399" t="s">
        <v>199</v>
      </c>
      <c r="K460" s="399" t="s">
        <v>199</v>
      </c>
      <c r="L460" s="399" t="s">
        <v>199</v>
      </c>
      <c r="M460" s="399" t="s">
        <v>199</v>
      </c>
    </row>
    <row r="461" spans="1:13" x14ac:dyDescent="0.35">
      <c r="A461" s="427" t="s">
        <v>696</v>
      </c>
      <c r="B461" s="390" t="s">
        <v>550</v>
      </c>
      <c r="C461" s="390" t="s">
        <v>527</v>
      </c>
      <c r="D461" s="390" t="s">
        <v>527</v>
      </c>
      <c r="E461" s="390" t="s">
        <v>527</v>
      </c>
      <c r="F461" s="390" t="s">
        <v>527</v>
      </c>
      <c r="G461" s="390" t="s">
        <v>527</v>
      </c>
      <c r="H461" s="390" t="s">
        <v>527</v>
      </c>
      <c r="I461" s="390" t="s">
        <v>527</v>
      </c>
      <c r="J461" s="390">
        <v>3.0595650574289701</v>
      </c>
      <c r="K461" s="390">
        <v>2.2218459027463999</v>
      </c>
      <c r="L461" s="390">
        <v>3851.2231308671667</v>
      </c>
      <c r="M461" s="390">
        <v>0.17191986356898001</v>
      </c>
    </row>
    <row r="462" spans="1:13" x14ac:dyDescent="0.35">
      <c r="A462" s="426" t="s">
        <v>697</v>
      </c>
      <c r="B462" s="390" t="s">
        <v>527</v>
      </c>
      <c r="C462" s="390" t="s">
        <v>527</v>
      </c>
      <c r="D462" s="390">
        <v>0.41200961784130002</v>
      </c>
      <c r="E462" s="390" t="s">
        <v>561</v>
      </c>
      <c r="F462" s="390" t="s">
        <v>561</v>
      </c>
      <c r="G462" s="390" t="s">
        <v>527</v>
      </c>
      <c r="H462" s="390" t="s">
        <v>561</v>
      </c>
      <c r="I462" s="390" t="s">
        <v>561</v>
      </c>
      <c r="J462" s="390">
        <v>453.82441954455231</v>
      </c>
      <c r="K462" s="390">
        <v>613.85632533670321</v>
      </c>
      <c r="L462" s="390">
        <v>1739.7462559347221</v>
      </c>
      <c r="M462" s="390">
        <v>310.00149700742173</v>
      </c>
    </row>
    <row r="464" spans="1:13" x14ac:dyDescent="0.35">
      <c r="A464" s="72" t="s">
        <v>698</v>
      </c>
      <c r="B464" s="84">
        <f>B415</f>
        <v>194068.13526147662</v>
      </c>
      <c r="C464" s="84">
        <f t="shared" ref="C464:M464" si="8">C415</f>
        <v>4.4228396639999996</v>
      </c>
      <c r="D464" s="84">
        <f t="shared" si="8"/>
        <v>83.654409240516344</v>
      </c>
      <c r="E464" s="84">
        <f t="shared" si="8"/>
        <v>120223.32005567812</v>
      </c>
      <c r="F464" s="84">
        <f t="shared" si="8"/>
        <v>6707.3619791853198</v>
      </c>
      <c r="G464" s="84">
        <f t="shared" si="8"/>
        <v>7332.5098355411983</v>
      </c>
      <c r="H464" s="84">
        <f t="shared" si="8"/>
        <v>0.51767788417194005</v>
      </c>
      <c r="I464" s="84">
        <f t="shared" si="8"/>
        <v>2.8530150025699998E-2</v>
      </c>
      <c r="J464" s="84">
        <f t="shared" si="8"/>
        <v>572.16514495327442</v>
      </c>
      <c r="K464" s="84">
        <f t="shared" si="8"/>
        <v>1557.1939910195872</v>
      </c>
      <c r="L464" s="84">
        <f t="shared" si="8"/>
        <v>5849.2197121443369</v>
      </c>
      <c r="M464" s="84">
        <f t="shared" si="8"/>
        <v>830.75987228203655</v>
      </c>
    </row>
    <row r="466" spans="1:36" ht="18" x14ac:dyDescent="0.35">
      <c r="A466" s="487" t="s">
        <v>699</v>
      </c>
      <c r="B466" s="487"/>
      <c r="C466" s="487"/>
      <c r="D466" s="487"/>
      <c r="E466" s="487"/>
      <c r="F466" s="487"/>
      <c r="G466" s="487"/>
      <c r="H466" s="487"/>
      <c r="I466" s="487"/>
      <c r="J466" s="487"/>
      <c r="K466" s="487"/>
      <c r="L466" s="487"/>
      <c r="M466" s="487"/>
      <c r="N466" s="487"/>
      <c r="O466" s="487"/>
      <c r="P466" s="487"/>
      <c r="Q466" s="487"/>
      <c r="R466" s="315"/>
      <c r="S466" s="315"/>
      <c r="T466" s="315"/>
      <c r="U466" s="315"/>
      <c r="V466" s="315"/>
      <c r="W466" s="315"/>
      <c r="X466" s="315"/>
      <c r="Y466" s="315"/>
      <c r="Z466" s="315"/>
      <c r="AA466" s="315"/>
      <c r="AB466" s="315"/>
      <c r="AC466" s="315"/>
      <c r="AD466" s="315"/>
      <c r="AE466" s="315"/>
      <c r="AF466" s="326"/>
      <c r="AG466" s="315"/>
      <c r="AH466" s="315"/>
      <c r="AI466" s="452" t="s">
        <v>511</v>
      </c>
      <c r="AJ466" s="313"/>
    </row>
    <row r="467" spans="1:36" ht="15.5" x14ac:dyDescent="0.35">
      <c r="A467" s="327" t="s">
        <v>700</v>
      </c>
      <c r="B467" s="86"/>
      <c r="C467" s="86"/>
      <c r="D467" s="86"/>
      <c r="E467" s="86"/>
      <c r="F467" s="86"/>
      <c r="G467" s="86"/>
      <c r="H467" s="86"/>
      <c r="I467" s="86"/>
      <c r="J467" s="86"/>
      <c r="K467" s="86"/>
      <c r="L467" s="86"/>
      <c r="M467" s="86"/>
      <c r="N467" s="86"/>
      <c r="O467" s="86"/>
      <c r="P467" s="86"/>
      <c r="Q467" s="86"/>
      <c r="R467" s="315"/>
      <c r="S467" s="315"/>
      <c r="T467" s="315"/>
      <c r="U467" s="315"/>
      <c r="V467" s="315"/>
      <c r="W467" s="315"/>
      <c r="X467" s="315"/>
      <c r="Y467" s="315"/>
      <c r="Z467" s="315"/>
      <c r="AA467" s="315"/>
      <c r="AB467" s="315"/>
      <c r="AC467" s="315"/>
      <c r="AD467" s="315"/>
      <c r="AE467" s="315"/>
      <c r="AF467" s="326"/>
      <c r="AG467" s="313"/>
      <c r="AH467" s="313"/>
      <c r="AI467" s="452" t="s">
        <v>3470</v>
      </c>
      <c r="AJ467" s="313"/>
    </row>
    <row r="468" spans="1:36" x14ac:dyDescent="0.35">
      <c r="A468" s="87"/>
      <c r="B468" s="315"/>
      <c r="C468" s="315"/>
      <c r="D468" s="315"/>
      <c r="E468" s="315"/>
      <c r="F468" s="315"/>
      <c r="G468" s="315"/>
      <c r="H468" s="315"/>
      <c r="I468" s="315"/>
      <c r="J468" s="315"/>
      <c r="K468" s="315"/>
      <c r="L468" s="315"/>
      <c r="M468" s="315"/>
      <c r="N468" s="315"/>
      <c r="O468" s="315"/>
      <c r="P468" s="315"/>
      <c r="Q468" s="315"/>
      <c r="R468" s="315"/>
      <c r="S468" s="315"/>
      <c r="T468" s="315"/>
      <c r="U468" s="315"/>
      <c r="V468" s="315"/>
      <c r="W468" s="315"/>
      <c r="X468" s="315"/>
      <c r="Y468" s="315"/>
      <c r="Z468" s="315"/>
      <c r="AA468" s="315"/>
      <c r="AB468" s="315"/>
      <c r="AC468" s="315"/>
      <c r="AD468" s="315"/>
      <c r="AE468" s="315"/>
      <c r="AF468" s="326"/>
      <c r="AG468" s="313"/>
      <c r="AH468" s="313"/>
      <c r="AI468" s="452" t="s">
        <v>512</v>
      </c>
      <c r="AJ468" s="313"/>
    </row>
    <row r="469" spans="1:36" x14ac:dyDescent="0.35">
      <c r="A469" s="328"/>
      <c r="B469" s="315"/>
      <c r="C469" s="315"/>
      <c r="D469" s="315"/>
      <c r="E469" s="315"/>
      <c r="F469" s="315"/>
      <c r="G469" s="315"/>
      <c r="H469" s="315"/>
      <c r="I469" s="315"/>
      <c r="J469" s="315"/>
      <c r="K469" s="315"/>
      <c r="L469" s="315"/>
      <c r="M469" s="315"/>
      <c r="N469" s="315"/>
      <c r="O469" s="315"/>
      <c r="P469" s="315"/>
      <c r="Q469" s="315"/>
      <c r="R469" s="315"/>
      <c r="S469" s="315"/>
      <c r="T469" s="315"/>
      <c r="U469" s="315"/>
      <c r="V469" s="315"/>
      <c r="W469" s="315"/>
      <c r="X469" s="315"/>
      <c r="Y469" s="315"/>
      <c r="Z469" s="315"/>
      <c r="AA469" s="315"/>
      <c r="AB469" s="315"/>
      <c r="AC469" s="315"/>
      <c r="AD469" s="315"/>
      <c r="AE469" s="315"/>
      <c r="AF469" s="315"/>
      <c r="AG469" s="315"/>
      <c r="AH469" s="315"/>
      <c r="AI469" s="315"/>
      <c r="AJ469" s="315"/>
    </row>
    <row r="470" spans="1:36" ht="64.5" customHeight="1" x14ac:dyDescent="0.35">
      <c r="A470" s="481" t="s">
        <v>513</v>
      </c>
      <c r="B470" s="329" t="s">
        <v>701</v>
      </c>
      <c r="C470" s="330" t="s">
        <v>702</v>
      </c>
      <c r="D470" s="330" t="s">
        <v>703</v>
      </c>
      <c r="E470" s="330" t="s">
        <v>704</v>
      </c>
      <c r="F470" s="330" t="s">
        <v>705</v>
      </c>
      <c r="G470" s="330" t="s">
        <v>706</v>
      </c>
      <c r="H470" s="330" t="s">
        <v>707</v>
      </c>
      <c r="I470" s="330" t="s">
        <v>708</v>
      </c>
      <c r="J470" s="330" t="s">
        <v>709</v>
      </c>
      <c r="K470" s="330" t="s">
        <v>710</v>
      </c>
      <c r="L470" s="330" t="s">
        <v>711</v>
      </c>
      <c r="M470" s="330" t="s">
        <v>712</v>
      </c>
      <c r="N470" s="330" t="s">
        <v>713</v>
      </c>
      <c r="O470" s="330" t="s">
        <v>714</v>
      </c>
      <c r="P470" s="330" t="s">
        <v>715</v>
      </c>
      <c r="Q470" s="330" t="s">
        <v>716</v>
      </c>
      <c r="R470" s="330" t="s">
        <v>717</v>
      </c>
      <c r="S470" s="331" t="s">
        <v>718</v>
      </c>
      <c r="T470" s="331" t="s">
        <v>719</v>
      </c>
      <c r="U470" s="332" t="s">
        <v>720</v>
      </c>
      <c r="V470" s="330" t="s">
        <v>721</v>
      </c>
      <c r="W470" s="333" t="s">
        <v>722</v>
      </c>
      <c r="X470" s="333" t="s">
        <v>723</v>
      </c>
      <c r="Y470" s="333" t="s">
        <v>724</v>
      </c>
      <c r="Z470" s="333" t="s">
        <v>725</v>
      </c>
      <c r="AA470" s="333" t="s">
        <v>726</v>
      </c>
      <c r="AB470" s="333" t="s">
        <v>727</v>
      </c>
      <c r="AC470" s="333" t="s">
        <v>728</v>
      </c>
      <c r="AD470" s="334" t="s">
        <v>729</v>
      </c>
      <c r="AE470" s="334" t="s">
        <v>730</v>
      </c>
      <c r="AF470" s="332" t="s">
        <v>731</v>
      </c>
      <c r="AG470" s="330" t="s">
        <v>732</v>
      </c>
      <c r="AH470" s="332" t="s">
        <v>649</v>
      </c>
      <c r="AI470" s="331" t="s">
        <v>650</v>
      </c>
      <c r="AJ470" s="88" t="s">
        <v>733</v>
      </c>
    </row>
    <row r="471" spans="1:36" ht="37" thickBot="1" x14ac:dyDescent="0.4">
      <c r="A471" s="482"/>
      <c r="B471" s="483" t="s">
        <v>3305</v>
      </c>
      <c r="C471" s="484"/>
      <c r="D471" s="484"/>
      <c r="E471" s="484"/>
      <c r="F471" s="484"/>
      <c r="G471" s="484"/>
      <c r="H471" s="484"/>
      <c r="I471" s="484"/>
      <c r="J471" s="484"/>
      <c r="K471" s="484"/>
      <c r="L471" s="484"/>
      <c r="M471" s="484"/>
      <c r="N471" s="484"/>
      <c r="O471" s="484"/>
      <c r="P471" s="484"/>
      <c r="Q471" s="484"/>
      <c r="R471" s="485"/>
      <c r="S471" s="385"/>
      <c r="T471" s="385"/>
      <c r="U471" s="474" t="s">
        <v>734</v>
      </c>
      <c r="V471" s="475"/>
      <c r="W471" s="483" t="s">
        <v>3305</v>
      </c>
      <c r="X471" s="484"/>
      <c r="Y471" s="484"/>
      <c r="Z471" s="484"/>
      <c r="AA471" s="484"/>
      <c r="AB471" s="484"/>
      <c r="AC471" s="485"/>
      <c r="AD471" s="385"/>
      <c r="AE471" s="385"/>
      <c r="AF471" s="474" t="s">
        <v>734</v>
      </c>
      <c r="AG471" s="475"/>
      <c r="AH471" s="335" t="s">
        <v>654</v>
      </c>
      <c r="AI471" s="386" t="s">
        <v>3305</v>
      </c>
      <c r="AJ471" s="336" t="s">
        <v>3305</v>
      </c>
    </row>
    <row r="472" spans="1:36" ht="15" thickTop="1" x14ac:dyDescent="0.35">
      <c r="A472" s="337" t="s">
        <v>735</v>
      </c>
      <c r="B472" s="390">
        <v>1368.6274879263533</v>
      </c>
      <c r="C472" s="390">
        <v>397.31929999999994</v>
      </c>
      <c r="D472" s="390" t="s">
        <v>832</v>
      </c>
      <c r="E472" s="390" t="s">
        <v>832</v>
      </c>
      <c r="F472" s="390">
        <v>2580.4423400000001</v>
      </c>
      <c r="G472" s="390" t="s">
        <v>552</v>
      </c>
      <c r="H472" s="390">
        <v>56052.275099999999</v>
      </c>
      <c r="I472" s="390" t="s">
        <v>552</v>
      </c>
      <c r="J472" s="390">
        <v>2093.1475999999998</v>
      </c>
      <c r="K472" s="390" t="s">
        <v>552</v>
      </c>
      <c r="L472" s="390" t="s">
        <v>832</v>
      </c>
      <c r="M472" s="390" t="s">
        <v>552</v>
      </c>
      <c r="N472" s="390" t="s">
        <v>552</v>
      </c>
      <c r="O472" s="390" t="s">
        <v>552</v>
      </c>
      <c r="P472" s="390" t="s">
        <v>552</v>
      </c>
      <c r="Q472" s="390">
        <v>117.73</v>
      </c>
      <c r="R472" s="390" t="s">
        <v>552</v>
      </c>
      <c r="S472" s="390" t="s">
        <v>832</v>
      </c>
      <c r="T472" s="390" t="s">
        <v>832</v>
      </c>
      <c r="U472" s="390">
        <v>1.84005186808937</v>
      </c>
      <c r="V472" s="399" t="s">
        <v>199</v>
      </c>
      <c r="W472" s="390">
        <v>539.28252369958398</v>
      </c>
      <c r="X472" s="390">
        <v>206.77996980802794</v>
      </c>
      <c r="Y472" s="390">
        <v>8.9719417447910903</v>
      </c>
      <c r="Z472" s="390" t="s">
        <v>552</v>
      </c>
      <c r="AA472" s="390">
        <v>11.42114438969833</v>
      </c>
      <c r="AB472" s="390" t="s">
        <v>552</v>
      </c>
      <c r="AC472" s="390" t="s">
        <v>832</v>
      </c>
      <c r="AD472" s="390" t="s">
        <v>552</v>
      </c>
      <c r="AE472" s="390" t="s">
        <v>552</v>
      </c>
      <c r="AF472" s="390">
        <v>2.4884645670558498</v>
      </c>
      <c r="AG472" s="399" t="s">
        <v>199</v>
      </c>
      <c r="AH472" s="390">
        <v>7332.5098355411983</v>
      </c>
      <c r="AI472" s="390">
        <v>517.67788417194004</v>
      </c>
      <c r="AJ472" s="390">
        <v>28.530150025699999</v>
      </c>
    </row>
    <row r="473" spans="1:36" x14ac:dyDescent="0.35">
      <c r="A473" s="337" t="s">
        <v>736</v>
      </c>
      <c r="B473" s="390">
        <v>1354.0760204081632</v>
      </c>
      <c r="C473" s="390" t="s">
        <v>527</v>
      </c>
      <c r="D473" s="390" t="s">
        <v>527</v>
      </c>
      <c r="E473" s="390" t="s">
        <v>527</v>
      </c>
      <c r="F473" s="390" t="s">
        <v>527</v>
      </c>
      <c r="G473" s="390" t="s">
        <v>527</v>
      </c>
      <c r="H473" s="390" t="s">
        <v>527</v>
      </c>
      <c r="I473" s="390" t="s">
        <v>527</v>
      </c>
      <c r="J473" s="390" t="s">
        <v>527</v>
      </c>
      <c r="K473" s="390" t="s">
        <v>527</v>
      </c>
      <c r="L473" s="390" t="s">
        <v>527</v>
      </c>
      <c r="M473" s="390" t="s">
        <v>527</v>
      </c>
      <c r="N473" s="390" t="s">
        <v>527</v>
      </c>
      <c r="O473" s="390" t="s">
        <v>527</v>
      </c>
      <c r="P473" s="390" t="s">
        <v>527</v>
      </c>
      <c r="Q473" s="390" t="s">
        <v>527</v>
      </c>
      <c r="R473" s="390" t="s">
        <v>527</v>
      </c>
      <c r="S473" s="390" t="s">
        <v>527</v>
      </c>
      <c r="T473" s="390" t="s">
        <v>527</v>
      </c>
      <c r="U473" s="390" t="s">
        <v>527</v>
      </c>
      <c r="V473" s="399" t="s">
        <v>199</v>
      </c>
      <c r="W473" s="390" t="s">
        <v>527</v>
      </c>
      <c r="X473" s="390" t="s">
        <v>527</v>
      </c>
      <c r="Y473" s="390" t="s">
        <v>527</v>
      </c>
      <c r="Z473" s="390" t="s">
        <v>527</v>
      </c>
      <c r="AA473" s="390" t="s">
        <v>527</v>
      </c>
      <c r="AB473" s="390" t="s">
        <v>527</v>
      </c>
      <c r="AC473" s="390" t="s">
        <v>527</v>
      </c>
      <c r="AD473" s="390" t="s">
        <v>527</v>
      </c>
      <c r="AE473" s="390" t="s">
        <v>527</v>
      </c>
      <c r="AF473" s="390" t="s">
        <v>527</v>
      </c>
      <c r="AG473" s="399" t="s">
        <v>199</v>
      </c>
      <c r="AH473" s="390" t="s">
        <v>527</v>
      </c>
      <c r="AI473" s="390" t="s">
        <v>527</v>
      </c>
      <c r="AJ473" s="390" t="s">
        <v>527</v>
      </c>
    </row>
    <row r="474" spans="1:36" x14ac:dyDescent="0.35">
      <c r="A474" s="427" t="s">
        <v>737</v>
      </c>
      <c r="B474" s="390">
        <v>1354.0760204081632</v>
      </c>
      <c r="C474" s="390" t="s">
        <v>527</v>
      </c>
      <c r="D474" s="390" t="s">
        <v>527</v>
      </c>
      <c r="E474" s="390" t="s">
        <v>527</v>
      </c>
      <c r="F474" s="390" t="s">
        <v>527</v>
      </c>
      <c r="G474" s="390" t="s">
        <v>527</v>
      </c>
      <c r="H474" s="390" t="s">
        <v>527</v>
      </c>
      <c r="I474" s="390" t="s">
        <v>527</v>
      </c>
      <c r="J474" s="390" t="s">
        <v>527</v>
      </c>
      <c r="K474" s="390" t="s">
        <v>527</v>
      </c>
      <c r="L474" s="390" t="s">
        <v>527</v>
      </c>
      <c r="M474" s="390" t="s">
        <v>527</v>
      </c>
      <c r="N474" s="390" t="s">
        <v>527</v>
      </c>
      <c r="O474" s="390" t="s">
        <v>527</v>
      </c>
      <c r="P474" s="390" t="s">
        <v>527</v>
      </c>
      <c r="Q474" s="390" t="s">
        <v>527</v>
      </c>
      <c r="R474" s="390" t="s">
        <v>527</v>
      </c>
      <c r="S474" s="390" t="s">
        <v>527</v>
      </c>
      <c r="T474" s="390" t="s">
        <v>527</v>
      </c>
      <c r="U474" s="390" t="s">
        <v>527</v>
      </c>
      <c r="V474" s="399" t="s">
        <v>199</v>
      </c>
      <c r="W474" s="390" t="s">
        <v>527</v>
      </c>
      <c r="X474" s="390" t="s">
        <v>527</v>
      </c>
      <c r="Y474" s="390" t="s">
        <v>527</v>
      </c>
      <c r="Z474" s="390" t="s">
        <v>527</v>
      </c>
      <c r="AA474" s="390" t="s">
        <v>527</v>
      </c>
      <c r="AB474" s="390" t="s">
        <v>527</v>
      </c>
      <c r="AC474" s="390" t="s">
        <v>527</v>
      </c>
      <c r="AD474" s="390" t="s">
        <v>527</v>
      </c>
      <c r="AE474" s="390" t="s">
        <v>527</v>
      </c>
      <c r="AF474" s="390" t="s">
        <v>527</v>
      </c>
      <c r="AG474" s="399" t="s">
        <v>199</v>
      </c>
      <c r="AH474" s="390" t="s">
        <v>527</v>
      </c>
      <c r="AI474" s="390" t="s">
        <v>527</v>
      </c>
      <c r="AJ474" s="390" t="s">
        <v>527</v>
      </c>
    </row>
    <row r="475" spans="1:36" x14ac:dyDescent="0.35">
      <c r="A475" s="431" t="s">
        <v>738</v>
      </c>
      <c r="B475" s="390">
        <v>1354.0760204081632</v>
      </c>
      <c r="C475" s="390" t="s">
        <v>527</v>
      </c>
      <c r="D475" s="390" t="s">
        <v>527</v>
      </c>
      <c r="E475" s="390" t="s">
        <v>527</v>
      </c>
      <c r="F475" s="390" t="s">
        <v>527</v>
      </c>
      <c r="G475" s="390" t="s">
        <v>527</v>
      </c>
      <c r="H475" s="390" t="s">
        <v>527</v>
      </c>
      <c r="I475" s="390" t="s">
        <v>527</v>
      </c>
      <c r="J475" s="390" t="s">
        <v>527</v>
      </c>
      <c r="K475" s="390" t="s">
        <v>527</v>
      </c>
      <c r="L475" s="390" t="s">
        <v>527</v>
      </c>
      <c r="M475" s="390" t="s">
        <v>527</v>
      </c>
      <c r="N475" s="390" t="s">
        <v>527</v>
      </c>
      <c r="O475" s="390" t="s">
        <v>527</v>
      </c>
      <c r="P475" s="390" t="s">
        <v>527</v>
      </c>
      <c r="Q475" s="390" t="s">
        <v>527</v>
      </c>
      <c r="R475" s="390" t="s">
        <v>527</v>
      </c>
      <c r="S475" s="390" t="s">
        <v>527</v>
      </c>
      <c r="T475" s="390" t="s">
        <v>527</v>
      </c>
      <c r="U475" s="390" t="s">
        <v>527</v>
      </c>
      <c r="V475" s="399" t="s">
        <v>199</v>
      </c>
      <c r="W475" s="390" t="s">
        <v>527</v>
      </c>
      <c r="X475" s="390" t="s">
        <v>527</v>
      </c>
      <c r="Y475" s="390" t="s">
        <v>527</v>
      </c>
      <c r="Z475" s="390" t="s">
        <v>527</v>
      </c>
      <c r="AA475" s="390" t="s">
        <v>527</v>
      </c>
      <c r="AB475" s="390" t="s">
        <v>527</v>
      </c>
      <c r="AC475" s="390" t="s">
        <v>527</v>
      </c>
      <c r="AD475" s="390" t="s">
        <v>527</v>
      </c>
      <c r="AE475" s="390" t="s">
        <v>527</v>
      </c>
      <c r="AF475" s="390" t="s">
        <v>527</v>
      </c>
      <c r="AG475" s="399" t="s">
        <v>199</v>
      </c>
      <c r="AH475" s="390" t="s">
        <v>527</v>
      </c>
      <c r="AI475" s="390" t="s">
        <v>527</v>
      </c>
      <c r="AJ475" s="390" t="s">
        <v>527</v>
      </c>
    </row>
    <row r="476" spans="1:36" x14ac:dyDescent="0.35">
      <c r="A476" s="431" t="s">
        <v>739</v>
      </c>
      <c r="B476" s="390" t="s">
        <v>527</v>
      </c>
      <c r="C476" s="390" t="s">
        <v>527</v>
      </c>
      <c r="D476" s="390" t="s">
        <v>527</v>
      </c>
      <c r="E476" s="390" t="s">
        <v>527</v>
      </c>
      <c r="F476" s="390" t="s">
        <v>527</v>
      </c>
      <c r="G476" s="390" t="s">
        <v>527</v>
      </c>
      <c r="H476" s="390" t="s">
        <v>527</v>
      </c>
      <c r="I476" s="390" t="s">
        <v>527</v>
      </c>
      <c r="J476" s="390" t="s">
        <v>527</v>
      </c>
      <c r="K476" s="390" t="s">
        <v>527</v>
      </c>
      <c r="L476" s="390" t="s">
        <v>527</v>
      </c>
      <c r="M476" s="390" t="s">
        <v>527</v>
      </c>
      <c r="N476" s="390" t="s">
        <v>527</v>
      </c>
      <c r="O476" s="390" t="s">
        <v>527</v>
      </c>
      <c r="P476" s="390" t="s">
        <v>527</v>
      </c>
      <c r="Q476" s="390" t="s">
        <v>527</v>
      </c>
      <c r="R476" s="390" t="s">
        <v>527</v>
      </c>
      <c r="S476" s="390" t="s">
        <v>527</v>
      </c>
      <c r="T476" s="390" t="s">
        <v>527</v>
      </c>
      <c r="U476" s="390" t="s">
        <v>527</v>
      </c>
      <c r="V476" s="399" t="s">
        <v>199</v>
      </c>
      <c r="W476" s="390" t="s">
        <v>527</v>
      </c>
      <c r="X476" s="390" t="s">
        <v>527</v>
      </c>
      <c r="Y476" s="390" t="s">
        <v>527</v>
      </c>
      <c r="Z476" s="390" t="s">
        <v>527</v>
      </c>
      <c r="AA476" s="390" t="s">
        <v>527</v>
      </c>
      <c r="AB476" s="390" t="s">
        <v>527</v>
      </c>
      <c r="AC476" s="390" t="s">
        <v>527</v>
      </c>
      <c r="AD476" s="390" t="s">
        <v>527</v>
      </c>
      <c r="AE476" s="390" t="s">
        <v>527</v>
      </c>
      <c r="AF476" s="390" t="s">
        <v>527</v>
      </c>
      <c r="AG476" s="399" t="s">
        <v>199</v>
      </c>
      <c r="AH476" s="390" t="s">
        <v>527</v>
      </c>
      <c r="AI476" s="390" t="s">
        <v>527</v>
      </c>
      <c r="AJ476" s="390" t="s">
        <v>527</v>
      </c>
    </row>
    <row r="477" spans="1:36" x14ac:dyDescent="0.35">
      <c r="A477" s="427" t="s">
        <v>740</v>
      </c>
      <c r="B477" s="390" t="s">
        <v>527</v>
      </c>
      <c r="C477" s="390" t="s">
        <v>527</v>
      </c>
      <c r="D477" s="390" t="s">
        <v>527</v>
      </c>
      <c r="E477" s="390" t="s">
        <v>527</v>
      </c>
      <c r="F477" s="390" t="s">
        <v>527</v>
      </c>
      <c r="G477" s="390" t="s">
        <v>527</v>
      </c>
      <c r="H477" s="390" t="s">
        <v>527</v>
      </c>
      <c r="I477" s="390" t="s">
        <v>527</v>
      </c>
      <c r="J477" s="390" t="s">
        <v>527</v>
      </c>
      <c r="K477" s="390" t="s">
        <v>527</v>
      </c>
      <c r="L477" s="390" t="s">
        <v>527</v>
      </c>
      <c r="M477" s="390" t="s">
        <v>527</v>
      </c>
      <c r="N477" s="390" t="s">
        <v>527</v>
      </c>
      <c r="O477" s="390" t="s">
        <v>527</v>
      </c>
      <c r="P477" s="390" t="s">
        <v>527</v>
      </c>
      <c r="Q477" s="390" t="s">
        <v>527</v>
      </c>
      <c r="R477" s="390" t="s">
        <v>527</v>
      </c>
      <c r="S477" s="390" t="s">
        <v>527</v>
      </c>
      <c r="T477" s="390" t="s">
        <v>527</v>
      </c>
      <c r="U477" s="390" t="s">
        <v>527</v>
      </c>
      <c r="V477" s="399" t="s">
        <v>199</v>
      </c>
      <c r="W477" s="390" t="s">
        <v>527</v>
      </c>
      <c r="X477" s="390" t="s">
        <v>527</v>
      </c>
      <c r="Y477" s="390" t="s">
        <v>527</v>
      </c>
      <c r="Z477" s="390" t="s">
        <v>527</v>
      </c>
      <c r="AA477" s="390" t="s">
        <v>527</v>
      </c>
      <c r="AB477" s="390" t="s">
        <v>527</v>
      </c>
      <c r="AC477" s="390" t="s">
        <v>527</v>
      </c>
      <c r="AD477" s="390" t="s">
        <v>527</v>
      </c>
      <c r="AE477" s="390" t="s">
        <v>527</v>
      </c>
      <c r="AF477" s="390" t="s">
        <v>527</v>
      </c>
      <c r="AG477" s="399" t="s">
        <v>199</v>
      </c>
      <c r="AH477" s="390" t="s">
        <v>527</v>
      </c>
      <c r="AI477" s="390" t="s">
        <v>527</v>
      </c>
      <c r="AJ477" s="390" t="s">
        <v>527</v>
      </c>
    </row>
    <row r="478" spans="1:36" x14ac:dyDescent="0.35">
      <c r="A478" s="337" t="s">
        <v>741</v>
      </c>
      <c r="B478" s="390" t="s">
        <v>527</v>
      </c>
      <c r="C478" s="390" t="s">
        <v>527</v>
      </c>
      <c r="D478" s="390" t="s">
        <v>527</v>
      </c>
      <c r="E478" s="390" t="s">
        <v>527</v>
      </c>
      <c r="F478" s="390" t="s">
        <v>527</v>
      </c>
      <c r="G478" s="390" t="s">
        <v>527</v>
      </c>
      <c r="H478" s="390" t="s">
        <v>589</v>
      </c>
      <c r="I478" s="390" t="s">
        <v>527</v>
      </c>
      <c r="J478" s="390" t="s">
        <v>527</v>
      </c>
      <c r="K478" s="390" t="s">
        <v>527</v>
      </c>
      <c r="L478" s="390" t="s">
        <v>527</v>
      </c>
      <c r="M478" s="390" t="s">
        <v>527</v>
      </c>
      <c r="N478" s="390" t="s">
        <v>527</v>
      </c>
      <c r="O478" s="390" t="s">
        <v>527</v>
      </c>
      <c r="P478" s="390" t="s">
        <v>527</v>
      </c>
      <c r="Q478" s="390" t="s">
        <v>527</v>
      </c>
      <c r="R478" s="390" t="s">
        <v>527</v>
      </c>
      <c r="S478" s="390" t="s">
        <v>527</v>
      </c>
      <c r="T478" s="390" t="s">
        <v>527</v>
      </c>
      <c r="U478" s="390" t="s">
        <v>527</v>
      </c>
      <c r="V478" s="399" t="s">
        <v>199</v>
      </c>
      <c r="W478" s="390">
        <v>391.00292248704386</v>
      </c>
      <c r="X478" s="390">
        <v>45.101851511540602</v>
      </c>
      <c r="Y478" s="390" t="s">
        <v>527</v>
      </c>
      <c r="Z478" s="390" t="s">
        <v>527</v>
      </c>
      <c r="AA478" s="390" t="s">
        <v>527</v>
      </c>
      <c r="AB478" s="390" t="s">
        <v>527</v>
      </c>
      <c r="AC478" s="390" t="s">
        <v>527</v>
      </c>
      <c r="AD478" s="390" t="s">
        <v>527</v>
      </c>
      <c r="AE478" s="390" t="s">
        <v>527</v>
      </c>
      <c r="AF478" s="390" t="s">
        <v>527</v>
      </c>
      <c r="AG478" s="399" t="s">
        <v>199</v>
      </c>
      <c r="AH478" s="390" t="s">
        <v>527</v>
      </c>
      <c r="AI478" s="390">
        <v>120.41830440901001</v>
      </c>
      <c r="AJ478" s="390" t="s">
        <v>527</v>
      </c>
    </row>
    <row r="479" spans="1:36" x14ac:dyDescent="0.35">
      <c r="A479" s="427" t="s">
        <v>742</v>
      </c>
      <c r="B479" s="399" t="s">
        <v>199</v>
      </c>
      <c r="C479" s="399" t="s">
        <v>199</v>
      </c>
      <c r="D479" s="399" t="s">
        <v>199</v>
      </c>
      <c r="E479" s="399" t="s">
        <v>199</v>
      </c>
      <c r="F479" s="399" t="s">
        <v>199</v>
      </c>
      <c r="G479" s="399" t="s">
        <v>199</v>
      </c>
      <c r="H479" s="399" t="s">
        <v>199</v>
      </c>
      <c r="I479" s="399" t="s">
        <v>199</v>
      </c>
      <c r="J479" s="399" t="s">
        <v>199</v>
      </c>
      <c r="K479" s="399" t="s">
        <v>199</v>
      </c>
      <c r="L479" s="399" t="s">
        <v>199</v>
      </c>
      <c r="M479" s="399" t="s">
        <v>199</v>
      </c>
      <c r="N479" s="399" t="s">
        <v>199</v>
      </c>
      <c r="O479" s="399" t="s">
        <v>199</v>
      </c>
      <c r="P479" s="399" t="s">
        <v>199</v>
      </c>
      <c r="Q479" s="399" t="s">
        <v>199</v>
      </c>
      <c r="R479" s="399" t="s">
        <v>199</v>
      </c>
      <c r="S479" s="399" t="s">
        <v>199</v>
      </c>
      <c r="T479" s="399" t="s">
        <v>199</v>
      </c>
      <c r="U479" s="399" t="s">
        <v>199</v>
      </c>
      <c r="V479" s="399" t="s">
        <v>199</v>
      </c>
      <c r="W479" s="390">
        <v>391.00292248704386</v>
      </c>
      <c r="X479" s="390">
        <v>45.101851511540602</v>
      </c>
      <c r="Y479" s="390" t="s">
        <v>527</v>
      </c>
      <c r="Z479" s="390" t="s">
        <v>527</v>
      </c>
      <c r="AA479" s="390" t="s">
        <v>527</v>
      </c>
      <c r="AB479" s="390" t="s">
        <v>527</v>
      </c>
      <c r="AC479" s="390" t="s">
        <v>527</v>
      </c>
      <c r="AD479" s="390" t="s">
        <v>527</v>
      </c>
      <c r="AE479" s="390" t="s">
        <v>527</v>
      </c>
      <c r="AF479" s="390" t="s">
        <v>527</v>
      </c>
      <c r="AG479" s="399" t="s">
        <v>199</v>
      </c>
      <c r="AH479" s="399" t="s">
        <v>199</v>
      </c>
      <c r="AI479" s="390" t="s">
        <v>527</v>
      </c>
      <c r="AJ479" s="399" t="s">
        <v>199</v>
      </c>
    </row>
    <row r="480" spans="1:36" x14ac:dyDescent="0.35">
      <c r="A480" s="427" t="s">
        <v>743</v>
      </c>
      <c r="B480" s="390" t="s">
        <v>527</v>
      </c>
      <c r="C480" s="390" t="s">
        <v>527</v>
      </c>
      <c r="D480" s="390" t="s">
        <v>527</v>
      </c>
      <c r="E480" s="390" t="s">
        <v>527</v>
      </c>
      <c r="F480" s="390" t="s">
        <v>527</v>
      </c>
      <c r="G480" s="390" t="s">
        <v>527</v>
      </c>
      <c r="H480" s="390" t="s">
        <v>556</v>
      </c>
      <c r="I480" s="390" t="s">
        <v>527</v>
      </c>
      <c r="J480" s="390" t="s">
        <v>527</v>
      </c>
      <c r="K480" s="390" t="s">
        <v>527</v>
      </c>
      <c r="L480" s="390" t="s">
        <v>527</v>
      </c>
      <c r="M480" s="390" t="s">
        <v>527</v>
      </c>
      <c r="N480" s="390" t="s">
        <v>527</v>
      </c>
      <c r="O480" s="390" t="s">
        <v>527</v>
      </c>
      <c r="P480" s="390" t="s">
        <v>527</v>
      </c>
      <c r="Q480" s="390" t="s">
        <v>527</v>
      </c>
      <c r="R480" s="390" t="s">
        <v>527</v>
      </c>
      <c r="S480" s="390" t="s">
        <v>527</v>
      </c>
      <c r="T480" s="390" t="s">
        <v>527</v>
      </c>
      <c r="U480" s="390" t="s">
        <v>527</v>
      </c>
      <c r="V480" s="399" t="s">
        <v>199</v>
      </c>
      <c r="W480" s="390" t="s">
        <v>527</v>
      </c>
      <c r="X480" s="390" t="s">
        <v>527</v>
      </c>
      <c r="Y480" s="390" t="s">
        <v>527</v>
      </c>
      <c r="Z480" s="390" t="s">
        <v>527</v>
      </c>
      <c r="AA480" s="390" t="s">
        <v>527</v>
      </c>
      <c r="AB480" s="390" t="s">
        <v>527</v>
      </c>
      <c r="AC480" s="390" t="s">
        <v>527</v>
      </c>
      <c r="AD480" s="390" t="s">
        <v>527</v>
      </c>
      <c r="AE480" s="390" t="s">
        <v>527</v>
      </c>
      <c r="AF480" s="390" t="s">
        <v>527</v>
      </c>
      <c r="AG480" s="399" t="s">
        <v>199</v>
      </c>
      <c r="AH480" s="390" t="s">
        <v>527</v>
      </c>
      <c r="AI480" s="390">
        <v>120.41830440900908</v>
      </c>
      <c r="AJ480" s="399" t="s">
        <v>199</v>
      </c>
    </row>
    <row r="481" spans="1:36" x14ac:dyDescent="0.35">
      <c r="A481" s="428" t="s">
        <v>744</v>
      </c>
      <c r="B481" s="390" t="s">
        <v>527</v>
      </c>
      <c r="C481" s="390" t="s">
        <v>527</v>
      </c>
      <c r="D481" s="390" t="s">
        <v>527</v>
      </c>
      <c r="E481" s="390" t="s">
        <v>527</v>
      </c>
      <c r="F481" s="390" t="s">
        <v>527</v>
      </c>
      <c r="G481" s="390" t="s">
        <v>527</v>
      </c>
      <c r="H481" s="390" t="s">
        <v>527</v>
      </c>
      <c r="I481" s="390" t="s">
        <v>527</v>
      </c>
      <c r="J481" s="390" t="s">
        <v>527</v>
      </c>
      <c r="K481" s="390" t="s">
        <v>527</v>
      </c>
      <c r="L481" s="390" t="s">
        <v>527</v>
      </c>
      <c r="M481" s="390" t="s">
        <v>527</v>
      </c>
      <c r="N481" s="390" t="s">
        <v>527</v>
      </c>
      <c r="O481" s="390" t="s">
        <v>527</v>
      </c>
      <c r="P481" s="390" t="s">
        <v>527</v>
      </c>
      <c r="Q481" s="390" t="s">
        <v>527</v>
      </c>
      <c r="R481" s="390" t="s">
        <v>527</v>
      </c>
      <c r="S481" s="390" t="s">
        <v>527</v>
      </c>
      <c r="T481" s="390" t="s">
        <v>527</v>
      </c>
      <c r="U481" s="390" t="s">
        <v>527</v>
      </c>
      <c r="V481" s="399" t="s">
        <v>199</v>
      </c>
      <c r="W481" s="390" t="s">
        <v>527</v>
      </c>
      <c r="X481" s="390" t="s">
        <v>527</v>
      </c>
      <c r="Y481" s="390" t="s">
        <v>527</v>
      </c>
      <c r="Z481" s="390" t="s">
        <v>527</v>
      </c>
      <c r="AA481" s="390" t="s">
        <v>527</v>
      </c>
      <c r="AB481" s="390" t="s">
        <v>527</v>
      </c>
      <c r="AC481" s="390" t="s">
        <v>527</v>
      </c>
      <c r="AD481" s="390" t="s">
        <v>527</v>
      </c>
      <c r="AE481" s="390" t="s">
        <v>527</v>
      </c>
      <c r="AF481" s="390" t="s">
        <v>527</v>
      </c>
      <c r="AG481" s="399" t="s">
        <v>199</v>
      </c>
      <c r="AH481" s="390" t="s">
        <v>527</v>
      </c>
      <c r="AI481" s="390" t="s">
        <v>527</v>
      </c>
      <c r="AJ481" s="390" t="s">
        <v>527</v>
      </c>
    </row>
    <row r="482" spans="1:36" x14ac:dyDescent="0.35">
      <c r="A482" s="338" t="s">
        <v>682</v>
      </c>
      <c r="B482" s="390">
        <v>13.671467518190029</v>
      </c>
      <c r="C482" s="390" t="s">
        <v>625</v>
      </c>
      <c r="D482" s="390" t="s">
        <v>3298</v>
      </c>
      <c r="E482" s="390" t="s">
        <v>3298</v>
      </c>
      <c r="F482" s="390" t="s">
        <v>3298</v>
      </c>
      <c r="G482" s="390" t="s">
        <v>626</v>
      </c>
      <c r="H482" s="390" t="s">
        <v>625</v>
      </c>
      <c r="I482" s="390" t="s">
        <v>626</v>
      </c>
      <c r="J482" s="390" t="s">
        <v>3298</v>
      </c>
      <c r="K482" s="390" t="s">
        <v>626</v>
      </c>
      <c r="L482" s="390" t="s">
        <v>3298</v>
      </c>
      <c r="M482" s="390" t="s">
        <v>626</v>
      </c>
      <c r="N482" s="390" t="s">
        <v>626</v>
      </c>
      <c r="O482" s="390" t="s">
        <v>626</v>
      </c>
      <c r="P482" s="390" t="s">
        <v>626</v>
      </c>
      <c r="Q482" s="390" t="s">
        <v>3298</v>
      </c>
      <c r="R482" s="390" t="s">
        <v>626</v>
      </c>
      <c r="S482" s="390" t="s">
        <v>3298</v>
      </c>
      <c r="T482" s="390" t="s">
        <v>3298</v>
      </c>
      <c r="U482" s="390">
        <v>1.84005186808937</v>
      </c>
      <c r="V482" s="399" t="s">
        <v>199</v>
      </c>
      <c r="W482" s="390">
        <v>146.16040121254008</v>
      </c>
      <c r="X482" s="390">
        <v>161.67811829648733</v>
      </c>
      <c r="Y482" s="390">
        <v>8.9719417447910903</v>
      </c>
      <c r="Z482" s="390" t="s">
        <v>626</v>
      </c>
      <c r="AA482" s="390">
        <v>11.42114438969833</v>
      </c>
      <c r="AB482" s="390" t="s">
        <v>626</v>
      </c>
      <c r="AC482" s="390" t="s">
        <v>3298</v>
      </c>
      <c r="AD482" s="390" t="s">
        <v>626</v>
      </c>
      <c r="AE482" s="390" t="s">
        <v>626</v>
      </c>
      <c r="AF482" s="390">
        <v>2.4884645670558498</v>
      </c>
      <c r="AG482" s="399" t="s">
        <v>199</v>
      </c>
      <c r="AH482" s="390">
        <v>18.975929941198739</v>
      </c>
      <c r="AI482" s="390">
        <v>31.016287312304989</v>
      </c>
      <c r="AJ482" s="390">
        <v>28.530150025703989</v>
      </c>
    </row>
    <row r="483" spans="1:36" x14ac:dyDescent="0.35">
      <c r="A483" s="427" t="s">
        <v>683</v>
      </c>
      <c r="B483" s="390">
        <v>13.671467518190029</v>
      </c>
      <c r="C483" s="390" t="s">
        <v>529</v>
      </c>
      <c r="D483" s="390" t="s">
        <v>529</v>
      </c>
      <c r="E483" s="390" t="s">
        <v>556</v>
      </c>
      <c r="F483" s="390" t="s">
        <v>556</v>
      </c>
      <c r="G483" s="390" t="s">
        <v>556</v>
      </c>
      <c r="H483" s="390" t="s">
        <v>529</v>
      </c>
      <c r="I483" s="390" t="s">
        <v>556</v>
      </c>
      <c r="J483" s="390" t="s">
        <v>556</v>
      </c>
      <c r="K483" s="390" t="s">
        <v>556</v>
      </c>
      <c r="L483" s="390" t="s">
        <v>556</v>
      </c>
      <c r="M483" s="390" t="s">
        <v>556</v>
      </c>
      <c r="N483" s="390" t="s">
        <v>556</v>
      </c>
      <c r="O483" s="390" t="s">
        <v>556</v>
      </c>
      <c r="P483" s="390" t="s">
        <v>556</v>
      </c>
      <c r="Q483" s="390" t="s">
        <v>556</v>
      </c>
      <c r="R483" s="390" t="s">
        <v>556</v>
      </c>
      <c r="S483" s="390" t="s">
        <v>556</v>
      </c>
      <c r="T483" s="390" t="s">
        <v>556</v>
      </c>
      <c r="U483" s="390" t="s">
        <v>554</v>
      </c>
      <c r="V483" s="399" t="s">
        <v>199</v>
      </c>
      <c r="W483" s="390">
        <v>146.16040121254008</v>
      </c>
      <c r="X483" s="390">
        <v>161.67811829648733</v>
      </c>
      <c r="Y483" s="390">
        <v>8.9719417447910903</v>
      </c>
      <c r="Z483" s="390" t="s">
        <v>556</v>
      </c>
      <c r="AA483" s="390">
        <v>11.42114438969833</v>
      </c>
      <c r="AB483" s="390" t="s">
        <v>556</v>
      </c>
      <c r="AC483" s="390" t="s">
        <v>556</v>
      </c>
      <c r="AD483" s="390" t="s">
        <v>556</v>
      </c>
      <c r="AE483" s="390" t="s">
        <v>556</v>
      </c>
      <c r="AF483" s="390" t="s">
        <v>554</v>
      </c>
      <c r="AG483" s="399" t="s">
        <v>199</v>
      </c>
      <c r="AH483" s="390">
        <v>0.75795702244873997</v>
      </c>
      <c r="AI483" s="390">
        <v>30.668042743204541</v>
      </c>
      <c r="AJ483" s="390">
        <v>28.530150025703989</v>
      </c>
    </row>
    <row r="484" spans="1:36" x14ac:dyDescent="0.35">
      <c r="A484" s="427" t="s">
        <v>684</v>
      </c>
      <c r="B484" s="390" t="s">
        <v>554</v>
      </c>
      <c r="C484" s="390" t="s">
        <v>554</v>
      </c>
      <c r="D484" s="390" t="s">
        <v>554</v>
      </c>
      <c r="E484" s="390" t="s">
        <v>554</v>
      </c>
      <c r="F484" s="390" t="s">
        <v>554</v>
      </c>
      <c r="G484" s="390" t="s">
        <v>554</v>
      </c>
      <c r="H484" s="390" t="s">
        <v>554</v>
      </c>
      <c r="I484" s="390" t="s">
        <v>554</v>
      </c>
      <c r="J484" s="390" t="s">
        <v>554</v>
      </c>
      <c r="K484" s="390" t="s">
        <v>554</v>
      </c>
      <c r="L484" s="390" t="s">
        <v>554</v>
      </c>
      <c r="M484" s="390" t="s">
        <v>554</v>
      </c>
      <c r="N484" s="390" t="s">
        <v>554</v>
      </c>
      <c r="O484" s="390" t="s">
        <v>554</v>
      </c>
      <c r="P484" s="390" t="s">
        <v>554</v>
      </c>
      <c r="Q484" s="390" t="s">
        <v>554</v>
      </c>
      <c r="R484" s="390" t="s">
        <v>554</v>
      </c>
      <c r="S484" s="390" t="s">
        <v>554</v>
      </c>
      <c r="T484" s="390" t="s">
        <v>554</v>
      </c>
      <c r="U484" s="390" t="s">
        <v>554</v>
      </c>
      <c r="V484" s="399" t="s">
        <v>199</v>
      </c>
      <c r="W484" s="390" t="s">
        <v>554</v>
      </c>
      <c r="X484" s="390" t="s">
        <v>554</v>
      </c>
      <c r="Y484" s="390" t="s">
        <v>554</v>
      </c>
      <c r="Z484" s="390" t="s">
        <v>554</v>
      </c>
      <c r="AA484" s="390" t="s">
        <v>554</v>
      </c>
      <c r="AB484" s="390" t="s">
        <v>554</v>
      </c>
      <c r="AC484" s="390" t="s">
        <v>554</v>
      </c>
      <c r="AD484" s="390" t="s">
        <v>554</v>
      </c>
      <c r="AE484" s="390" t="s">
        <v>554</v>
      </c>
      <c r="AF484" s="390" t="s">
        <v>554</v>
      </c>
      <c r="AG484" s="399" t="s">
        <v>199</v>
      </c>
      <c r="AH484" s="390" t="s">
        <v>554</v>
      </c>
      <c r="AI484" s="390" t="s">
        <v>554</v>
      </c>
      <c r="AJ484" s="390" t="s">
        <v>554</v>
      </c>
    </row>
    <row r="485" spans="1:36" x14ac:dyDescent="0.35">
      <c r="A485" s="427" t="s">
        <v>685</v>
      </c>
      <c r="B485" s="390" t="s">
        <v>529</v>
      </c>
      <c r="C485" s="390" t="s">
        <v>554</v>
      </c>
      <c r="D485" s="390" t="s">
        <v>554</v>
      </c>
      <c r="E485" s="390" t="s">
        <v>554</v>
      </c>
      <c r="F485" s="390" t="s">
        <v>554</v>
      </c>
      <c r="G485" s="390" t="s">
        <v>554</v>
      </c>
      <c r="H485" s="390" t="s">
        <v>554</v>
      </c>
      <c r="I485" s="390" t="s">
        <v>554</v>
      </c>
      <c r="J485" s="390" t="s">
        <v>554</v>
      </c>
      <c r="K485" s="390" t="s">
        <v>554</v>
      </c>
      <c r="L485" s="390" t="s">
        <v>554</v>
      </c>
      <c r="M485" s="390" t="s">
        <v>554</v>
      </c>
      <c r="N485" s="390" t="s">
        <v>554</v>
      </c>
      <c r="O485" s="390" t="s">
        <v>554</v>
      </c>
      <c r="P485" s="390" t="s">
        <v>554</v>
      </c>
      <c r="Q485" s="390" t="s">
        <v>554</v>
      </c>
      <c r="R485" s="390" t="s">
        <v>554</v>
      </c>
      <c r="S485" s="390" t="s">
        <v>554</v>
      </c>
      <c r="T485" s="390" t="s">
        <v>554</v>
      </c>
      <c r="U485" s="390" t="s">
        <v>554</v>
      </c>
      <c r="V485" s="399" t="s">
        <v>199</v>
      </c>
      <c r="W485" s="390" t="s">
        <v>529</v>
      </c>
      <c r="X485" s="390" t="s">
        <v>529</v>
      </c>
      <c r="Y485" s="390" t="s">
        <v>554</v>
      </c>
      <c r="Z485" s="390" t="s">
        <v>554</v>
      </c>
      <c r="AA485" s="390" t="s">
        <v>529</v>
      </c>
      <c r="AB485" s="390" t="s">
        <v>554</v>
      </c>
      <c r="AC485" s="390" t="s">
        <v>554</v>
      </c>
      <c r="AD485" s="390" t="s">
        <v>554</v>
      </c>
      <c r="AE485" s="390" t="s">
        <v>554</v>
      </c>
      <c r="AF485" s="390" t="s">
        <v>554</v>
      </c>
      <c r="AG485" s="399" t="s">
        <v>199</v>
      </c>
      <c r="AH485" s="390">
        <v>4.9702035437500003</v>
      </c>
      <c r="AI485" s="390" t="s">
        <v>554</v>
      </c>
      <c r="AJ485" s="390" t="s">
        <v>554</v>
      </c>
    </row>
    <row r="486" spans="1:36" x14ac:dyDescent="0.35">
      <c r="A486" s="427" t="s">
        <v>686</v>
      </c>
      <c r="B486" s="390" t="s">
        <v>529</v>
      </c>
      <c r="C486" s="390" t="s">
        <v>529</v>
      </c>
      <c r="D486" s="390" t="s">
        <v>556</v>
      </c>
      <c r="E486" s="390" t="s">
        <v>529</v>
      </c>
      <c r="F486" s="390" t="s">
        <v>529</v>
      </c>
      <c r="G486" s="390" t="s">
        <v>556</v>
      </c>
      <c r="H486" s="390" t="s">
        <v>529</v>
      </c>
      <c r="I486" s="390" t="s">
        <v>556</v>
      </c>
      <c r="J486" s="390" t="s">
        <v>529</v>
      </c>
      <c r="K486" s="390" t="s">
        <v>556</v>
      </c>
      <c r="L486" s="390" t="s">
        <v>529</v>
      </c>
      <c r="M486" s="390" t="s">
        <v>556</v>
      </c>
      <c r="N486" s="390" t="s">
        <v>556</v>
      </c>
      <c r="O486" s="390" t="s">
        <v>556</v>
      </c>
      <c r="P486" s="390" t="s">
        <v>556</v>
      </c>
      <c r="Q486" s="390" t="s">
        <v>529</v>
      </c>
      <c r="R486" s="390" t="s">
        <v>556</v>
      </c>
      <c r="S486" s="390" t="s">
        <v>529</v>
      </c>
      <c r="T486" s="390" t="s">
        <v>529</v>
      </c>
      <c r="U486" s="390">
        <v>1.84005186808937</v>
      </c>
      <c r="V486" s="399" t="s">
        <v>199</v>
      </c>
      <c r="W486" s="390" t="s">
        <v>529</v>
      </c>
      <c r="X486" s="390" t="s">
        <v>529</v>
      </c>
      <c r="Y486" s="390" t="s">
        <v>556</v>
      </c>
      <c r="Z486" s="390" t="s">
        <v>556</v>
      </c>
      <c r="AA486" s="390" t="s">
        <v>556</v>
      </c>
      <c r="AB486" s="390" t="s">
        <v>556</v>
      </c>
      <c r="AC486" s="390" t="s">
        <v>529</v>
      </c>
      <c r="AD486" s="390" t="s">
        <v>556</v>
      </c>
      <c r="AE486" s="390" t="s">
        <v>556</v>
      </c>
      <c r="AF486" s="390">
        <v>2.4884645670558498</v>
      </c>
      <c r="AG486" s="399" t="s">
        <v>199</v>
      </c>
      <c r="AH486" s="390" t="s">
        <v>556</v>
      </c>
      <c r="AI486" s="390">
        <v>0.34824456910044999</v>
      </c>
      <c r="AJ486" s="390" t="s">
        <v>556</v>
      </c>
    </row>
    <row r="487" spans="1:36" x14ac:dyDescent="0.35">
      <c r="A487" s="427" t="s">
        <v>3458</v>
      </c>
      <c r="B487" s="390" t="s">
        <v>554</v>
      </c>
      <c r="C487" s="390" t="s">
        <v>554</v>
      </c>
      <c r="D487" s="390" t="s">
        <v>554</v>
      </c>
      <c r="E487" s="390" t="s">
        <v>554</v>
      </c>
      <c r="F487" s="390" t="s">
        <v>554</v>
      </c>
      <c r="G487" s="390" t="s">
        <v>554</v>
      </c>
      <c r="H487" s="390" t="s">
        <v>554</v>
      </c>
      <c r="I487" s="390" t="s">
        <v>554</v>
      </c>
      <c r="J487" s="390" t="s">
        <v>554</v>
      </c>
      <c r="K487" s="390" t="s">
        <v>554</v>
      </c>
      <c r="L487" s="390" t="s">
        <v>554</v>
      </c>
      <c r="M487" s="390" t="s">
        <v>554</v>
      </c>
      <c r="N487" s="390" t="s">
        <v>554</v>
      </c>
      <c r="O487" s="390" t="s">
        <v>554</v>
      </c>
      <c r="P487" s="390" t="s">
        <v>554</v>
      </c>
      <c r="Q487" s="390" t="s">
        <v>554</v>
      </c>
      <c r="R487" s="390" t="s">
        <v>554</v>
      </c>
      <c r="S487" s="390" t="s">
        <v>554</v>
      </c>
      <c r="T487" s="390" t="s">
        <v>554</v>
      </c>
      <c r="U487" s="390" t="s">
        <v>554</v>
      </c>
      <c r="V487" s="399" t="s">
        <v>199</v>
      </c>
      <c r="W487" s="390" t="s">
        <v>529</v>
      </c>
      <c r="X487" s="390" t="s">
        <v>529</v>
      </c>
      <c r="Y487" s="390" t="s">
        <v>529</v>
      </c>
      <c r="Z487" s="390" t="s">
        <v>554</v>
      </c>
      <c r="AA487" s="390" t="s">
        <v>529</v>
      </c>
      <c r="AB487" s="390" t="s">
        <v>554</v>
      </c>
      <c r="AC487" s="390" t="s">
        <v>554</v>
      </c>
      <c r="AD487" s="390" t="s">
        <v>554</v>
      </c>
      <c r="AE487" s="390" t="s">
        <v>554</v>
      </c>
      <c r="AF487" s="390" t="s">
        <v>554</v>
      </c>
      <c r="AG487" s="399" t="s">
        <v>199</v>
      </c>
      <c r="AH487" s="390">
        <v>13.247769375000001</v>
      </c>
      <c r="AI487" s="390" t="s">
        <v>529</v>
      </c>
      <c r="AJ487" s="390" t="s">
        <v>529</v>
      </c>
    </row>
    <row r="488" spans="1:36" x14ac:dyDescent="0.35">
      <c r="A488" s="430" t="s">
        <v>687</v>
      </c>
      <c r="B488" s="390">
        <v>0.88</v>
      </c>
      <c r="C488" s="390">
        <v>397.31929999999994</v>
      </c>
      <c r="D488" s="390" t="s">
        <v>527</v>
      </c>
      <c r="E488" s="390" t="s">
        <v>527</v>
      </c>
      <c r="F488" s="390">
        <v>2580.4423400000001</v>
      </c>
      <c r="G488" s="390" t="s">
        <v>527</v>
      </c>
      <c r="H488" s="390">
        <v>56052.275099999999</v>
      </c>
      <c r="I488" s="390" t="s">
        <v>527</v>
      </c>
      <c r="J488" s="390">
        <v>2093.1475999999998</v>
      </c>
      <c r="K488" s="390" t="s">
        <v>527</v>
      </c>
      <c r="L488" s="390" t="s">
        <v>527</v>
      </c>
      <c r="M488" s="390" t="s">
        <v>527</v>
      </c>
      <c r="N488" s="390" t="s">
        <v>527</v>
      </c>
      <c r="O488" s="390" t="s">
        <v>527</v>
      </c>
      <c r="P488" s="390" t="s">
        <v>527</v>
      </c>
      <c r="Q488" s="390">
        <v>117.73</v>
      </c>
      <c r="R488" s="390" t="s">
        <v>527</v>
      </c>
      <c r="S488" s="390" t="s">
        <v>527</v>
      </c>
      <c r="T488" s="390" t="s">
        <v>527</v>
      </c>
      <c r="U488" s="390" t="s">
        <v>527</v>
      </c>
      <c r="V488" s="399" t="s">
        <v>199</v>
      </c>
      <c r="W488" s="390">
        <v>2.1192000000000002</v>
      </c>
      <c r="X488" s="390" t="s">
        <v>527</v>
      </c>
      <c r="Y488" s="390" t="s">
        <v>527</v>
      </c>
      <c r="Z488" s="390" t="s">
        <v>527</v>
      </c>
      <c r="AA488" s="390" t="s">
        <v>527</v>
      </c>
      <c r="AB488" s="390" t="s">
        <v>527</v>
      </c>
      <c r="AC488" s="390" t="s">
        <v>527</v>
      </c>
      <c r="AD488" s="390" t="s">
        <v>527</v>
      </c>
      <c r="AE488" s="390" t="s">
        <v>527</v>
      </c>
      <c r="AF488" s="390" t="s">
        <v>527</v>
      </c>
      <c r="AG488" s="399" t="s">
        <v>199</v>
      </c>
      <c r="AH488" s="390">
        <v>7313.5339055999993</v>
      </c>
      <c r="AI488" s="390" t="s">
        <v>527</v>
      </c>
      <c r="AJ488" s="390" t="s">
        <v>527</v>
      </c>
    </row>
    <row r="489" spans="1:36" x14ac:dyDescent="0.35">
      <c r="A489" s="427" t="s">
        <v>688</v>
      </c>
      <c r="B489" s="390" t="s">
        <v>527</v>
      </c>
      <c r="C489" s="390">
        <v>397.31929999999994</v>
      </c>
      <c r="D489" s="390" t="s">
        <v>527</v>
      </c>
      <c r="E489" s="390" t="s">
        <v>527</v>
      </c>
      <c r="F489" s="390">
        <v>2549.6623400000003</v>
      </c>
      <c r="G489" s="390" t="s">
        <v>527</v>
      </c>
      <c r="H489" s="390">
        <v>49042.255100000002</v>
      </c>
      <c r="I489" s="390" t="s">
        <v>527</v>
      </c>
      <c r="J489" s="390">
        <v>2093.1475999999998</v>
      </c>
      <c r="K489" s="390" t="s">
        <v>527</v>
      </c>
      <c r="L489" s="390" t="s">
        <v>527</v>
      </c>
      <c r="M489" s="390" t="s">
        <v>527</v>
      </c>
      <c r="N489" s="390" t="s">
        <v>527</v>
      </c>
      <c r="O489" s="390" t="s">
        <v>527</v>
      </c>
      <c r="P489" s="390" t="s">
        <v>527</v>
      </c>
      <c r="Q489" s="390">
        <v>99.33</v>
      </c>
      <c r="R489" s="390" t="s">
        <v>527</v>
      </c>
      <c r="S489" s="390" t="s">
        <v>527</v>
      </c>
      <c r="T489" s="390" t="s">
        <v>527</v>
      </c>
      <c r="U489" s="390" t="s">
        <v>527</v>
      </c>
      <c r="V489" s="399" t="s">
        <v>199</v>
      </c>
      <c r="W489" s="390" t="s">
        <v>527</v>
      </c>
      <c r="X489" s="390" t="s">
        <v>527</v>
      </c>
      <c r="Y489" s="390" t="s">
        <v>527</v>
      </c>
      <c r="Z489" s="390" t="s">
        <v>527</v>
      </c>
      <c r="AA489" s="390" t="s">
        <v>527</v>
      </c>
      <c r="AB489" s="390" t="s">
        <v>527</v>
      </c>
      <c r="AC489" s="390" t="s">
        <v>527</v>
      </c>
      <c r="AD489" s="390" t="s">
        <v>527</v>
      </c>
      <c r="AE489" s="390" t="s">
        <v>527</v>
      </c>
      <c r="AF489" s="390" t="s">
        <v>527</v>
      </c>
      <c r="AG489" s="399" t="s">
        <v>199</v>
      </c>
      <c r="AH489" s="390" t="s">
        <v>3303</v>
      </c>
      <c r="AI489" s="390" t="s">
        <v>527</v>
      </c>
      <c r="AJ489" s="390" t="s">
        <v>527</v>
      </c>
    </row>
    <row r="490" spans="1:36" x14ac:dyDescent="0.35">
      <c r="A490" s="427" t="s">
        <v>689</v>
      </c>
      <c r="B490" s="390" t="s">
        <v>527</v>
      </c>
      <c r="C490" s="390" t="s">
        <v>527</v>
      </c>
      <c r="D490" s="390" t="s">
        <v>527</v>
      </c>
      <c r="E490" s="390" t="s">
        <v>527</v>
      </c>
      <c r="F490" s="390" t="s">
        <v>527</v>
      </c>
      <c r="G490" s="390" t="s">
        <v>527</v>
      </c>
      <c r="H490" s="390">
        <v>1042.52</v>
      </c>
      <c r="I490" s="390" t="s">
        <v>527</v>
      </c>
      <c r="J490" s="390" t="s">
        <v>527</v>
      </c>
      <c r="K490" s="390" t="s">
        <v>527</v>
      </c>
      <c r="L490" s="390" t="s">
        <v>527</v>
      </c>
      <c r="M490" s="390" t="s">
        <v>527</v>
      </c>
      <c r="N490" s="390" t="s">
        <v>527</v>
      </c>
      <c r="O490" s="390" t="s">
        <v>527</v>
      </c>
      <c r="P490" s="390" t="s">
        <v>527</v>
      </c>
      <c r="Q490" s="390" t="s">
        <v>527</v>
      </c>
      <c r="R490" s="390" t="s">
        <v>527</v>
      </c>
      <c r="S490" s="390" t="s">
        <v>527</v>
      </c>
      <c r="T490" s="390" t="s">
        <v>527</v>
      </c>
      <c r="U490" s="390" t="s">
        <v>527</v>
      </c>
      <c r="V490" s="399" t="s">
        <v>199</v>
      </c>
      <c r="W490" s="390" t="s">
        <v>527</v>
      </c>
      <c r="X490" s="390" t="s">
        <v>527</v>
      </c>
      <c r="Y490" s="390" t="s">
        <v>527</v>
      </c>
      <c r="Z490" s="390" t="s">
        <v>527</v>
      </c>
      <c r="AA490" s="390" t="s">
        <v>527</v>
      </c>
      <c r="AB490" s="390" t="s">
        <v>527</v>
      </c>
      <c r="AC490" s="390" t="s">
        <v>527</v>
      </c>
      <c r="AD490" s="390" t="s">
        <v>527</v>
      </c>
      <c r="AE490" s="390" t="s">
        <v>527</v>
      </c>
      <c r="AF490" s="390" t="s">
        <v>527</v>
      </c>
      <c r="AG490" s="399" t="s">
        <v>199</v>
      </c>
      <c r="AH490" s="390" t="s">
        <v>529</v>
      </c>
      <c r="AI490" s="390" t="s">
        <v>527</v>
      </c>
      <c r="AJ490" s="390" t="s">
        <v>527</v>
      </c>
    </row>
    <row r="491" spans="1:36" x14ac:dyDescent="0.35">
      <c r="A491" s="427" t="s">
        <v>690</v>
      </c>
      <c r="B491" s="390">
        <v>0.88</v>
      </c>
      <c r="C491" s="390" t="s">
        <v>527</v>
      </c>
      <c r="D491" s="390" t="s">
        <v>527</v>
      </c>
      <c r="E491" s="390" t="s">
        <v>527</v>
      </c>
      <c r="F491" s="390">
        <v>30.78</v>
      </c>
      <c r="G491" s="390" t="s">
        <v>527</v>
      </c>
      <c r="H491" s="390" t="s">
        <v>527</v>
      </c>
      <c r="I491" s="390" t="s">
        <v>527</v>
      </c>
      <c r="J491" s="390" t="s">
        <v>527</v>
      </c>
      <c r="K491" s="390" t="s">
        <v>527</v>
      </c>
      <c r="L491" s="390" t="s">
        <v>527</v>
      </c>
      <c r="M491" s="390" t="s">
        <v>527</v>
      </c>
      <c r="N491" s="390" t="s">
        <v>527</v>
      </c>
      <c r="O491" s="390" t="s">
        <v>527</v>
      </c>
      <c r="P491" s="390" t="s">
        <v>527</v>
      </c>
      <c r="Q491" s="390">
        <v>18.399999999999999</v>
      </c>
      <c r="R491" s="390" t="s">
        <v>527</v>
      </c>
      <c r="S491" s="390" t="s">
        <v>527</v>
      </c>
      <c r="T491" s="390" t="s">
        <v>527</v>
      </c>
      <c r="U491" s="390" t="s">
        <v>527</v>
      </c>
      <c r="V491" s="399" t="s">
        <v>199</v>
      </c>
      <c r="W491" s="390">
        <v>2.1192000000000002</v>
      </c>
      <c r="X491" s="390" t="s">
        <v>527</v>
      </c>
      <c r="Y491" s="390" t="s">
        <v>527</v>
      </c>
      <c r="Z491" s="390" t="s">
        <v>527</v>
      </c>
      <c r="AA491" s="390" t="s">
        <v>527</v>
      </c>
      <c r="AB491" s="390" t="s">
        <v>527</v>
      </c>
      <c r="AC491" s="390" t="s">
        <v>527</v>
      </c>
      <c r="AD491" s="390" t="s">
        <v>527</v>
      </c>
      <c r="AE491" s="390" t="s">
        <v>527</v>
      </c>
      <c r="AF491" s="390" t="s">
        <v>527</v>
      </c>
      <c r="AG491" s="399" t="s">
        <v>199</v>
      </c>
      <c r="AH491" s="390" t="s">
        <v>529</v>
      </c>
      <c r="AI491" s="390" t="s">
        <v>527</v>
      </c>
      <c r="AJ491" s="390" t="s">
        <v>527</v>
      </c>
    </row>
    <row r="492" spans="1:36" x14ac:dyDescent="0.35">
      <c r="A492" s="427" t="s">
        <v>691</v>
      </c>
      <c r="B492" s="390" t="s">
        <v>527</v>
      </c>
      <c r="C492" s="390" t="s">
        <v>527</v>
      </c>
      <c r="D492" s="390" t="s">
        <v>527</v>
      </c>
      <c r="E492" s="390" t="s">
        <v>527</v>
      </c>
      <c r="F492" s="390" t="s">
        <v>527</v>
      </c>
      <c r="G492" s="390" t="s">
        <v>527</v>
      </c>
      <c r="H492" s="390">
        <v>5967.5</v>
      </c>
      <c r="I492" s="390" t="s">
        <v>527</v>
      </c>
      <c r="J492" s="390" t="s">
        <v>527</v>
      </c>
      <c r="K492" s="390" t="s">
        <v>527</v>
      </c>
      <c r="L492" s="390" t="s">
        <v>527</v>
      </c>
      <c r="M492" s="390" t="s">
        <v>527</v>
      </c>
      <c r="N492" s="390" t="s">
        <v>527</v>
      </c>
      <c r="O492" s="390" t="s">
        <v>527</v>
      </c>
      <c r="P492" s="390" t="s">
        <v>527</v>
      </c>
      <c r="Q492" s="390" t="s">
        <v>527</v>
      </c>
      <c r="R492" s="390" t="s">
        <v>527</v>
      </c>
      <c r="S492" s="390" t="s">
        <v>527</v>
      </c>
      <c r="T492" s="390" t="s">
        <v>527</v>
      </c>
      <c r="U492" s="390" t="s">
        <v>527</v>
      </c>
      <c r="V492" s="399" t="s">
        <v>199</v>
      </c>
      <c r="W492" s="390" t="s">
        <v>527</v>
      </c>
      <c r="X492" s="390" t="s">
        <v>527</v>
      </c>
      <c r="Y492" s="390" t="s">
        <v>527</v>
      </c>
      <c r="Z492" s="390" t="s">
        <v>527</v>
      </c>
      <c r="AA492" s="390" t="s">
        <v>527</v>
      </c>
      <c r="AB492" s="390" t="s">
        <v>527</v>
      </c>
      <c r="AC492" s="390" t="s">
        <v>527</v>
      </c>
      <c r="AD492" s="390" t="s">
        <v>527</v>
      </c>
      <c r="AE492" s="390" t="s">
        <v>527</v>
      </c>
      <c r="AF492" s="390" t="s">
        <v>527</v>
      </c>
      <c r="AG492" s="399" t="s">
        <v>199</v>
      </c>
      <c r="AH492" s="390" t="s">
        <v>601</v>
      </c>
      <c r="AI492" s="390" t="s">
        <v>527</v>
      </c>
      <c r="AJ492" s="390" t="s">
        <v>527</v>
      </c>
    </row>
    <row r="493" spans="1:36" x14ac:dyDescent="0.35">
      <c r="A493" s="427" t="s">
        <v>692</v>
      </c>
      <c r="B493" s="390" t="s">
        <v>527</v>
      </c>
      <c r="C493" s="390" t="s">
        <v>527</v>
      </c>
      <c r="D493" s="390" t="s">
        <v>527</v>
      </c>
      <c r="E493" s="390" t="s">
        <v>527</v>
      </c>
      <c r="F493" s="390" t="s">
        <v>527</v>
      </c>
      <c r="G493" s="390" t="s">
        <v>527</v>
      </c>
      <c r="H493" s="390" t="s">
        <v>527</v>
      </c>
      <c r="I493" s="390" t="s">
        <v>527</v>
      </c>
      <c r="J493" s="390" t="s">
        <v>527</v>
      </c>
      <c r="K493" s="390" t="s">
        <v>527</v>
      </c>
      <c r="L493" s="390" t="s">
        <v>527</v>
      </c>
      <c r="M493" s="390" t="s">
        <v>527</v>
      </c>
      <c r="N493" s="390" t="s">
        <v>527</v>
      </c>
      <c r="O493" s="390" t="s">
        <v>527</v>
      </c>
      <c r="P493" s="390" t="s">
        <v>527</v>
      </c>
      <c r="Q493" s="390" t="s">
        <v>527</v>
      </c>
      <c r="R493" s="390" t="s">
        <v>527</v>
      </c>
      <c r="S493" s="390" t="s">
        <v>527</v>
      </c>
      <c r="T493" s="390" t="s">
        <v>527</v>
      </c>
      <c r="U493" s="390" t="s">
        <v>527</v>
      </c>
      <c r="V493" s="399" t="s">
        <v>199</v>
      </c>
      <c r="W493" s="390" t="s">
        <v>527</v>
      </c>
      <c r="X493" s="390" t="s">
        <v>527</v>
      </c>
      <c r="Y493" s="390" t="s">
        <v>527</v>
      </c>
      <c r="Z493" s="390" t="s">
        <v>527</v>
      </c>
      <c r="AA493" s="390" t="s">
        <v>527</v>
      </c>
      <c r="AB493" s="390" t="s">
        <v>527</v>
      </c>
      <c r="AC493" s="390" t="s">
        <v>527</v>
      </c>
      <c r="AD493" s="390" t="s">
        <v>527</v>
      </c>
      <c r="AE493" s="390" t="s">
        <v>527</v>
      </c>
      <c r="AF493" s="390" t="s">
        <v>527</v>
      </c>
      <c r="AG493" s="399" t="s">
        <v>199</v>
      </c>
      <c r="AH493" s="390" t="s">
        <v>529</v>
      </c>
      <c r="AI493" s="390" t="s">
        <v>527</v>
      </c>
      <c r="AJ493" s="390" t="s">
        <v>527</v>
      </c>
    </row>
    <row r="494" spans="1:36" x14ac:dyDescent="0.35">
      <c r="A494" s="428" t="s">
        <v>693</v>
      </c>
      <c r="B494" s="390" t="s">
        <v>527</v>
      </c>
      <c r="C494" s="390" t="s">
        <v>527</v>
      </c>
      <c r="D494" s="390" t="s">
        <v>527</v>
      </c>
      <c r="E494" s="390" t="s">
        <v>527</v>
      </c>
      <c r="F494" s="390" t="s">
        <v>527</v>
      </c>
      <c r="G494" s="390" t="s">
        <v>527</v>
      </c>
      <c r="H494" s="390" t="s">
        <v>527</v>
      </c>
      <c r="I494" s="390" t="s">
        <v>527</v>
      </c>
      <c r="J494" s="390" t="s">
        <v>527</v>
      </c>
      <c r="K494" s="390" t="s">
        <v>527</v>
      </c>
      <c r="L494" s="390" t="s">
        <v>527</v>
      </c>
      <c r="M494" s="390" t="s">
        <v>527</v>
      </c>
      <c r="N494" s="390" t="s">
        <v>527</v>
      </c>
      <c r="O494" s="390" t="s">
        <v>527</v>
      </c>
      <c r="P494" s="390" t="s">
        <v>527</v>
      </c>
      <c r="Q494" s="390" t="s">
        <v>527</v>
      </c>
      <c r="R494" s="390" t="s">
        <v>527</v>
      </c>
      <c r="S494" s="390" t="s">
        <v>527</v>
      </c>
      <c r="T494" s="390" t="s">
        <v>527</v>
      </c>
      <c r="U494" s="390" t="s">
        <v>527</v>
      </c>
      <c r="V494" s="399" t="s">
        <v>199</v>
      </c>
      <c r="W494" s="390" t="s">
        <v>527</v>
      </c>
      <c r="X494" s="390" t="s">
        <v>527</v>
      </c>
      <c r="Y494" s="390" t="s">
        <v>527</v>
      </c>
      <c r="Z494" s="390" t="s">
        <v>527</v>
      </c>
      <c r="AA494" s="390" t="s">
        <v>527</v>
      </c>
      <c r="AB494" s="390" t="s">
        <v>527</v>
      </c>
      <c r="AC494" s="390" t="s">
        <v>527</v>
      </c>
      <c r="AD494" s="390" t="s">
        <v>527</v>
      </c>
      <c r="AE494" s="390" t="s">
        <v>527</v>
      </c>
      <c r="AF494" s="390" t="s">
        <v>527</v>
      </c>
      <c r="AG494" s="399" t="s">
        <v>199</v>
      </c>
      <c r="AH494" s="390">
        <v>7313.5339055999993</v>
      </c>
      <c r="AI494" s="390" t="s">
        <v>527</v>
      </c>
      <c r="AJ494" s="390" t="s">
        <v>527</v>
      </c>
    </row>
    <row r="495" spans="1:36" x14ac:dyDescent="0.35">
      <c r="A495" s="429" t="s">
        <v>694</v>
      </c>
      <c r="B495" s="390" t="s">
        <v>527</v>
      </c>
      <c r="C495" s="390" t="s">
        <v>527</v>
      </c>
      <c r="D495" s="390" t="s">
        <v>527</v>
      </c>
      <c r="E495" s="390" t="s">
        <v>527</v>
      </c>
      <c r="F495" s="390" t="s">
        <v>527</v>
      </c>
      <c r="G495" s="390" t="s">
        <v>527</v>
      </c>
      <c r="H495" s="390" t="s">
        <v>527</v>
      </c>
      <c r="I495" s="390" t="s">
        <v>527</v>
      </c>
      <c r="J495" s="390" t="s">
        <v>527</v>
      </c>
      <c r="K495" s="390" t="s">
        <v>527</v>
      </c>
      <c r="L495" s="390" t="s">
        <v>527</v>
      </c>
      <c r="M495" s="390" t="s">
        <v>527</v>
      </c>
      <c r="N495" s="390" t="s">
        <v>527</v>
      </c>
      <c r="O495" s="390" t="s">
        <v>527</v>
      </c>
      <c r="P495" s="390" t="s">
        <v>527</v>
      </c>
      <c r="Q495" s="390" t="s">
        <v>527</v>
      </c>
      <c r="R495" s="390" t="s">
        <v>527</v>
      </c>
      <c r="S495" s="390" t="s">
        <v>527</v>
      </c>
      <c r="T495" s="390" t="s">
        <v>527</v>
      </c>
      <c r="U495" s="390" t="s">
        <v>527</v>
      </c>
      <c r="V495" s="399" t="s">
        <v>199</v>
      </c>
      <c r="W495" s="390" t="s">
        <v>527</v>
      </c>
      <c r="X495" s="390" t="s">
        <v>527</v>
      </c>
      <c r="Y495" s="390" t="s">
        <v>527</v>
      </c>
      <c r="Z495" s="390" t="s">
        <v>527</v>
      </c>
      <c r="AA495" s="390" t="s">
        <v>527</v>
      </c>
      <c r="AB495" s="390" t="s">
        <v>527</v>
      </c>
      <c r="AC495" s="390" t="s">
        <v>527</v>
      </c>
      <c r="AD495" s="390" t="s">
        <v>527</v>
      </c>
      <c r="AE495" s="390" t="s">
        <v>527</v>
      </c>
      <c r="AF495" s="390" t="s">
        <v>527</v>
      </c>
      <c r="AG495" s="399" t="s">
        <v>199</v>
      </c>
      <c r="AH495" s="390" t="s">
        <v>527</v>
      </c>
      <c r="AI495" s="390">
        <v>366.24329245063001</v>
      </c>
      <c r="AJ495" s="390" t="s">
        <v>527</v>
      </c>
    </row>
    <row r="496" spans="1:36" x14ac:dyDescent="0.35">
      <c r="A496" s="427" t="s">
        <v>695</v>
      </c>
      <c r="B496" s="390" t="s">
        <v>527</v>
      </c>
      <c r="C496" s="390" t="s">
        <v>527</v>
      </c>
      <c r="D496" s="390" t="s">
        <v>527</v>
      </c>
      <c r="E496" s="390" t="s">
        <v>527</v>
      </c>
      <c r="F496" s="390" t="s">
        <v>527</v>
      </c>
      <c r="G496" s="390" t="s">
        <v>527</v>
      </c>
      <c r="H496" s="390" t="s">
        <v>527</v>
      </c>
      <c r="I496" s="390" t="s">
        <v>527</v>
      </c>
      <c r="J496" s="390" t="s">
        <v>527</v>
      </c>
      <c r="K496" s="390" t="s">
        <v>527</v>
      </c>
      <c r="L496" s="390" t="s">
        <v>527</v>
      </c>
      <c r="M496" s="390" t="s">
        <v>527</v>
      </c>
      <c r="N496" s="390" t="s">
        <v>527</v>
      </c>
      <c r="O496" s="390" t="s">
        <v>527</v>
      </c>
      <c r="P496" s="390" t="s">
        <v>527</v>
      </c>
      <c r="Q496" s="390" t="s">
        <v>527</v>
      </c>
      <c r="R496" s="390" t="s">
        <v>527</v>
      </c>
      <c r="S496" s="390" t="s">
        <v>527</v>
      </c>
      <c r="T496" s="390" t="s">
        <v>527</v>
      </c>
      <c r="U496" s="390" t="s">
        <v>527</v>
      </c>
      <c r="V496" s="399" t="s">
        <v>199</v>
      </c>
      <c r="W496" s="390" t="s">
        <v>527</v>
      </c>
      <c r="X496" s="390" t="s">
        <v>527</v>
      </c>
      <c r="Y496" s="390" t="s">
        <v>527</v>
      </c>
      <c r="Z496" s="390" t="s">
        <v>527</v>
      </c>
      <c r="AA496" s="390" t="s">
        <v>527</v>
      </c>
      <c r="AB496" s="390" t="s">
        <v>527</v>
      </c>
      <c r="AC496" s="390" t="s">
        <v>527</v>
      </c>
      <c r="AD496" s="390" t="s">
        <v>527</v>
      </c>
      <c r="AE496" s="390" t="s">
        <v>527</v>
      </c>
      <c r="AF496" s="390" t="s">
        <v>527</v>
      </c>
      <c r="AG496" s="399" t="s">
        <v>199</v>
      </c>
      <c r="AH496" s="390" t="s">
        <v>527</v>
      </c>
      <c r="AI496" s="390">
        <v>366.24329245062688</v>
      </c>
      <c r="AJ496" s="390" t="s">
        <v>527</v>
      </c>
    </row>
    <row r="497" spans="1:36" x14ac:dyDescent="0.35">
      <c r="A497" s="427" t="s">
        <v>3459</v>
      </c>
      <c r="B497" s="399" t="s">
        <v>199</v>
      </c>
      <c r="C497" s="399" t="s">
        <v>199</v>
      </c>
      <c r="D497" s="399" t="s">
        <v>199</v>
      </c>
      <c r="E497" s="399" t="s">
        <v>199</v>
      </c>
      <c r="F497" s="399" t="s">
        <v>199</v>
      </c>
      <c r="G497" s="399" t="s">
        <v>199</v>
      </c>
      <c r="H497" s="399" t="s">
        <v>199</v>
      </c>
      <c r="I497" s="399" t="s">
        <v>199</v>
      </c>
      <c r="J497" s="399" t="s">
        <v>199</v>
      </c>
      <c r="K497" s="399" t="s">
        <v>199</v>
      </c>
      <c r="L497" s="399" t="s">
        <v>199</v>
      </c>
      <c r="M497" s="399" t="s">
        <v>199</v>
      </c>
      <c r="N497" s="399" t="s">
        <v>199</v>
      </c>
      <c r="O497" s="399" t="s">
        <v>199</v>
      </c>
      <c r="P497" s="399" t="s">
        <v>199</v>
      </c>
      <c r="Q497" s="399" t="s">
        <v>199</v>
      </c>
      <c r="R497" s="399" t="s">
        <v>199</v>
      </c>
      <c r="S497" s="399" t="s">
        <v>199</v>
      </c>
      <c r="T497" s="399" t="s">
        <v>199</v>
      </c>
      <c r="U497" s="399" t="s">
        <v>199</v>
      </c>
      <c r="V497" s="399" t="s">
        <v>199</v>
      </c>
      <c r="W497" s="390" t="s">
        <v>527</v>
      </c>
      <c r="X497" s="390" t="s">
        <v>527</v>
      </c>
      <c r="Y497" s="390" t="s">
        <v>527</v>
      </c>
      <c r="Z497" s="390" t="s">
        <v>527</v>
      </c>
      <c r="AA497" s="390" t="s">
        <v>527</v>
      </c>
      <c r="AB497" s="390" t="s">
        <v>527</v>
      </c>
      <c r="AC497" s="390" t="s">
        <v>527</v>
      </c>
      <c r="AD497" s="390" t="s">
        <v>527</v>
      </c>
      <c r="AE497" s="390" t="s">
        <v>527</v>
      </c>
      <c r="AF497" s="390" t="s">
        <v>527</v>
      </c>
      <c r="AG497" s="399" t="s">
        <v>199</v>
      </c>
      <c r="AH497" s="399" t="s">
        <v>199</v>
      </c>
      <c r="AI497" s="390" t="s">
        <v>554</v>
      </c>
      <c r="AJ497" s="399" t="s">
        <v>199</v>
      </c>
    </row>
    <row r="498" spans="1:36" x14ac:dyDescent="0.35">
      <c r="A498" s="427" t="s">
        <v>696</v>
      </c>
      <c r="B498" s="390" t="s">
        <v>527</v>
      </c>
      <c r="C498" s="390" t="s">
        <v>527</v>
      </c>
      <c r="D498" s="390" t="s">
        <v>527</v>
      </c>
      <c r="E498" s="390" t="s">
        <v>527</v>
      </c>
      <c r="F498" s="390" t="s">
        <v>527</v>
      </c>
      <c r="G498" s="390" t="s">
        <v>527</v>
      </c>
      <c r="H498" s="390" t="s">
        <v>527</v>
      </c>
      <c r="I498" s="390" t="s">
        <v>527</v>
      </c>
      <c r="J498" s="390" t="s">
        <v>527</v>
      </c>
      <c r="K498" s="390" t="s">
        <v>527</v>
      </c>
      <c r="L498" s="390" t="s">
        <v>527</v>
      </c>
      <c r="M498" s="390" t="s">
        <v>527</v>
      </c>
      <c r="N498" s="390" t="s">
        <v>527</v>
      </c>
      <c r="O498" s="390" t="s">
        <v>527</v>
      </c>
      <c r="P498" s="390" t="s">
        <v>527</v>
      </c>
      <c r="Q498" s="390" t="s">
        <v>527</v>
      </c>
      <c r="R498" s="390" t="s">
        <v>527</v>
      </c>
      <c r="S498" s="390" t="s">
        <v>527</v>
      </c>
      <c r="T498" s="390" t="s">
        <v>527</v>
      </c>
      <c r="U498" s="390" t="s">
        <v>527</v>
      </c>
      <c r="V498" s="399" t="s">
        <v>199</v>
      </c>
      <c r="W498" s="390" t="s">
        <v>527</v>
      </c>
      <c r="X498" s="390" t="s">
        <v>527</v>
      </c>
      <c r="Y498" s="390" t="s">
        <v>527</v>
      </c>
      <c r="Z498" s="390" t="s">
        <v>527</v>
      </c>
      <c r="AA498" s="390" t="s">
        <v>527</v>
      </c>
      <c r="AB498" s="390" t="s">
        <v>527</v>
      </c>
      <c r="AC498" s="390" t="s">
        <v>527</v>
      </c>
      <c r="AD498" s="390" t="s">
        <v>527</v>
      </c>
      <c r="AE498" s="390" t="s">
        <v>527</v>
      </c>
      <c r="AF498" s="390" t="s">
        <v>527</v>
      </c>
      <c r="AG498" s="399" t="s">
        <v>199</v>
      </c>
      <c r="AH498" s="390" t="s">
        <v>527</v>
      </c>
      <c r="AI498" s="390" t="s">
        <v>527</v>
      </c>
      <c r="AJ498" s="390" t="s">
        <v>527</v>
      </c>
    </row>
    <row r="499" spans="1:36" x14ac:dyDescent="0.35">
      <c r="A499" s="339" t="s">
        <v>745</v>
      </c>
      <c r="B499" s="390" t="s">
        <v>561</v>
      </c>
      <c r="C499" s="390" t="s">
        <v>527</v>
      </c>
      <c r="D499" s="390" t="s">
        <v>527</v>
      </c>
      <c r="E499" s="390" t="s">
        <v>527</v>
      </c>
      <c r="F499" s="390" t="s">
        <v>527</v>
      </c>
      <c r="G499" s="390" t="s">
        <v>527</v>
      </c>
      <c r="H499" s="390" t="s">
        <v>527</v>
      </c>
      <c r="I499" s="390" t="s">
        <v>527</v>
      </c>
      <c r="J499" s="390" t="s">
        <v>527</v>
      </c>
      <c r="K499" s="390" t="s">
        <v>527</v>
      </c>
      <c r="L499" s="390" t="s">
        <v>527</v>
      </c>
      <c r="M499" s="390" t="s">
        <v>527</v>
      </c>
      <c r="N499" s="390" t="s">
        <v>527</v>
      </c>
      <c r="O499" s="390" t="s">
        <v>527</v>
      </c>
      <c r="P499" s="390" t="s">
        <v>527</v>
      </c>
      <c r="Q499" s="390" t="s">
        <v>527</v>
      </c>
      <c r="R499" s="390" t="s">
        <v>527</v>
      </c>
      <c r="S499" s="390" t="s">
        <v>527</v>
      </c>
      <c r="T499" s="390" t="s">
        <v>527</v>
      </c>
      <c r="U499" s="390" t="s">
        <v>527</v>
      </c>
      <c r="V499" s="399" t="s">
        <v>199</v>
      </c>
      <c r="W499" s="390" t="s">
        <v>561</v>
      </c>
      <c r="X499" s="390" t="s">
        <v>561</v>
      </c>
      <c r="Y499" s="390" t="s">
        <v>561</v>
      </c>
      <c r="Z499" s="390" t="s">
        <v>527</v>
      </c>
      <c r="AA499" s="390" t="s">
        <v>561</v>
      </c>
      <c r="AB499" s="390" t="s">
        <v>527</v>
      </c>
      <c r="AC499" s="390" t="s">
        <v>527</v>
      </c>
      <c r="AD499" s="390" t="s">
        <v>527</v>
      </c>
      <c r="AE499" s="390" t="s">
        <v>527</v>
      </c>
      <c r="AF499" s="390" t="s">
        <v>527</v>
      </c>
      <c r="AG499" s="399" t="s">
        <v>199</v>
      </c>
      <c r="AH499" s="390" t="s">
        <v>527</v>
      </c>
      <c r="AI499" s="390" t="s">
        <v>561</v>
      </c>
      <c r="AJ499" s="390" t="s">
        <v>561</v>
      </c>
    </row>
    <row r="500" spans="1:36" x14ac:dyDescent="0.35">
      <c r="A500" s="432" t="s">
        <v>746</v>
      </c>
      <c r="B500" s="390" t="s">
        <v>561</v>
      </c>
      <c r="C500" s="390" t="s">
        <v>527</v>
      </c>
      <c r="D500" s="390" t="s">
        <v>527</v>
      </c>
      <c r="E500" s="390" t="s">
        <v>527</v>
      </c>
      <c r="F500" s="390" t="s">
        <v>527</v>
      </c>
      <c r="G500" s="390" t="s">
        <v>527</v>
      </c>
      <c r="H500" s="390" t="s">
        <v>527</v>
      </c>
      <c r="I500" s="390" t="s">
        <v>527</v>
      </c>
      <c r="J500" s="390" t="s">
        <v>527</v>
      </c>
      <c r="K500" s="390" t="s">
        <v>527</v>
      </c>
      <c r="L500" s="390" t="s">
        <v>527</v>
      </c>
      <c r="M500" s="390" t="s">
        <v>527</v>
      </c>
      <c r="N500" s="390" t="s">
        <v>527</v>
      </c>
      <c r="O500" s="390" t="s">
        <v>527</v>
      </c>
      <c r="P500" s="390" t="s">
        <v>527</v>
      </c>
      <c r="Q500" s="390" t="s">
        <v>527</v>
      </c>
      <c r="R500" s="390" t="s">
        <v>527</v>
      </c>
      <c r="S500" s="390" t="s">
        <v>527</v>
      </c>
      <c r="T500" s="390" t="s">
        <v>527</v>
      </c>
      <c r="U500" s="390" t="s">
        <v>527</v>
      </c>
      <c r="V500" s="399" t="s">
        <v>199</v>
      </c>
      <c r="W500" s="390" t="s">
        <v>561</v>
      </c>
      <c r="X500" s="390" t="s">
        <v>561</v>
      </c>
      <c r="Y500" s="390" t="s">
        <v>561</v>
      </c>
      <c r="Z500" s="390" t="s">
        <v>527</v>
      </c>
      <c r="AA500" s="390" t="s">
        <v>561</v>
      </c>
      <c r="AB500" s="390" t="s">
        <v>527</v>
      </c>
      <c r="AC500" s="390" t="s">
        <v>527</v>
      </c>
      <c r="AD500" s="390" t="s">
        <v>527</v>
      </c>
      <c r="AE500" s="390" t="s">
        <v>527</v>
      </c>
      <c r="AF500" s="390" t="s">
        <v>527</v>
      </c>
      <c r="AG500" s="399" t="s">
        <v>199</v>
      </c>
      <c r="AH500" s="390" t="s">
        <v>527</v>
      </c>
      <c r="AI500" s="390" t="s">
        <v>561</v>
      </c>
      <c r="AJ500" s="390" t="s">
        <v>561</v>
      </c>
    </row>
    <row r="501" spans="1:36" ht="15.75" customHeight="1" thickBot="1" x14ac:dyDescent="0.4">
      <c r="A501" s="340" t="s">
        <v>747</v>
      </c>
      <c r="B501" s="474" t="s">
        <v>734</v>
      </c>
      <c r="C501" s="488"/>
      <c r="D501" s="488"/>
      <c r="E501" s="488"/>
      <c r="F501" s="488"/>
      <c r="G501" s="488"/>
      <c r="H501" s="488"/>
      <c r="I501" s="488"/>
      <c r="J501" s="488"/>
      <c r="K501" s="488"/>
      <c r="L501" s="488"/>
      <c r="M501" s="488"/>
      <c r="N501" s="488"/>
      <c r="O501" s="488"/>
      <c r="P501" s="488"/>
      <c r="Q501" s="488"/>
      <c r="R501" s="488"/>
      <c r="S501" s="488"/>
      <c r="T501" s="488"/>
      <c r="U501" s="488"/>
      <c r="V501" s="488"/>
      <c r="W501" s="488"/>
      <c r="X501" s="488"/>
      <c r="Y501" s="488"/>
      <c r="Z501" s="488"/>
      <c r="AA501" s="488"/>
      <c r="AB501" s="488"/>
      <c r="AC501" s="488"/>
      <c r="AD501" s="488"/>
      <c r="AE501" s="488"/>
      <c r="AF501" s="488"/>
      <c r="AG501" s="488"/>
      <c r="AH501" s="488"/>
      <c r="AI501" s="488"/>
      <c r="AJ501" s="489"/>
    </row>
    <row r="502" spans="1:36" ht="15" thickTop="1" x14ac:dyDescent="0.35">
      <c r="A502" s="337" t="s">
        <v>748</v>
      </c>
      <c r="B502" s="390">
        <v>20255.686821310028</v>
      </c>
      <c r="C502" s="390">
        <v>268.19052749999997</v>
      </c>
      <c r="D502" s="390" t="s">
        <v>832</v>
      </c>
      <c r="E502" s="390" t="s">
        <v>832</v>
      </c>
      <c r="F502" s="390">
        <v>9031.5481900000013</v>
      </c>
      <c r="G502" s="390" t="s">
        <v>552</v>
      </c>
      <c r="H502" s="390">
        <v>80154.753393000006</v>
      </c>
      <c r="I502" s="390" t="s">
        <v>552</v>
      </c>
      <c r="J502" s="390">
        <v>9356.369772</v>
      </c>
      <c r="K502" s="390" t="s">
        <v>552</v>
      </c>
      <c r="L502" s="390" t="s">
        <v>832</v>
      </c>
      <c r="M502" s="390" t="s">
        <v>552</v>
      </c>
      <c r="N502" s="390" t="s">
        <v>552</v>
      </c>
      <c r="O502" s="390" t="s">
        <v>552</v>
      </c>
      <c r="P502" s="390" t="s">
        <v>552</v>
      </c>
      <c r="Q502" s="390">
        <v>1154.9313</v>
      </c>
      <c r="R502" s="390" t="s">
        <v>552</v>
      </c>
      <c r="S502" s="390" t="s">
        <v>832</v>
      </c>
      <c r="T502" s="390" t="s">
        <v>832</v>
      </c>
      <c r="U502" s="390">
        <v>1.84005186808937</v>
      </c>
      <c r="V502" s="399" t="s">
        <v>199</v>
      </c>
      <c r="W502" s="390">
        <v>3985.2978501399257</v>
      </c>
      <c r="X502" s="390">
        <v>2522.7156316579408</v>
      </c>
      <c r="Y502" s="390">
        <v>79.222245606505325</v>
      </c>
      <c r="Z502" s="390" t="s">
        <v>552</v>
      </c>
      <c r="AA502" s="390">
        <v>117.63778721389281</v>
      </c>
      <c r="AB502" s="390" t="s">
        <v>552</v>
      </c>
      <c r="AC502" s="390" t="s">
        <v>832</v>
      </c>
      <c r="AD502" s="390" t="s">
        <v>552</v>
      </c>
      <c r="AE502" s="390" t="s">
        <v>552</v>
      </c>
      <c r="AF502" s="390">
        <v>2.4884645670558498</v>
      </c>
      <c r="AG502" s="399" t="s">
        <v>199</v>
      </c>
      <c r="AH502" s="390">
        <v>7332.5098355411983</v>
      </c>
      <c r="AI502" s="390">
        <v>11803.055759120232</v>
      </c>
      <c r="AJ502" s="390">
        <v>490.71858044203998</v>
      </c>
    </row>
    <row r="503" spans="1:36" x14ac:dyDescent="0.35">
      <c r="A503" s="338" t="s">
        <v>749</v>
      </c>
      <c r="B503" s="390">
        <v>20040.325102040817</v>
      </c>
      <c r="C503" s="390" t="s">
        <v>527</v>
      </c>
      <c r="D503" s="390" t="s">
        <v>527</v>
      </c>
      <c r="E503" s="390" t="s">
        <v>527</v>
      </c>
      <c r="F503" s="390" t="s">
        <v>527</v>
      </c>
      <c r="G503" s="390" t="s">
        <v>527</v>
      </c>
      <c r="H503" s="390" t="s">
        <v>527</v>
      </c>
      <c r="I503" s="390" t="s">
        <v>527</v>
      </c>
      <c r="J503" s="390" t="s">
        <v>527</v>
      </c>
      <c r="K503" s="390" t="s">
        <v>527</v>
      </c>
      <c r="L503" s="390" t="s">
        <v>527</v>
      </c>
      <c r="M503" s="390" t="s">
        <v>527</v>
      </c>
      <c r="N503" s="390" t="s">
        <v>527</v>
      </c>
      <c r="O503" s="390" t="s">
        <v>527</v>
      </c>
      <c r="P503" s="390" t="s">
        <v>527</v>
      </c>
      <c r="Q503" s="390" t="s">
        <v>527</v>
      </c>
      <c r="R503" s="390" t="s">
        <v>527</v>
      </c>
      <c r="S503" s="390" t="s">
        <v>527</v>
      </c>
      <c r="T503" s="390" t="s">
        <v>527</v>
      </c>
      <c r="U503" s="390" t="s">
        <v>527</v>
      </c>
      <c r="V503" s="399" t="s">
        <v>199</v>
      </c>
      <c r="W503" s="390" t="s">
        <v>527</v>
      </c>
      <c r="X503" s="390" t="s">
        <v>527</v>
      </c>
      <c r="Y503" s="390" t="s">
        <v>527</v>
      </c>
      <c r="Z503" s="390" t="s">
        <v>527</v>
      </c>
      <c r="AA503" s="390" t="s">
        <v>527</v>
      </c>
      <c r="AB503" s="390" t="s">
        <v>527</v>
      </c>
      <c r="AC503" s="390" t="s">
        <v>527</v>
      </c>
      <c r="AD503" s="390" t="s">
        <v>527</v>
      </c>
      <c r="AE503" s="390" t="s">
        <v>527</v>
      </c>
      <c r="AF503" s="390" t="s">
        <v>527</v>
      </c>
      <c r="AG503" s="399" t="s">
        <v>199</v>
      </c>
      <c r="AH503" s="390" t="s">
        <v>527</v>
      </c>
      <c r="AI503" s="390" t="s">
        <v>527</v>
      </c>
      <c r="AJ503" s="390" t="s">
        <v>527</v>
      </c>
    </row>
    <row r="504" spans="1:36" x14ac:dyDescent="0.35">
      <c r="A504" s="433" t="s">
        <v>750</v>
      </c>
      <c r="B504" s="390" t="s">
        <v>527</v>
      </c>
      <c r="C504" s="390" t="s">
        <v>527</v>
      </c>
      <c r="D504" s="390" t="s">
        <v>527</v>
      </c>
      <c r="E504" s="390" t="s">
        <v>527</v>
      </c>
      <c r="F504" s="390" t="s">
        <v>527</v>
      </c>
      <c r="G504" s="390" t="s">
        <v>527</v>
      </c>
      <c r="H504" s="390" t="s">
        <v>589</v>
      </c>
      <c r="I504" s="390" t="s">
        <v>527</v>
      </c>
      <c r="J504" s="390" t="s">
        <v>527</v>
      </c>
      <c r="K504" s="390" t="s">
        <v>527</v>
      </c>
      <c r="L504" s="390" t="s">
        <v>527</v>
      </c>
      <c r="M504" s="390" t="s">
        <v>527</v>
      </c>
      <c r="N504" s="390" t="s">
        <v>527</v>
      </c>
      <c r="O504" s="390" t="s">
        <v>527</v>
      </c>
      <c r="P504" s="390" t="s">
        <v>527</v>
      </c>
      <c r="Q504" s="390" t="s">
        <v>527</v>
      </c>
      <c r="R504" s="390" t="s">
        <v>527</v>
      </c>
      <c r="S504" s="390" t="s">
        <v>527</v>
      </c>
      <c r="T504" s="390" t="s">
        <v>527</v>
      </c>
      <c r="U504" s="390" t="s">
        <v>527</v>
      </c>
      <c r="V504" s="399" t="s">
        <v>199</v>
      </c>
      <c r="W504" s="390">
        <v>2889.5115971792543</v>
      </c>
      <c r="X504" s="390">
        <v>550.24258844079532</v>
      </c>
      <c r="Y504" s="390" t="s">
        <v>527</v>
      </c>
      <c r="Z504" s="390" t="s">
        <v>527</v>
      </c>
      <c r="AA504" s="390" t="s">
        <v>527</v>
      </c>
      <c r="AB504" s="390" t="s">
        <v>527</v>
      </c>
      <c r="AC504" s="390" t="s">
        <v>527</v>
      </c>
      <c r="AD504" s="390" t="s">
        <v>527</v>
      </c>
      <c r="AE504" s="390" t="s">
        <v>527</v>
      </c>
      <c r="AF504" s="390" t="s">
        <v>527</v>
      </c>
      <c r="AG504" s="399" t="s">
        <v>199</v>
      </c>
      <c r="AH504" s="390" t="s">
        <v>527</v>
      </c>
      <c r="AI504" s="390">
        <v>2745.5373405254281</v>
      </c>
      <c r="AJ504" s="390" t="s">
        <v>527</v>
      </c>
    </row>
    <row r="505" spans="1:36" x14ac:dyDescent="0.35">
      <c r="A505" s="429" t="s">
        <v>751</v>
      </c>
      <c r="B505" s="390">
        <v>202.33771926921244</v>
      </c>
      <c r="C505" s="390" t="s">
        <v>625</v>
      </c>
      <c r="D505" s="390" t="s">
        <v>3298</v>
      </c>
      <c r="E505" s="390" t="s">
        <v>3298</v>
      </c>
      <c r="F505" s="390" t="s">
        <v>3298</v>
      </c>
      <c r="G505" s="390" t="s">
        <v>626</v>
      </c>
      <c r="H505" s="390" t="s">
        <v>625</v>
      </c>
      <c r="I505" s="390" t="s">
        <v>626</v>
      </c>
      <c r="J505" s="390" t="s">
        <v>3298</v>
      </c>
      <c r="K505" s="390" t="s">
        <v>626</v>
      </c>
      <c r="L505" s="390" t="s">
        <v>3298</v>
      </c>
      <c r="M505" s="390" t="s">
        <v>626</v>
      </c>
      <c r="N505" s="390" t="s">
        <v>626</v>
      </c>
      <c r="O505" s="390" t="s">
        <v>626</v>
      </c>
      <c r="P505" s="390" t="s">
        <v>626</v>
      </c>
      <c r="Q505" s="390" t="s">
        <v>3298</v>
      </c>
      <c r="R505" s="390" t="s">
        <v>626</v>
      </c>
      <c r="S505" s="390" t="s">
        <v>3298</v>
      </c>
      <c r="T505" s="390" t="s">
        <v>3298</v>
      </c>
      <c r="U505" s="390">
        <v>1.84005186808937</v>
      </c>
      <c r="V505" s="399" t="s">
        <v>199</v>
      </c>
      <c r="W505" s="390">
        <v>1080.1253649606713</v>
      </c>
      <c r="X505" s="390">
        <v>1972.4730432171457</v>
      </c>
      <c r="Y505" s="390">
        <v>79.222245606505325</v>
      </c>
      <c r="Z505" s="390" t="s">
        <v>626</v>
      </c>
      <c r="AA505" s="390">
        <v>117.63778721389281</v>
      </c>
      <c r="AB505" s="390" t="s">
        <v>626</v>
      </c>
      <c r="AC505" s="390" t="s">
        <v>3298</v>
      </c>
      <c r="AD505" s="390" t="s">
        <v>626</v>
      </c>
      <c r="AE505" s="390" t="s">
        <v>626</v>
      </c>
      <c r="AF505" s="390">
        <v>2.4884645670558498</v>
      </c>
      <c r="AG505" s="399" t="s">
        <v>199</v>
      </c>
      <c r="AH505" s="390">
        <v>18.975929941198739</v>
      </c>
      <c r="AI505" s="390">
        <v>707.17135072055373</v>
      </c>
      <c r="AJ505" s="390">
        <v>490.71858044210865</v>
      </c>
    </row>
    <row r="506" spans="1:36" x14ac:dyDescent="0.35">
      <c r="A506" s="434" t="s">
        <v>3461</v>
      </c>
      <c r="B506" s="390">
        <v>13.023999999999999</v>
      </c>
      <c r="C506" s="390">
        <v>268.19052749999997</v>
      </c>
      <c r="D506" s="390" t="s">
        <v>527</v>
      </c>
      <c r="E506" s="390" t="s">
        <v>527</v>
      </c>
      <c r="F506" s="390">
        <v>9031.5481900000013</v>
      </c>
      <c r="G506" s="390" t="s">
        <v>527</v>
      </c>
      <c r="H506" s="390">
        <v>80154.753393000006</v>
      </c>
      <c r="I506" s="390" t="s">
        <v>527</v>
      </c>
      <c r="J506" s="390">
        <v>9356.369772</v>
      </c>
      <c r="K506" s="390" t="s">
        <v>527</v>
      </c>
      <c r="L506" s="390" t="s">
        <v>527</v>
      </c>
      <c r="M506" s="390" t="s">
        <v>527</v>
      </c>
      <c r="N506" s="390" t="s">
        <v>527</v>
      </c>
      <c r="O506" s="390" t="s">
        <v>527</v>
      </c>
      <c r="P506" s="390" t="s">
        <v>527</v>
      </c>
      <c r="Q506" s="390">
        <v>1154.9313</v>
      </c>
      <c r="R506" s="390" t="s">
        <v>527</v>
      </c>
      <c r="S506" s="390" t="s">
        <v>527</v>
      </c>
      <c r="T506" s="390" t="s">
        <v>527</v>
      </c>
      <c r="U506" s="390" t="s">
        <v>527</v>
      </c>
      <c r="V506" s="399" t="s">
        <v>199</v>
      </c>
      <c r="W506" s="390">
        <v>15.660888</v>
      </c>
      <c r="X506" s="390" t="s">
        <v>527</v>
      </c>
      <c r="Y506" s="390" t="s">
        <v>527</v>
      </c>
      <c r="Z506" s="390" t="s">
        <v>527</v>
      </c>
      <c r="AA506" s="390" t="s">
        <v>527</v>
      </c>
      <c r="AB506" s="390" t="s">
        <v>527</v>
      </c>
      <c r="AC506" s="390" t="s">
        <v>527</v>
      </c>
      <c r="AD506" s="390" t="s">
        <v>527</v>
      </c>
      <c r="AE506" s="390" t="s">
        <v>527</v>
      </c>
      <c r="AF506" s="390" t="s">
        <v>527</v>
      </c>
      <c r="AG506" s="399" t="s">
        <v>199</v>
      </c>
      <c r="AH506" s="390">
        <v>7313.5339055999993</v>
      </c>
      <c r="AI506" s="390" t="s">
        <v>527</v>
      </c>
      <c r="AJ506" s="390" t="s">
        <v>527</v>
      </c>
    </row>
    <row r="507" spans="1:36" x14ac:dyDescent="0.35">
      <c r="A507" s="429" t="s">
        <v>752</v>
      </c>
      <c r="B507" s="390" t="s">
        <v>527</v>
      </c>
      <c r="C507" s="390" t="s">
        <v>527</v>
      </c>
      <c r="D507" s="390" t="s">
        <v>527</v>
      </c>
      <c r="E507" s="390" t="s">
        <v>527</v>
      </c>
      <c r="F507" s="390" t="s">
        <v>527</v>
      </c>
      <c r="G507" s="390" t="s">
        <v>527</v>
      </c>
      <c r="H507" s="390" t="s">
        <v>527</v>
      </c>
      <c r="I507" s="390" t="s">
        <v>527</v>
      </c>
      <c r="J507" s="390" t="s">
        <v>527</v>
      </c>
      <c r="K507" s="390" t="s">
        <v>527</v>
      </c>
      <c r="L507" s="390" t="s">
        <v>527</v>
      </c>
      <c r="M507" s="390" t="s">
        <v>527</v>
      </c>
      <c r="N507" s="390" t="s">
        <v>527</v>
      </c>
      <c r="O507" s="390" t="s">
        <v>527</v>
      </c>
      <c r="P507" s="390" t="s">
        <v>527</v>
      </c>
      <c r="Q507" s="390" t="s">
        <v>527</v>
      </c>
      <c r="R507" s="390" t="s">
        <v>527</v>
      </c>
      <c r="S507" s="390" t="s">
        <v>527</v>
      </c>
      <c r="T507" s="390" t="s">
        <v>527</v>
      </c>
      <c r="U507" s="390" t="s">
        <v>527</v>
      </c>
      <c r="V507" s="399" t="s">
        <v>199</v>
      </c>
      <c r="W507" s="390" t="s">
        <v>527</v>
      </c>
      <c r="X507" s="390" t="s">
        <v>527</v>
      </c>
      <c r="Y507" s="390" t="s">
        <v>527</v>
      </c>
      <c r="Z507" s="390" t="s">
        <v>527</v>
      </c>
      <c r="AA507" s="390" t="s">
        <v>527</v>
      </c>
      <c r="AB507" s="390" t="s">
        <v>527</v>
      </c>
      <c r="AC507" s="390" t="s">
        <v>527</v>
      </c>
      <c r="AD507" s="390" t="s">
        <v>527</v>
      </c>
      <c r="AE507" s="390" t="s">
        <v>527</v>
      </c>
      <c r="AF507" s="390" t="s">
        <v>527</v>
      </c>
      <c r="AG507" s="399" t="s">
        <v>199</v>
      </c>
      <c r="AH507" s="390" t="s">
        <v>527</v>
      </c>
      <c r="AI507" s="390">
        <v>8350.3470678743633</v>
      </c>
      <c r="AJ507" s="390" t="s">
        <v>527</v>
      </c>
    </row>
    <row r="508" spans="1:36" x14ac:dyDescent="0.35">
      <c r="A508" s="324" t="s">
        <v>753</v>
      </c>
      <c r="B508" s="390" t="s">
        <v>561</v>
      </c>
      <c r="C508" s="390" t="s">
        <v>527</v>
      </c>
      <c r="D508" s="390" t="s">
        <v>527</v>
      </c>
      <c r="E508" s="390" t="s">
        <v>527</v>
      </c>
      <c r="F508" s="390" t="s">
        <v>527</v>
      </c>
      <c r="G508" s="390" t="s">
        <v>527</v>
      </c>
      <c r="H508" s="390" t="s">
        <v>527</v>
      </c>
      <c r="I508" s="390" t="s">
        <v>527</v>
      </c>
      <c r="J508" s="390" t="s">
        <v>527</v>
      </c>
      <c r="K508" s="390" t="s">
        <v>527</v>
      </c>
      <c r="L508" s="390" t="s">
        <v>527</v>
      </c>
      <c r="M508" s="390" t="s">
        <v>527</v>
      </c>
      <c r="N508" s="390" t="s">
        <v>527</v>
      </c>
      <c r="O508" s="390" t="s">
        <v>527</v>
      </c>
      <c r="P508" s="390" t="s">
        <v>527</v>
      </c>
      <c r="Q508" s="390" t="s">
        <v>527</v>
      </c>
      <c r="R508" s="390" t="s">
        <v>527</v>
      </c>
      <c r="S508" s="390" t="s">
        <v>527</v>
      </c>
      <c r="T508" s="390" t="s">
        <v>527</v>
      </c>
      <c r="U508" s="390" t="s">
        <v>527</v>
      </c>
      <c r="V508" s="399" t="s">
        <v>199</v>
      </c>
      <c r="W508" s="390" t="s">
        <v>561</v>
      </c>
      <c r="X508" s="390" t="s">
        <v>561</v>
      </c>
      <c r="Y508" s="390" t="s">
        <v>561</v>
      </c>
      <c r="Z508" s="390" t="s">
        <v>527</v>
      </c>
      <c r="AA508" s="390" t="s">
        <v>561</v>
      </c>
      <c r="AB508" s="390" t="s">
        <v>527</v>
      </c>
      <c r="AC508" s="390" t="s">
        <v>527</v>
      </c>
      <c r="AD508" s="390" t="s">
        <v>527</v>
      </c>
      <c r="AE508" s="390" t="s">
        <v>527</v>
      </c>
      <c r="AF508" s="390" t="s">
        <v>527</v>
      </c>
      <c r="AG508" s="399" t="s">
        <v>199</v>
      </c>
      <c r="AH508" s="390" t="s">
        <v>527</v>
      </c>
      <c r="AI508" s="390" t="s">
        <v>561</v>
      </c>
      <c r="AJ508" s="390" t="s">
        <v>561</v>
      </c>
    </row>
    <row r="510" spans="1:36" ht="29" x14ac:dyDescent="0.35">
      <c r="A510" s="72" t="s">
        <v>754</v>
      </c>
      <c r="B510" s="84">
        <f>B472</f>
        <v>1368.6274879263533</v>
      </c>
      <c r="C510" s="84">
        <f t="shared" ref="C510:AJ510" si="9">C472</f>
        <v>397.31929999999994</v>
      </c>
      <c r="D510" s="84" t="str">
        <f t="shared" si="9"/>
        <v>NO,NE,IE,NA</v>
      </c>
      <c r="E510" s="84" t="str">
        <f t="shared" si="9"/>
        <v>NO,NE,IE,NA</v>
      </c>
      <c r="F510" s="84">
        <f t="shared" si="9"/>
        <v>2580.4423400000001</v>
      </c>
      <c r="G510" s="84" t="str">
        <f t="shared" si="9"/>
        <v>NO,NE,NA</v>
      </c>
      <c r="H510" s="84">
        <f t="shared" si="9"/>
        <v>56052.275099999999</v>
      </c>
      <c r="I510" s="84" t="str">
        <f t="shared" si="9"/>
        <v>NO,NE,NA</v>
      </c>
      <c r="J510" s="84">
        <f t="shared" si="9"/>
        <v>2093.1475999999998</v>
      </c>
      <c r="K510" s="84" t="str">
        <f t="shared" si="9"/>
        <v>NO,NE,NA</v>
      </c>
      <c r="L510" s="84" t="str">
        <f t="shared" si="9"/>
        <v>NO,NE,IE,NA</v>
      </c>
      <c r="M510" s="84" t="str">
        <f t="shared" si="9"/>
        <v>NO,NE,NA</v>
      </c>
      <c r="N510" s="84" t="str">
        <f t="shared" si="9"/>
        <v>NO,NE,NA</v>
      </c>
      <c r="O510" s="84" t="str">
        <f t="shared" si="9"/>
        <v>NO,NE,NA</v>
      </c>
      <c r="P510" s="84" t="str">
        <f t="shared" si="9"/>
        <v>NO,NE,NA</v>
      </c>
      <c r="Q510" s="84">
        <f t="shared" si="9"/>
        <v>117.73</v>
      </c>
      <c r="R510" s="84" t="str">
        <f t="shared" si="9"/>
        <v>NO,NE,NA</v>
      </c>
      <c r="S510" s="84" t="str">
        <f t="shared" si="9"/>
        <v>NO,NE,IE,NA</v>
      </c>
      <c r="T510" s="84" t="str">
        <f t="shared" si="9"/>
        <v>NO,NE,IE,NA</v>
      </c>
      <c r="U510" s="84">
        <f t="shared" si="9"/>
        <v>1.84005186808937</v>
      </c>
      <c r="V510" s="84" t="str">
        <f t="shared" si="9"/>
        <v/>
      </c>
      <c r="W510" s="84">
        <f t="shared" si="9"/>
        <v>539.28252369958398</v>
      </c>
      <c r="X510" s="84">
        <f t="shared" si="9"/>
        <v>206.77996980802794</v>
      </c>
      <c r="Y510" s="84">
        <f t="shared" si="9"/>
        <v>8.9719417447910903</v>
      </c>
      <c r="Z510" s="84" t="str">
        <f t="shared" si="9"/>
        <v>NO,NE,NA</v>
      </c>
      <c r="AA510" s="84">
        <f t="shared" si="9"/>
        <v>11.42114438969833</v>
      </c>
      <c r="AB510" s="84" t="str">
        <f t="shared" si="9"/>
        <v>NO,NE,NA</v>
      </c>
      <c r="AC510" s="84" t="str">
        <f t="shared" si="9"/>
        <v>NO,NE,IE,NA</v>
      </c>
      <c r="AD510" s="84" t="str">
        <f t="shared" si="9"/>
        <v>NO,NE,NA</v>
      </c>
      <c r="AE510" s="84" t="str">
        <f t="shared" si="9"/>
        <v>NO,NE,NA</v>
      </c>
      <c r="AF510" s="84">
        <f t="shared" si="9"/>
        <v>2.4884645670558498</v>
      </c>
      <c r="AG510" s="84" t="str">
        <f t="shared" si="9"/>
        <v/>
      </c>
      <c r="AH510" s="84">
        <f t="shared" si="9"/>
        <v>7332.5098355411983</v>
      </c>
      <c r="AI510" s="84">
        <f t="shared" si="9"/>
        <v>517.67788417194004</v>
      </c>
      <c r="AJ510" s="84">
        <f t="shared" si="9"/>
        <v>28.530150025699999</v>
      </c>
    </row>
    <row r="513" spans="1:7" ht="15" x14ac:dyDescent="0.35">
      <c r="A513" s="327" t="s">
        <v>755</v>
      </c>
      <c r="B513" s="312"/>
      <c r="C513" s="312"/>
      <c r="D513" s="312"/>
      <c r="E513" s="312"/>
      <c r="F513" s="313"/>
      <c r="G513" s="453" t="s">
        <v>511</v>
      </c>
    </row>
    <row r="514" spans="1:7" ht="15" x14ac:dyDescent="0.35">
      <c r="A514" s="327" t="s">
        <v>756</v>
      </c>
      <c r="B514" s="312"/>
      <c r="C514" s="312"/>
      <c r="D514" s="312"/>
      <c r="E514" s="312"/>
      <c r="F514" s="313"/>
      <c r="G514" s="453" t="s">
        <v>3470</v>
      </c>
    </row>
    <row r="515" spans="1:7" x14ac:dyDescent="0.35">
      <c r="A515" s="312"/>
      <c r="B515" s="312"/>
      <c r="C515" s="312"/>
      <c r="D515" s="312"/>
      <c r="E515" s="312"/>
      <c r="F515" s="313"/>
      <c r="G515" s="453" t="s">
        <v>512</v>
      </c>
    </row>
    <row r="516" spans="1:7" x14ac:dyDescent="0.35">
      <c r="A516" s="312"/>
      <c r="B516" s="312"/>
      <c r="C516" s="312"/>
      <c r="D516" s="312"/>
      <c r="E516" s="312"/>
      <c r="F516" s="326"/>
      <c r="G516" s="312"/>
    </row>
    <row r="517" spans="1:7" x14ac:dyDescent="0.35">
      <c r="A517" s="435" t="s">
        <v>757</v>
      </c>
      <c r="B517" s="436" t="s">
        <v>514</v>
      </c>
      <c r="C517" s="321" t="s">
        <v>515</v>
      </c>
      <c r="D517" s="321" t="s">
        <v>516</v>
      </c>
      <c r="E517" s="321" t="s">
        <v>652</v>
      </c>
      <c r="F517" s="341" t="s">
        <v>518</v>
      </c>
      <c r="G517" s="341" t="s">
        <v>519</v>
      </c>
    </row>
    <row r="518" spans="1:7" ht="15" thickBot="1" x14ac:dyDescent="0.4">
      <c r="A518" s="437" t="s">
        <v>758</v>
      </c>
      <c r="B518" s="484" t="s">
        <v>521</v>
      </c>
      <c r="C518" s="484"/>
      <c r="D518" s="484"/>
      <c r="E518" s="484"/>
      <c r="F518" s="484"/>
      <c r="G518" s="485"/>
    </row>
    <row r="519" spans="1:7" ht="15" thickTop="1" x14ac:dyDescent="0.35">
      <c r="A519" s="438" t="s">
        <v>759</v>
      </c>
      <c r="B519" s="390">
        <v>7853.7090592547993</v>
      </c>
      <c r="C519" s="390">
        <v>9571.8991649314175</v>
      </c>
      <c r="D519" s="390">
        <v>1107.1877988953377</v>
      </c>
      <c r="E519" s="390">
        <v>14.91067980114685</v>
      </c>
      <c r="F519" s="390">
        <v>363.40666610922074</v>
      </c>
      <c r="G519" s="390" t="s">
        <v>527</v>
      </c>
    </row>
    <row r="520" spans="1:7" x14ac:dyDescent="0.35">
      <c r="A520" s="429" t="s">
        <v>760</v>
      </c>
      <c r="B520" s="399" t="s">
        <v>199</v>
      </c>
      <c r="C520" s="390">
        <v>8834.6962615396096</v>
      </c>
      <c r="D520" s="390">
        <v>54.911513816245709</v>
      </c>
      <c r="E520" s="399" t="s">
        <v>199</v>
      </c>
      <c r="F520" s="399" t="s">
        <v>199</v>
      </c>
      <c r="G520" s="390" t="s">
        <v>527</v>
      </c>
    </row>
    <row r="521" spans="1:7" x14ac:dyDescent="0.35">
      <c r="A521" s="429" t="s">
        <v>761</v>
      </c>
      <c r="B521" s="399" t="s">
        <v>199</v>
      </c>
      <c r="C521" s="390">
        <v>6772.4822920982415</v>
      </c>
      <c r="D521" s="399" t="s">
        <v>199</v>
      </c>
      <c r="E521" s="399" t="s">
        <v>199</v>
      </c>
      <c r="F521" s="399" t="s">
        <v>199</v>
      </c>
      <c r="G521" s="399" t="s">
        <v>199</v>
      </c>
    </row>
    <row r="522" spans="1:7" x14ac:dyDescent="0.35">
      <c r="A522" s="422" t="s">
        <v>3462</v>
      </c>
      <c r="B522" s="399" t="s">
        <v>199</v>
      </c>
      <c r="C522" s="390">
        <v>6510.3132861119175</v>
      </c>
      <c r="D522" s="399" t="s">
        <v>199</v>
      </c>
      <c r="E522" s="399" t="s">
        <v>199</v>
      </c>
      <c r="F522" s="399" t="s">
        <v>199</v>
      </c>
      <c r="G522" s="399" t="s">
        <v>199</v>
      </c>
    </row>
    <row r="523" spans="1:7" x14ac:dyDescent="0.35">
      <c r="A523" s="89" t="s">
        <v>762</v>
      </c>
      <c r="B523" s="399" t="s">
        <v>199</v>
      </c>
      <c r="C523" s="399" t="s">
        <v>199</v>
      </c>
      <c r="D523" s="399" t="s">
        <v>199</v>
      </c>
      <c r="E523" s="399" t="s">
        <v>199</v>
      </c>
      <c r="F523" s="399" t="s">
        <v>199</v>
      </c>
      <c r="G523" s="399" t="s">
        <v>199</v>
      </c>
    </row>
    <row r="524" spans="1:7" x14ac:dyDescent="0.35">
      <c r="A524" s="439" t="s">
        <v>763</v>
      </c>
      <c r="B524" s="399" t="s">
        <v>199</v>
      </c>
      <c r="C524" s="390" t="s">
        <v>199</v>
      </c>
      <c r="D524" s="399" t="s">
        <v>199</v>
      </c>
      <c r="E524" s="399" t="s">
        <v>199</v>
      </c>
      <c r="F524" s="399" t="s">
        <v>199</v>
      </c>
      <c r="G524" s="399" t="s">
        <v>199</v>
      </c>
    </row>
    <row r="525" spans="1:7" x14ac:dyDescent="0.35">
      <c r="A525" s="439" t="s">
        <v>764</v>
      </c>
      <c r="B525" s="399" t="s">
        <v>199</v>
      </c>
      <c r="C525" s="390" t="s">
        <v>199</v>
      </c>
      <c r="D525" s="399" t="s">
        <v>199</v>
      </c>
      <c r="E525" s="399" t="s">
        <v>199</v>
      </c>
      <c r="F525" s="399" t="s">
        <v>199</v>
      </c>
      <c r="G525" s="399" t="s">
        <v>199</v>
      </c>
    </row>
    <row r="526" spans="1:7" x14ac:dyDescent="0.35">
      <c r="A526" s="89" t="s">
        <v>765</v>
      </c>
      <c r="B526" s="399" t="s">
        <v>199</v>
      </c>
      <c r="C526" s="399" t="s">
        <v>199</v>
      </c>
      <c r="D526" s="399" t="s">
        <v>199</v>
      </c>
      <c r="E526" s="399" t="s">
        <v>199</v>
      </c>
      <c r="F526" s="399" t="s">
        <v>199</v>
      </c>
      <c r="G526" s="399" t="s">
        <v>199</v>
      </c>
    </row>
    <row r="527" spans="1:7" x14ac:dyDescent="0.35">
      <c r="A527" s="439" t="s">
        <v>766</v>
      </c>
      <c r="B527" s="399" t="s">
        <v>199</v>
      </c>
      <c r="C527" s="390" t="s">
        <v>199</v>
      </c>
      <c r="D527" s="399" t="s">
        <v>199</v>
      </c>
      <c r="E527" s="399" t="s">
        <v>199</v>
      </c>
      <c r="F527" s="399" t="s">
        <v>199</v>
      </c>
      <c r="G527" s="399" t="s">
        <v>199</v>
      </c>
    </row>
    <row r="528" spans="1:7" x14ac:dyDescent="0.35">
      <c r="A528" s="439" t="s">
        <v>767</v>
      </c>
      <c r="B528" s="399" t="s">
        <v>199</v>
      </c>
      <c r="C528" s="390" t="s">
        <v>199</v>
      </c>
      <c r="D528" s="399" t="s">
        <v>199</v>
      </c>
      <c r="E528" s="399" t="s">
        <v>199</v>
      </c>
      <c r="F528" s="399" t="s">
        <v>199</v>
      </c>
      <c r="G528" s="399" t="s">
        <v>199</v>
      </c>
    </row>
    <row r="529" spans="1:7" x14ac:dyDescent="0.35">
      <c r="A529" s="439" t="s">
        <v>768</v>
      </c>
      <c r="B529" s="399" t="s">
        <v>199</v>
      </c>
      <c r="C529" s="390" t="s">
        <v>199</v>
      </c>
      <c r="D529" s="399" t="s">
        <v>199</v>
      </c>
      <c r="E529" s="399" t="s">
        <v>199</v>
      </c>
      <c r="F529" s="399" t="s">
        <v>199</v>
      </c>
      <c r="G529" s="399" t="s">
        <v>199</v>
      </c>
    </row>
    <row r="530" spans="1:7" x14ac:dyDescent="0.35">
      <c r="A530" s="89" t="s">
        <v>769</v>
      </c>
      <c r="B530" s="399" t="s">
        <v>199</v>
      </c>
      <c r="C530" s="399" t="s">
        <v>199</v>
      </c>
      <c r="D530" s="399" t="s">
        <v>199</v>
      </c>
      <c r="E530" s="399" t="s">
        <v>199</v>
      </c>
      <c r="F530" s="399" t="s">
        <v>199</v>
      </c>
      <c r="G530" s="399" t="s">
        <v>199</v>
      </c>
    </row>
    <row r="531" spans="1:7" x14ac:dyDescent="0.35">
      <c r="A531" s="439" t="s">
        <v>3463</v>
      </c>
      <c r="B531" s="399" t="s">
        <v>199</v>
      </c>
      <c r="C531" s="390">
        <v>6510.3132861119175</v>
      </c>
      <c r="D531" s="399" t="s">
        <v>199</v>
      </c>
      <c r="E531" s="399" t="s">
        <v>199</v>
      </c>
      <c r="F531" s="399" t="s">
        <v>199</v>
      </c>
      <c r="G531" s="399" t="s">
        <v>199</v>
      </c>
    </row>
    <row r="532" spans="1:7" x14ac:dyDescent="0.35">
      <c r="A532" s="440" t="s">
        <v>772</v>
      </c>
      <c r="B532" s="399" t="s">
        <v>199</v>
      </c>
      <c r="C532" s="390">
        <v>473.19623090020355</v>
      </c>
      <c r="D532" s="399"/>
      <c r="E532" s="399" t="s">
        <v>199</v>
      </c>
      <c r="F532" s="399" t="s">
        <v>199</v>
      </c>
      <c r="G532" s="399"/>
    </row>
    <row r="533" spans="1:7" x14ac:dyDescent="0.35">
      <c r="A533" s="440" t="s">
        <v>773</v>
      </c>
      <c r="B533" s="399" t="s">
        <v>199</v>
      </c>
      <c r="C533" s="390">
        <v>299.39799460361405</v>
      </c>
      <c r="D533" s="399"/>
      <c r="E533" s="399" t="s">
        <v>199</v>
      </c>
      <c r="F533" s="399" t="s">
        <v>199</v>
      </c>
      <c r="G533" s="399"/>
    </row>
    <row r="534" spans="1:7" x14ac:dyDescent="0.35">
      <c r="A534" s="440" t="s">
        <v>774</v>
      </c>
      <c r="B534" s="399" t="s">
        <v>199</v>
      </c>
      <c r="C534" s="390">
        <v>3056.1321125619293</v>
      </c>
      <c r="D534" s="399"/>
      <c r="E534" s="399" t="s">
        <v>199</v>
      </c>
      <c r="F534" s="399" t="s">
        <v>199</v>
      </c>
      <c r="G534" s="399"/>
    </row>
    <row r="535" spans="1:7" x14ac:dyDescent="0.35">
      <c r="A535" s="440" t="s">
        <v>775</v>
      </c>
      <c r="B535" s="399" t="s">
        <v>199</v>
      </c>
      <c r="C535" s="390">
        <v>251.93525163617798</v>
      </c>
      <c r="D535" s="399"/>
      <c r="E535" s="399" t="s">
        <v>199</v>
      </c>
      <c r="F535" s="399" t="s">
        <v>199</v>
      </c>
      <c r="G535" s="399"/>
    </row>
    <row r="536" spans="1:7" x14ac:dyDescent="0.35">
      <c r="A536" s="440" t="s">
        <v>776</v>
      </c>
      <c r="B536" s="399" t="s">
        <v>199</v>
      </c>
      <c r="C536" s="390">
        <v>297.36246326322032</v>
      </c>
      <c r="D536" s="399"/>
      <c r="E536" s="399" t="s">
        <v>199</v>
      </c>
      <c r="F536" s="399" t="s">
        <v>199</v>
      </c>
      <c r="G536" s="399"/>
    </row>
    <row r="537" spans="1:7" x14ac:dyDescent="0.35">
      <c r="A537" s="440" t="s">
        <v>777</v>
      </c>
      <c r="B537" s="399" t="s">
        <v>199</v>
      </c>
      <c r="C537" s="390">
        <v>309.95636595734669</v>
      </c>
      <c r="D537" s="399"/>
      <c r="E537" s="399" t="s">
        <v>199</v>
      </c>
      <c r="F537" s="399" t="s">
        <v>199</v>
      </c>
      <c r="G537" s="399"/>
    </row>
    <row r="538" spans="1:7" x14ac:dyDescent="0.35">
      <c r="A538" s="440" t="s">
        <v>778</v>
      </c>
      <c r="B538" s="399" t="s">
        <v>199</v>
      </c>
      <c r="C538" s="390">
        <v>178.40438707912745</v>
      </c>
      <c r="D538" s="399"/>
      <c r="E538" s="399" t="s">
        <v>199</v>
      </c>
      <c r="F538" s="399" t="s">
        <v>199</v>
      </c>
      <c r="G538" s="399"/>
    </row>
    <row r="539" spans="1:7" x14ac:dyDescent="0.35">
      <c r="A539" s="440" t="s">
        <v>779</v>
      </c>
      <c r="B539" s="399" t="s">
        <v>199</v>
      </c>
      <c r="C539" s="390">
        <v>214.11005793654462</v>
      </c>
      <c r="D539" s="399"/>
      <c r="E539" s="399" t="s">
        <v>199</v>
      </c>
      <c r="F539" s="399" t="s">
        <v>199</v>
      </c>
      <c r="G539" s="399"/>
    </row>
    <row r="540" spans="1:7" x14ac:dyDescent="0.35">
      <c r="A540" s="440" t="s">
        <v>780</v>
      </c>
      <c r="B540" s="399" t="s">
        <v>199</v>
      </c>
      <c r="C540" s="390">
        <v>1196.7876680440343</v>
      </c>
      <c r="D540" s="399"/>
      <c r="E540" s="399" t="s">
        <v>199</v>
      </c>
      <c r="F540" s="399" t="s">
        <v>199</v>
      </c>
      <c r="G540" s="399"/>
    </row>
    <row r="541" spans="1:7" x14ac:dyDescent="0.35">
      <c r="A541" s="440" t="s">
        <v>3306</v>
      </c>
      <c r="B541" s="399" t="s">
        <v>199</v>
      </c>
      <c r="C541" s="390">
        <v>178.70274178817721</v>
      </c>
      <c r="D541" s="399"/>
      <c r="E541" s="399" t="s">
        <v>199</v>
      </c>
      <c r="F541" s="399" t="s">
        <v>199</v>
      </c>
      <c r="G541" s="399"/>
    </row>
    <row r="542" spans="1:7" x14ac:dyDescent="0.35">
      <c r="A542" s="440" t="s">
        <v>3307</v>
      </c>
      <c r="B542" s="399" t="s">
        <v>199</v>
      </c>
      <c r="C542" s="390">
        <v>54.328012341541672</v>
      </c>
      <c r="D542" s="399"/>
      <c r="E542" s="399" t="s">
        <v>199</v>
      </c>
      <c r="F542" s="399" t="s">
        <v>199</v>
      </c>
      <c r="G542" s="399"/>
    </row>
    <row r="543" spans="1:7" x14ac:dyDescent="0.35">
      <c r="A543" s="422" t="s">
        <v>781</v>
      </c>
      <c r="B543" s="399" t="s">
        <v>199</v>
      </c>
      <c r="C543" s="390">
        <v>55.215000000000003</v>
      </c>
      <c r="D543" s="399" t="s">
        <v>199</v>
      </c>
      <c r="E543" s="399" t="s">
        <v>199</v>
      </c>
      <c r="F543" s="399" t="s">
        <v>199</v>
      </c>
      <c r="G543" s="399" t="s">
        <v>199</v>
      </c>
    </row>
    <row r="544" spans="1:7" x14ac:dyDescent="0.35">
      <c r="A544" s="422" t="s">
        <v>782</v>
      </c>
      <c r="B544" s="399" t="s">
        <v>199</v>
      </c>
      <c r="C544" s="390">
        <v>91.609200000000001</v>
      </c>
      <c r="D544" s="399" t="s">
        <v>199</v>
      </c>
      <c r="E544" s="399" t="s">
        <v>199</v>
      </c>
      <c r="F544" s="399" t="s">
        <v>199</v>
      </c>
      <c r="G544" s="399" t="s">
        <v>199</v>
      </c>
    </row>
    <row r="545" spans="1:7" x14ac:dyDescent="0.35">
      <c r="A545" s="422" t="s">
        <v>783</v>
      </c>
      <c r="B545" s="399" t="s">
        <v>199</v>
      </c>
      <c r="C545" s="390">
        <v>115.34480598632427</v>
      </c>
      <c r="D545" s="399" t="s">
        <v>199</v>
      </c>
      <c r="E545" s="399" t="s">
        <v>199</v>
      </c>
      <c r="F545" s="399" t="s">
        <v>199</v>
      </c>
      <c r="G545" s="399" t="s">
        <v>199</v>
      </c>
    </row>
    <row r="546" spans="1:7" x14ac:dyDescent="0.35">
      <c r="A546" s="441" t="s">
        <v>784</v>
      </c>
      <c r="B546" s="399" t="s">
        <v>199</v>
      </c>
      <c r="C546" s="390" t="s">
        <v>554</v>
      </c>
      <c r="D546" s="399"/>
      <c r="E546" s="399" t="s">
        <v>199</v>
      </c>
      <c r="F546" s="399" t="s">
        <v>199</v>
      </c>
      <c r="G546" s="399"/>
    </row>
    <row r="547" spans="1:7" x14ac:dyDescent="0.35">
      <c r="A547" s="441" t="s">
        <v>785</v>
      </c>
      <c r="B547" s="399" t="s">
        <v>199</v>
      </c>
      <c r="C547" s="390">
        <v>26.068534199999998</v>
      </c>
      <c r="D547" s="399"/>
      <c r="E547" s="399" t="s">
        <v>199</v>
      </c>
      <c r="F547" s="399" t="s">
        <v>199</v>
      </c>
      <c r="G547" s="399"/>
    </row>
    <row r="548" spans="1:7" x14ac:dyDescent="0.35">
      <c r="A548" s="441" t="s">
        <v>786</v>
      </c>
      <c r="B548" s="399" t="s">
        <v>199</v>
      </c>
      <c r="C548" s="390">
        <v>69.750133199999993</v>
      </c>
      <c r="D548" s="399"/>
      <c r="E548" s="399" t="s">
        <v>199</v>
      </c>
      <c r="F548" s="399" t="s">
        <v>199</v>
      </c>
      <c r="G548" s="399"/>
    </row>
    <row r="549" spans="1:7" x14ac:dyDescent="0.35">
      <c r="A549" s="441" t="s">
        <v>787</v>
      </c>
      <c r="B549" s="399" t="s">
        <v>199</v>
      </c>
      <c r="C549" s="390">
        <v>2.1242679999999998</v>
      </c>
      <c r="D549" s="399"/>
      <c r="E549" s="399" t="s">
        <v>199</v>
      </c>
      <c r="F549" s="399" t="s">
        <v>199</v>
      </c>
      <c r="G549" s="399"/>
    </row>
    <row r="550" spans="1:7" x14ac:dyDescent="0.35">
      <c r="A550" s="441" t="s">
        <v>788</v>
      </c>
      <c r="B550" s="399" t="s">
        <v>199</v>
      </c>
      <c r="C550" s="390" t="s">
        <v>554</v>
      </c>
      <c r="D550" s="399"/>
      <c r="E550" s="399" t="s">
        <v>199</v>
      </c>
      <c r="F550" s="399" t="s">
        <v>199</v>
      </c>
      <c r="G550" s="399"/>
    </row>
    <row r="551" spans="1:7" x14ac:dyDescent="0.35">
      <c r="A551" s="442" t="s">
        <v>789</v>
      </c>
      <c r="B551" s="399" t="s">
        <v>199</v>
      </c>
      <c r="C551" s="390">
        <v>17.401870586324279</v>
      </c>
      <c r="D551" s="399" t="s">
        <v>199</v>
      </c>
      <c r="E551" s="399" t="s">
        <v>199</v>
      </c>
      <c r="F551" s="399" t="s">
        <v>199</v>
      </c>
      <c r="G551" s="399" t="s">
        <v>199</v>
      </c>
    </row>
    <row r="552" spans="1:7" x14ac:dyDescent="0.35">
      <c r="A552" s="443" t="s">
        <v>790</v>
      </c>
      <c r="B552" s="399" t="s">
        <v>199</v>
      </c>
      <c r="C552" s="390">
        <v>17.401870586324279</v>
      </c>
      <c r="D552" s="399"/>
      <c r="E552" s="399" t="s">
        <v>199</v>
      </c>
      <c r="F552" s="399" t="s">
        <v>199</v>
      </c>
      <c r="G552" s="399"/>
    </row>
    <row r="553" spans="1:7" x14ac:dyDescent="0.35">
      <c r="A553" s="429" t="s">
        <v>791</v>
      </c>
      <c r="B553" s="399" t="s">
        <v>199</v>
      </c>
      <c r="C553" s="390">
        <v>2062.213969441369</v>
      </c>
      <c r="D553" s="390">
        <v>54.911513816245709</v>
      </c>
      <c r="E553" s="399" t="s">
        <v>199</v>
      </c>
      <c r="F553" s="399" t="s">
        <v>199</v>
      </c>
      <c r="G553" s="390" t="s">
        <v>527</v>
      </c>
    </row>
    <row r="554" spans="1:7" x14ac:dyDescent="0.35">
      <c r="A554" s="423" t="s">
        <v>3464</v>
      </c>
      <c r="B554" s="399" t="s">
        <v>199</v>
      </c>
      <c r="C554" s="390">
        <v>1103.3068171277257</v>
      </c>
      <c r="D554" s="390">
        <v>42.371474794155858</v>
      </c>
      <c r="E554" s="399" t="s">
        <v>199</v>
      </c>
      <c r="F554" s="399" t="s">
        <v>199</v>
      </c>
      <c r="G554" s="390" t="s">
        <v>527</v>
      </c>
    </row>
    <row r="555" spans="1:7" x14ac:dyDescent="0.35">
      <c r="A555" s="89" t="s">
        <v>762</v>
      </c>
      <c r="B555" s="399" t="s">
        <v>199</v>
      </c>
      <c r="C555" s="399" t="s">
        <v>199</v>
      </c>
      <c r="D555" s="399" t="s">
        <v>199</v>
      </c>
      <c r="E555" s="399" t="s">
        <v>199</v>
      </c>
      <c r="F555" s="399" t="s">
        <v>199</v>
      </c>
      <c r="G555" s="399" t="s">
        <v>199</v>
      </c>
    </row>
    <row r="556" spans="1:7" x14ac:dyDescent="0.35">
      <c r="A556" s="439" t="s">
        <v>763</v>
      </c>
      <c r="B556" s="399" t="s">
        <v>199</v>
      </c>
      <c r="C556" s="390" t="s">
        <v>199</v>
      </c>
      <c r="D556" s="390" t="s">
        <v>199</v>
      </c>
      <c r="E556" s="399" t="s">
        <v>199</v>
      </c>
      <c r="F556" s="399" t="s">
        <v>199</v>
      </c>
      <c r="G556" s="394" t="s">
        <v>199</v>
      </c>
    </row>
    <row r="557" spans="1:7" x14ac:dyDescent="0.35">
      <c r="A557" s="439" t="s">
        <v>764</v>
      </c>
      <c r="B557" s="399" t="s">
        <v>199</v>
      </c>
      <c r="C557" s="390" t="s">
        <v>199</v>
      </c>
      <c r="D557" s="390" t="s">
        <v>199</v>
      </c>
      <c r="E557" s="399" t="s">
        <v>199</v>
      </c>
      <c r="F557" s="399" t="s">
        <v>199</v>
      </c>
      <c r="G557" s="394" t="s">
        <v>199</v>
      </c>
    </row>
    <row r="558" spans="1:7" x14ac:dyDescent="0.35">
      <c r="A558" s="89" t="s">
        <v>765</v>
      </c>
      <c r="B558" s="399" t="s">
        <v>199</v>
      </c>
      <c r="C558" s="399" t="s">
        <v>199</v>
      </c>
      <c r="D558" s="399" t="s">
        <v>199</v>
      </c>
      <c r="E558" s="399" t="s">
        <v>199</v>
      </c>
      <c r="F558" s="399" t="s">
        <v>199</v>
      </c>
      <c r="G558" s="399" t="s">
        <v>199</v>
      </c>
    </row>
    <row r="559" spans="1:7" x14ac:dyDescent="0.35">
      <c r="A559" s="439" t="s">
        <v>766</v>
      </c>
      <c r="B559" s="399" t="s">
        <v>199</v>
      </c>
      <c r="C559" s="390" t="s">
        <v>199</v>
      </c>
      <c r="D559" s="390" t="s">
        <v>199</v>
      </c>
      <c r="E559" s="399" t="s">
        <v>199</v>
      </c>
      <c r="F559" s="399" t="s">
        <v>199</v>
      </c>
      <c r="G559" s="394" t="s">
        <v>199</v>
      </c>
    </row>
    <row r="560" spans="1:7" x14ac:dyDescent="0.35">
      <c r="A560" s="439" t="s">
        <v>767</v>
      </c>
      <c r="B560" s="399" t="s">
        <v>199</v>
      </c>
      <c r="C560" s="390" t="s">
        <v>199</v>
      </c>
      <c r="D560" s="390" t="s">
        <v>199</v>
      </c>
      <c r="E560" s="399" t="s">
        <v>199</v>
      </c>
      <c r="F560" s="399" t="s">
        <v>199</v>
      </c>
      <c r="G560" s="394" t="s">
        <v>199</v>
      </c>
    </row>
    <row r="561" spans="1:7" x14ac:dyDescent="0.35">
      <c r="A561" s="439" t="s">
        <v>768</v>
      </c>
      <c r="B561" s="399" t="s">
        <v>199</v>
      </c>
      <c r="C561" s="390" t="s">
        <v>199</v>
      </c>
      <c r="D561" s="390" t="s">
        <v>199</v>
      </c>
      <c r="E561" s="399" t="s">
        <v>199</v>
      </c>
      <c r="F561" s="399" t="s">
        <v>199</v>
      </c>
      <c r="G561" s="394" t="s">
        <v>199</v>
      </c>
    </row>
    <row r="562" spans="1:7" x14ac:dyDescent="0.35">
      <c r="A562" s="89" t="s">
        <v>769</v>
      </c>
      <c r="B562" s="399" t="s">
        <v>199</v>
      </c>
      <c r="C562" s="399" t="s">
        <v>199</v>
      </c>
      <c r="D562" s="399" t="s">
        <v>199</v>
      </c>
      <c r="E562" s="399" t="s">
        <v>199</v>
      </c>
      <c r="F562" s="399" t="s">
        <v>199</v>
      </c>
      <c r="G562" s="399" t="s">
        <v>199</v>
      </c>
    </row>
    <row r="563" spans="1:7" x14ac:dyDescent="0.35">
      <c r="A563" s="439" t="s">
        <v>3465</v>
      </c>
      <c r="B563" s="399" t="s">
        <v>199</v>
      </c>
      <c r="C563" s="390">
        <v>1103.3068171277257</v>
      </c>
      <c r="D563" s="390">
        <v>42.371474794155858</v>
      </c>
      <c r="E563" s="399" t="s">
        <v>199</v>
      </c>
      <c r="F563" s="399" t="s">
        <v>199</v>
      </c>
      <c r="G563" s="394" t="s">
        <v>527</v>
      </c>
    </row>
    <row r="564" spans="1:7" x14ac:dyDescent="0.35">
      <c r="A564" s="440" t="s">
        <v>770</v>
      </c>
      <c r="B564" s="399" t="s">
        <v>199</v>
      </c>
      <c r="C564" s="390" t="s">
        <v>529</v>
      </c>
      <c r="D564" s="390" t="s">
        <v>529</v>
      </c>
      <c r="E564" s="399" t="s">
        <v>199</v>
      </c>
      <c r="F564" s="399" t="s">
        <v>199</v>
      </c>
      <c r="G564" s="394" t="s">
        <v>527</v>
      </c>
    </row>
    <row r="565" spans="1:7" x14ac:dyDescent="0.35">
      <c r="A565" s="440" t="s">
        <v>771</v>
      </c>
      <c r="B565" s="399" t="s">
        <v>199</v>
      </c>
      <c r="C565" s="390" t="s">
        <v>529</v>
      </c>
      <c r="D565" s="390" t="s">
        <v>529</v>
      </c>
      <c r="E565" s="399" t="s">
        <v>199</v>
      </c>
      <c r="F565" s="399" t="s">
        <v>199</v>
      </c>
      <c r="G565" s="394" t="s">
        <v>527</v>
      </c>
    </row>
    <row r="566" spans="1:7" x14ac:dyDescent="0.35">
      <c r="A566" s="440" t="s">
        <v>772</v>
      </c>
      <c r="B566" s="399" t="s">
        <v>199</v>
      </c>
      <c r="C566" s="390">
        <v>10.4339141813269</v>
      </c>
      <c r="D566" s="390" t="s">
        <v>529</v>
      </c>
      <c r="E566" s="399" t="s">
        <v>199</v>
      </c>
      <c r="F566" s="399" t="s">
        <v>199</v>
      </c>
      <c r="G566" s="394" t="s">
        <v>527</v>
      </c>
    </row>
    <row r="567" spans="1:7" x14ac:dyDescent="0.35">
      <c r="A567" s="440" t="s">
        <v>773</v>
      </c>
      <c r="B567" s="399" t="s">
        <v>199</v>
      </c>
      <c r="C567" s="390">
        <v>6.8670103189230298</v>
      </c>
      <c r="D567" s="390" t="s">
        <v>529</v>
      </c>
      <c r="E567" s="399" t="s">
        <v>199</v>
      </c>
      <c r="F567" s="399" t="s">
        <v>199</v>
      </c>
      <c r="G567" s="394" t="s">
        <v>527</v>
      </c>
    </row>
    <row r="568" spans="1:7" x14ac:dyDescent="0.35">
      <c r="A568" s="440" t="s">
        <v>774</v>
      </c>
      <c r="B568" s="399" t="s">
        <v>199</v>
      </c>
      <c r="C568" s="390">
        <v>73.263053002758994</v>
      </c>
      <c r="D568" s="390" t="s">
        <v>529</v>
      </c>
      <c r="E568" s="399" t="s">
        <v>199</v>
      </c>
      <c r="F568" s="399" t="s">
        <v>199</v>
      </c>
      <c r="G568" s="394" t="s">
        <v>527</v>
      </c>
    </row>
    <row r="569" spans="1:7" x14ac:dyDescent="0.35">
      <c r="A569" s="440" t="s">
        <v>775</v>
      </c>
      <c r="B569" s="399" t="s">
        <v>199</v>
      </c>
      <c r="C569" s="390">
        <v>6.6603451261630804</v>
      </c>
      <c r="D569" s="390">
        <v>7.8425112598720803</v>
      </c>
      <c r="E569" s="399" t="s">
        <v>199</v>
      </c>
      <c r="F569" s="399" t="s">
        <v>199</v>
      </c>
      <c r="G569" s="394" t="s">
        <v>527</v>
      </c>
    </row>
    <row r="570" spans="1:7" x14ac:dyDescent="0.35">
      <c r="A570" s="440" t="s">
        <v>776</v>
      </c>
      <c r="B570" s="399" t="s">
        <v>199</v>
      </c>
      <c r="C570" s="390">
        <v>6.2083685766828101</v>
      </c>
      <c r="D570" s="390" t="s">
        <v>529</v>
      </c>
      <c r="E570" s="399" t="s">
        <v>199</v>
      </c>
      <c r="F570" s="399" t="s">
        <v>199</v>
      </c>
      <c r="G570" s="394" t="s">
        <v>527</v>
      </c>
    </row>
    <row r="571" spans="1:7" x14ac:dyDescent="0.35">
      <c r="A571" s="440" t="s">
        <v>777</v>
      </c>
      <c r="B571" s="399" t="s">
        <v>199</v>
      </c>
      <c r="C571" s="390">
        <v>15.278275422757799</v>
      </c>
      <c r="D571" s="390">
        <v>15.52463493848148</v>
      </c>
      <c r="E571" s="399" t="s">
        <v>199</v>
      </c>
      <c r="F571" s="399" t="s">
        <v>199</v>
      </c>
      <c r="G571" s="394" t="s">
        <v>527</v>
      </c>
    </row>
    <row r="572" spans="1:7" x14ac:dyDescent="0.35">
      <c r="A572" s="440" t="s">
        <v>778</v>
      </c>
      <c r="B572" s="399" t="s">
        <v>199</v>
      </c>
      <c r="C572" s="390">
        <v>8.8016924452317795</v>
      </c>
      <c r="D572" s="390">
        <v>8.48939568274767</v>
      </c>
      <c r="E572" s="399" t="s">
        <v>199</v>
      </c>
      <c r="F572" s="399" t="s">
        <v>199</v>
      </c>
      <c r="G572" s="394" t="s">
        <v>527</v>
      </c>
    </row>
    <row r="573" spans="1:7" x14ac:dyDescent="0.35">
      <c r="A573" s="440" t="s">
        <v>779</v>
      </c>
      <c r="B573" s="399" t="s">
        <v>199</v>
      </c>
      <c r="C573" s="390">
        <v>5.1525731574840696</v>
      </c>
      <c r="D573" s="390" t="s">
        <v>529</v>
      </c>
      <c r="E573" s="399" t="s">
        <v>199</v>
      </c>
      <c r="F573" s="399" t="s">
        <v>199</v>
      </c>
      <c r="G573" s="394" t="s">
        <v>527</v>
      </c>
    </row>
    <row r="574" spans="1:7" x14ac:dyDescent="0.35">
      <c r="A574" s="440" t="s">
        <v>780</v>
      </c>
      <c r="B574" s="399" t="s">
        <v>199</v>
      </c>
      <c r="C574" s="390">
        <v>961.657313045705</v>
      </c>
      <c r="D574" s="390">
        <v>10.514932913054629</v>
      </c>
      <c r="E574" s="399" t="s">
        <v>199</v>
      </c>
      <c r="F574" s="399" t="s">
        <v>199</v>
      </c>
      <c r="G574" s="394" t="s">
        <v>527</v>
      </c>
    </row>
    <row r="575" spans="1:7" x14ac:dyDescent="0.35">
      <c r="A575" s="440" t="s">
        <v>3306</v>
      </c>
      <c r="B575" s="399" t="s">
        <v>199</v>
      </c>
      <c r="C575" s="390">
        <v>7.2448214116877399</v>
      </c>
      <c r="D575" s="390" t="s">
        <v>529</v>
      </c>
      <c r="E575" s="399" t="s">
        <v>199</v>
      </c>
      <c r="F575" s="399" t="s">
        <v>199</v>
      </c>
      <c r="G575" s="394" t="s">
        <v>527</v>
      </c>
    </row>
    <row r="576" spans="1:7" x14ac:dyDescent="0.35">
      <c r="A576" s="440" t="s">
        <v>3307</v>
      </c>
      <c r="B576" s="399" t="s">
        <v>199</v>
      </c>
      <c r="C576" s="390">
        <v>1.7394504390044301</v>
      </c>
      <c r="D576" s="390" t="s">
        <v>529</v>
      </c>
      <c r="E576" s="399" t="s">
        <v>199</v>
      </c>
      <c r="F576" s="399" t="s">
        <v>199</v>
      </c>
      <c r="G576" s="394" t="s">
        <v>527</v>
      </c>
    </row>
    <row r="577" spans="1:7" x14ac:dyDescent="0.35">
      <c r="A577" s="422" t="s">
        <v>781</v>
      </c>
      <c r="B577" s="399" t="s">
        <v>199</v>
      </c>
      <c r="C577" s="390">
        <v>3.47664809845039</v>
      </c>
      <c r="D577" s="390">
        <v>1.15882913799309</v>
      </c>
      <c r="E577" s="399" t="s">
        <v>199</v>
      </c>
      <c r="F577" s="399" t="s">
        <v>199</v>
      </c>
      <c r="G577" s="394" t="s">
        <v>527</v>
      </c>
    </row>
    <row r="578" spans="1:7" x14ac:dyDescent="0.35">
      <c r="A578" s="422" t="s">
        <v>782</v>
      </c>
      <c r="B578" s="399" t="s">
        <v>199</v>
      </c>
      <c r="C578" s="390">
        <v>812.30140082016101</v>
      </c>
      <c r="D578" s="390">
        <v>5.4580785736261301</v>
      </c>
      <c r="E578" s="399" t="s">
        <v>199</v>
      </c>
      <c r="F578" s="399" t="s">
        <v>199</v>
      </c>
      <c r="G578" s="394" t="s">
        <v>527</v>
      </c>
    </row>
    <row r="579" spans="1:7" x14ac:dyDescent="0.35">
      <c r="A579" s="422" t="s">
        <v>783</v>
      </c>
      <c r="B579" s="399" t="s">
        <v>199</v>
      </c>
      <c r="C579" s="390">
        <v>143.12910339503199</v>
      </c>
      <c r="D579" s="390">
        <v>5.9231313104706302</v>
      </c>
      <c r="E579" s="399" t="s">
        <v>199</v>
      </c>
      <c r="F579" s="399" t="s">
        <v>199</v>
      </c>
      <c r="G579" s="390" t="s">
        <v>527</v>
      </c>
    </row>
    <row r="580" spans="1:7" x14ac:dyDescent="0.35">
      <c r="A580" s="441" t="s">
        <v>784</v>
      </c>
      <c r="B580" s="399" t="s">
        <v>199</v>
      </c>
      <c r="C580" s="390" t="s">
        <v>554</v>
      </c>
      <c r="D580" s="390" t="s">
        <v>554</v>
      </c>
      <c r="E580" s="399" t="s">
        <v>199</v>
      </c>
      <c r="F580" s="399" t="s">
        <v>199</v>
      </c>
      <c r="G580" s="394" t="s">
        <v>527</v>
      </c>
    </row>
    <row r="581" spans="1:7" x14ac:dyDescent="0.35">
      <c r="A581" s="441" t="s">
        <v>785</v>
      </c>
      <c r="B581" s="399" t="s">
        <v>199</v>
      </c>
      <c r="C581" s="390">
        <v>0.97110900520321997</v>
      </c>
      <c r="D581" s="390">
        <v>8.605344306328E-2</v>
      </c>
      <c r="E581" s="399" t="s">
        <v>199</v>
      </c>
      <c r="F581" s="399" t="s">
        <v>199</v>
      </c>
      <c r="G581" s="394" t="s">
        <v>527</v>
      </c>
    </row>
    <row r="582" spans="1:7" x14ac:dyDescent="0.35">
      <c r="A582" s="441" t="s">
        <v>786</v>
      </c>
      <c r="B582" s="399" t="s">
        <v>199</v>
      </c>
      <c r="C582" s="390">
        <v>12.102255140157601</v>
      </c>
      <c r="D582" s="390">
        <v>0.46691353425823001</v>
      </c>
      <c r="E582" s="399" t="s">
        <v>199</v>
      </c>
      <c r="F582" s="399" t="s">
        <v>199</v>
      </c>
      <c r="G582" s="394" t="s">
        <v>527</v>
      </c>
    </row>
    <row r="583" spans="1:7" x14ac:dyDescent="0.35">
      <c r="A583" s="441" t="s">
        <v>787</v>
      </c>
      <c r="B583" s="399" t="s">
        <v>199</v>
      </c>
      <c r="C583" s="390">
        <v>0.20352704247281</v>
      </c>
      <c r="D583" s="390">
        <v>8.4830813865599992E-3</v>
      </c>
      <c r="E583" s="399" t="s">
        <v>199</v>
      </c>
      <c r="F583" s="399" t="s">
        <v>199</v>
      </c>
      <c r="G583" s="394" t="s">
        <v>527</v>
      </c>
    </row>
    <row r="584" spans="1:7" x14ac:dyDescent="0.35">
      <c r="A584" s="441" t="s">
        <v>788</v>
      </c>
      <c r="B584" s="399" t="s">
        <v>199</v>
      </c>
      <c r="C584" s="390">
        <v>129.43079884371301</v>
      </c>
      <c r="D584" s="390">
        <v>5.3616812517625601</v>
      </c>
      <c r="E584" s="399" t="s">
        <v>199</v>
      </c>
      <c r="F584" s="399" t="s">
        <v>199</v>
      </c>
      <c r="G584" s="394" t="s">
        <v>527</v>
      </c>
    </row>
    <row r="585" spans="1:7" x14ac:dyDescent="0.35">
      <c r="A585" s="442" t="s">
        <v>789</v>
      </c>
      <c r="B585" s="399" t="s">
        <v>199</v>
      </c>
      <c r="C585" s="390">
        <v>0.42141336348535002</v>
      </c>
      <c r="D585" s="390" t="s">
        <v>529</v>
      </c>
      <c r="E585" s="399" t="s">
        <v>199</v>
      </c>
      <c r="F585" s="399" t="s">
        <v>199</v>
      </c>
      <c r="G585" s="390" t="s">
        <v>527</v>
      </c>
    </row>
    <row r="586" spans="1:7" x14ac:dyDescent="0.35">
      <c r="A586" s="443" t="s">
        <v>790</v>
      </c>
      <c r="B586" s="399" t="s">
        <v>199</v>
      </c>
      <c r="C586" s="390">
        <v>0.42141336348535002</v>
      </c>
      <c r="D586" s="390" t="s">
        <v>529</v>
      </c>
      <c r="E586" s="399" t="s">
        <v>199</v>
      </c>
      <c r="F586" s="399" t="s">
        <v>199</v>
      </c>
      <c r="G586" s="394" t="s">
        <v>527</v>
      </c>
    </row>
    <row r="587" spans="1:7" ht="15" thickBot="1" x14ac:dyDescent="0.4">
      <c r="A587" s="422" t="s">
        <v>3466</v>
      </c>
      <c r="B587" s="399" t="s">
        <v>199</v>
      </c>
      <c r="C587" s="399" t="s">
        <v>199</v>
      </c>
      <c r="D587" s="390" t="s">
        <v>529</v>
      </c>
      <c r="E587" s="399" t="s">
        <v>199</v>
      </c>
      <c r="F587" s="399" t="s">
        <v>199</v>
      </c>
      <c r="G587" s="399" t="s">
        <v>199</v>
      </c>
    </row>
    <row r="588" spans="1:7" s="342" customFormat="1" ht="12.75" customHeight="1" thickTop="1" x14ac:dyDescent="0.25">
      <c r="A588" s="90" t="s">
        <v>792</v>
      </c>
      <c r="B588" s="399" t="s">
        <v>199</v>
      </c>
      <c r="C588" s="390">
        <v>719.88457694084161</v>
      </c>
      <c r="D588" s="399" t="s">
        <v>199</v>
      </c>
      <c r="E588" s="399" t="s">
        <v>199</v>
      </c>
      <c r="F588" s="399" t="s">
        <v>199</v>
      </c>
      <c r="G588" s="390" t="s">
        <v>527</v>
      </c>
    </row>
    <row r="589" spans="1:7" s="342" customFormat="1" ht="12.75" customHeight="1" x14ac:dyDescent="0.25">
      <c r="A589" s="91" t="s">
        <v>793</v>
      </c>
      <c r="B589" s="399" t="s">
        <v>199</v>
      </c>
      <c r="C589" s="394" t="s">
        <v>527</v>
      </c>
      <c r="D589" s="390">
        <v>1051.644218550199</v>
      </c>
      <c r="E589" s="394" t="s">
        <v>527</v>
      </c>
      <c r="F589" s="394" t="s">
        <v>527</v>
      </c>
      <c r="G589" s="394" t="s">
        <v>527</v>
      </c>
    </row>
    <row r="590" spans="1:7" s="342" customFormat="1" ht="12.75" customHeight="1" x14ac:dyDescent="0.25">
      <c r="A590" s="91" t="s">
        <v>794</v>
      </c>
      <c r="B590" s="399" t="s">
        <v>199</v>
      </c>
      <c r="C590" s="390" t="s">
        <v>529</v>
      </c>
      <c r="D590" s="390" t="s">
        <v>529</v>
      </c>
      <c r="E590" s="394" t="s">
        <v>529</v>
      </c>
      <c r="F590" s="394" t="s">
        <v>529</v>
      </c>
      <c r="G590" s="394" t="s">
        <v>527</v>
      </c>
    </row>
    <row r="591" spans="1:7" s="342" customFormat="1" ht="12.75" customHeight="1" x14ac:dyDescent="0.25">
      <c r="A591" s="91" t="s">
        <v>795</v>
      </c>
      <c r="B591" s="399" t="s">
        <v>199</v>
      </c>
      <c r="C591" s="390">
        <v>17.318326450965749</v>
      </c>
      <c r="D591" s="390">
        <v>0.63206652889299997</v>
      </c>
      <c r="E591" s="394">
        <v>14.91067980114685</v>
      </c>
      <c r="F591" s="394">
        <v>363.40666610922074</v>
      </c>
      <c r="G591" s="394" t="s">
        <v>527</v>
      </c>
    </row>
    <row r="592" spans="1:7" s="342" customFormat="1" ht="14.25" customHeight="1" x14ac:dyDescent="0.25">
      <c r="A592" s="429" t="s">
        <v>796</v>
      </c>
      <c r="B592" s="390">
        <v>4349.248664685867</v>
      </c>
      <c r="C592" s="399" t="s">
        <v>199</v>
      </c>
      <c r="D592" s="399" t="s">
        <v>199</v>
      </c>
      <c r="E592" s="399" t="s">
        <v>199</v>
      </c>
      <c r="F592" s="399" t="s">
        <v>199</v>
      </c>
      <c r="G592" s="399" t="s">
        <v>199</v>
      </c>
    </row>
    <row r="593" spans="1:7" s="342" customFormat="1" ht="12" customHeight="1" x14ac:dyDescent="0.25">
      <c r="A593" s="429" t="s">
        <v>797</v>
      </c>
      <c r="B593" s="390">
        <v>3504.4603945689328</v>
      </c>
      <c r="C593" s="399" t="s">
        <v>199</v>
      </c>
      <c r="D593" s="399" t="s">
        <v>199</v>
      </c>
      <c r="E593" s="399" t="s">
        <v>199</v>
      </c>
      <c r="F593" s="399" t="s">
        <v>199</v>
      </c>
      <c r="G593" s="399" t="s">
        <v>199</v>
      </c>
    </row>
    <row r="594" spans="1:7" s="342" customFormat="1" ht="12" customHeight="1" x14ac:dyDescent="0.25">
      <c r="A594" s="426" t="s">
        <v>798</v>
      </c>
      <c r="B594" s="390" t="s">
        <v>527</v>
      </c>
      <c r="C594" s="399" t="s">
        <v>199</v>
      </c>
      <c r="D594" s="399" t="s">
        <v>199</v>
      </c>
      <c r="E594" s="399" t="s">
        <v>199</v>
      </c>
      <c r="F594" s="399" t="s">
        <v>199</v>
      </c>
      <c r="G594" s="399" t="s">
        <v>199</v>
      </c>
    </row>
    <row r="595" spans="1:7" s="342" customFormat="1" ht="13.5" customHeight="1" x14ac:dyDescent="0.25">
      <c r="A595" s="92" t="s">
        <v>799</v>
      </c>
      <c r="B595" s="390" t="s">
        <v>527</v>
      </c>
      <c r="C595" s="390" t="s">
        <v>527</v>
      </c>
      <c r="D595" s="390" t="s">
        <v>527</v>
      </c>
      <c r="E595" s="390" t="s">
        <v>527</v>
      </c>
      <c r="F595" s="390" t="s">
        <v>527</v>
      </c>
      <c r="G595" s="390" t="s">
        <v>527</v>
      </c>
    </row>
    <row r="596" spans="1:7" s="195" customFormat="1" x14ac:dyDescent="0.35"/>
    <row r="597" spans="1:7" customFormat="1" x14ac:dyDescent="0.35">
      <c r="A597" s="93" t="s">
        <v>800</v>
      </c>
      <c r="B597" s="94">
        <f>B519</f>
        <v>7853.7090592547993</v>
      </c>
      <c r="C597" s="94">
        <f t="shared" ref="C597:G597" si="10">C519</f>
        <v>9571.8991649314175</v>
      </c>
      <c r="D597" s="94">
        <f t="shared" si="10"/>
        <v>1107.1877988953377</v>
      </c>
      <c r="E597" s="94">
        <f t="shared" si="10"/>
        <v>14.91067980114685</v>
      </c>
      <c r="F597" s="94">
        <f t="shared" si="10"/>
        <v>363.40666610922074</v>
      </c>
      <c r="G597" s="94" t="str">
        <f t="shared" si="10"/>
        <v>NA</v>
      </c>
    </row>
    <row r="598" spans="1:7" customFormat="1" x14ac:dyDescent="0.35"/>
    <row r="600" spans="1:7" ht="15.5" x14ac:dyDescent="0.35">
      <c r="A600" s="303" t="s">
        <v>801</v>
      </c>
      <c r="B600" s="312"/>
      <c r="C600" s="312"/>
      <c r="D600" s="312"/>
      <c r="E600" s="312"/>
      <c r="F600" s="312"/>
      <c r="G600" s="454" t="s">
        <v>511</v>
      </c>
    </row>
    <row r="601" spans="1:7" ht="15.5" x14ac:dyDescent="0.35">
      <c r="A601" s="303" t="s">
        <v>700</v>
      </c>
      <c r="B601" s="312"/>
      <c r="C601" s="312"/>
      <c r="D601" s="312"/>
      <c r="E601" s="312"/>
      <c r="F601" s="312"/>
      <c r="G601" s="454" t="s">
        <v>3470</v>
      </c>
    </row>
    <row r="602" spans="1:7" x14ac:dyDescent="0.35">
      <c r="A602" s="312"/>
      <c r="B602" s="312"/>
      <c r="C602" s="312"/>
      <c r="D602" s="312"/>
      <c r="E602" s="312"/>
      <c r="F602" s="312"/>
      <c r="G602" s="454" t="s">
        <v>512</v>
      </c>
    </row>
    <row r="603" spans="1:7" x14ac:dyDescent="0.35">
      <c r="A603" s="312"/>
      <c r="B603" s="312"/>
      <c r="C603" s="312"/>
      <c r="D603" s="312"/>
      <c r="E603" s="312"/>
      <c r="F603" s="312"/>
      <c r="G603" s="343"/>
    </row>
    <row r="604" spans="1:7" ht="54" customHeight="1" x14ac:dyDescent="0.35">
      <c r="A604" s="476" t="s">
        <v>513</v>
      </c>
      <c r="B604" s="95" t="s">
        <v>802</v>
      </c>
      <c r="C604" s="95" t="s">
        <v>803</v>
      </c>
      <c r="D604" s="95" t="s">
        <v>804</v>
      </c>
      <c r="E604" s="95" t="s">
        <v>652</v>
      </c>
      <c r="F604" s="95" t="s">
        <v>518</v>
      </c>
      <c r="G604" s="95" t="s">
        <v>519</v>
      </c>
    </row>
    <row r="605" spans="1:7" ht="15" thickBot="1" x14ac:dyDescent="0.4">
      <c r="A605" s="477"/>
      <c r="B605" s="478" t="s">
        <v>521</v>
      </c>
      <c r="C605" s="479"/>
      <c r="D605" s="479"/>
      <c r="E605" s="479"/>
      <c r="F605" s="479"/>
      <c r="G605" s="480"/>
    </row>
    <row r="606" spans="1:7" ht="15" thickTop="1" x14ac:dyDescent="0.35">
      <c r="A606" s="96" t="s">
        <v>805</v>
      </c>
      <c r="B606" s="390">
        <v>-804822.59440781723</v>
      </c>
      <c r="C606" s="390">
        <v>372.43546381101726</v>
      </c>
      <c r="D606" s="390">
        <v>25.029760442267989</v>
      </c>
      <c r="E606" s="390">
        <v>147.8993015761074</v>
      </c>
      <c r="F606" s="390">
        <v>4868.9398569495861</v>
      </c>
      <c r="G606" s="390" t="s">
        <v>550</v>
      </c>
    </row>
    <row r="607" spans="1:7" x14ac:dyDescent="0.35">
      <c r="A607" s="97" t="s">
        <v>806</v>
      </c>
      <c r="B607" s="390">
        <v>-654156.12397938303</v>
      </c>
      <c r="C607" s="390">
        <v>198.63743168945703</v>
      </c>
      <c r="D607" s="390">
        <v>12.417582721024869</v>
      </c>
      <c r="E607" s="390">
        <v>126.4269505761074</v>
      </c>
      <c r="F607" s="390">
        <v>4511.0673989495863</v>
      </c>
      <c r="G607" s="390" t="s">
        <v>550</v>
      </c>
    </row>
    <row r="608" spans="1:7" x14ac:dyDescent="0.35">
      <c r="A608" s="98" t="s">
        <v>807</v>
      </c>
      <c r="B608" s="390">
        <v>-556239.34998271859</v>
      </c>
      <c r="C608" s="390">
        <v>198.08203006879788</v>
      </c>
      <c r="D608" s="390">
        <v>12.10683877801865</v>
      </c>
      <c r="E608" s="394">
        <v>126.4269505761074</v>
      </c>
      <c r="F608" s="394">
        <v>4511.0673989495863</v>
      </c>
      <c r="G608" s="394" t="s">
        <v>554</v>
      </c>
    </row>
    <row r="609" spans="1:7" x14ac:dyDescent="0.35">
      <c r="A609" s="444" t="s">
        <v>808</v>
      </c>
      <c r="B609" s="390">
        <v>-98672.724874388499</v>
      </c>
      <c r="C609" s="390" t="s">
        <v>529</v>
      </c>
      <c r="D609" s="390" t="s">
        <v>3298</v>
      </c>
      <c r="E609" s="394" t="s">
        <v>527</v>
      </c>
      <c r="F609" s="394" t="s">
        <v>527</v>
      </c>
      <c r="G609" s="394" t="s">
        <v>527</v>
      </c>
    </row>
    <row r="610" spans="1:7" x14ac:dyDescent="0.35">
      <c r="A610" s="98" t="s">
        <v>809</v>
      </c>
      <c r="B610" s="390">
        <v>23157.998294787925</v>
      </c>
      <c r="C610" s="390" t="s">
        <v>3308</v>
      </c>
      <c r="D610" s="390" t="s">
        <v>3308</v>
      </c>
      <c r="E610" s="390" t="s">
        <v>527</v>
      </c>
      <c r="F610" s="390" t="s">
        <v>527</v>
      </c>
      <c r="G610" s="390" t="s">
        <v>527</v>
      </c>
    </row>
    <row r="611" spans="1:7" x14ac:dyDescent="0.35">
      <c r="A611" s="98" t="s">
        <v>810</v>
      </c>
      <c r="B611" s="390">
        <v>-29001.50383515003</v>
      </c>
      <c r="C611" s="390" t="s">
        <v>625</v>
      </c>
      <c r="D611" s="390" t="s">
        <v>625</v>
      </c>
      <c r="E611" s="394" t="s">
        <v>527</v>
      </c>
      <c r="F611" s="394" t="s">
        <v>527</v>
      </c>
      <c r="G611" s="394" t="s">
        <v>527</v>
      </c>
    </row>
    <row r="612" spans="1:7" x14ac:dyDescent="0.35">
      <c r="A612" s="98" t="s">
        <v>811</v>
      </c>
      <c r="B612" s="390">
        <v>52159.502129937959</v>
      </c>
      <c r="C612" s="390" t="s">
        <v>625</v>
      </c>
      <c r="D612" s="390" t="s">
        <v>625</v>
      </c>
      <c r="E612" s="394" t="s">
        <v>527</v>
      </c>
      <c r="F612" s="394" t="s">
        <v>527</v>
      </c>
      <c r="G612" s="394" t="s">
        <v>527</v>
      </c>
    </row>
    <row r="613" spans="1:7" x14ac:dyDescent="0.35">
      <c r="A613" s="97" t="s">
        <v>812</v>
      </c>
      <c r="B613" s="390">
        <v>-30056.90270642428</v>
      </c>
      <c r="C613" s="390">
        <v>12.663181</v>
      </c>
      <c r="D613" s="390">
        <v>1.1562030000000001</v>
      </c>
      <c r="E613" s="390">
        <v>21.472351</v>
      </c>
      <c r="F613" s="390">
        <v>357.87245800000005</v>
      </c>
      <c r="G613" s="390" t="s">
        <v>527</v>
      </c>
    </row>
    <row r="614" spans="1:7" x14ac:dyDescent="0.35">
      <c r="A614" s="98" t="s">
        <v>813</v>
      </c>
      <c r="B614" s="390">
        <v>10024.42566404653</v>
      </c>
      <c r="C614" s="390">
        <v>12.663181</v>
      </c>
      <c r="D614" s="390">
        <v>1.1562030000000001</v>
      </c>
      <c r="E614" s="394">
        <v>21.472351</v>
      </c>
      <c r="F614" s="394">
        <v>357.87245800000005</v>
      </c>
      <c r="G614" s="394" t="s">
        <v>527</v>
      </c>
    </row>
    <row r="615" spans="1:7" x14ac:dyDescent="0.35">
      <c r="A615" s="444" t="s">
        <v>814</v>
      </c>
      <c r="B615" s="390">
        <v>-40081.328370470808</v>
      </c>
      <c r="C615" s="390" t="s">
        <v>529</v>
      </c>
      <c r="D615" s="390" t="s">
        <v>625</v>
      </c>
      <c r="E615" s="394" t="s">
        <v>527</v>
      </c>
      <c r="F615" s="394" t="s">
        <v>527</v>
      </c>
      <c r="G615" s="394" t="s">
        <v>527</v>
      </c>
    </row>
    <row r="616" spans="1:7" x14ac:dyDescent="0.35">
      <c r="A616" s="98" t="s">
        <v>815</v>
      </c>
      <c r="B616" s="390">
        <v>-6109.6062039457893</v>
      </c>
      <c r="C616" s="390">
        <v>161.13485112156022</v>
      </c>
      <c r="D616" s="390">
        <v>0.59525414428571</v>
      </c>
      <c r="E616" s="390" t="s">
        <v>527</v>
      </c>
      <c r="F616" s="390" t="s">
        <v>527</v>
      </c>
      <c r="G616" s="390" t="s">
        <v>527</v>
      </c>
    </row>
    <row r="617" spans="1:7" x14ac:dyDescent="0.35">
      <c r="A617" s="98" t="s">
        <v>816</v>
      </c>
      <c r="B617" s="390">
        <v>-10133.523605752287</v>
      </c>
      <c r="C617" s="390" t="s">
        <v>554</v>
      </c>
      <c r="D617" s="390">
        <v>0.59215403</v>
      </c>
      <c r="E617" s="394" t="s">
        <v>527</v>
      </c>
      <c r="F617" s="394" t="s">
        <v>527</v>
      </c>
      <c r="G617" s="394" t="s">
        <v>527</v>
      </c>
    </row>
    <row r="618" spans="1:7" x14ac:dyDescent="0.35">
      <c r="A618" s="98" t="s">
        <v>817</v>
      </c>
      <c r="B618" s="390">
        <v>439.03348336053682</v>
      </c>
      <c r="C618" s="390" t="s">
        <v>554</v>
      </c>
      <c r="D618" s="390" t="s">
        <v>550</v>
      </c>
      <c r="E618" s="394" t="s">
        <v>527</v>
      </c>
      <c r="F618" s="394" t="s">
        <v>527</v>
      </c>
      <c r="G618" s="394" t="s">
        <v>527</v>
      </c>
    </row>
    <row r="619" spans="1:7" x14ac:dyDescent="0.35">
      <c r="A619" s="97" t="s">
        <v>818</v>
      </c>
      <c r="B619" s="390">
        <v>-31610.861039128908</v>
      </c>
      <c r="C619" s="390" t="s">
        <v>554</v>
      </c>
      <c r="D619" s="390">
        <v>6.04757815668298</v>
      </c>
      <c r="E619" s="390" t="s">
        <v>554</v>
      </c>
      <c r="F619" s="390" t="s">
        <v>554</v>
      </c>
      <c r="G619" s="390" t="s">
        <v>527</v>
      </c>
    </row>
    <row r="620" spans="1:7" x14ac:dyDescent="0.35">
      <c r="A620" s="98" t="s">
        <v>819</v>
      </c>
      <c r="B620" s="390">
        <v>-116642.3750794526</v>
      </c>
      <c r="C620" s="390" t="s">
        <v>554</v>
      </c>
      <c r="D620" s="390">
        <v>6.04757815668298</v>
      </c>
      <c r="E620" s="394" t="s">
        <v>554</v>
      </c>
      <c r="F620" s="394" t="s">
        <v>554</v>
      </c>
      <c r="G620" s="394" t="s">
        <v>527</v>
      </c>
    </row>
    <row r="621" spans="1:7" x14ac:dyDescent="0.35">
      <c r="A621" s="444" t="s">
        <v>820</v>
      </c>
      <c r="B621" s="390">
        <v>85031.514040323702</v>
      </c>
      <c r="C621" s="390" t="s">
        <v>554</v>
      </c>
      <c r="D621" s="390" t="s">
        <v>625</v>
      </c>
      <c r="E621" s="394" t="s">
        <v>554</v>
      </c>
      <c r="F621" s="394" t="s">
        <v>554</v>
      </c>
      <c r="G621" s="394" t="s">
        <v>527</v>
      </c>
    </row>
    <row r="622" spans="1:7" x14ac:dyDescent="0.35">
      <c r="A622" s="98" t="s">
        <v>821</v>
      </c>
      <c r="B622" s="390" t="s">
        <v>554</v>
      </c>
      <c r="C622" s="390" t="s">
        <v>550</v>
      </c>
      <c r="D622" s="390" t="s">
        <v>550</v>
      </c>
      <c r="E622" s="390" t="s">
        <v>527</v>
      </c>
      <c r="F622" s="390" t="s">
        <v>527</v>
      </c>
      <c r="G622" s="390" t="s">
        <v>527</v>
      </c>
    </row>
    <row r="623" spans="1:7" x14ac:dyDescent="0.35">
      <c r="A623" s="98" t="s">
        <v>822</v>
      </c>
      <c r="B623" s="399" t="s">
        <v>199</v>
      </c>
      <c r="C623" s="399" t="s">
        <v>199</v>
      </c>
      <c r="D623" s="399" t="s">
        <v>199</v>
      </c>
      <c r="E623" s="399" t="s">
        <v>199</v>
      </c>
      <c r="F623" s="399" t="s">
        <v>199</v>
      </c>
      <c r="G623" s="399" t="s">
        <v>199</v>
      </c>
    </row>
    <row r="624" spans="1:7" x14ac:dyDescent="0.35">
      <c r="A624" s="98" t="s">
        <v>823</v>
      </c>
      <c r="B624" s="390" t="s">
        <v>554</v>
      </c>
      <c r="C624" s="390" t="s">
        <v>527</v>
      </c>
      <c r="D624" s="390" t="s">
        <v>527</v>
      </c>
      <c r="E624" s="394" t="s">
        <v>527</v>
      </c>
      <c r="F624" s="394" t="s">
        <v>527</v>
      </c>
      <c r="G624" s="394" t="s">
        <v>527</v>
      </c>
    </row>
    <row r="625" spans="1:8" x14ac:dyDescent="0.35">
      <c r="A625" s="97" t="s">
        <v>824</v>
      </c>
      <c r="B625" s="390">
        <v>-106047.09877372319</v>
      </c>
      <c r="C625" s="399" t="s">
        <v>199</v>
      </c>
      <c r="D625" s="399" t="s">
        <v>199</v>
      </c>
      <c r="E625" s="399" t="s">
        <v>199</v>
      </c>
      <c r="F625" s="399" t="s">
        <v>199</v>
      </c>
      <c r="G625" s="399" t="s">
        <v>199</v>
      </c>
    </row>
    <row r="626" spans="1:8" x14ac:dyDescent="0.35">
      <c r="A626" s="344" t="s">
        <v>825</v>
      </c>
      <c r="B626" s="390" t="s">
        <v>3308</v>
      </c>
      <c r="C626" s="390" t="s">
        <v>550</v>
      </c>
      <c r="D626" s="390">
        <v>2.41583792</v>
      </c>
      <c r="E626" s="390" t="s">
        <v>527</v>
      </c>
      <c r="F626" s="390" t="s">
        <v>527</v>
      </c>
      <c r="G626" s="390" t="s">
        <v>527</v>
      </c>
    </row>
    <row r="627" spans="1:8" x14ac:dyDescent="0.35">
      <c r="A627" s="432" t="s">
        <v>826</v>
      </c>
      <c r="B627" s="390" t="s">
        <v>3308</v>
      </c>
      <c r="C627" s="390" t="s">
        <v>550</v>
      </c>
      <c r="D627" s="390">
        <v>2.41583792</v>
      </c>
      <c r="E627" s="390" t="s">
        <v>527</v>
      </c>
      <c r="F627" s="390" t="s">
        <v>527</v>
      </c>
      <c r="G627" s="390" t="s">
        <v>527</v>
      </c>
    </row>
    <row r="629" spans="1:8" x14ac:dyDescent="0.35">
      <c r="A629" s="72" t="s">
        <v>827</v>
      </c>
      <c r="B629" s="73">
        <f>B606</f>
        <v>-804822.59440781723</v>
      </c>
      <c r="C629" s="84">
        <f t="shared" ref="C629:G629" si="11">C606</f>
        <v>372.43546381101726</v>
      </c>
      <c r="D629" s="84">
        <f t="shared" si="11"/>
        <v>25.029760442267989</v>
      </c>
      <c r="E629" s="84">
        <f t="shared" si="11"/>
        <v>147.8993015761074</v>
      </c>
      <c r="F629" s="84">
        <f t="shared" si="11"/>
        <v>4868.9398569495861</v>
      </c>
      <c r="G629" s="84" t="str">
        <f t="shared" si="11"/>
        <v>NE,NA</v>
      </c>
    </row>
    <row r="632" spans="1:8" ht="15" x14ac:dyDescent="0.35">
      <c r="A632" s="486" t="s">
        <v>828</v>
      </c>
      <c r="B632" s="486"/>
      <c r="C632" s="312"/>
      <c r="D632" s="312"/>
      <c r="E632" s="312"/>
      <c r="F632" s="312"/>
      <c r="G632" s="312"/>
      <c r="H632" s="455" t="s">
        <v>511</v>
      </c>
    </row>
    <row r="633" spans="1:8" ht="15.5" x14ac:dyDescent="0.35">
      <c r="A633" s="327" t="s">
        <v>700</v>
      </c>
      <c r="B633" s="309"/>
      <c r="C633" s="312"/>
      <c r="D633" s="312"/>
      <c r="E633" s="312"/>
      <c r="F633" s="312"/>
      <c r="G633" s="312"/>
      <c r="H633" s="455" t="s">
        <v>3470</v>
      </c>
    </row>
    <row r="634" spans="1:8" x14ac:dyDescent="0.35">
      <c r="A634" s="312"/>
      <c r="B634" s="312"/>
      <c r="C634" s="312"/>
      <c r="D634" s="312"/>
      <c r="E634" s="312"/>
      <c r="F634" s="312"/>
      <c r="G634" s="312"/>
      <c r="H634" s="455" t="s">
        <v>512</v>
      </c>
    </row>
    <row r="635" spans="1:8" x14ac:dyDescent="0.35">
      <c r="A635" s="312"/>
      <c r="B635" s="312"/>
      <c r="C635" s="312"/>
      <c r="D635" s="312"/>
      <c r="E635" s="312"/>
      <c r="F635" s="312"/>
      <c r="G635" s="312"/>
      <c r="H635" s="345"/>
    </row>
    <row r="636" spans="1:8" x14ac:dyDescent="0.35">
      <c r="A636" s="469" t="s">
        <v>829</v>
      </c>
      <c r="B636" s="346" t="s">
        <v>830</v>
      </c>
      <c r="C636" s="347" t="s">
        <v>515</v>
      </c>
      <c r="D636" s="347" t="s">
        <v>516</v>
      </c>
      <c r="E636" s="347" t="s">
        <v>652</v>
      </c>
      <c r="F636" s="348" t="s">
        <v>518</v>
      </c>
      <c r="G636" s="349" t="s">
        <v>519</v>
      </c>
      <c r="H636" s="348" t="s">
        <v>653</v>
      </c>
    </row>
    <row r="637" spans="1:8" ht="15" thickBot="1" x14ac:dyDescent="0.4">
      <c r="A637" s="470"/>
      <c r="B637" s="471" t="s">
        <v>521</v>
      </c>
      <c r="C637" s="472"/>
      <c r="D637" s="472"/>
      <c r="E637" s="472"/>
      <c r="F637" s="472"/>
      <c r="G637" s="472"/>
      <c r="H637" s="473"/>
    </row>
    <row r="638" spans="1:8" ht="15" thickTop="1" x14ac:dyDescent="0.35">
      <c r="A638" s="350" t="s">
        <v>831</v>
      </c>
      <c r="B638" s="390" t="s">
        <v>3303</v>
      </c>
      <c r="C638" s="390">
        <v>6134.8125898395247</v>
      </c>
      <c r="D638" s="390">
        <v>82.700895060478175</v>
      </c>
      <c r="E638" s="390">
        <v>2.3460190219567099</v>
      </c>
      <c r="F638" s="390">
        <v>6.5483463597946603</v>
      </c>
      <c r="G638" s="390">
        <v>114.39560414851302</v>
      </c>
      <c r="H638" s="390">
        <v>0.74349333311907995</v>
      </c>
    </row>
    <row r="639" spans="1:8" x14ac:dyDescent="0.35">
      <c r="A639" s="351" t="s">
        <v>833</v>
      </c>
      <c r="B639" s="390" t="s">
        <v>589</v>
      </c>
      <c r="C639" s="390">
        <v>5255.3700428550756</v>
      </c>
      <c r="D639" s="399" t="s">
        <v>199</v>
      </c>
      <c r="E639" s="390">
        <v>2.3460190219567099</v>
      </c>
      <c r="F639" s="390">
        <v>6.1117899358083498</v>
      </c>
      <c r="G639" s="390">
        <v>21.695718028166269</v>
      </c>
      <c r="H639" s="399" t="s">
        <v>199</v>
      </c>
    </row>
    <row r="640" spans="1:8" x14ac:dyDescent="0.35">
      <c r="A640" s="427" t="s">
        <v>834</v>
      </c>
      <c r="B640" s="390" t="s">
        <v>589</v>
      </c>
      <c r="C640" s="390">
        <v>5255.3700428550756</v>
      </c>
      <c r="D640" s="399" t="s">
        <v>199</v>
      </c>
      <c r="E640" s="394">
        <v>2.3460190219567099</v>
      </c>
      <c r="F640" s="394">
        <v>6.1117899358083498</v>
      </c>
      <c r="G640" s="394">
        <v>21.695718028166269</v>
      </c>
      <c r="H640" s="399" t="s">
        <v>199</v>
      </c>
    </row>
    <row r="641" spans="1:8" x14ac:dyDescent="0.35">
      <c r="A641" s="427" t="s">
        <v>835</v>
      </c>
      <c r="B641" s="390" t="s">
        <v>556</v>
      </c>
      <c r="C641" s="390" t="s">
        <v>556</v>
      </c>
      <c r="D641" s="399" t="s">
        <v>199</v>
      </c>
      <c r="E641" s="394" t="s">
        <v>556</v>
      </c>
      <c r="F641" s="394" t="s">
        <v>556</v>
      </c>
      <c r="G641" s="394" t="s">
        <v>556</v>
      </c>
      <c r="H641" s="399" t="s">
        <v>199</v>
      </c>
    </row>
    <row r="642" spans="1:8" x14ac:dyDescent="0.35">
      <c r="A642" s="445" t="s">
        <v>836</v>
      </c>
      <c r="B642" s="390" t="s">
        <v>556</v>
      </c>
      <c r="C642" s="390" t="s">
        <v>556</v>
      </c>
      <c r="D642" s="399" t="s">
        <v>199</v>
      </c>
      <c r="E642" s="390" t="s">
        <v>556</v>
      </c>
      <c r="F642" s="390" t="s">
        <v>556</v>
      </c>
      <c r="G642" s="390" t="s">
        <v>556</v>
      </c>
      <c r="H642" s="399" t="s">
        <v>199</v>
      </c>
    </row>
    <row r="643" spans="1:8" x14ac:dyDescent="0.35">
      <c r="A643" s="351" t="s">
        <v>837</v>
      </c>
      <c r="B643" s="399" t="s">
        <v>199</v>
      </c>
      <c r="C643" s="390">
        <v>76.87968402665453</v>
      </c>
      <c r="D643" s="390">
        <v>5.5928880000000003</v>
      </c>
      <c r="E643" s="390" t="s">
        <v>554</v>
      </c>
      <c r="F643" s="390" t="s">
        <v>554</v>
      </c>
      <c r="G643" s="390" t="s">
        <v>554</v>
      </c>
      <c r="H643" s="399" t="s">
        <v>199</v>
      </c>
    </row>
    <row r="644" spans="1:8" x14ac:dyDescent="0.35">
      <c r="A644" s="446" t="s">
        <v>838</v>
      </c>
      <c r="B644" s="399" t="s">
        <v>199</v>
      </c>
      <c r="C644" s="390">
        <v>74.571839999999995</v>
      </c>
      <c r="D644" s="390">
        <v>5.5928880000000003</v>
      </c>
      <c r="E644" s="394" t="s">
        <v>554</v>
      </c>
      <c r="F644" s="394" t="s">
        <v>554</v>
      </c>
      <c r="G644" s="394" t="s">
        <v>554</v>
      </c>
      <c r="H644" s="399" t="s">
        <v>199</v>
      </c>
    </row>
    <row r="645" spans="1:8" x14ac:dyDescent="0.35">
      <c r="A645" s="446" t="s">
        <v>839</v>
      </c>
      <c r="B645" s="399" t="s">
        <v>199</v>
      </c>
      <c r="C645" s="390">
        <v>2.3078440266545299</v>
      </c>
      <c r="D645" s="390" t="s">
        <v>601</v>
      </c>
      <c r="E645" s="394" t="s">
        <v>554</v>
      </c>
      <c r="F645" s="394" t="s">
        <v>554</v>
      </c>
      <c r="G645" s="394" t="s">
        <v>554</v>
      </c>
      <c r="H645" s="399" t="s">
        <v>199</v>
      </c>
    </row>
    <row r="646" spans="1:8" x14ac:dyDescent="0.35">
      <c r="A646" s="351" t="s">
        <v>840</v>
      </c>
      <c r="B646" s="390" t="s">
        <v>561</v>
      </c>
      <c r="C646" s="390" t="s">
        <v>561</v>
      </c>
      <c r="D646" s="390" t="s">
        <v>561</v>
      </c>
      <c r="E646" s="390" t="s">
        <v>561</v>
      </c>
      <c r="F646" s="390" t="s">
        <v>561</v>
      </c>
      <c r="G646" s="390" t="s">
        <v>561</v>
      </c>
      <c r="H646" s="390" t="s">
        <v>561</v>
      </c>
    </row>
    <row r="647" spans="1:8" x14ac:dyDescent="0.35">
      <c r="A647" s="427" t="s">
        <v>841</v>
      </c>
      <c r="B647" s="390" t="s">
        <v>529</v>
      </c>
      <c r="C647" s="390" t="s">
        <v>561</v>
      </c>
      <c r="D647" s="390" t="s">
        <v>561</v>
      </c>
      <c r="E647" s="394" t="s">
        <v>529</v>
      </c>
      <c r="F647" s="394" t="s">
        <v>529</v>
      </c>
      <c r="G647" s="394" t="s">
        <v>529</v>
      </c>
      <c r="H647" s="394" t="s">
        <v>529</v>
      </c>
    </row>
    <row r="648" spans="1:8" x14ac:dyDescent="0.35">
      <c r="A648" s="427" t="s">
        <v>842</v>
      </c>
      <c r="B648" s="390" t="s">
        <v>527</v>
      </c>
      <c r="C648" s="390" t="s">
        <v>527</v>
      </c>
      <c r="D648" s="390" t="s">
        <v>527</v>
      </c>
      <c r="E648" s="394" t="s">
        <v>527</v>
      </c>
      <c r="F648" s="394" t="s">
        <v>527</v>
      </c>
      <c r="G648" s="394" t="s">
        <v>527</v>
      </c>
      <c r="H648" s="394" t="s">
        <v>527</v>
      </c>
    </row>
    <row r="649" spans="1:8" x14ac:dyDescent="0.35">
      <c r="A649" s="351" t="s">
        <v>843</v>
      </c>
      <c r="B649" s="399" t="s">
        <v>199</v>
      </c>
      <c r="C649" s="390">
        <v>802.56286295779444</v>
      </c>
      <c r="D649" s="390">
        <v>77.108007060478172</v>
      </c>
      <c r="E649" s="390" t="s">
        <v>601</v>
      </c>
      <c r="F649" s="390">
        <v>0.43655642398631</v>
      </c>
      <c r="G649" s="390">
        <v>49.308450064014231</v>
      </c>
      <c r="H649" s="399" t="s">
        <v>199</v>
      </c>
    </row>
    <row r="650" spans="1:8" x14ac:dyDescent="0.35">
      <c r="A650" s="427" t="s">
        <v>844</v>
      </c>
      <c r="B650" s="399" t="s">
        <v>199</v>
      </c>
      <c r="C650" s="390">
        <v>567.41960890297901</v>
      </c>
      <c r="D650" s="390">
        <v>75.36075521363459</v>
      </c>
      <c r="E650" s="394" t="s">
        <v>556</v>
      </c>
      <c r="F650" s="394">
        <v>0.43655642398631</v>
      </c>
      <c r="G650" s="394">
        <v>33.529746043529677</v>
      </c>
      <c r="H650" s="399" t="s">
        <v>199</v>
      </c>
    </row>
    <row r="651" spans="1:8" x14ac:dyDescent="0.35">
      <c r="A651" s="427" t="s">
        <v>845</v>
      </c>
      <c r="B651" s="399" t="s">
        <v>199</v>
      </c>
      <c r="C651" s="390">
        <v>235.14325405481537</v>
      </c>
      <c r="D651" s="390">
        <v>1.74725184684358</v>
      </c>
      <c r="E651" s="394" t="s">
        <v>556</v>
      </c>
      <c r="F651" s="394" t="s">
        <v>556</v>
      </c>
      <c r="G651" s="394">
        <v>15.77870402048455</v>
      </c>
      <c r="H651" s="399" t="s">
        <v>199</v>
      </c>
    </row>
    <row r="652" spans="1:8" x14ac:dyDescent="0.35">
      <c r="A652" s="427" t="s">
        <v>3467</v>
      </c>
      <c r="B652" s="399" t="s">
        <v>199</v>
      </c>
      <c r="C652" s="390" t="s">
        <v>529</v>
      </c>
      <c r="D652" s="390" t="s">
        <v>529</v>
      </c>
      <c r="E652" s="390" t="s">
        <v>529</v>
      </c>
      <c r="F652" s="390" t="s">
        <v>529</v>
      </c>
      <c r="G652" s="390" t="s">
        <v>529</v>
      </c>
      <c r="H652" s="399" t="s">
        <v>199</v>
      </c>
    </row>
    <row r="653" spans="1:8" x14ac:dyDescent="0.35">
      <c r="A653" s="351" t="s">
        <v>3468</v>
      </c>
      <c r="B653" s="390" t="s">
        <v>527</v>
      </c>
      <c r="C653" s="390" t="s">
        <v>527</v>
      </c>
      <c r="D653" s="390" t="s">
        <v>527</v>
      </c>
      <c r="E653" s="390" t="s">
        <v>556</v>
      </c>
      <c r="F653" s="390" t="s">
        <v>556</v>
      </c>
      <c r="G653" s="390">
        <v>43.391436056332523</v>
      </c>
      <c r="H653" s="390">
        <v>0.74349333311907995</v>
      </c>
    </row>
    <row r="654" spans="1:8" x14ac:dyDescent="0.35">
      <c r="A654" s="432" t="s">
        <v>605</v>
      </c>
      <c r="B654" s="394" t="s">
        <v>527</v>
      </c>
      <c r="C654" s="394" t="s">
        <v>527</v>
      </c>
      <c r="D654" s="394" t="s">
        <v>527</v>
      </c>
      <c r="E654" s="394" t="s">
        <v>556</v>
      </c>
      <c r="F654" s="394" t="s">
        <v>556</v>
      </c>
      <c r="G654" s="394">
        <v>43.391436056332523</v>
      </c>
      <c r="H654" s="394">
        <v>0.74349333311907995</v>
      </c>
    </row>
    <row r="655" spans="1:8" x14ac:dyDescent="0.35">
      <c r="A655" s="351" t="s">
        <v>846</v>
      </c>
      <c r="B655" s="399" t="s">
        <v>199</v>
      </c>
      <c r="C655" s="399" t="s">
        <v>199</v>
      </c>
      <c r="D655" s="399" t="s">
        <v>199</v>
      </c>
      <c r="E655" s="399" t="s">
        <v>199</v>
      </c>
      <c r="F655" s="399" t="s">
        <v>199</v>
      </c>
      <c r="G655" s="399" t="s">
        <v>199</v>
      </c>
      <c r="H655" s="399" t="s">
        <v>199</v>
      </c>
    </row>
    <row r="656" spans="1:8" x14ac:dyDescent="0.35">
      <c r="A656" s="446" t="s">
        <v>847</v>
      </c>
      <c r="B656" s="394" t="s">
        <v>527</v>
      </c>
      <c r="C656" s="399" t="s">
        <v>199</v>
      </c>
      <c r="D656" s="399" t="s">
        <v>199</v>
      </c>
      <c r="E656" s="399" t="s">
        <v>199</v>
      </c>
      <c r="F656" s="399" t="s">
        <v>199</v>
      </c>
      <c r="G656" s="399" t="s">
        <v>199</v>
      </c>
      <c r="H656" s="399" t="s">
        <v>199</v>
      </c>
    </row>
    <row r="657" spans="1:8" x14ac:dyDescent="0.35">
      <c r="A657" s="446" t="s">
        <v>848</v>
      </c>
      <c r="B657" s="394" t="s">
        <v>527</v>
      </c>
      <c r="C657" s="399" t="s">
        <v>199</v>
      </c>
      <c r="D657" s="399" t="s">
        <v>199</v>
      </c>
      <c r="E657" s="399" t="s">
        <v>199</v>
      </c>
      <c r="F657" s="399" t="s">
        <v>199</v>
      </c>
      <c r="G657" s="399" t="s">
        <v>199</v>
      </c>
      <c r="H657" s="399" t="s">
        <v>199</v>
      </c>
    </row>
    <row r="658" spans="1:8" x14ac:dyDescent="0.35">
      <c r="A658" s="447" t="s">
        <v>3469</v>
      </c>
      <c r="B658" s="394" t="s">
        <v>527</v>
      </c>
      <c r="C658" s="399" t="s">
        <v>199</v>
      </c>
      <c r="D658" s="399" t="s">
        <v>199</v>
      </c>
      <c r="E658" s="399" t="s">
        <v>199</v>
      </c>
      <c r="F658" s="399" t="s">
        <v>199</v>
      </c>
      <c r="G658" s="399" t="s">
        <v>199</v>
      </c>
      <c r="H658" s="399" t="s">
        <v>199</v>
      </c>
    </row>
    <row r="660" spans="1:8" x14ac:dyDescent="0.35">
      <c r="A660" s="72" t="s">
        <v>849</v>
      </c>
      <c r="B660" s="84" t="str">
        <f>B638</f>
        <v>NO,IE,NA</v>
      </c>
      <c r="C660" s="84">
        <f t="shared" ref="C660:H660" si="12">C638</f>
        <v>6134.8125898395247</v>
      </c>
      <c r="D660" s="84">
        <f t="shared" si="12"/>
        <v>82.700895060478175</v>
      </c>
      <c r="E660" s="84">
        <f t="shared" si="12"/>
        <v>2.3460190219567099</v>
      </c>
      <c r="F660" s="84">
        <f t="shared" si="12"/>
        <v>6.5483463597946603</v>
      </c>
      <c r="G660" s="84">
        <f t="shared" si="12"/>
        <v>114.39560414851302</v>
      </c>
      <c r="H660" s="84">
        <f t="shared" si="12"/>
        <v>0.74349333311907995</v>
      </c>
    </row>
    <row r="663" spans="1:8" ht="16.5" x14ac:dyDescent="0.35">
      <c r="A663" s="99" t="s">
        <v>850</v>
      </c>
      <c r="B663" s="100" t="s">
        <v>851</v>
      </c>
      <c r="C663" s="100" t="s">
        <v>852</v>
      </c>
      <c r="D663" s="100" t="s">
        <v>853</v>
      </c>
      <c r="E663" s="100" t="s">
        <v>854</v>
      </c>
      <c r="F663" s="100" t="s">
        <v>518</v>
      </c>
      <c r="G663" s="100" t="s">
        <v>519</v>
      </c>
      <c r="H663" s="100" t="s">
        <v>855</v>
      </c>
    </row>
    <row r="664" spans="1:8" s="12" customFormat="1" x14ac:dyDescent="0.35">
      <c r="A664" s="301" t="s">
        <v>856</v>
      </c>
      <c r="B664" s="302">
        <f t="shared" ref="B664:H670" si="13">B59</f>
        <v>6045831.9303266751</v>
      </c>
      <c r="C664" s="302">
        <f t="shared" si="13"/>
        <v>11738.668394056973</v>
      </c>
      <c r="D664" s="302">
        <f t="shared" si="13"/>
        <v>259.40234604960767</v>
      </c>
      <c r="E664" s="302">
        <f t="shared" si="13"/>
        <v>18305.749424551203</v>
      </c>
      <c r="F664" s="302">
        <f t="shared" si="13"/>
        <v>65117.178069736605</v>
      </c>
      <c r="G664" s="302">
        <f t="shared" si="13"/>
        <v>7244.4555805128311</v>
      </c>
      <c r="H664" s="302">
        <f t="shared" si="13"/>
        <v>12364.091048770906</v>
      </c>
    </row>
    <row r="665" spans="1:8" s="274" customFormat="1" x14ac:dyDescent="0.35">
      <c r="A665" s="300" t="s">
        <v>97</v>
      </c>
      <c r="B665" s="101">
        <f t="shared" si="13"/>
        <v>2400057.4856406469</v>
      </c>
      <c r="C665" s="101">
        <f t="shared" si="13"/>
        <v>34.823479419570468</v>
      </c>
      <c r="D665" s="101">
        <f t="shared" si="13"/>
        <v>100.86538569159121</v>
      </c>
      <c r="E665" s="101">
        <f t="shared" si="13"/>
        <v>3434.4290996747714</v>
      </c>
      <c r="F665" s="101">
        <f t="shared" si="13"/>
        <v>581.83867235005948</v>
      </c>
      <c r="G665" s="101">
        <f t="shared" si="13"/>
        <v>43.701395420034459</v>
      </c>
      <c r="H665" s="101">
        <f t="shared" si="13"/>
        <v>9439.0432746602182</v>
      </c>
    </row>
    <row r="666" spans="1:8" s="274" customFormat="1" x14ac:dyDescent="0.35">
      <c r="A666" s="300" t="s">
        <v>4</v>
      </c>
      <c r="B666" s="101">
        <f>B61</f>
        <v>1911856.6209068005</v>
      </c>
      <c r="C666" s="101">
        <f t="shared" si="13"/>
        <v>162.90247230948853</v>
      </c>
      <c r="D666" s="101">
        <f t="shared" si="13"/>
        <v>141.94351071141131</v>
      </c>
      <c r="E666" s="101">
        <f t="shared" si="13"/>
        <v>11998.643932744189</v>
      </c>
      <c r="F666" s="101">
        <f t="shared" si="13"/>
        <v>58747.464607753776</v>
      </c>
      <c r="G666" s="101">
        <f t="shared" si="13"/>
        <v>5777.5462986418306</v>
      </c>
      <c r="H666" s="101">
        <f t="shared" si="13"/>
        <v>618.63077203361581</v>
      </c>
    </row>
    <row r="667" spans="1:8" s="274" customFormat="1" x14ac:dyDescent="0.35">
      <c r="A667" s="300" t="s">
        <v>2493</v>
      </c>
      <c r="B667" s="101">
        <f t="shared" si="13"/>
        <v>586027.88174597803</v>
      </c>
      <c r="C667" s="101">
        <f t="shared" si="13"/>
        <v>205.33517802223591</v>
      </c>
      <c r="D667" s="101">
        <f t="shared" si="13"/>
        <v>4.0983304317602895</v>
      </c>
      <c r="E667" s="101">
        <f t="shared" si="13"/>
        <v>908.26373148672474</v>
      </c>
      <c r="F667" s="101">
        <f t="shared" si="13"/>
        <v>3021.64543736223</v>
      </c>
      <c r="G667" s="101">
        <f t="shared" si="13"/>
        <v>551.67725417600798</v>
      </c>
      <c r="H667" s="101">
        <f t="shared" si="13"/>
        <v>527.57585355553215</v>
      </c>
    </row>
    <row r="668" spans="1:8" s="274" customFormat="1" x14ac:dyDescent="0.35">
      <c r="A668" s="300" t="s">
        <v>9</v>
      </c>
      <c r="B668" s="101">
        <f t="shared" si="13"/>
        <v>1134885.2223943246</v>
      </c>
      <c r="C668" s="101">
        <f t="shared" si="13"/>
        <v>11335.583471714261</v>
      </c>
      <c r="D668" s="101">
        <f t="shared" si="13"/>
        <v>11.193742820309819</v>
      </c>
      <c r="E668" s="101">
        <f t="shared" si="13"/>
        <v>1964.4126606455166</v>
      </c>
      <c r="F668" s="101">
        <f t="shared" si="13"/>
        <v>2766.2293522705422</v>
      </c>
      <c r="G668" s="101">
        <f t="shared" si="13"/>
        <v>871.53063227495795</v>
      </c>
      <c r="H668" s="101">
        <f t="shared" si="13"/>
        <v>1778.8411485215402</v>
      </c>
    </row>
    <row r="669" spans="1:8" s="274" customFormat="1" x14ac:dyDescent="0.35">
      <c r="A669" s="300" t="s">
        <v>139</v>
      </c>
      <c r="B669" s="101">
        <f t="shared" si="13"/>
        <v>291.62758231404649</v>
      </c>
      <c r="C669" s="101">
        <f t="shared" si="13"/>
        <v>1.8597887494070001E-2</v>
      </c>
      <c r="D669" s="101">
        <f t="shared" si="13"/>
        <v>2.7004131976500001E-3</v>
      </c>
      <c r="E669" s="101" t="str">
        <f t="shared" si="13"/>
        <v>IE</v>
      </c>
      <c r="F669" s="101" t="str">
        <f t="shared" si="13"/>
        <v>IE</v>
      </c>
      <c r="G669" s="101" t="str">
        <f t="shared" si="13"/>
        <v>IE</v>
      </c>
      <c r="H669" s="101" t="str">
        <f t="shared" si="13"/>
        <v>IE</v>
      </c>
    </row>
    <row r="670" spans="1:8" s="274" customFormat="1" x14ac:dyDescent="0.35">
      <c r="A670" s="300" t="s">
        <v>3291</v>
      </c>
      <c r="B670" s="101">
        <f>B65</f>
        <v>12713.092056610814</v>
      </c>
      <c r="C670" s="101">
        <f t="shared" si="13"/>
        <v>5.1947039253499999E-3</v>
      </c>
      <c r="D670" s="101">
        <f t="shared" si="13"/>
        <v>1.29867598133739</v>
      </c>
      <c r="E670" s="101">
        <f t="shared" si="13"/>
        <v>0</v>
      </c>
      <c r="F670" s="101">
        <f t="shared" si="13"/>
        <v>0</v>
      </c>
      <c r="G670" s="101">
        <f t="shared" si="13"/>
        <v>0</v>
      </c>
      <c r="H670" s="101">
        <f t="shared" si="13"/>
        <v>0</v>
      </c>
    </row>
    <row r="671" spans="1:8" x14ac:dyDescent="0.35">
      <c r="A671" s="301" t="s">
        <v>857</v>
      </c>
      <c r="B671" s="101">
        <f>G407</f>
        <v>22472.091478849856</v>
      </c>
      <c r="C671" s="101">
        <f>H407</f>
        <v>4.8078038835700004E-3</v>
      </c>
      <c r="D671" s="101">
        <f>I407</f>
        <v>5.0498744759699997E-3</v>
      </c>
      <c r="E671" s="101"/>
      <c r="F671" s="102"/>
      <c r="G671" s="102"/>
      <c r="H671" s="102"/>
    </row>
    <row r="672" spans="1:8" x14ac:dyDescent="0.35">
      <c r="A672" s="301" t="s">
        <v>858</v>
      </c>
      <c r="B672" s="101">
        <f>B464</f>
        <v>194068.13526147662</v>
      </c>
      <c r="C672" s="101">
        <f>C464</f>
        <v>4.4228396639999996</v>
      </c>
      <c r="D672" s="101">
        <f>D464</f>
        <v>83.654409240516344</v>
      </c>
      <c r="E672" s="101">
        <f>J464</f>
        <v>572.16514495327442</v>
      </c>
      <c r="F672" s="101">
        <f>K464</f>
        <v>1557.1939910195872</v>
      </c>
      <c r="G672" s="101">
        <f>L464</f>
        <v>5849.2197121443369</v>
      </c>
      <c r="H672" s="101">
        <f>M464</f>
        <v>830.75987228203655</v>
      </c>
    </row>
    <row r="673" spans="1:36" x14ac:dyDescent="0.35">
      <c r="A673" s="301" t="s">
        <v>859</v>
      </c>
      <c r="B673" s="101">
        <f t="shared" ref="B673:H673" si="14">B597</f>
        <v>7853.7090592547993</v>
      </c>
      <c r="C673" s="101">
        <f t="shared" si="14"/>
        <v>9571.8991649314175</v>
      </c>
      <c r="D673" s="101">
        <f t="shared" si="14"/>
        <v>1107.1877988953377</v>
      </c>
      <c r="E673" s="101">
        <f t="shared" si="14"/>
        <v>14.91067980114685</v>
      </c>
      <c r="F673" s="101">
        <f t="shared" si="14"/>
        <v>363.40666610922074</v>
      </c>
      <c r="G673" s="101" t="str">
        <f t="shared" si="14"/>
        <v>NA</v>
      </c>
      <c r="H673" s="101">
        <f t="shared" si="14"/>
        <v>0</v>
      </c>
    </row>
    <row r="674" spans="1:36" x14ac:dyDescent="0.35">
      <c r="A674" s="301" t="s">
        <v>860</v>
      </c>
      <c r="B674" s="101">
        <f>B629</f>
        <v>-804822.59440781723</v>
      </c>
      <c r="C674" s="101">
        <f t="shared" ref="C674:H674" si="15">C629</f>
        <v>372.43546381101726</v>
      </c>
      <c r="D674" s="101">
        <f t="shared" si="15"/>
        <v>25.029760442267989</v>
      </c>
      <c r="E674" s="101">
        <f t="shared" si="15"/>
        <v>147.8993015761074</v>
      </c>
      <c r="F674" s="101">
        <f t="shared" si="15"/>
        <v>4868.9398569495861</v>
      </c>
      <c r="G674" s="101" t="str">
        <f t="shared" si="15"/>
        <v>NE,NA</v>
      </c>
      <c r="H674" s="101">
        <f t="shared" si="15"/>
        <v>0</v>
      </c>
    </row>
    <row r="675" spans="1:36" x14ac:dyDescent="0.35">
      <c r="A675" s="301" t="s">
        <v>861</v>
      </c>
      <c r="B675" s="103" t="str">
        <f>B660</f>
        <v>NO,IE,NA</v>
      </c>
      <c r="C675" s="103">
        <f t="shared" ref="C675:H675" si="16">C660</f>
        <v>6134.8125898395247</v>
      </c>
      <c r="D675" s="103">
        <f t="shared" si="16"/>
        <v>82.700895060478175</v>
      </c>
      <c r="E675" s="103">
        <f t="shared" si="16"/>
        <v>2.3460190219567099</v>
      </c>
      <c r="F675" s="103">
        <f t="shared" si="16"/>
        <v>6.5483463597946603</v>
      </c>
      <c r="G675" s="103">
        <f t="shared" si="16"/>
        <v>114.39560414851302</v>
      </c>
      <c r="H675" s="103">
        <f t="shared" si="16"/>
        <v>0.74349333311907995</v>
      </c>
    </row>
    <row r="676" spans="1:36" x14ac:dyDescent="0.35">
      <c r="A676" s="3" t="s">
        <v>862</v>
      </c>
      <c r="B676" s="104">
        <f>SUM(B664,B672:B675)</f>
        <v>5442931.1802395899</v>
      </c>
      <c r="C676" s="104">
        <f t="shared" ref="C676:H676" si="17">SUM(C664,C672:C675)</f>
        <v>27822.238452302932</v>
      </c>
      <c r="D676" s="104">
        <f t="shared" si="17"/>
        <v>1557.975209688208</v>
      </c>
      <c r="E676" s="104">
        <f t="shared" si="17"/>
        <v>19043.070569903684</v>
      </c>
      <c r="F676" s="104">
        <f t="shared" si="17"/>
        <v>71913.266930174796</v>
      </c>
      <c r="G676" s="104">
        <f t="shared" si="17"/>
        <v>13208.070896805681</v>
      </c>
      <c r="H676" s="104">
        <f t="shared" si="17"/>
        <v>13195.594414386062</v>
      </c>
    </row>
    <row r="678" spans="1:36" x14ac:dyDescent="0.35">
      <c r="A678" s="72" t="s">
        <v>863</v>
      </c>
      <c r="B678" s="72" t="s">
        <v>701</v>
      </c>
      <c r="C678" s="72" t="s">
        <v>702</v>
      </c>
      <c r="D678" s="72" t="s">
        <v>703</v>
      </c>
      <c r="E678" s="72" t="s">
        <v>704</v>
      </c>
      <c r="F678" s="105" t="s">
        <v>705</v>
      </c>
      <c r="G678" s="105" t="s">
        <v>706</v>
      </c>
      <c r="H678" s="105" t="s">
        <v>707</v>
      </c>
      <c r="I678" s="105" t="s">
        <v>708</v>
      </c>
      <c r="J678" s="105" t="s">
        <v>709</v>
      </c>
      <c r="K678" s="105" t="s">
        <v>710</v>
      </c>
      <c r="L678" s="105" t="s">
        <v>711</v>
      </c>
      <c r="M678" s="105" t="s">
        <v>712</v>
      </c>
      <c r="N678" s="105" t="s">
        <v>713</v>
      </c>
      <c r="O678" s="105" t="s">
        <v>714</v>
      </c>
      <c r="P678" s="105" t="s">
        <v>715</v>
      </c>
      <c r="Q678" s="105" t="s">
        <v>716</v>
      </c>
      <c r="R678" s="105" t="s">
        <v>717</v>
      </c>
      <c r="S678" s="105" t="s">
        <v>718</v>
      </c>
      <c r="T678" s="105" t="s">
        <v>719</v>
      </c>
      <c r="U678" s="105" t="s">
        <v>864</v>
      </c>
      <c r="V678" s="105" t="s">
        <v>721</v>
      </c>
      <c r="W678" s="105" t="s">
        <v>865</v>
      </c>
      <c r="X678" s="105" t="s">
        <v>866</v>
      </c>
      <c r="Y678" s="105" t="s">
        <v>867</v>
      </c>
      <c r="Z678" s="105" t="s">
        <v>868</v>
      </c>
      <c r="AA678" s="105" t="s">
        <v>869</v>
      </c>
      <c r="AB678" s="105" t="s">
        <v>870</v>
      </c>
      <c r="AC678" s="105" t="s">
        <v>871</v>
      </c>
      <c r="AD678" s="105" t="s">
        <v>872</v>
      </c>
      <c r="AE678" s="105" t="s">
        <v>873</v>
      </c>
      <c r="AF678" s="105" t="s">
        <v>874</v>
      </c>
      <c r="AG678" s="105" t="s">
        <v>732</v>
      </c>
      <c r="AH678" s="105" t="s">
        <v>875</v>
      </c>
      <c r="AI678" s="105" t="s">
        <v>876</v>
      </c>
      <c r="AJ678" s="105" t="s">
        <v>877</v>
      </c>
    </row>
    <row r="679" spans="1:36" x14ac:dyDescent="0.35">
      <c r="A679" s="4" t="s">
        <v>878</v>
      </c>
      <c r="B679" s="106">
        <f>B472</f>
        <v>1368.6274879263533</v>
      </c>
      <c r="C679" s="106">
        <f>C472</f>
        <v>397.31929999999994</v>
      </c>
      <c r="D679" s="106">
        <v>0</v>
      </c>
      <c r="E679" s="106">
        <v>0</v>
      </c>
      <c r="F679" s="106">
        <f>F472</f>
        <v>2580.4423400000001</v>
      </c>
      <c r="G679" s="106">
        <v>0</v>
      </c>
      <c r="H679" s="106">
        <f>H472</f>
        <v>56052.275099999999</v>
      </c>
      <c r="I679" s="106">
        <v>0</v>
      </c>
      <c r="J679" s="106">
        <f>J472</f>
        <v>2093.1475999999998</v>
      </c>
      <c r="K679" s="106">
        <v>0</v>
      </c>
      <c r="L679" s="106">
        <v>0</v>
      </c>
      <c r="M679" s="106">
        <v>0</v>
      </c>
      <c r="N679" s="106">
        <v>0</v>
      </c>
      <c r="O679" s="106">
        <v>0</v>
      </c>
      <c r="P679" s="106">
        <v>0</v>
      </c>
      <c r="Q679" s="106">
        <f>Q472</f>
        <v>117.73</v>
      </c>
      <c r="R679" s="106">
        <v>0</v>
      </c>
      <c r="S679" s="106">
        <v>0</v>
      </c>
      <c r="T679" s="106">
        <v>0</v>
      </c>
      <c r="U679" s="106">
        <v>0</v>
      </c>
      <c r="V679" s="106" t="str">
        <f>V472</f>
        <v/>
      </c>
      <c r="W679" s="106">
        <f>W472</f>
        <v>539.28252369958398</v>
      </c>
      <c r="X679" s="106">
        <f>X472</f>
        <v>206.77996980802794</v>
      </c>
      <c r="Y679" s="106">
        <f>Y472</f>
        <v>8.9719417447910903</v>
      </c>
      <c r="Z679" s="106">
        <v>0</v>
      </c>
      <c r="AA679" s="106">
        <f>AA472</f>
        <v>11.42114438969833</v>
      </c>
      <c r="AB679" s="106">
        <v>0</v>
      </c>
      <c r="AC679" s="106">
        <v>0</v>
      </c>
      <c r="AD679" s="106">
        <v>0</v>
      </c>
      <c r="AE679" s="106">
        <v>0</v>
      </c>
      <c r="AF679" s="106">
        <v>0</v>
      </c>
      <c r="AG679" s="106" t="str">
        <f>AG472</f>
        <v/>
      </c>
      <c r="AH679" s="106">
        <f>AH472</f>
        <v>7332.5098355411983</v>
      </c>
      <c r="AI679" s="106">
        <f>AI472</f>
        <v>517.67788417194004</v>
      </c>
      <c r="AJ679" s="106">
        <f>AJ472</f>
        <v>28.530150025699999</v>
      </c>
    </row>
    <row r="680" spans="1:36" x14ac:dyDescent="0.35">
      <c r="A680" s="4" t="s">
        <v>879</v>
      </c>
      <c r="B680" s="4">
        <f t="shared" ref="B680:T680" si="18">B679*IFERROR(INDEX($H$711:$H$917,MATCH(B678,$A$711:$A$917,0),1),INDEX($H$711:$H$917,MATCH(B678,$B$711:$B$917,0),1))/1000</f>
        <v>16970.980850286782</v>
      </c>
      <c r="C680" s="4">
        <f t="shared" si="18"/>
        <v>268.98516609999996</v>
      </c>
      <c r="D680" s="4">
        <f t="shared" si="18"/>
        <v>0</v>
      </c>
      <c r="E680" s="4">
        <f t="shared" si="18"/>
        <v>0</v>
      </c>
      <c r="F680" s="4">
        <f t="shared" si="18"/>
        <v>8180.0022177999999</v>
      </c>
      <c r="G680" s="4">
        <f t="shared" si="18"/>
        <v>0</v>
      </c>
      <c r="H680" s="4">
        <f t="shared" si="18"/>
        <v>72867.95762999999</v>
      </c>
      <c r="I680" s="4">
        <f t="shared" si="18"/>
        <v>0</v>
      </c>
      <c r="J680" s="4">
        <f t="shared" si="18"/>
        <v>10047.108479999999</v>
      </c>
      <c r="K680" s="4">
        <f t="shared" si="18"/>
        <v>0</v>
      </c>
      <c r="L680" s="4">
        <f t="shared" si="18"/>
        <v>0</v>
      </c>
      <c r="M680" s="4">
        <f t="shared" si="18"/>
        <v>0</v>
      </c>
      <c r="N680" s="4">
        <f t="shared" si="18"/>
        <v>0</v>
      </c>
      <c r="O680" s="4">
        <f t="shared" si="18"/>
        <v>0</v>
      </c>
      <c r="P680" s="4">
        <f t="shared" si="18"/>
        <v>0</v>
      </c>
      <c r="Q680" s="4">
        <f t="shared" si="18"/>
        <v>948.90380000000005</v>
      </c>
      <c r="R680" s="4">
        <f t="shared" si="18"/>
        <v>0</v>
      </c>
      <c r="S680" s="4">
        <f t="shared" si="18"/>
        <v>0</v>
      </c>
      <c r="T680" s="4">
        <f t="shared" si="18"/>
        <v>0</v>
      </c>
      <c r="U680" s="4"/>
      <c r="V680" s="4"/>
      <c r="W680" s="4">
        <f>W679*IFERROR(INDEX($H$711:$H$917,MATCH(W678,$A$711:$A$917,0),1),INDEX($H$711:$H$917,MATCH(W678,$B$711:$B$917,0),1))/1000</f>
        <v>3575.4431321282418</v>
      </c>
      <c r="X680" s="4">
        <f>X679*IFERROR(INDEX($H$711:$H$917,MATCH(X678,$A$711:$A$917,0),1),INDEX($H$711:$H$917,MATCH(X678,$B$711:$B$917,0),1))/1000</f>
        <v>2295.2576648691102</v>
      </c>
      <c r="Y680" s="4">
        <f>Y679*IFERROR(INDEX($H$711:$H$917,MATCH(Y678,$A$711:$A$917,0),1),INDEX($H$711:$H$917,MATCH(Y678,$B$711:$B$917,0),1))/1000</f>
        <v>79.850281528640693</v>
      </c>
      <c r="Z680" s="4">
        <f>Z679*IFERROR(INDEX($H$711:$H$917,MATCH(Z678,$A$711:$A$917,0),1),INDEX($H$711:$H$917,MATCH(Z678,$B$711:$B$917,0),1))/1000</f>
        <v>0</v>
      </c>
      <c r="AA680" s="4">
        <f>AA679*IFERROR(INDEX($H$711:$H$917,MATCH(AA678,$A$711:$A$917,0),1),INDEX($H$711:$H$917,MATCH(AA678,$B$711:$B$917,0),1))/1000</f>
        <v>108.95771747772208</v>
      </c>
      <c r="AB680" s="4">
        <v>0</v>
      </c>
      <c r="AC680" s="4">
        <v>0</v>
      </c>
      <c r="AD680" s="4">
        <f>AD679*IFERROR(INDEX($H$711:$H$917,MATCH(AD678,$A$711:$A$917,0),1),INDEX($H$711:$H$917,MATCH(AD678,$B$711:$B$917,0),1))/1000</f>
        <v>0</v>
      </c>
      <c r="AE680" s="4">
        <f>AE679*IFERROR(INDEX($H$711:$H$917,MATCH(AE678,$A$711:$A$917,0),1),INDEX($H$711:$H$917,MATCH(AE678,$B$711:$B$917,0),1))/1000</f>
        <v>0</v>
      </c>
      <c r="AF680" s="4">
        <v>0</v>
      </c>
      <c r="AG680" s="4">
        <v>0</v>
      </c>
      <c r="AH680" s="106">
        <f>AH679</f>
        <v>7332.5098355411983</v>
      </c>
      <c r="AI680" s="4">
        <f>AI679*IFERROR(INDEX($H$711:$H$917,MATCH(AI678,$A$711:$A$917,0),1),INDEX($H$711:$H$917,MATCH(AI678,$B$711:$B$917,0),1))/1000</f>
        <v>12165.430278040592</v>
      </c>
      <c r="AJ680" s="4">
        <f>AJ679*IFERROR(INDEX($H$711:$H$917,MATCH(AJ678,$A$711:$A$917,0),1),INDEX($H$711:$H$917,MATCH(AJ678,$B$711:$B$917,0),1))/1000</f>
        <v>459.33541541377002</v>
      </c>
    </row>
    <row r="682" spans="1:36" x14ac:dyDescent="0.35">
      <c r="A682" s="3" t="s">
        <v>862</v>
      </c>
      <c r="B682" s="3">
        <f>SUM(B680:AJ680)</f>
        <v>135300.72246918606</v>
      </c>
    </row>
    <row r="683" spans="1:36" x14ac:dyDescent="0.35">
      <c r="K683" s="4"/>
      <c r="L683" s="4"/>
      <c r="M683" s="4"/>
      <c r="N683" s="4"/>
      <c r="O683" s="4"/>
      <c r="P683" s="4"/>
      <c r="Q683" s="4"/>
      <c r="R683" s="4"/>
      <c r="S683" s="4"/>
      <c r="T683" s="4"/>
      <c r="U683" s="4"/>
      <c r="V683" s="4"/>
      <c r="W683" s="4"/>
      <c r="X683" s="4"/>
      <c r="Y683" s="4"/>
      <c r="Z683" s="4"/>
      <c r="AA683" s="4"/>
      <c r="AB683" s="4"/>
    </row>
    <row r="684" spans="1:36" ht="16.5" x14ac:dyDescent="0.35">
      <c r="A684" s="72" t="s">
        <v>3471</v>
      </c>
      <c r="B684" s="100" t="s">
        <v>851</v>
      </c>
      <c r="C684" s="100" t="s">
        <v>852</v>
      </c>
      <c r="D684" s="100" t="s">
        <v>853</v>
      </c>
      <c r="E684" s="100" t="s">
        <v>854</v>
      </c>
      <c r="F684" s="100" t="s">
        <v>518</v>
      </c>
      <c r="G684" s="100" t="s">
        <v>519</v>
      </c>
      <c r="H684" s="100" t="s">
        <v>855</v>
      </c>
      <c r="I684" s="100" t="s">
        <v>880</v>
      </c>
      <c r="J684" s="100" t="s">
        <v>2653</v>
      </c>
      <c r="K684" s="4"/>
      <c r="L684" s="4"/>
      <c r="M684" s="4"/>
      <c r="N684" s="4"/>
      <c r="O684" s="4"/>
      <c r="P684" s="4"/>
      <c r="Q684" s="4"/>
      <c r="R684" s="4"/>
      <c r="S684" s="4"/>
      <c r="T684" s="4"/>
      <c r="U684" s="4"/>
      <c r="V684" s="4"/>
      <c r="W684" s="4"/>
      <c r="X684" s="4"/>
      <c r="Y684" s="4"/>
      <c r="Z684" s="4"/>
      <c r="AA684" s="4"/>
      <c r="AB684" s="4"/>
    </row>
    <row r="685" spans="1:36" x14ac:dyDescent="0.35">
      <c r="A685" s="4" t="s">
        <v>881</v>
      </c>
      <c r="B685" s="6">
        <f>B676/1000</f>
        <v>5442.9311802395896</v>
      </c>
      <c r="C685" s="4">
        <f>C676*$H$712/1000</f>
        <v>779.02267666448211</v>
      </c>
      <c r="D685" s="4">
        <f>D676*$H$714/1000</f>
        <v>412.86343056737508</v>
      </c>
      <c r="E685" s="4">
        <f>E676*$C$923/1000</f>
        <v>-156.15317867321019</v>
      </c>
      <c r="F685" s="8">
        <f>F676*$C$922/1000</f>
        <v>129.44388047431462</v>
      </c>
      <c r="G685" s="8">
        <f>G676*$C$921/1000</f>
        <v>66.040354484028398</v>
      </c>
      <c r="H685" s="8">
        <f t="shared" ref="H685:H692" si="19">$C$926/1000</f>
        <v>0</v>
      </c>
      <c r="I685" s="8">
        <f>B682/1000</f>
        <v>135.30072246918607</v>
      </c>
      <c r="J685" s="456">
        <f>SUM(B685:I685)</f>
        <v>6809.4490662257658</v>
      </c>
      <c r="K685" s="4"/>
      <c r="L685" s="4"/>
      <c r="M685" s="4"/>
      <c r="N685" s="4"/>
      <c r="O685" s="4"/>
      <c r="P685" s="4"/>
      <c r="Q685" s="4"/>
      <c r="R685" s="4"/>
      <c r="S685" s="4"/>
      <c r="T685" s="4"/>
      <c r="U685" s="4"/>
      <c r="V685" s="4"/>
      <c r="W685" s="4"/>
      <c r="X685" s="4"/>
      <c r="Y685" s="4"/>
      <c r="Z685" s="4"/>
      <c r="AA685" s="4"/>
      <c r="AB685" s="4"/>
    </row>
    <row r="686" spans="1:36" x14ac:dyDescent="0.35">
      <c r="A686" s="109" t="s">
        <v>97</v>
      </c>
      <c r="B686" s="6">
        <f>B665/1000</f>
        <v>2400.057485640647</v>
      </c>
      <c r="C686" s="4">
        <f>C665*$H$712/1000</f>
        <v>0.97505742374797311</v>
      </c>
      <c r="D686" s="4">
        <f>D665*$H$714/1000</f>
        <v>26.729327208271673</v>
      </c>
      <c r="E686" s="4">
        <f>E665*$C$923/1000</f>
        <v>-28.162318617333124</v>
      </c>
      <c r="F686" s="8">
        <f>F665*$C$922/1000</f>
        <v>1.0473096102301072</v>
      </c>
      <c r="G686" s="8">
        <f>G665*$C$921/1000</f>
        <v>0.21850697710017231</v>
      </c>
      <c r="H686" s="8">
        <f t="shared" si="19"/>
        <v>0</v>
      </c>
      <c r="I686" s="8">
        <f>0</f>
        <v>0</v>
      </c>
      <c r="J686" s="456">
        <f t="shared" ref="J686:J692" si="20">SUM(B686:I686)</f>
        <v>2400.8653682426634</v>
      </c>
      <c r="K686" s="4"/>
      <c r="L686" s="4"/>
      <c r="M686" s="4"/>
      <c r="N686" s="4"/>
      <c r="O686" s="4"/>
      <c r="P686" s="4"/>
      <c r="Q686" s="4"/>
      <c r="R686" s="4"/>
      <c r="S686" s="4"/>
      <c r="T686" s="4"/>
      <c r="U686" s="4"/>
      <c r="V686" s="4"/>
      <c r="W686" s="4"/>
      <c r="X686" s="4"/>
      <c r="Y686" s="4"/>
      <c r="Z686" s="4"/>
      <c r="AA686" s="4"/>
      <c r="AB686" s="4"/>
    </row>
    <row r="687" spans="1:36" x14ac:dyDescent="0.35">
      <c r="A687" s="109" t="s">
        <v>4</v>
      </c>
      <c r="B687" s="6">
        <f>B666/1000</f>
        <v>1911.8566209068006</v>
      </c>
      <c r="C687" s="6">
        <f t="shared" ref="C687:I687" si="21">C666/1000</f>
        <v>0.16290247230948854</v>
      </c>
      <c r="D687" s="6">
        <f t="shared" si="21"/>
        <v>0.14194351071141131</v>
      </c>
      <c r="E687" s="6">
        <f t="shared" si="21"/>
        <v>11.998643932744189</v>
      </c>
      <c r="F687" s="6">
        <f t="shared" si="21"/>
        <v>58.747464607753777</v>
      </c>
      <c r="G687" s="6">
        <f t="shared" si="21"/>
        <v>5.7775462986418304</v>
      </c>
      <c r="H687" s="6">
        <f t="shared" si="21"/>
        <v>0.61863077203361583</v>
      </c>
      <c r="I687" s="6">
        <f t="shared" si="21"/>
        <v>0</v>
      </c>
      <c r="J687" s="456">
        <f t="shared" si="20"/>
        <v>1989.303752500995</v>
      </c>
      <c r="K687" s="4"/>
      <c r="L687" s="4"/>
      <c r="M687" s="4"/>
      <c r="N687" s="4"/>
      <c r="O687" s="4"/>
      <c r="P687" s="4"/>
      <c r="Q687" s="4"/>
      <c r="R687" s="4"/>
      <c r="S687" s="4"/>
      <c r="T687" s="4"/>
      <c r="U687" s="4"/>
      <c r="V687" s="4"/>
      <c r="W687" s="4"/>
      <c r="X687" s="4"/>
      <c r="Y687" s="4"/>
      <c r="Z687" s="4"/>
      <c r="AA687" s="4"/>
      <c r="AB687" s="4"/>
    </row>
    <row r="688" spans="1:36" x14ac:dyDescent="0.35">
      <c r="A688" s="109" t="s">
        <v>2493</v>
      </c>
      <c r="B688" s="6">
        <f>B667/1000</f>
        <v>586.02788174597799</v>
      </c>
      <c r="C688" s="4">
        <f>C667*$H$712/1000</f>
        <v>5.7493849846226057</v>
      </c>
      <c r="D688" s="4">
        <f>D667*$H$714/1000</f>
        <v>1.0860575644164767</v>
      </c>
      <c r="E688" s="4">
        <f>E667*$C$923/1000</f>
        <v>-7.4477625981911419</v>
      </c>
      <c r="F688" s="8">
        <f>F667*$C$922/1000</f>
        <v>5.4389617872520137</v>
      </c>
      <c r="G688" s="8">
        <f>G667*$C$921/1000</f>
        <v>2.75838627088004</v>
      </c>
      <c r="H688" s="8">
        <f t="shared" si="19"/>
        <v>0</v>
      </c>
      <c r="I688" s="8">
        <f>0</f>
        <v>0</v>
      </c>
      <c r="J688" s="456">
        <f t="shared" si="20"/>
        <v>593.61290975495785</v>
      </c>
      <c r="K688" s="4"/>
      <c r="L688" s="4"/>
      <c r="M688" s="4"/>
      <c r="N688" s="4"/>
      <c r="O688" s="4"/>
      <c r="P688" s="4"/>
      <c r="Q688" s="4"/>
      <c r="R688" s="4"/>
      <c r="S688" s="4"/>
      <c r="T688" s="4"/>
      <c r="U688" s="4"/>
      <c r="V688" s="4"/>
      <c r="W688" s="4"/>
      <c r="X688" s="4"/>
      <c r="Y688" s="4"/>
      <c r="Z688" s="4"/>
      <c r="AA688" s="4"/>
      <c r="AB688" s="4"/>
    </row>
    <row r="689" spans="1:28" x14ac:dyDescent="0.35">
      <c r="A689" s="109" t="s">
        <v>9</v>
      </c>
      <c r="B689" s="6">
        <f>B668/1000+B672/1000</f>
        <v>1328.953357655801</v>
      </c>
      <c r="C689" s="4">
        <f>C668*$H$712/1000+C672*$H$712/1000</f>
        <v>317.5201767185913</v>
      </c>
      <c r="D689" s="4">
        <f>D668*$H$714/1000+D672*$H$714/1000</f>
        <v>25.134760296118934</v>
      </c>
      <c r="E689" s="4">
        <f>E668*$C$923/1000+E672*$C$923/1000</f>
        <v>-20.799938005910086</v>
      </c>
      <c r="F689" s="8">
        <f>F668*$C$922/1000+F672*$C$922/1000</f>
        <v>7.7821620179222322</v>
      </c>
      <c r="G689" s="8">
        <f>G668*$C$921/1000+G672*$C$921/1000</f>
        <v>33.603751722096476</v>
      </c>
      <c r="H689" s="8">
        <f t="shared" si="19"/>
        <v>0</v>
      </c>
      <c r="I689" s="8">
        <f>I685</f>
        <v>135.30072246918607</v>
      </c>
      <c r="J689" s="456">
        <f t="shared" si="20"/>
        <v>1827.4949928738058</v>
      </c>
      <c r="K689" s="4"/>
      <c r="L689" s="4"/>
      <c r="M689" s="4"/>
      <c r="N689" s="4"/>
      <c r="O689" s="4"/>
      <c r="P689" s="4"/>
      <c r="Q689" s="4"/>
      <c r="R689" s="4"/>
      <c r="S689" s="4"/>
      <c r="T689" s="4"/>
      <c r="U689" s="4"/>
      <c r="V689" s="4"/>
      <c r="W689" s="4"/>
      <c r="X689" s="4"/>
      <c r="Y689" s="4"/>
      <c r="Z689" s="4"/>
      <c r="AA689" s="4"/>
      <c r="AB689" s="4"/>
    </row>
    <row r="690" spans="1:28" x14ac:dyDescent="0.35">
      <c r="A690" s="109" t="s">
        <v>139</v>
      </c>
      <c r="B690" s="6">
        <f>B669/1000+B673/1000</f>
        <v>8.1453366415688464</v>
      </c>
      <c r="C690" s="4">
        <f>C669*$H$712/1000+C673*$H$712/1000</f>
        <v>268.01369735892956</v>
      </c>
      <c r="D690" s="4">
        <f>D669*$H$714/1000+D673*$H$714/1000</f>
        <v>293.40548231676183</v>
      </c>
      <c r="E690" s="4">
        <f>E673*$C$923/1000</f>
        <v>-0.12226757436940416</v>
      </c>
      <c r="F690" s="8">
        <f>F673*$C$922/1000</f>
        <v>0.65413199899659735</v>
      </c>
      <c r="H690" s="8">
        <f t="shared" si="19"/>
        <v>0</v>
      </c>
      <c r="I690" s="8">
        <f>0</f>
        <v>0</v>
      </c>
      <c r="J690" s="456">
        <f t="shared" si="20"/>
        <v>570.09638074188751</v>
      </c>
      <c r="K690" s="4"/>
      <c r="L690" s="4"/>
      <c r="M690" s="4"/>
      <c r="N690" s="4"/>
      <c r="O690" s="4"/>
      <c r="P690" s="4"/>
      <c r="Q690" s="4"/>
      <c r="R690" s="4"/>
      <c r="S690" s="4"/>
      <c r="T690" s="4"/>
      <c r="U690" s="4"/>
      <c r="V690" s="4"/>
      <c r="W690" s="4"/>
      <c r="X690" s="4"/>
      <c r="Y690" s="4"/>
      <c r="Z690" s="4"/>
      <c r="AA690" s="4"/>
      <c r="AB690" s="4"/>
    </row>
    <row r="691" spans="1:28" x14ac:dyDescent="0.35">
      <c r="A691" s="109" t="s">
        <v>2503</v>
      </c>
      <c r="B691" s="6">
        <f>B670/1000</f>
        <v>12.713092056610815</v>
      </c>
      <c r="C691" s="4">
        <f>C675*$H$712/1000+C670*$H$712/1000</f>
        <v>171.77489796721659</v>
      </c>
      <c r="D691" s="4">
        <f>D670*$H$714/1000+D675*$H$714/1000</f>
        <v>22.259886326081126</v>
      </c>
      <c r="E691" s="4">
        <f>E675*$C$923/1000</f>
        <v>-1.9237355980045022E-2</v>
      </c>
      <c r="F691" s="8">
        <f>F675*$C$922/1000</f>
        <v>1.178702344763039E-2</v>
      </c>
      <c r="G691" s="8">
        <f>G675*$C$921/1000</f>
        <v>0.57197802074256499</v>
      </c>
      <c r="H691" s="8">
        <f t="shared" si="19"/>
        <v>0</v>
      </c>
      <c r="I691" s="8">
        <f>0</f>
        <v>0</v>
      </c>
      <c r="J691" s="456">
        <f t="shared" si="20"/>
        <v>207.31240403811867</v>
      </c>
      <c r="K691" s="4"/>
      <c r="L691" s="4"/>
      <c r="M691" s="4"/>
      <c r="N691" s="4"/>
      <c r="O691" s="4"/>
      <c r="P691" s="4"/>
      <c r="Q691" s="4"/>
      <c r="R691" s="4"/>
      <c r="S691" s="4"/>
      <c r="T691" s="4"/>
      <c r="U691" s="4"/>
      <c r="V691" s="4"/>
      <c r="W691" s="4"/>
      <c r="X691" s="4"/>
      <c r="Y691" s="4"/>
      <c r="Z691" s="4"/>
      <c r="AA691" s="4"/>
      <c r="AB691" s="4"/>
    </row>
    <row r="692" spans="1:28" x14ac:dyDescent="0.35">
      <c r="A692" s="109" t="s">
        <v>3290</v>
      </c>
      <c r="B692" s="6">
        <f>B674/1000</f>
        <v>-804.82259440781718</v>
      </c>
      <c r="C692" s="4">
        <f>C674*$H$712/1000</f>
        <v>10.428192986708483</v>
      </c>
      <c r="D692" s="4">
        <f>D674*$H$714/1000+D670*$H$714/1000</f>
        <v>6.9770356522554255</v>
      </c>
      <c r="E692" s="4">
        <f>E674*$C$923/1000+D670*$H$714/1000</f>
        <v>-0.86862513786967233</v>
      </c>
      <c r="F692" s="8">
        <f>F674*$C$922/1000+F670*$C$922/1000</f>
        <v>8.7640917425092564</v>
      </c>
      <c r="H692" s="8">
        <f t="shared" si="19"/>
        <v>0</v>
      </c>
      <c r="I692" s="8">
        <f>0</f>
        <v>0</v>
      </c>
      <c r="J692" s="456">
        <f t="shared" si="20"/>
        <v>-779.52189916421378</v>
      </c>
      <c r="K692" s="4"/>
      <c r="L692" s="4"/>
      <c r="M692" s="4"/>
      <c r="N692" s="4"/>
      <c r="O692" s="4"/>
      <c r="P692" s="4"/>
      <c r="Q692" s="4"/>
      <c r="R692" s="4"/>
      <c r="S692" s="4"/>
      <c r="T692" s="4"/>
      <c r="U692" s="4"/>
      <c r="V692" s="4"/>
      <c r="W692" s="4"/>
      <c r="X692" s="4"/>
      <c r="Y692" s="4"/>
      <c r="Z692" s="4"/>
      <c r="AA692" s="4"/>
      <c r="AB692" s="4"/>
    </row>
    <row r="693" spans="1:28" x14ac:dyDescent="0.35">
      <c r="B693" s="6"/>
      <c r="C693" s="6"/>
      <c r="D693" s="6"/>
      <c r="E693" s="6"/>
      <c r="F693" s="6"/>
      <c r="G693" s="6"/>
      <c r="H693" s="6"/>
      <c r="I693" s="6"/>
      <c r="K693" s="4"/>
      <c r="L693" s="4"/>
      <c r="M693" s="4"/>
      <c r="N693" s="4"/>
      <c r="O693" s="4"/>
      <c r="P693" s="4"/>
      <c r="Q693" s="4"/>
      <c r="R693" s="4"/>
      <c r="S693" s="4"/>
      <c r="T693" s="4"/>
      <c r="U693" s="4"/>
      <c r="V693" s="4"/>
      <c r="W693" s="4"/>
      <c r="X693" s="4"/>
      <c r="Y693" s="4"/>
      <c r="Z693" s="4"/>
      <c r="AA693" s="4"/>
      <c r="AB693" s="4"/>
    </row>
    <row r="694" spans="1:28" ht="15" thickBot="1" x14ac:dyDescent="0.4">
      <c r="B694" s="6"/>
      <c r="C694" s="6"/>
      <c r="D694" s="6"/>
      <c r="E694" s="6"/>
      <c r="F694" s="6"/>
      <c r="G694" s="6"/>
      <c r="H694" s="6"/>
      <c r="I694" s="6"/>
      <c r="K694" s="4"/>
      <c r="L694" s="4"/>
      <c r="M694" s="4"/>
      <c r="N694" s="4"/>
      <c r="O694" s="4"/>
      <c r="P694" s="4"/>
      <c r="Q694" s="4"/>
      <c r="R694" s="4"/>
      <c r="S694" s="4"/>
      <c r="T694" s="4"/>
      <c r="U694" s="4"/>
      <c r="V694" s="4"/>
      <c r="W694" s="4"/>
      <c r="X694" s="4"/>
      <c r="Y694" s="4"/>
      <c r="Z694" s="4"/>
      <c r="AA694" s="4"/>
      <c r="AB694" s="4"/>
    </row>
    <row r="695" spans="1:28" ht="15" thickBot="1" x14ac:dyDescent="0.4">
      <c r="A695" s="107" t="s">
        <v>882</v>
      </c>
      <c r="B695" s="108">
        <f>SUM(B685:I685)</f>
        <v>6809.4490662257658</v>
      </c>
      <c r="D695" s="448"/>
      <c r="K695" s="4"/>
      <c r="L695" s="4"/>
      <c r="M695" s="4"/>
      <c r="N695" s="4"/>
      <c r="O695" s="4"/>
      <c r="P695" s="4"/>
      <c r="Q695" s="4"/>
      <c r="R695" s="4"/>
      <c r="S695" s="4"/>
      <c r="T695" s="4"/>
      <c r="U695" s="4"/>
      <c r="V695" s="4"/>
      <c r="W695" s="4"/>
      <c r="X695" s="4"/>
      <c r="Y695" s="4"/>
      <c r="Z695" s="4"/>
      <c r="AA695" s="4"/>
      <c r="AB695" s="4"/>
    </row>
    <row r="696" spans="1:28" x14ac:dyDescent="0.35">
      <c r="A696" s="3"/>
      <c r="B696" s="6"/>
      <c r="K696" s="4"/>
      <c r="L696" s="4"/>
      <c r="M696" s="4"/>
      <c r="N696" s="4"/>
      <c r="O696" s="4"/>
      <c r="P696" s="4"/>
      <c r="Q696" s="4"/>
      <c r="R696" s="4"/>
      <c r="S696" s="4"/>
      <c r="T696" s="4"/>
      <c r="U696" s="4"/>
      <c r="V696" s="4"/>
      <c r="W696" s="4"/>
      <c r="X696" s="4"/>
      <c r="Y696" s="4"/>
      <c r="Z696" s="4"/>
      <c r="AA696" s="4"/>
      <c r="AB696" s="4"/>
    </row>
    <row r="697" spans="1:28" x14ac:dyDescent="0.35">
      <c r="A697" s="109" t="s">
        <v>97</v>
      </c>
      <c r="B697" s="6">
        <f>SUM(B686:I686)</f>
        <v>2400.8653682426634</v>
      </c>
      <c r="K697" s="4"/>
      <c r="L697" s="4"/>
      <c r="M697" s="4"/>
      <c r="N697" s="4"/>
      <c r="O697" s="4"/>
      <c r="P697" s="4"/>
      <c r="Q697" s="4"/>
      <c r="R697" s="4"/>
      <c r="S697" s="4"/>
      <c r="T697" s="4"/>
      <c r="U697" s="4"/>
      <c r="V697" s="4"/>
      <c r="W697" s="4"/>
      <c r="X697" s="4"/>
      <c r="Y697" s="4"/>
      <c r="Z697" s="4"/>
      <c r="AA697" s="4"/>
      <c r="AB697" s="4"/>
    </row>
    <row r="698" spans="1:28" x14ac:dyDescent="0.35">
      <c r="A698" s="109" t="s">
        <v>4</v>
      </c>
      <c r="B698" s="6">
        <f t="shared" ref="B698:B703" si="22">SUM(B687:I687)</f>
        <v>1989.303752500995</v>
      </c>
      <c r="K698" s="4"/>
      <c r="L698" s="4"/>
      <c r="M698" s="4"/>
      <c r="N698" s="4"/>
      <c r="O698" s="4"/>
      <c r="P698" s="4"/>
      <c r="Q698" s="4"/>
      <c r="R698" s="4"/>
      <c r="S698" s="4"/>
      <c r="T698" s="4"/>
      <c r="U698" s="4"/>
      <c r="V698" s="4"/>
      <c r="W698" s="4"/>
      <c r="X698" s="4"/>
      <c r="Y698" s="4"/>
      <c r="Z698" s="4"/>
      <c r="AA698" s="4"/>
      <c r="AB698" s="4"/>
    </row>
    <row r="699" spans="1:28" x14ac:dyDescent="0.35">
      <c r="A699" s="109" t="s">
        <v>2493</v>
      </c>
      <c r="B699" s="6">
        <f t="shared" si="22"/>
        <v>593.61290975495785</v>
      </c>
      <c r="K699" s="4"/>
      <c r="L699" s="4"/>
      <c r="M699" s="4"/>
      <c r="N699" s="4"/>
      <c r="O699" s="4"/>
      <c r="P699" s="4"/>
      <c r="Q699" s="4"/>
      <c r="R699" s="4"/>
      <c r="S699" s="4"/>
      <c r="T699" s="4"/>
      <c r="U699" s="4"/>
      <c r="V699" s="4"/>
      <c r="W699" s="4"/>
      <c r="X699" s="4"/>
      <c r="Y699" s="4"/>
      <c r="Z699" s="4"/>
      <c r="AA699" s="4"/>
      <c r="AB699" s="4"/>
    </row>
    <row r="700" spans="1:28" x14ac:dyDescent="0.35">
      <c r="A700" s="109" t="s">
        <v>9</v>
      </c>
      <c r="B700" s="6">
        <f t="shared" si="22"/>
        <v>1827.4949928738058</v>
      </c>
      <c r="K700" s="4"/>
      <c r="L700" s="4"/>
      <c r="M700" s="4"/>
      <c r="N700" s="4"/>
      <c r="O700" s="4"/>
      <c r="P700" s="4"/>
      <c r="Q700" s="4"/>
      <c r="R700" s="4"/>
      <c r="S700" s="4"/>
      <c r="T700" s="4"/>
      <c r="U700" s="4"/>
      <c r="V700" s="4"/>
      <c r="W700" s="4"/>
      <c r="X700" s="4"/>
      <c r="Y700" s="4"/>
      <c r="Z700" s="4"/>
      <c r="AA700" s="4"/>
      <c r="AB700" s="4"/>
    </row>
    <row r="701" spans="1:28" x14ac:dyDescent="0.35">
      <c r="A701" s="109" t="s">
        <v>139</v>
      </c>
      <c r="B701" s="6">
        <f t="shared" si="22"/>
        <v>570.09638074188751</v>
      </c>
      <c r="K701" s="4"/>
      <c r="L701" s="4"/>
      <c r="M701" s="4"/>
      <c r="N701" s="4"/>
      <c r="O701" s="4"/>
      <c r="P701" s="4"/>
      <c r="Q701" s="4"/>
      <c r="R701" s="4"/>
      <c r="S701" s="4"/>
      <c r="T701" s="4"/>
      <c r="U701" s="4"/>
      <c r="V701" s="4"/>
      <c r="W701" s="4"/>
      <c r="X701" s="4"/>
      <c r="Y701" s="4"/>
      <c r="Z701" s="4"/>
      <c r="AA701" s="4"/>
      <c r="AB701" s="4"/>
    </row>
    <row r="702" spans="1:28" x14ac:dyDescent="0.35">
      <c r="A702" s="109" t="s">
        <v>2503</v>
      </c>
      <c r="B702" s="6">
        <f t="shared" si="22"/>
        <v>207.31240403811867</v>
      </c>
      <c r="K702" s="4"/>
      <c r="L702" s="4"/>
      <c r="M702" s="4"/>
      <c r="N702" s="4"/>
      <c r="O702" s="4"/>
      <c r="P702" s="4"/>
      <c r="Q702" s="4"/>
      <c r="R702" s="4"/>
      <c r="S702" s="4"/>
      <c r="T702" s="4"/>
      <c r="U702" s="4"/>
      <c r="V702" s="4"/>
      <c r="W702" s="4"/>
      <c r="X702" s="4"/>
      <c r="Y702" s="4"/>
      <c r="Z702" s="4"/>
      <c r="AA702" s="4"/>
      <c r="AB702" s="4"/>
    </row>
    <row r="703" spans="1:28" x14ac:dyDescent="0.35">
      <c r="A703" s="109" t="s">
        <v>3290</v>
      </c>
      <c r="B703" s="6">
        <f t="shared" si="22"/>
        <v>-779.52189916421378</v>
      </c>
      <c r="C703" s="6"/>
      <c r="D703" s="6"/>
      <c r="K703" s="4"/>
      <c r="L703" s="4"/>
      <c r="M703" s="4"/>
      <c r="N703" s="4"/>
      <c r="O703" s="4"/>
      <c r="P703" s="4"/>
      <c r="Q703" s="4"/>
      <c r="R703" s="4"/>
      <c r="S703" s="4"/>
      <c r="T703" s="4"/>
      <c r="U703" s="4"/>
      <c r="V703" s="4"/>
      <c r="W703" s="4"/>
      <c r="X703" s="4"/>
      <c r="Y703" s="4"/>
      <c r="Z703" s="4"/>
      <c r="AA703" s="4"/>
      <c r="AB703" s="4"/>
    </row>
    <row r="704" spans="1:28" x14ac:dyDescent="0.35">
      <c r="A704" s="3"/>
      <c r="B704" s="6"/>
      <c r="C704" s="6"/>
      <c r="K704" s="4"/>
      <c r="L704" s="4"/>
      <c r="M704" s="4"/>
      <c r="N704" s="4"/>
      <c r="O704" s="4"/>
      <c r="P704" s="4"/>
      <c r="Q704" s="4"/>
      <c r="R704" s="4"/>
      <c r="S704" s="4"/>
      <c r="T704" s="4"/>
      <c r="U704" s="4"/>
      <c r="V704" s="4"/>
      <c r="W704" s="4"/>
      <c r="X704" s="4"/>
      <c r="Y704" s="4"/>
      <c r="Z704" s="4"/>
      <c r="AA704" s="4"/>
      <c r="AB704" s="4"/>
    </row>
    <row r="705" spans="1:28" x14ac:dyDescent="0.35">
      <c r="A705" s="3"/>
      <c r="B705" s="6"/>
      <c r="K705" s="4"/>
      <c r="L705" s="4"/>
      <c r="M705" s="4"/>
      <c r="N705" s="4"/>
      <c r="O705" s="4"/>
      <c r="P705" s="4"/>
      <c r="Q705" s="4"/>
      <c r="R705" s="4"/>
      <c r="S705" s="4"/>
      <c r="T705" s="4"/>
      <c r="U705" s="4"/>
      <c r="V705" s="4"/>
      <c r="W705" s="4"/>
      <c r="X705" s="4"/>
      <c r="Y705" s="4"/>
      <c r="Z705" s="4"/>
      <c r="AA705" s="4"/>
      <c r="AB705" s="4"/>
    </row>
    <row r="706" spans="1:28" x14ac:dyDescent="0.35">
      <c r="A706" s="3"/>
      <c r="B706" s="6"/>
      <c r="K706" s="4"/>
      <c r="L706" s="4"/>
      <c r="M706" s="4"/>
      <c r="N706" s="4"/>
      <c r="O706" s="4"/>
      <c r="P706" s="4"/>
      <c r="Q706" s="4"/>
      <c r="R706" s="4"/>
      <c r="S706" s="4"/>
      <c r="T706" s="4"/>
      <c r="U706" s="4"/>
      <c r="V706" s="4"/>
      <c r="W706" s="4"/>
      <c r="X706" s="4"/>
      <c r="Y706" s="4"/>
      <c r="Z706" s="4"/>
      <c r="AA706" s="4"/>
      <c r="AB706" s="4"/>
    </row>
    <row r="707" spans="1:28" ht="15.5" x14ac:dyDescent="0.35">
      <c r="A707" s="110" t="s">
        <v>883</v>
      </c>
      <c r="B707" s="111"/>
      <c r="C707" s="111"/>
      <c r="D707" s="111"/>
      <c r="E707" s="111"/>
      <c r="F707" s="111"/>
      <c r="G707" s="111"/>
      <c r="H707" s="111"/>
      <c r="I707" s="111"/>
      <c r="J707" s="111"/>
      <c r="K707" s="111"/>
      <c r="L707" s="111"/>
      <c r="M707" s="111"/>
      <c r="N707" s="111"/>
    </row>
    <row r="708" spans="1:28" x14ac:dyDescent="0.35">
      <c r="A708" s="111" t="s">
        <v>884</v>
      </c>
      <c r="B708" s="111"/>
      <c r="C708" s="111"/>
      <c r="D708" s="111"/>
      <c r="E708" s="111"/>
      <c r="F708" s="111"/>
      <c r="G708" s="111"/>
      <c r="H708" s="111"/>
      <c r="I708" s="111"/>
      <c r="J708" s="111"/>
      <c r="K708" s="111"/>
      <c r="L708" s="111"/>
      <c r="M708" s="111"/>
      <c r="N708" s="111"/>
    </row>
    <row r="709" spans="1:28" x14ac:dyDescent="0.35">
      <c r="A709" s="111" t="s">
        <v>885</v>
      </c>
      <c r="B709" s="111"/>
      <c r="C709" s="111"/>
      <c r="D709" s="111"/>
      <c r="E709" s="111"/>
      <c r="F709" s="111"/>
      <c r="G709" s="111"/>
      <c r="H709" s="111"/>
      <c r="I709" s="111"/>
      <c r="J709" s="111"/>
      <c r="K709" s="111"/>
      <c r="L709" s="111"/>
      <c r="M709" s="111"/>
      <c r="N709" s="111"/>
    </row>
    <row r="710" spans="1:28" ht="31.5" x14ac:dyDescent="0.35">
      <c r="A710" s="112" t="s">
        <v>886</v>
      </c>
      <c r="B710" s="113" t="s">
        <v>887</v>
      </c>
      <c r="C710" s="114" t="s">
        <v>888</v>
      </c>
      <c r="D710" s="115" t="s">
        <v>889</v>
      </c>
      <c r="E710" s="115" t="s">
        <v>890</v>
      </c>
      <c r="F710" s="116" t="s">
        <v>891</v>
      </c>
      <c r="G710" s="115" t="s">
        <v>892</v>
      </c>
      <c r="H710" s="116" t="s">
        <v>893</v>
      </c>
      <c r="I710" s="115" t="s">
        <v>894</v>
      </c>
      <c r="J710" s="116" t="s">
        <v>895</v>
      </c>
      <c r="K710" s="115" t="s">
        <v>896</v>
      </c>
      <c r="L710" s="116" t="s">
        <v>897</v>
      </c>
      <c r="M710" s="116" t="s">
        <v>898</v>
      </c>
      <c r="N710" s="116" t="s">
        <v>899</v>
      </c>
    </row>
    <row r="711" spans="1:28" x14ac:dyDescent="0.35">
      <c r="A711" s="117" t="s">
        <v>900</v>
      </c>
      <c r="B711" s="118" t="s">
        <v>901</v>
      </c>
      <c r="C711" s="119" t="s">
        <v>902</v>
      </c>
      <c r="D711" s="117" t="s">
        <v>903</v>
      </c>
      <c r="E711" s="117" t="s">
        <v>904</v>
      </c>
      <c r="F711" s="120">
        <v>1</v>
      </c>
      <c r="G711" s="117" t="s">
        <v>905</v>
      </c>
      <c r="H711" s="120">
        <v>1</v>
      </c>
      <c r="I711" s="117" t="s">
        <v>906</v>
      </c>
      <c r="J711" s="120">
        <v>1</v>
      </c>
      <c r="K711" s="117" t="s">
        <v>907</v>
      </c>
      <c r="L711" s="120">
        <v>1</v>
      </c>
      <c r="M711" s="117" t="s">
        <v>908</v>
      </c>
      <c r="N711" s="120">
        <v>1</v>
      </c>
    </row>
    <row r="712" spans="1:28" x14ac:dyDescent="0.35">
      <c r="A712" s="121" t="s">
        <v>909</v>
      </c>
      <c r="B712" s="122" t="s">
        <v>910</v>
      </c>
      <c r="C712" s="122" t="s">
        <v>911</v>
      </c>
      <c r="D712" s="121" t="s">
        <v>912</v>
      </c>
      <c r="E712" s="121" t="s">
        <v>913</v>
      </c>
      <c r="F712" s="123">
        <v>84</v>
      </c>
      <c r="G712" s="121" t="s">
        <v>914</v>
      </c>
      <c r="H712" s="123">
        <v>28</v>
      </c>
      <c r="I712" s="121" t="s">
        <v>915</v>
      </c>
      <c r="J712" s="123">
        <v>67</v>
      </c>
      <c r="K712" s="121" t="s">
        <v>916</v>
      </c>
      <c r="L712" s="123">
        <v>14</v>
      </c>
      <c r="M712" s="121" t="s">
        <v>917</v>
      </c>
      <c r="N712" s="123">
        <v>4</v>
      </c>
    </row>
    <row r="713" spans="1:28" x14ac:dyDescent="0.35">
      <c r="A713" s="124" t="s">
        <v>918</v>
      </c>
      <c r="B713" s="125" t="s">
        <v>910</v>
      </c>
      <c r="C713" s="125" t="s">
        <v>911</v>
      </c>
      <c r="D713" s="124" t="s">
        <v>912</v>
      </c>
      <c r="E713" s="124" t="s">
        <v>919</v>
      </c>
      <c r="F713" s="126">
        <v>85</v>
      </c>
      <c r="G713" s="124" t="s">
        <v>920</v>
      </c>
      <c r="H713" s="126">
        <v>30</v>
      </c>
      <c r="I713" s="124" t="s">
        <v>921</v>
      </c>
      <c r="J713" s="126">
        <v>68</v>
      </c>
      <c r="K713" s="124" t="s">
        <v>922</v>
      </c>
      <c r="L713" s="126">
        <v>15</v>
      </c>
      <c r="M713" s="124" t="s">
        <v>923</v>
      </c>
      <c r="N713" s="126">
        <v>6</v>
      </c>
    </row>
    <row r="714" spans="1:28" x14ac:dyDescent="0.35">
      <c r="A714" s="127" t="s">
        <v>924</v>
      </c>
      <c r="B714" s="128" t="s">
        <v>925</v>
      </c>
      <c r="C714" s="128" t="s">
        <v>926</v>
      </c>
      <c r="D714" s="127" t="s">
        <v>927</v>
      </c>
      <c r="E714" s="127" t="s">
        <v>928</v>
      </c>
      <c r="F714" s="129">
        <v>264</v>
      </c>
      <c r="G714" s="127" t="s">
        <v>929</v>
      </c>
      <c r="H714" s="129">
        <v>265</v>
      </c>
      <c r="I714" s="127" t="s">
        <v>930</v>
      </c>
      <c r="J714" s="129">
        <v>277</v>
      </c>
      <c r="K714" s="127" t="s">
        <v>931</v>
      </c>
      <c r="L714" s="129">
        <v>282</v>
      </c>
      <c r="M714" s="127" t="s">
        <v>932</v>
      </c>
      <c r="N714" s="129">
        <v>234</v>
      </c>
    </row>
    <row r="715" spans="1:28" x14ac:dyDescent="0.35">
      <c r="A715" s="117" t="s">
        <v>933</v>
      </c>
      <c r="B715" s="118" t="s">
        <v>934</v>
      </c>
      <c r="C715" s="130">
        <v>45</v>
      </c>
      <c r="D715" s="131">
        <v>0.26</v>
      </c>
      <c r="E715" s="117" t="s">
        <v>935</v>
      </c>
      <c r="F715" s="120">
        <v>6900</v>
      </c>
      <c r="G715" s="117" t="s">
        <v>936</v>
      </c>
      <c r="H715" s="120">
        <v>4660</v>
      </c>
      <c r="I715" s="117" t="s">
        <v>937</v>
      </c>
      <c r="J715" s="120">
        <v>6890</v>
      </c>
      <c r="K715" s="117" t="s">
        <v>938</v>
      </c>
      <c r="L715" s="120">
        <v>4890</v>
      </c>
      <c r="M715" s="117" t="s">
        <v>939</v>
      </c>
      <c r="N715" s="120">
        <v>2340</v>
      </c>
    </row>
    <row r="716" spans="1:28" x14ac:dyDescent="0.35">
      <c r="A716" s="121" t="s">
        <v>940</v>
      </c>
      <c r="B716" s="122" t="s">
        <v>941</v>
      </c>
      <c r="C716" s="132">
        <v>100</v>
      </c>
      <c r="D716" s="133">
        <v>0.32</v>
      </c>
      <c r="E716" s="121" t="s">
        <v>942</v>
      </c>
      <c r="F716" s="134">
        <v>10800</v>
      </c>
      <c r="G716" s="121" t="s">
        <v>943</v>
      </c>
      <c r="H716" s="134">
        <v>10200</v>
      </c>
      <c r="I716" s="121" t="s">
        <v>944</v>
      </c>
      <c r="J716" s="134">
        <v>11300</v>
      </c>
      <c r="K716" s="121" t="s">
        <v>945</v>
      </c>
      <c r="L716" s="134">
        <v>11000</v>
      </c>
      <c r="M716" s="121" t="s">
        <v>946</v>
      </c>
      <c r="N716" s="123">
        <v>8450</v>
      </c>
    </row>
    <row r="717" spans="1:28" x14ac:dyDescent="0.35">
      <c r="A717" s="124" t="s">
        <v>947</v>
      </c>
      <c r="B717" s="125" t="s">
        <v>948</v>
      </c>
      <c r="C717" s="135">
        <v>640</v>
      </c>
      <c r="D717" s="136">
        <v>0.25</v>
      </c>
      <c r="E717" s="124" t="s">
        <v>949</v>
      </c>
      <c r="F717" s="137">
        <v>10900</v>
      </c>
      <c r="G717" s="124" t="s">
        <v>950</v>
      </c>
      <c r="H717" s="137">
        <v>13900</v>
      </c>
      <c r="I717" s="124" t="s">
        <v>951</v>
      </c>
      <c r="J717" s="137">
        <v>11700</v>
      </c>
      <c r="K717" s="124" t="s">
        <v>952</v>
      </c>
      <c r="L717" s="137">
        <v>14200</v>
      </c>
      <c r="M717" s="124" t="s">
        <v>953</v>
      </c>
      <c r="N717" s="137">
        <v>15900</v>
      </c>
    </row>
    <row r="718" spans="1:28" x14ac:dyDescent="0.35">
      <c r="A718" s="121" t="s">
        <v>954</v>
      </c>
      <c r="B718" s="138" t="s">
        <v>955</v>
      </c>
      <c r="C718" s="139">
        <v>85</v>
      </c>
      <c r="D718" s="133">
        <v>0.3</v>
      </c>
      <c r="E718" s="121" t="s">
        <v>956</v>
      </c>
      <c r="F718" s="123">
        <v>6490</v>
      </c>
      <c r="G718" s="121" t="s">
        <v>957</v>
      </c>
      <c r="H718" s="123">
        <v>5820</v>
      </c>
      <c r="I718" s="121" t="s">
        <v>958</v>
      </c>
      <c r="J718" s="123">
        <v>6730</v>
      </c>
      <c r="K718" s="121" t="s">
        <v>959</v>
      </c>
      <c r="L718" s="123">
        <v>6250</v>
      </c>
      <c r="M718" s="121" t="s">
        <v>960</v>
      </c>
      <c r="N718" s="123">
        <v>4470</v>
      </c>
    </row>
    <row r="719" spans="1:28" x14ac:dyDescent="0.35">
      <c r="A719" s="124" t="s">
        <v>961</v>
      </c>
      <c r="B719" s="140" t="s">
        <v>962</v>
      </c>
      <c r="C719" s="135">
        <v>190</v>
      </c>
      <c r="D719" s="136">
        <v>0.31</v>
      </c>
      <c r="E719" s="124" t="s">
        <v>963</v>
      </c>
      <c r="F719" s="126">
        <v>7710</v>
      </c>
      <c r="G719" s="124" t="s">
        <v>964</v>
      </c>
      <c r="H719" s="126">
        <v>8590</v>
      </c>
      <c r="I719" s="124" t="s">
        <v>965</v>
      </c>
      <c r="J719" s="126">
        <v>8190</v>
      </c>
      <c r="K719" s="124" t="s">
        <v>966</v>
      </c>
      <c r="L719" s="126">
        <v>9020</v>
      </c>
      <c r="M719" s="124" t="s">
        <v>967</v>
      </c>
      <c r="N719" s="126">
        <v>8550</v>
      </c>
    </row>
    <row r="720" spans="1:28" x14ac:dyDescent="0.35">
      <c r="A720" s="127" t="s">
        <v>968</v>
      </c>
      <c r="B720" s="141" t="s">
        <v>969</v>
      </c>
      <c r="C720" s="142">
        <v>1020</v>
      </c>
      <c r="D720" s="143">
        <v>0.2</v>
      </c>
      <c r="E720" s="127" t="s">
        <v>970</v>
      </c>
      <c r="F720" s="129">
        <v>5860</v>
      </c>
      <c r="G720" s="127" t="s">
        <v>971</v>
      </c>
      <c r="H720" s="129">
        <v>7670</v>
      </c>
      <c r="I720" s="127" t="s">
        <v>972</v>
      </c>
      <c r="J720" s="129">
        <v>6310</v>
      </c>
      <c r="K720" s="127" t="s">
        <v>973</v>
      </c>
      <c r="L720" s="129">
        <v>7810</v>
      </c>
      <c r="M720" s="127" t="s">
        <v>974</v>
      </c>
      <c r="N720" s="129">
        <v>8980</v>
      </c>
    </row>
    <row r="721" spans="1:14" x14ac:dyDescent="0.35">
      <c r="A721" s="117" t="s">
        <v>975</v>
      </c>
      <c r="B721" s="118" t="s">
        <v>976</v>
      </c>
      <c r="C721" s="130">
        <v>1.7</v>
      </c>
      <c r="D721" s="131">
        <v>0.15</v>
      </c>
      <c r="E721" s="117" t="s">
        <v>977</v>
      </c>
      <c r="F721" s="120">
        <v>543</v>
      </c>
      <c r="G721" s="117" t="s">
        <v>977</v>
      </c>
      <c r="H721" s="120">
        <v>148</v>
      </c>
      <c r="I721" s="117" t="s">
        <v>978</v>
      </c>
      <c r="J721" s="120">
        <v>192</v>
      </c>
      <c r="K721" s="117" t="s">
        <v>979</v>
      </c>
      <c r="L721" s="120">
        <v>26</v>
      </c>
      <c r="M721" s="117" t="s">
        <v>980</v>
      </c>
      <c r="N721" s="120">
        <v>20</v>
      </c>
    </row>
    <row r="722" spans="1:14" x14ac:dyDescent="0.35">
      <c r="A722" s="121" t="s">
        <v>981</v>
      </c>
      <c r="B722" s="122" t="s">
        <v>982</v>
      </c>
      <c r="C722" s="139">
        <v>11.9</v>
      </c>
      <c r="D722" s="133">
        <v>0.21</v>
      </c>
      <c r="E722" s="121" t="s">
        <v>983</v>
      </c>
      <c r="F722" s="123">
        <v>5280</v>
      </c>
      <c r="G722" s="121" t="s">
        <v>956</v>
      </c>
      <c r="H722" s="123">
        <v>1760</v>
      </c>
      <c r="I722" s="121" t="s">
        <v>984</v>
      </c>
      <c r="J722" s="123">
        <v>4200</v>
      </c>
      <c r="K722" s="121" t="s">
        <v>985</v>
      </c>
      <c r="L722" s="123">
        <v>832</v>
      </c>
      <c r="M722" s="121" t="s">
        <v>986</v>
      </c>
      <c r="N722" s="123">
        <v>262</v>
      </c>
    </row>
    <row r="723" spans="1:14" x14ac:dyDescent="0.35">
      <c r="A723" s="124" t="s">
        <v>987</v>
      </c>
      <c r="B723" s="140" t="s">
        <v>988</v>
      </c>
      <c r="C723" s="144">
        <v>1</v>
      </c>
      <c r="D723" s="136">
        <v>0.17</v>
      </c>
      <c r="E723" s="124" t="s">
        <v>989</v>
      </c>
      <c r="F723" s="126">
        <v>218</v>
      </c>
      <c r="G723" s="124" t="s">
        <v>989</v>
      </c>
      <c r="H723" s="126">
        <v>59</v>
      </c>
      <c r="I723" s="124" t="s">
        <v>990</v>
      </c>
      <c r="J723" s="126">
        <v>70</v>
      </c>
      <c r="K723" s="124" t="s">
        <v>991</v>
      </c>
      <c r="L723" s="126">
        <v>10</v>
      </c>
      <c r="M723" s="124" t="s">
        <v>992</v>
      </c>
      <c r="N723" s="126">
        <v>8</v>
      </c>
    </row>
    <row r="724" spans="1:14" x14ac:dyDescent="0.35">
      <c r="A724" s="121" t="s">
        <v>993</v>
      </c>
      <c r="B724" s="138" t="s">
        <v>994</v>
      </c>
      <c r="C724" s="139">
        <v>3.4</v>
      </c>
      <c r="D724" s="133">
        <v>0.21</v>
      </c>
      <c r="E724" s="121" t="s">
        <v>995</v>
      </c>
      <c r="F724" s="123">
        <v>945</v>
      </c>
      <c r="G724" s="121" t="s">
        <v>996</v>
      </c>
      <c r="H724" s="123">
        <v>258</v>
      </c>
      <c r="I724" s="121" t="s">
        <v>997</v>
      </c>
      <c r="J724" s="123">
        <v>426</v>
      </c>
      <c r="K724" s="121" t="s">
        <v>998</v>
      </c>
      <c r="L724" s="123">
        <v>48</v>
      </c>
      <c r="M724" s="121" t="s">
        <v>999</v>
      </c>
      <c r="N724" s="123">
        <v>36</v>
      </c>
    </row>
    <row r="725" spans="1:14" x14ac:dyDescent="0.35">
      <c r="A725" s="124" t="s">
        <v>1000</v>
      </c>
      <c r="B725" s="140" t="s">
        <v>1001</v>
      </c>
      <c r="C725" s="144">
        <v>1.3</v>
      </c>
      <c r="D725" s="136">
        <v>0.15</v>
      </c>
      <c r="E725" s="124" t="s">
        <v>1002</v>
      </c>
      <c r="F725" s="126">
        <v>292</v>
      </c>
      <c r="G725" s="124" t="s">
        <v>1002</v>
      </c>
      <c r="H725" s="126">
        <v>79</v>
      </c>
      <c r="I725" s="124" t="s">
        <v>1003</v>
      </c>
      <c r="J725" s="126">
        <v>98</v>
      </c>
      <c r="K725" s="124" t="s">
        <v>1004</v>
      </c>
      <c r="L725" s="126">
        <v>14</v>
      </c>
      <c r="M725" s="124" t="s">
        <v>1005</v>
      </c>
      <c r="N725" s="126">
        <v>11</v>
      </c>
    </row>
    <row r="726" spans="1:14" x14ac:dyDescent="0.35">
      <c r="A726" s="121" t="s">
        <v>1006</v>
      </c>
      <c r="B726" s="138" t="s">
        <v>1007</v>
      </c>
      <c r="C726" s="139">
        <v>4</v>
      </c>
      <c r="D726" s="133">
        <v>0.23</v>
      </c>
      <c r="E726" s="121" t="s">
        <v>1008</v>
      </c>
      <c r="F726" s="123">
        <v>1350</v>
      </c>
      <c r="G726" s="121" t="s">
        <v>1009</v>
      </c>
      <c r="H726" s="123">
        <v>370</v>
      </c>
      <c r="I726" s="121" t="s">
        <v>1010</v>
      </c>
      <c r="J726" s="123">
        <v>659</v>
      </c>
      <c r="K726" s="121" t="s">
        <v>1011</v>
      </c>
      <c r="L726" s="123">
        <v>72</v>
      </c>
      <c r="M726" s="121" t="s">
        <v>1012</v>
      </c>
      <c r="N726" s="123">
        <v>51</v>
      </c>
    </row>
    <row r="727" spans="1:14" x14ac:dyDescent="0.35">
      <c r="A727" s="124" t="s">
        <v>1013</v>
      </c>
      <c r="B727" s="140" t="s">
        <v>1014</v>
      </c>
      <c r="C727" s="144">
        <v>5.9</v>
      </c>
      <c r="D727" s="136">
        <v>0.2</v>
      </c>
      <c r="E727" s="124" t="s">
        <v>1015</v>
      </c>
      <c r="F727" s="126">
        <v>1870</v>
      </c>
      <c r="G727" s="124" t="s">
        <v>1016</v>
      </c>
      <c r="H727" s="126">
        <v>527</v>
      </c>
      <c r="I727" s="124" t="s">
        <v>1017</v>
      </c>
      <c r="J727" s="126">
        <v>1120</v>
      </c>
      <c r="K727" s="124" t="s">
        <v>1018</v>
      </c>
      <c r="L727" s="126">
        <v>121</v>
      </c>
      <c r="M727" s="124" t="s">
        <v>1019</v>
      </c>
      <c r="N727" s="126">
        <v>74</v>
      </c>
    </row>
    <row r="728" spans="1:14" x14ac:dyDescent="0.35">
      <c r="A728" s="121" t="s">
        <v>1020</v>
      </c>
      <c r="B728" s="138" t="s">
        <v>1021</v>
      </c>
      <c r="C728" s="139">
        <v>4.3</v>
      </c>
      <c r="D728" s="133">
        <v>0.17</v>
      </c>
      <c r="E728" s="121" t="s">
        <v>1022</v>
      </c>
      <c r="F728" s="123">
        <v>1230</v>
      </c>
      <c r="G728" s="121" t="s">
        <v>1023</v>
      </c>
      <c r="H728" s="123">
        <v>338</v>
      </c>
      <c r="I728" s="121" t="s">
        <v>1024</v>
      </c>
      <c r="J728" s="123">
        <v>624</v>
      </c>
      <c r="K728" s="121" t="s">
        <v>1025</v>
      </c>
      <c r="L728" s="123">
        <v>67</v>
      </c>
      <c r="M728" s="121" t="s">
        <v>1026</v>
      </c>
      <c r="N728" s="123">
        <v>47</v>
      </c>
    </row>
    <row r="729" spans="1:14" x14ac:dyDescent="0.35">
      <c r="A729" s="124" t="s">
        <v>1027</v>
      </c>
      <c r="B729" s="140" t="s">
        <v>1028</v>
      </c>
      <c r="C729" s="144">
        <v>9.1999999999999993</v>
      </c>
      <c r="D729" s="136">
        <v>0.16</v>
      </c>
      <c r="E729" s="124" t="s">
        <v>1029</v>
      </c>
      <c r="F729" s="126">
        <v>2550</v>
      </c>
      <c r="G729" s="124" t="s">
        <v>1030</v>
      </c>
      <c r="H729" s="126">
        <v>782</v>
      </c>
      <c r="I729" s="124" t="s">
        <v>1031</v>
      </c>
      <c r="J729" s="126">
        <v>1850</v>
      </c>
      <c r="K729" s="124" t="s">
        <v>1032</v>
      </c>
      <c r="L729" s="126">
        <v>271</v>
      </c>
      <c r="M729" s="124" t="s">
        <v>1033</v>
      </c>
      <c r="N729" s="126">
        <v>111</v>
      </c>
    </row>
    <row r="730" spans="1:14" x14ac:dyDescent="0.35">
      <c r="A730" s="121" t="s">
        <v>1034</v>
      </c>
      <c r="B730" s="138" t="s">
        <v>1035</v>
      </c>
      <c r="C730" s="139">
        <v>17.2</v>
      </c>
      <c r="D730" s="133">
        <v>0.19</v>
      </c>
      <c r="E730" s="121" t="s">
        <v>1036</v>
      </c>
      <c r="F730" s="123">
        <v>5020</v>
      </c>
      <c r="G730" s="121" t="s">
        <v>1037</v>
      </c>
      <c r="H730" s="123">
        <v>1980</v>
      </c>
      <c r="I730" s="121" t="s">
        <v>938</v>
      </c>
      <c r="J730" s="123">
        <v>4390</v>
      </c>
      <c r="K730" s="121" t="s">
        <v>1038</v>
      </c>
      <c r="L730" s="123">
        <v>1370</v>
      </c>
      <c r="M730" s="121" t="s">
        <v>1039</v>
      </c>
      <c r="N730" s="123">
        <v>356</v>
      </c>
    </row>
    <row r="731" spans="1:14" x14ac:dyDescent="0.35">
      <c r="A731" s="124" t="s">
        <v>1040</v>
      </c>
      <c r="B731" s="140" t="s">
        <v>1041</v>
      </c>
      <c r="C731" s="144">
        <v>1.9</v>
      </c>
      <c r="D731" s="136">
        <v>0.22</v>
      </c>
      <c r="E731" s="124" t="s">
        <v>1042</v>
      </c>
      <c r="F731" s="126">
        <v>469</v>
      </c>
      <c r="G731" s="124" t="s">
        <v>1042</v>
      </c>
      <c r="H731" s="126">
        <v>127</v>
      </c>
      <c r="I731" s="124" t="s">
        <v>1043</v>
      </c>
      <c r="J731" s="126">
        <v>170</v>
      </c>
      <c r="K731" s="124" t="s">
        <v>1044</v>
      </c>
      <c r="L731" s="126">
        <v>22</v>
      </c>
      <c r="M731" s="124" t="s">
        <v>1045</v>
      </c>
      <c r="N731" s="126">
        <v>18</v>
      </c>
    </row>
    <row r="732" spans="1:14" x14ac:dyDescent="0.35">
      <c r="A732" s="121" t="s">
        <v>1046</v>
      </c>
      <c r="B732" s="138" t="s">
        <v>1047</v>
      </c>
      <c r="C732" s="139">
        <v>5.9</v>
      </c>
      <c r="D732" s="133">
        <v>0.28999999999999998</v>
      </c>
      <c r="E732" s="121" t="s">
        <v>1048</v>
      </c>
      <c r="F732" s="123">
        <v>1860</v>
      </c>
      <c r="G732" s="121" t="s">
        <v>1049</v>
      </c>
      <c r="H732" s="123">
        <v>525</v>
      </c>
      <c r="I732" s="121" t="s">
        <v>1050</v>
      </c>
      <c r="J732" s="123">
        <v>1110</v>
      </c>
      <c r="K732" s="121" t="s">
        <v>1051</v>
      </c>
      <c r="L732" s="123">
        <v>120</v>
      </c>
      <c r="M732" s="121" t="s">
        <v>1052</v>
      </c>
      <c r="N732" s="123">
        <v>73</v>
      </c>
    </row>
    <row r="733" spans="1:14" ht="19" x14ac:dyDescent="0.35">
      <c r="A733" s="145" t="s">
        <v>1053</v>
      </c>
      <c r="B733" s="145" t="s">
        <v>1054</v>
      </c>
      <c r="C733" s="146" t="s">
        <v>1055</v>
      </c>
      <c r="D733" s="147">
        <v>0.04</v>
      </c>
      <c r="E733" s="146" t="s">
        <v>1056</v>
      </c>
      <c r="F733" s="148">
        <v>5</v>
      </c>
      <c r="G733" s="146" t="s">
        <v>1056</v>
      </c>
      <c r="H733" s="148">
        <v>1</v>
      </c>
      <c r="I733" s="146" t="s">
        <v>1057</v>
      </c>
      <c r="J733" s="148">
        <v>2</v>
      </c>
      <c r="K733" s="146" t="s">
        <v>1058</v>
      </c>
      <c r="L733" s="149" t="s">
        <v>1059</v>
      </c>
      <c r="M733" s="146" t="s">
        <v>1060</v>
      </c>
      <c r="N733" s="149" t="s">
        <v>1059</v>
      </c>
    </row>
    <row r="734" spans="1:14" x14ac:dyDescent="0.35">
      <c r="A734" s="117" t="s">
        <v>1061</v>
      </c>
      <c r="B734" s="118" t="s">
        <v>1062</v>
      </c>
      <c r="C734" s="150">
        <v>222</v>
      </c>
      <c r="D734" s="131">
        <v>0.18</v>
      </c>
      <c r="E734" s="117" t="s">
        <v>1063</v>
      </c>
      <c r="F734" s="151">
        <v>10800</v>
      </c>
      <c r="G734" s="117" t="s">
        <v>1064</v>
      </c>
      <c r="H734" s="151">
        <v>12400</v>
      </c>
      <c r="I734" s="117" t="s">
        <v>1065</v>
      </c>
      <c r="J734" s="151">
        <v>11500</v>
      </c>
      <c r="K734" s="117" t="s">
        <v>951</v>
      </c>
      <c r="L734" s="151">
        <v>13000</v>
      </c>
      <c r="M734" s="117" t="s">
        <v>1066</v>
      </c>
      <c r="N734" s="151">
        <v>12700</v>
      </c>
    </row>
    <row r="735" spans="1:14" x14ac:dyDescent="0.35">
      <c r="A735" s="121" t="s">
        <v>1067</v>
      </c>
      <c r="B735" s="122" t="s">
        <v>1068</v>
      </c>
      <c r="C735" s="139">
        <v>5.2</v>
      </c>
      <c r="D735" s="133">
        <v>0.11</v>
      </c>
      <c r="E735" s="121" t="s">
        <v>1069</v>
      </c>
      <c r="F735" s="152">
        <v>2430</v>
      </c>
      <c r="G735" s="121" t="s">
        <v>1070</v>
      </c>
      <c r="H735" s="152">
        <v>677</v>
      </c>
      <c r="I735" s="121" t="s">
        <v>1071</v>
      </c>
      <c r="J735" s="153">
        <v>1360</v>
      </c>
      <c r="K735" s="121" t="s">
        <v>1072</v>
      </c>
      <c r="L735" s="152">
        <v>145</v>
      </c>
      <c r="M735" s="121" t="s">
        <v>1073</v>
      </c>
      <c r="N735" s="152">
        <v>94</v>
      </c>
    </row>
    <row r="736" spans="1:14" x14ac:dyDescent="0.35">
      <c r="A736" s="124" t="s">
        <v>1074</v>
      </c>
      <c r="B736" s="125" t="s">
        <v>1075</v>
      </c>
      <c r="C736" s="144">
        <v>2.8</v>
      </c>
      <c r="D736" s="136">
        <v>0.02</v>
      </c>
      <c r="E736" s="124" t="s">
        <v>1076</v>
      </c>
      <c r="F736" s="154">
        <v>427</v>
      </c>
      <c r="G736" s="124" t="s">
        <v>1076</v>
      </c>
      <c r="H736" s="154">
        <v>116</v>
      </c>
      <c r="I736" s="124" t="s">
        <v>1077</v>
      </c>
      <c r="J736" s="154">
        <v>177</v>
      </c>
      <c r="K736" s="124" t="s">
        <v>1078</v>
      </c>
      <c r="L736" s="154">
        <v>21</v>
      </c>
      <c r="M736" s="124" t="s">
        <v>1079</v>
      </c>
      <c r="N736" s="154">
        <v>16</v>
      </c>
    </row>
    <row r="737" spans="1:14" x14ac:dyDescent="0.35">
      <c r="A737" s="121" t="s">
        <v>1080</v>
      </c>
      <c r="B737" s="138" t="s">
        <v>1081</v>
      </c>
      <c r="C737" s="139">
        <v>28.2</v>
      </c>
      <c r="D737" s="133">
        <v>0.23</v>
      </c>
      <c r="E737" s="121" t="s">
        <v>1082</v>
      </c>
      <c r="F737" s="152">
        <v>6090</v>
      </c>
      <c r="G737" s="121" t="s">
        <v>1083</v>
      </c>
      <c r="H737" s="153">
        <v>3170</v>
      </c>
      <c r="I737" s="121" t="s">
        <v>1084</v>
      </c>
      <c r="J737" s="153">
        <v>5800</v>
      </c>
      <c r="K737" s="121" t="s">
        <v>1085</v>
      </c>
      <c r="L737" s="152">
        <v>2980</v>
      </c>
      <c r="M737" s="121" t="s">
        <v>1086</v>
      </c>
      <c r="N737" s="152">
        <v>967</v>
      </c>
    </row>
    <row r="738" spans="1:14" x14ac:dyDescent="0.35">
      <c r="A738" s="124" t="s">
        <v>1087</v>
      </c>
      <c r="B738" s="140" t="s">
        <v>1088</v>
      </c>
      <c r="C738" s="144">
        <v>9.6999999999999993</v>
      </c>
      <c r="D738" s="136">
        <v>0.19</v>
      </c>
      <c r="E738" s="124" t="s">
        <v>1089</v>
      </c>
      <c r="F738" s="154">
        <v>3580</v>
      </c>
      <c r="G738" s="124" t="s">
        <v>1090</v>
      </c>
      <c r="H738" s="155">
        <v>1120</v>
      </c>
      <c r="I738" s="124" t="s">
        <v>1091</v>
      </c>
      <c r="J738" s="155">
        <v>2660</v>
      </c>
      <c r="K738" s="124" t="s">
        <v>1092</v>
      </c>
      <c r="L738" s="154">
        <v>412</v>
      </c>
      <c r="M738" s="124" t="s">
        <v>1093</v>
      </c>
      <c r="N738" s="154">
        <v>160</v>
      </c>
    </row>
    <row r="739" spans="1:14" x14ac:dyDescent="0.35">
      <c r="A739" s="121" t="s">
        <v>1094</v>
      </c>
      <c r="B739" s="138" t="s">
        <v>1095</v>
      </c>
      <c r="C739" s="139">
        <v>13.4</v>
      </c>
      <c r="D739" s="133">
        <v>0.16</v>
      </c>
      <c r="E739" s="121" t="s">
        <v>1096</v>
      </c>
      <c r="F739" s="152">
        <v>3710</v>
      </c>
      <c r="G739" s="121" t="s">
        <v>1097</v>
      </c>
      <c r="H739" s="153">
        <v>1300</v>
      </c>
      <c r="I739" s="121" t="s">
        <v>913</v>
      </c>
      <c r="J739" s="153">
        <v>3050</v>
      </c>
      <c r="K739" s="121" t="s">
        <v>1098</v>
      </c>
      <c r="L739" s="152">
        <v>703</v>
      </c>
      <c r="M739" s="121" t="s">
        <v>1099</v>
      </c>
      <c r="N739" s="152">
        <v>201</v>
      </c>
    </row>
    <row r="740" spans="1:14" x14ac:dyDescent="0.35">
      <c r="A740" s="124" t="s">
        <v>1100</v>
      </c>
      <c r="B740" s="140" t="s">
        <v>1101</v>
      </c>
      <c r="C740" s="144">
        <v>3.5</v>
      </c>
      <c r="D740" s="136">
        <v>0.13</v>
      </c>
      <c r="E740" s="124" t="s">
        <v>1102</v>
      </c>
      <c r="F740" s="154">
        <v>1200</v>
      </c>
      <c r="G740" s="124" t="s">
        <v>1103</v>
      </c>
      <c r="H740" s="154">
        <v>328</v>
      </c>
      <c r="I740" s="124" t="s">
        <v>1104</v>
      </c>
      <c r="J740" s="154">
        <v>549</v>
      </c>
      <c r="K740" s="124" t="s">
        <v>1105</v>
      </c>
      <c r="L740" s="154">
        <v>62</v>
      </c>
      <c r="M740" s="124" t="s">
        <v>904</v>
      </c>
      <c r="N740" s="154">
        <v>46</v>
      </c>
    </row>
    <row r="741" spans="1:14" x14ac:dyDescent="0.35">
      <c r="A741" s="121" t="s">
        <v>1106</v>
      </c>
      <c r="B741" s="122" t="s">
        <v>1107</v>
      </c>
      <c r="C741" s="139">
        <v>47.1</v>
      </c>
      <c r="D741" s="133">
        <v>0.16</v>
      </c>
      <c r="E741" s="121" t="s">
        <v>1108</v>
      </c>
      <c r="F741" s="152">
        <v>6940</v>
      </c>
      <c r="G741" s="121" t="s">
        <v>1109</v>
      </c>
      <c r="H741" s="153">
        <v>4800</v>
      </c>
      <c r="I741" s="121" t="s">
        <v>1110</v>
      </c>
      <c r="J741" s="153">
        <v>6960</v>
      </c>
      <c r="K741" s="121" t="s">
        <v>1111</v>
      </c>
      <c r="L741" s="152">
        <v>5060</v>
      </c>
      <c r="M741" s="121" t="s">
        <v>1112</v>
      </c>
      <c r="N741" s="153">
        <v>2500</v>
      </c>
    </row>
    <row r="742" spans="1:14" x14ac:dyDescent="0.35">
      <c r="A742" s="124" t="s">
        <v>1113</v>
      </c>
      <c r="B742" s="140" t="s">
        <v>1114</v>
      </c>
      <c r="C742" s="144">
        <v>0.4</v>
      </c>
      <c r="D742" s="136">
        <v>0.04</v>
      </c>
      <c r="E742" s="124" t="s">
        <v>1115</v>
      </c>
      <c r="F742" s="154">
        <v>60</v>
      </c>
      <c r="G742" s="124" t="s">
        <v>1115</v>
      </c>
      <c r="H742" s="154">
        <v>16</v>
      </c>
      <c r="I742" s="124" t="s">
        <v>1116</v>
      </c>
      <c r="J742" s="154">
        <v>18</v>
      </c>
      <c r="K742" s="124" t="s">
        <v>1117</v>
      </c>
      <c r="L742" s="154">
        <v>3</v>
      </c>
      <c r="M742" s="124" t="s">
        <v>1118</v>
      </c>
      <c r="N742" s="154">
        <v>2</v>
      </c>
    </row>
    <row r="743" spans="1:14" x14ac:dyDescent="0.35">
      <c r="A743" s="121" t="s">
        <v>1119</v>
      </c>
      <c r="B743" s="138" t="s">
        <v>1120</v>
      </c>
      <c r="C743" s="139">
        <v>1.5</v>
      </c>
      <c r="D743" s="133">
        <v>0.1</v>
      </c>
      <c r="E743" s="121" t="s">
        <v>1121</v>
      </c>
      <c r="F743" s="152">
        <v>506</v>
      </c>
      <c r="G743" s="121" t="s">
        <v>1121</v>
      </c>
      <c r="H743" s="152">
        <v>138</v>
      </c>
      <c r="I743" s="121" t="s">
        <v>1122</v>
      </c>
      <c r="J743" s="152">
        <v>174</v>
      </c>
      <c r="K743" s="121" t="s">
        <v>1123</v>
      </c>
      <c r="L743" s="152">
        <v>24</v>
      </c>
      <c r="M743" s="121" t="s">
        <v>1124</v>
      </c>
      <c r="N743" s="152">
        <v>19</v>
      </c>
    </row>
    <row r="744" spans="1:14" x14ac:dyDescent="0.35">
      <c r="A744" s="124" t="s">
        <v>1125</v>
      </c>
      <c r="B744" s="140" t="s">
        <v>1126</v>
      </c>
      <c r="C744" s="124" t="s">
        <v>1127</v>
      </c>
      <c r="D744" s="136">
        <v>0.02</v>
      </c>
      <c r="E744" s="124" t="s">
        <v>1128</v>
      </c>
      <c r="F744" s="154">
        <v>13</v>
      </c>
      <c r="G744" s="124" t="s">
        <v>1128</v>
      </c>
      <c r="H744" s="154">
        <v>4</v>
      </c>
      <c r="I744" s="124" t="s">
        <v>1129</v>
      </c>
      <c r="J744" s="154">
        <v>4</v>
      </c>
      <c r="K744" s="124" t="s">
        <v>1130</v>
      </c>
      <c r="L744" s="156" t="s">
        <v>1131</v>
      </c>
      <c r="M744" s="124" t="s">
        <v>1132</v>
      </c>
      <c r="N744" s="156" t="s">
        <v>1131</v>
      </c>
    </row>
    <row r="745" spans="1:14" x14ac:dyDescent="0.35">
      <c r="A745" s="121" t="s">
        <v>1133</v>
      </c>
      <c r="B745" s="138" t="s">
        <v>1134</v>
      </c>
      <c r="C745" s="139">
        <v>28.2</v>
      </c>
      <c r="D745" s="133">
        <v>0.27</v>
      </c>
      <c r="E745" s="121" t="s">
        <v>1135</v>
      </c>
      <c r="F745" s="152">
        <v>5080</v>
      </c>
      <c r="G745" s="121" t="s">
        <v>1136</v>
      </c>
      <c r="H745" s="153">
        <v>2640</v>
      </c>
      <c r="I745" s="121" t="s">
        <v>1137</v>
      </c>
      <c r="J745" s="153">
        <v>4830</v>
      </c>
      <c r="K745" s="121" t="s">
        <v>1138</v>
      </c>
      <c r="L745" s="152">
        <v>2480</v>
      </c>
      <c r="M745" s="121" t="s">
        <v>1139</v>
      </c>
      <c r="N745" s="152">
        <v>806</v>
      </c>
    </row>
    <row r="746" spans="1:14" x14ac:dyDescent="0.35">
      <c r="A746" s="124" t="s">
        <v>1140</v>
      </c>
      <c r="B746" s="140" t="s">
        <v>1141</v>
      </c>
      <c r="C746" s="144">
        <v>38.9</v>
      </c>
      <c r="D746" s="136">
        <v>0.26</v>
      </c>
      <c r="E746" s="124" t="s">
        <v>1142</v>
      </c>
      <c r="F746" s="154">
        <v>5360</v>
      </c>
      <c r="G746" s="124" t="s">
        <v>1143</v>
      </c>
      <c r="H746" s="155">
        <v>3350</v>
      </c>
      <c r="I746" s="124" t="s">
        <v>1144</v>
      </c>
      <c r="J746" s="155">
        <v>5280</v>
      </c>
      <c r="K746" s="124" t="s">
        <v>1145</v>
      </c>
      <c r="L746" s="154">
        <v>3440</v>
      </c>
      <c r="M746" s="124" t="s">
        <v>1146</v>
      </c>
      <c r="N746" s="155">
        <v>1460</v>
      </c>
    </row>
    <row r="747" spans="1:14" x14ac:dyDescent="0.35">
      <c r="A747" s="121" t="s">
        <v>1147</v>
      </c>
      <c r="B747" s="138" t="s">
        <v>1148</v>
      </c>
      <c r="C747" s="139">
        <v>13.1</v>
      </c>
      <c r="D747" s="133">
        <v>0.23</v>
      </c>
      <c r="E747" s="121" t="s">
        <v>1149</v>
      </c>
      <c r="F747" s="152">
        <v>3480</v>
      </c>
      <c r="G747" s="121" t="s">
        <v>1150</v>
      </c>
      <c r="H747" s="153">
        <v>1210</v>
      </c>
      <c r="I747" s="121" t="s">
        <v>1151</v>
      </c>
      <c r="J747" s="153">
        <v>2840</v>
      </c>
      <c r="K747" s="121" t="s">
        <v>1152</v>
      </c>
      <c r="L747" s="152">
        <v>636</v>
      </c>
      <c r="M747" s="121" t="s">
        <v>1153</v>
      </c>
      <c r="N747" s="152">
        <v>185</v>
      </c>
    </row>
    <row r="748" spans="1:14" x14ac:dyDescent="0.35">
      <c r="A748" s="124" t="s">
        <v>1154</v>
      </c>
      <c r="B748" s="140" t="s">
        <v>1155</v>
      </c>
      <c r="C748" s="144">
        <v>11</v>
      </c>
      <c r="D748" s="125" t="s">
        <v>1156</v>
      </c>
      <c r="E748" s="124" t="s">
        <v>1157</v>
      </c>
      <c r="F748" s="154">
        <v>4110</v>
      </c>
      <c r="G748" s="124" t="s">
        <v>1158</v>
      </c>
      <c r="H748" s="155">
        <v>1330</v>
      </c>
      <c r="I748" s="124" t="s">
        <v>1159</v>
      </c>
      <c r="J748" s="155">
        <v>3190</v>
      </c>
      <c r="K748" s="124" t="s">
        <v>1160</v>
      </c>
      <c r="L748" s="154">
        <v>573</v>
      </c>
      <c r="M748" s="124" t="s">
        <v>1161</v>
      </c>
      <c r="N748" s="154">
        <v>195</v>
      </c>
    </row>
    <row r="749" spans="1:14" x14ac:dyDescent="0.35">
      <c r="A749" s="121" t="s">
        <v>1162</v>
      </c>
      <c r="B749" s="138" t="s">
        <v>1163</v>
      </c>
      <c r="C749" s="132">
        <v>242</v>
      </c>
      <c r="D749" s="133">
        <v>0.24</v>
      </c>
      <c r="E749" s="121" t="s">
        <v>1108</v>
      </c>
      <c r="F749" s="152">
        <v>6940</v>
      </c>
      <c r="G749" s="121" t="s">
        <v>1164</v>
      </c>
      <c r="H749" s="153">
        <v>8060</v>
      </c>
      <c r="I749" s="121" t="s">
        <v>1165</v>
      </c>
      <c r="J749" s="153">
        <v>7400</v>
      </c>
      <c r="K749" s="121" t="s">
        <v>1166</v>
      </c>
      <c r="L749" s="152">
        <v>8400</v>
      </c>
      <c r="M749" s="121" t="s">
        <v>1167</v>
      </c>
      <c r="N749" s="153">
        <v>8380</v>
      </c>
    </row>
    <row r="750" spans="1:14" x14ac:dyDescent="0.35">
      <c r="A750" s="124" t="s">
        <v>1168</v>
      </c>
      <c r="B750" s="140" t="s">
        <v>1169</v>
      </c>
      <c r="C750" s="144">
        <v>6.5</v>
      </c>
      <c r="D750" s="125" t="s">
        <v>1170</v>
      </c>
      <c r="E750" s="124" t="s">
        <v>1171</v>
      </c>
      <c r="F750" s="154">
        <v>2510</v>
      </c>
      <c r="G750" s="124" t="s">
        <v>1172</v>
      </c>
      <c r="H750" s="154">
        <v>716</v>
      </c>
      <c r="I750" s="124" t="s">
        <v>1173</v>
      </c>
      <c r="J750" s="155">
        <v>1570</v>
      </c>
      <c r="K750" s="124" t="s">
        <v>1174</v>
      </c>
      <c r="L750" s="154">
        <v>176</v>
      </c>
      <c r="M750" s="124" t="s">
        <v>1175</v>
      </c>
      <c r="N750" s="154">
        <v>100</v>
      </c>
    </row>
    <row r="751" spans="1:14" x14ac:dyDescent="0.35">
      <c r="A751" s="121" t="s">
        <v>1176</v>
      </c>
      <c r="B751" s="138" t="s">
        <v>1177</v>
      </c>
      <c r="C751" s="139">
        <v>47.1</v>
      </c>
      <c r="D751" s="133">
        <v>0.24</v>
      </c>
      <c r="E751" s="121" t="s">
        <v>1178</v>
      </c>
      <c r="F751" s="152">
        <v>6680</v>
      </c>
      <c r="G751" s="121" t="s">
        <v>1179</v>
      </c>
      <c r="H751" s="153">
        <v>4620</v>
      </c>
      <c r="I751" s="121" t="s">
        <v>1167</v>
      </c>
      <c r="J751" s="153">
        <v>6690</v>
      </c>
      <c r="K751" s="121" t="s">
        <v>1180</v>
      </c>
      <c r="L751" s="152">
        <v>4870</v>
      </c>
      <c r="M751" s="121" t="s">
        <v>1181</v>
      </c>
      <c r="N751" s="153">
        <v>2410</v>
      </c>
    </row>
    <row r="752" spans="1:14" x14ac:dyDescent="0.35">
      <c r="A752" s="124" t="s">
        <v>1182</v>
      </c>
      <c r="B752" s="140" t="s">
        <v>1183</v>
      </c>
      <c r="C752" s="144">
        <v>3.2</v>
      </c>
      <c r="D752" s="125" t="s">
        <v>1184</v>
      </c>
      <c r="E752" s="124" t="s">
        <v>1185</v>
      </c>
      <c r="F752" s="154">
        <v>863</v>
      </c>
      <c r="G752" s="124" t="s">
        <v>1186</v>
      </c>
      <c r="H752" s="154">
        <v>235</v>
      </c>
      <c r="I752" s="124" t="s">
        <v>1187</v>
      </c>
      <c r="J752" s="154">
        <v>378</v>
      </c>
      <c r="K752" s="124" t="s">
        <v>1188</v>
      </c>
      <c r="L752" s="154">
        <v>44</v>
      </c>
      <c r="M752" s="124" t="s">
        <v>1189</v>
      </c>
      <c r="N752" s="154">
        <v>33</v>
      </c>
    </row>
    <row r="753" spans="1:14" x14ac:dyDescent="0.35">
      <c r="A753" s="121" t="s">
        <v>1190</v>
      </c>
      <c r="B753" s="138" t="s">
        <v>1191</v>
      </c>
      <c r="C753" s="139">
        <v>3.1</v>
      </c>
      <c r="D753" s="122" t="s">
        <v>1192</v>
      </c>
      <c r="E753" s="121" t="s">
        <v>1193</v>
      </c>
      <c r="F753" s="152">
        <v>1070</v>
      </c>
      <c r="G753" s="121" t="s">
        <v>1193</v>
      </c>
      <c r="H753" s="152">
        <v>290</v>
      </c>
      <c r="I753" s="121" t="s">
        <v>1194</v>
      </c>
      <c r="J753" s="152">
        <v>460</v>
      </c>
      <c r="K753" s="121" t="s">
        <v>1195</v>
      </c>
      <c r="L753" s="152">
        <v>54</v>
      </c>
      <c r="M753" s="121" t="s">
        <v>1196</v>
      </c>
      <c r="N753" s="152">
        <v>40</v>
      </c>
    </row>
    <row r="754" spans="1:14" x14ac:dyDescent="0.35">
      <c r="A754" s="124" t="s">
        <v>1197</v>
      </c>
      <c r="B754" s="140" t="s">
        <v>1198</v>
      </c>
      <c r="C754" s="144">
        <v>7.7</v>
      </c>
      <c r="D754" s="136">
        <v>0.24</v>
      </c>
      <c r="E754" s="124" t="s">
        <v>1199</v>
      </c>
      <c r="F754" s="154">
        <v>2920</v>
      </c>
      <c r="G754" s="124" t="s">
        <v>1200</v>
      </c>
      <c r="H754" s="154">
        <v>858</v>
      </c>
      <c r="I754" s="124" t="s">
        <v>1201</v>
      </c>
      <c r="J754" s="155">
        <v>1970</v>
      </c>
      <c r="K754" s="124" t="s">
        <v>1202</v>
      </c>
      <c r="L754" s="154">
        <v>245</v>
      </c>
      <c r="M754" s="124" t="s">
        <v>1203</v>
      </c>
      <c r="N754" s="154">
        <v>121</v>
      </c>
    </row>
    <row r="755" spans="1:14" x14ac:dyDescent="0.35">
      <c r="A755" s="121" t="s">
        <v>1204</v>
      </c>
      <c r="B755" s="138" t="s">
        <v>1205</v>
      </c>
      <c r="C755" s="139">
        <v>1.2</v>
      </c>
      <c r="D755" s="122" t="s">
        <v>1206</v>
      </c>
      <c r="E755" s="121" t="s">
        <v>1207</v>
      </c>
      <c r="F755" s="152">
        <v>278</v>
      </c>
      <c r="G755" s="121" t="s">
        <v>1207</v>
      </c>
      <c r="H755" s="152">
        <v>76</v>
      </c>
      <c r="I755" s="121" t="s">
        <v>1208</v>
      </c>
      <c r="J755" s="152">
        <v>92</v>
      </c>
      <c r="K755" s="121" t="s">
        <v>1209</v>
      </c>
      <c r="L755" s="152">
        <v>13</v>
      </c>
      <c r="M755" s="121" t="s">
        <v>1210</v>
      </c>
      <c r="N755" s="152">
        <v>10</v>
      </c>
    </row>
    <row r="756" spans="1:14" x14ac:dyDescent="0.35">
      <c r="A756" s="124" t="s">
        <v>1211</v>
      </c>
      <c r="B756" s="140" t="s">
        <v>1212</v>
      </c>
      <c r="C756" s="144">
        <v>2.6</v>
      </c>
      <c r="D756" s="136">
        <v>7.0000000000000007E-2</v>
      </c>
      <c r="E756" s="124" t="s">
        <v>1213</v>
      </c>
      <c r="F756" s="154">
        <v>530</v>
      </c>
      <c r="G756" s="124" t="s">
        <v>1213</v>
      </c>
      <c r="H756" s="154">
        <v>144</v>
      </c>
      <c r="I756" s="124" t="s">
        <v>1214</v>
      </c>
      <c r="J756" s="154">
        <v>213</v>
      </c>
      <c r="K756" s="124" t="s">
        <v>1215</v>
      </c>
      <c r="L756" s="154">
        <v>26</v>
      </c>
      <c r="M756" s="124" t="s">
        <v>1216</v>
      </c>
      <c r="N756" s="154">
        <v>20</v>
      </c>
    </row>
    <row r="757" spans="1:14" x14ac:dyDescent="0.35">
      <c r="A757" s="121" t="s">
        <v>1217</v>
      </c>
      <c r="B757" s="138" t="s">
        <v>1218</v>
      </c>
      <c r="C757" s="139">
        <v>28.4</v>
      </c>
      <c r="D757" s="133">
        <v>0.31</v>
      </c>
      <c r="E757" s="121" t="s">
        <v>1219</v>
      </c>
      <c r="F757" s="152">
        <v>4510</v>
      </c>
      <c r="G757" s="121" t="s">
        <v>1220</v>
      </c>
      <c r="H757" s="153">
        <v>2360</v>
      </c>
      <c r="I757" s="121" t="s">
        <v>1221</v>
      </c>
      <c r="J757" s="153">
        <v>4290</v>
      </c>
      <c r="K757" s="121" t="s">
        <v>1112</v>
      </c>
      <c r="L757" s="152">
        <v>2220</v>
      </c>
      <c r="M757" s="121" t="s">
        <v>1222</v>
      </c>
      <c r="N757" s="152">
        <v>725</v>
      </c>
    </row>
    <row r="758" spans="1:14" x14ac:dyDescent="0.35">
      <c r="A758" s="124" t="s">
        <v>1223</v>
      </c>
      <c r="B758" s="140" t="s">
        <v>1224</v>
      </c>
      <c r="C758" s="144">
        <v>8.6999999999999993</v>
      </c>
      <c r="D758" s="136">
        <v>0.22</v>
      </c>
      <c r="E758" s="124" t="s">
        <v>1225</v>
      </c>
      <c r="F758" s="154">
        <v>2660</v>
      </c>
      <c r="G758" s="124" t="s">
        <v>1226</v>
      </c>
      <c r="H758" s="154">
        <v>804</v>
      </c>
      <c r="I758" s="124" t="s">
        <v>1227</v>
      </c>
      <c r="J758" s="155">
        <v>1890</v>
      </c>
      <c r="K758" s="124" t="s">
        <v>1228</v>
      </c>
      <c r="L758" s="154">
        <v>262</v>
      </c>
      <c r="M758" s="124" t="s">
        <v>1229</v>
      </c>
      <c r="N758" s="154">
        <v>114</v>
      </c>
    </row>
    <row r="759" spans="1:14" x14ac:dyDescent="0.35">
      <c r="A759" s="121" t="s">
        <v>1230</v>
      </c>
      <c r="B759" s="138" t="s">
        <v>1231</v>
      </c>
      <c r="C759" s="139">
        <v>16.100000000000001</v>
      </c>
      <c r="D759" s="122" t="s">
        <v>1232</v>
      </c>
      <c r="E759" s="121" t="s">
        <v>1233</v>
      </c>
      <c r="F759" s="152">
        <v>4310</v>
      </c>
      <c r="G759" s="121" t="s">
        <v>1234</v>
      </c>
      <c r="H759" s="153">
        <v>1650</v>
      </c>
      <c r="I759" s="121" t="s">
        <v>1235</v>
      </c>
      <c r="J759" s="153">
        <v>3720</v>
      </c>
      <c r="K759" s="121" t="s">
        <v>1236</v>
      </c>
      <c r="L759" s="152">
        <v>1070</v>
      </c>
      <c r="M759" s="121" t="s">
        <v>1237</v>
      </c>
      <c r="N759" s="152">
        <v>281</v>
      </c>
    </row>
    <row r="760" spans="1:14" x14ac:dyDescent="0.35">
      <c r="A760" s="124" t="s">
        <v>1238</v>
      </c>
      <c r="B760" s="140" t="s">
        <v>1239</v>
      </c>
      <c r="C760" s="124" t="s">
        <v>1240</v>
      </c>
      <c r="D760" s="140" t="s">
        <v>1241</v>
      </c>
      <c r="E760" s="124" t="s">
        <v>1242</v>
      </c>
      <c r="F760" s="156" t="s">
        <v>1131</v>
      </c>
      <c r="G760" s="124" t="s">
        <v>1242</v>
      </c>
      <c r="H760" s="156" t="s">
        <v>1131</v>
      </c>
      <c r="I760" s="124" t="s">
        <v>1243</v>
      </c>
      <c r="J760" s="156" t="s">
        <v>1131</v>
      </c>
      <c r="K760" s="124" t="s">
        <v>1244</v>
      </c>
      <c r="L760" s="156" t="s">
        <v>1131</v>
      </c>
      <c r="M760" s="124" t="s">
        <v>1245</v>
      </c>
      <c r="N760" s="156" t="s">
        <v>1131</v>
      </c>
    </row>
    <row r="761" spans="1:14" x14ac:dyDescent="0.35">
      <c r="A761" s="121" t="s">
        <v>1246</v>
      </c>
      <c r="B761" s="138" t="s">
        <v>1247</v>
      </c>
      <c r="C761" s="121" t="s">
        <v>1248</v>
      </c>
      <c r="D761" s="138" t="s">
        <v>1249</v>
      </c>
      <c r="E761" s="121" t="s">
        <v>1250</v>
      </c>
      <c r="F761" s="157" t="s">
        <v>1131</v>
      </c>
      <c r="G761" s="121" t="s">
        <v>1250</v>
      </c>
      <c r="H761" s="157" t="s">
        <v>1131</v>
      </c>
      <c r="I761" s="121" t="s">
        <v>1251</v>
      </c>
      <c r="J761" s="157" t="s">
        <v>1131</v>
      </c>
      <c r="K761" s="121" t="s">
        <v>1252</v>
      </c>
      <c r="L761" s="157" t="s">
        <v>1131</v>
      </c>
      <c r="M761" s="121" t="s">
        <v>1253</v>
      </c>
      <c r="N761" s="157" t="s">
        <v>1131</v>
      </c>
    </row>
    <row r="762" spans="1:14" x14ac:dyDescent="0.35">
      <c r="A762" s="124" t="s">
        <v>1254</v>
      </c>
      <c r="B762" s="140" t="s">
        <v>1255</v>
      </c>
      <c r="C762" s="124" t="s">
        <v>1256</v>
      </c>
      <c r="D762" s="136">
        <v>0.02</v>
      </c>
      <c r="E762" s="124" t="s">
        <v>1257</v>
      </c>
      <c r="F762" s="156" t="s">
        <v>1131</v>
      </c>
      <c r="G762" s="124" t="s">
        <v>1257</v>
      </c>
      <c r="H762" s="156" t="s">
        <v>1131</v>
      </c>
      <c r="I762" s="124" t="s">
        <v>1258</v>
      </c>
      <c r="J762" s="156" t="s">
        <v>1131</v>
      </c>
      <c r="K762" s="124" t="s">
        <v>1259</v>
      </c>
      <c r="L762" s="156" t="s">
        <v>1131</v>
      </c>
      <c r="M762" s="124" t="s">
        <v>1260</v>
      </c>
      <c r="N762" s="156" t="s">
        <v>1131</v>
      </c>
    </row>
    <row r="763" spans="1:14" x14ac:dyDescent="0.35">
      <c r="A763" s="121" t="s">
        <v>1261</v>
      </c>
      <c r="B763" s="138" t="s">
        <v>1262</v>
      </c>
      <c r="C763" s="121" t="s">
        <v>1263</v>
      </c>
      <c r="D763" s="133">
        <v>0.01</v>
      </c>
      <c r="E763" s="121" t="s">
        <v>1264</v>
      </c>
      <c r="F763" s="157" t="s">
        <v>1131</v>
      </c>
      <c r="G763" s="121" t="s">
        <v>1264</v>
      </c>
      <c r="H763" s="157" t="s">
        <v>1131</v>
      </c>
      <c r="I763" s="121" t="s">
        <v>1265</v>
      </c>
      <c r="J763" s="157" t="s">
        <v>1131</v>
      </c>
      <c r="K763" s="121" t="s">
        <v>1266</v>
      </c>
      <c r="L763" s="157" t="s">
        <v>1131</v>
      </c>
      <c r="M763" s="121" t="s">
        <v>1267</v>
      </c>
      <c r="N763" s="157" t="s">
        <v>1131</v>
      </c>
    </row>
    <row r="764" spans="1:14" x14ac:dyDescent="0.35">
      <c r="A764" s="124" t="s">
        <v>1268</v>
      </c>
      <c r="B764" s="140" t="s">
        <v>1269</v>
      </c>
      <c r="C764" s="124" t="s">
        <v>1270</v>
      </c>
      <c r="D764" s="136">
        <v>0.02</v>
      </c>
      <c r="E764" s="124" t="s">
        <v>1271</v>
      </c>
      <c r="F764" s="154">
        <v>1</v>
      </c>
      <c r="G764" s="124" t="s">
        <v>1271</v>
      </c>
      <c r="H764" s="156" t="s">
        <v>1131</v>
      </c>
      <c r="I764" s="124" t="s">
        <v>1272</v>
      </c>
      <c r="J764" s="156" t="s">
        <v>1131</v>
      </c>
      <c r="K764" s="124" t="s">
        <v>1273</v>
      </c>
      <c r="L764" s="156" t="s">
        <v>1131</v>
      </c>
      <c r="M764" s="124" t="s">
        <v>1274</v>
      </c>
      <c r="N764" s="156" t="s">
        <v>1131</v>
      </c>
    </row>
    <row r="765" spans="1:14" x14ac:dyDescent="0.35">
      <c r="A765" s="121" t="s">
        <v>1275</v>
      </c>
      <c r="B765" s="138" t="s">
        <v>1276</v>
      </c>
      <c r="C765" s="121" t="s">
        <v>1277</v>
      </c>
      <c r="D765" s="133">
        <v>0.02</v>
      </c>
      <c r="E765" s="121" t="s">
        <v>1278</v>
      </c>
      <c r="F765" s="152">
        <v>1</v>
      </c>
      <c r="G765" s="121" t="s">
        <v>1278</v>
      </c>
      <c r="H765" s="157" t="s">
        <v>1131</v>
      </c>
      <c r="I765" s="121" t="s">
        <v>1279</v>
      </c>
      <c r="J765" s="157" t="s">
        <v>1131</v>
      </c>
      <c r="K765" s="121" t="s">
        <v>1280</v>
      </c>
      <c r="L765" s="157" t="s">
        <v>1131</v>
      </c>
      <c r="M765" s="121" t="s">
        <v>1281</v>
      </c>
      <c r="N765" s="157" t="s">
        <v>1131</v>
      </c>
    </row>
    <row r="766" spans="1:14" x14ac:dyDescent="0.35">
      <c r="A766" s="124" t="s">
        <v>1282</v>
      </c>
      <c r="B766" s="140" t="s">
        <v>1283</v>
      </c>
      <c r="C766" s="124" t="s">
        <v>1284</v>
      </c>
      <c r="D766" s="136">
        <v>0.04</v>
      </c>
      <c r="E766" s="124" t="s">
        <v>1285</v>
      </c>
      <c r="F766" s="154">
        <v>4</v>
      </c>
      <c r="G766" s="124" t="s">
        <v>1285</v>
      </c>
      <c r="H766" s="156" t="s">
        <v>1131</v>
      </c>
      <c r="I766" s="124" t="s">
        <v>1286</v>
      </c>
      <c r="J766" s="156" t="s">
        <v>1131</v>
      </c>
      <c r="K766" s="124" t="s">
        <v>1287</v>
      </c>
      <c r="L766" s="156" t="s">
        <v>1131</v>
      </c>
      <c r="M766" s="124" t="s">
        <v>1288</v>
      </c>
      <c r="N766" s="156" t="s">
        <v>1131</v>
      </c>
    </row>
    <row r="767" spans="1:14" x14ac:dyDescent="0.35">
      <c r="A767" s="127" t="s">
        <v>1289</v>
      </c>
      <c r="B767" s="141" t="s">
        <v>1290</v>
      </c>
      <c r="C767" s="127" t="s">
        <v>1291</v>
      </c>
      <c r="D767" s="128" t="s">
        <v>1292</v>
      </c>
      <c r="E767" s="127" t="s">
        <v>1237</v>
      </c>
      <c r="F767" s="158">
        <v>6</v>
      </c>
      <c r="G767" s="127" t="s">
        <v>1237</v>
      </c>
      <c r="H767" s="158">
        <v>2</v>
      </c>
      <c r="I767" s="127" t="s">
        <v>1293</v>
      </c>
      <c r="J767" s="158">
        <v>2</v>
      </c>
      <c r="K767" s="127" t="s">
        <v>1294</v>
      </c>
      <c r="L767" s="159" t="s">
        <v>1131</v>
      </c>
      <c r="M767" s="127" t="s">
        <v>1295</v>
      </c>
      <c r="N767" s="159" t="s">
        <v>1131</v>
      </c>
    </row>
    <row r="768" spans="1:14" x14ac:dyDescent="0.35">
      <c r="A768" s="117" t="s">
        <v>1296</v>
      </c>
      <c r="B768" s="160" t="s">
        <v>1297</v>
      </c>
      <c r="C768" s="117" t="s">
        <v>1298</v>
      </c>
      <c r="D768" s="161">
        <v>0.01</v>
      </c>
      <c r="E768" s="117" t="s">
        <v>1299</v>
      </c>
      <c r="F768" s="162">
        <v>1</v>
      </c>
      <c r="G768" s="117" t="s">
        <v>1299</v>
      </c>
      <c r="H768" s="163" t="s">
        <v>1131</v>
      </c>
      <c r="I768" s="117" t="s">
        <v>1300</v>
      </c>
      <c r="J768" s="163" t="s">
        <v>1131</v>
      </c>
      <c r="K768" s="117" t="s">
        <v>1301</v>
      </c>
      <c r="L768" s="163" t="s">
        <v>1131</v>
      </c>
      <c r="M768" s="117" t="s">
        <v>1302</v>
      </c>
      <c r="N768" s="163" t="s">
        <v>1131</v>
      </c>
    </row>
    <row r="769" spans="1:14" x14ac:dyDescent="0.35">
      <c r="A769" s="121" t="s">
        <v>1303</v>
      </c>
      <c r="B769" s="138" t="s">
        <v>1304</v>
      </c>
      <c r="C769" s="121" t="s">
        <v>1305</v>
      </c>
      <c r="D769" s="164">
        <v>0.01</v>
      </c>
      <c r="E769" s="121" t="s">
        <v>1306</v>
      </c>
      <c r="F769" s="157" t="s">
        <v>1131</v>
      </c>
      <c r="G769" s="121" t="s">
        <v>1306</v>
      </c>
      <c r="H769" s="157" t="s">
        <v>1131</v>
      </c>
      <c r="I769" s="121" t="s">
        <v>1307</v>
      </c>
      <c r="J769" s="157" t="s">
        <v>1131</v>
      </c>
      <c r="K769" s="121" t="s">
        <v>1308</v>
      </c>
      <c r="L769" s="157" t="s">
        <v>1131</v>
      </c>
      <c r="M769" s="121" t="s">
        <v>1309</v>
      </c>
      <c r="N769" s="157" t="s">
        <v>1131</v>
      </c>
    </row>
    <row r="770" spans="1:14" x14ac:dyDescent="0.35">
      <c r="A770" s="124" t="s">
        <v>1310</v>
      </c>
      <c r="B770" s="140" t="s">
        <v>1311</v>
      </c>
      <c r="C770" s="124" t="s">
        <v>1305</v>
      </c>
      <c r="D770" s="165">
        <v>0.03</v>
      </c>
      <c r="E770" s="124" t="s">
        <v>1116</v>
      </c>
      <c r="F770" s="156" t="s">
        <v>1131</v>
      </c>
      <c r="G770" s="124" t="s">
        <v>1116</v>
      </c>
      <c r="H770" s="156" t="s">
        <v>1131</v>
      </c>
      <c r="I770" s="124" t="s">
        <v>1312</v>
      </c>
      <c r="J770" s="156" t="s">
        <v>1131</v>
      </c>
      <c r="K770" s="124" t="s">
        <v>1313</v>
      </c>
      <c r="L770" s="156" t="s">
        <v>1131</v>
      </c>
      <c r="M770" s="124" t="s">
        <v>1314</v>
      </c>
      <c r="N770" s="156" t="s">
        <v>1131</v>
      </c>
    </row>
    <row r="771" spans="1:14" x14ac:dyDescent="0.35">
      <c r="A771" s="121" t="s">
        <v>1315</v>
      </c>
      <c r="B771" s="138" t="s">
        <v>1316</v>
      </c>
      <c r="C771" s="121" t="s">
        <v>1305</v>
      </c>
      <c r="D771" s="164">
        <v>0.03</v>
      </c>
      <c r="E771" s="121" t="s">
        <v>1317</v>
      </c>
      <c r="F771" s="157" t="s">
        <v>1131</v>
      </c>
      <c r="G771" s="121" t="s">
        <v>1317</v>
      </c>
      <c r="H771" s="157" t="s">
        <v>1131</v>
      </c>
      <c r="I771" s="121" t="s">
        <v>1318</v>
      </c>
      <c r="J771" s="157" t="s">
        <v>1131</v>
      </c>
      <c r="K771" s="121" t="s">
        <v>1319</v>
      </c>
      <c r="L771" s="157" t="s">
        <v>1131</v>
      </c>
      <c r="M771" s="121" t="s">
        <v>1320</v>
      </c>
      <c r="N771" s="157" t="s">
        <v>1131</v>
      </c>
    </row>
    <row r="772" spans="1:14" ht="19" x14ac:dyDescent="0.35">
      <c r="A772" s="145" t="s">
        <v>1321</v>
      </c>
      <c r="B772" s="145" t="s">
        <v>1322</v>
      </c>
      <c r="C772" s="146" t="s">
        <v>1305</v>
      </c>
      <c r="D772" s="166">
        <v>0.03</v>
      </c>
      <c r="E772" s="146" t="s">
        <v>1323</v>
      </c>
      <c r="F772" s="167" t="s">
        <v>1131</v>
      </c>
      <c r="G772" s="146" t="s">
        <v>1323</v>
      </c>
      <c r="H772" s="167" t="s">
        <v>1131</v>
      </c>
      <c r="I772" s="146" t="s">
        <v>1324</v>
      </c>
      <c r="J772" s="167" t="s">
        <v>1131</v>
      </c>
      <c r="K772" s="146" t="s">
        <v>1325</v>
      </c>
      <c r="L772" s="167" t="s">
        <v>1131</v>
      </c>
      <c r="M772" s="146" t="s">
        <v>1326</v>
      </c>
      <c r="N772" s="167" t="s">
        <v>1131</v>
      </c>
    </row>
    <row r="773" spans="1:14" x14ac:dyDescent="0.35">
      <c r="A773" s="117" t="s">
        <v>1327</v>
      </c>
      <c r="B773" s="118" t="s">
        <v>1328</v>
      </c>
      <c r="C773" s="130">
        <v>5</v>
      </c>
      <c r="D773" s="161">
        <v>7.0000000000000007E-2</v>
      </c>
      <c r="E773" s="117" t="s">
        <v>1329</v>
      </c>
      <c r="F773" s="162">
        <v>578</v>
      </c>
      <c r="G773" s="117" t="s">
        <v>1330</v>
      </c>
      <c r="H773" s="162">
        <v>160</v>
      </c>
      <c r="I773" s="117" t="s">
        <v>1331</v>
      </c>
      <c r="J773" s="162">
        <v>317</v>
      </c>
      <c r="K773" s="117" t="s">
        <v>1332</v>
      </c>
      <c r="L773" s="162">
        <v>34</v>
      </c>
      <c r="M773" s="117" t="s">
        <v>1333</v>
      </c>
      <c r="N773" s="162">
        <v>22</v>
      </c>
    </row>
    <row r="774" spans="1:14" x14ac:dyDescent="0.35">
      <c r="A774" s="121" t="s">
        <v>1334</v>
      </c>
      <c r="B774" s="122" t="s">
        <v>1335</v>
      </c>
      <c r="C774" s="132">
        <v>26</v>
      </c>
      <c r="D774" s="164">
        <v>0.17</v>
      </c>
      <c r="E774" s="121" t="s">
        <v>1336</v>
      </c>
      <c r="F774" s="153">
        <v>3480</v>
      </c>
      <c r="G774" s="121" t="s">
        <v>1337</v>
      </c>
      <c r="H774" s="153">
        <v>1730</v>
      </c>
      <c r="I774" s="121" t="s">
        <v>1338</v>
      </c>
      <c r="J774" s="153">
        <v>3280</v>
      </c>
      <c r="K774" s="121" t="s">
        <v>1339</v>
      </c>
      <c r="L774" s="153">
        <v>1570</v>
      </c>
      <c r="M774" s="121" t="s">
        <v>1340</v>
      </c>
      <c r="N774" s="152">
        <v>479</v>
      </c>
    </row>
    <row r="775" spans="1:14" x14ac:dyDescent="0.35">
      <c r="A775" s="124" t="s">
        <v>1341</v>
      </c>
      <c r="B775" s="125" t="s">
        <v>1342</v>
      </c>
      <c r="C775" s="144">
        <v>1</v>
      </c>
      <c r="D775" s="140" t="s">
        <v>1343</v>
      </c>
      <c r="E775" s="124" t="s">
        <v>1344</v>
      </c>
      <c r="F775" s="154">
        <v>45</v>
      </c>
      <c r="G775" s="124" t="s">
        <v>1344</v>
      </c>
      <c r="H775" s="154">
        <v>12</v>
      </c>
      <c r="I775" s="124" t="s">
        <v>1345</v>
      </c>
      <c r="J775" s="154">
        <v>15</v>
      </c>
      <c r="K775" s="124" t="s">
        <v>1346</v>
      </c>
      <c r="L775" s="154">
        <v>2</v>
      </c>
      <c r="M775" s="124" t="s">
        <v>1347</v>
      </c>
      <c r="N775" s="154">
        <v>2</v>
      </c>
    </row>
    <row r="776" spans="1:14" x14ac:dyDescent="0.35">
      <c r="A776" s="121" t="s">
        <v>1348</v>
      </c>
      <c r="B776" s="122" t="s">
        <v>1349</v>
      </c>
      <c r="C776" s="139">
        <v>0.4</v>
      </c>
      <c r="D776" s="138" t="s">
        <v>1350</v>
      </c>
      <c r="E776" s="121" t="s">
        <v>1351</v>
      </c>
      <c r="F776" s="152">
        <v>33</v>
      </c>
      <c r="G776" s="121" t="s">
        <v>1351</v>
      </c>
      <c r="H776" s="152">
        <v>9</v>
      </c>
      <c r="I776" s="121" t="s">
        <v>1352</v>
      </c>
      <c r="J776" s="152">
        <v>10</v>
      </c>
      <c r="K776" s="121" t="s">
        <v>1353</v>
      </c>
      <c r="L776" s="152">
        <v>2</v>
      </c>
      <c r="M776" s="121" t="s">
        <v>1354</v>
      </c>
      <c r="N776" s="152">
        <v>1</v>
      </c>
    </row>
    <row r="777" spans="1:14" x14ac:dyDescent="0.35">
      <c r="A777" s="124" t="s">
        <v>1355</v>
      </c>
      <c r="B777" s="125" t="s">
        <v>1356</v>
      </c>
      <c r="C777" s="144">
        <v>0.4</v>
      </c>
      <c r="D777" s="165">
        <v>0.08</v>
      </c>
      <c r="E777" s="124" t="s">
        <v>1357</v>
      </c>
      <c r="F777" s="154">
        <v>60</v>
      </c>
      <c r="G777" s="124" t="s">
        <v>1357</v>
      </c>
      <c r="H777" s="154">
        <v>16</v>
      </c>
      <c r="I777" s="124" t="s">
        <v>1116</v>
      </c>
      <c r="J777" s="154">
        <v>18</v>
      </c>
      <c r="K777" s="124" t="s">
        <v>1358</v>
      </c>
      <c r="L777" s="154">
        <v>3</v>
      </c>
      <c r="M777" s="124" t="s">
        <v>1118</v>
      </c>
      <c r="N777" s="154">
        <v>2</v>
      </c>
    </row>
    <row r="778" spans="1:14" x14ac:dyDescent="0.35">
      <c r="A778" s="127" t="s">
        <v>1359</v>
      </c>
      <c r="B778" s="141" t="s">
        <v>1360</v>
      </c>
      <c r="C778" s="127" t="s">
        <v>1361</v>
      </c>
      <c r="D778" s="168">
        <v>0.01</v>
      </c>
      <c r="E778" s="127" t="s">
        <v>1362</v>
      </c>
      <c r="F778" s="158">
        <v>3</v>
      </c>
      <c r="G778" s="127" t="s">
        <v>1362</v>
      </c>
      <c r="H778" s="159" t="s">
        <v>1131</v>
      </c>
      <c r="I778" s="127" t="s">
        <v>1363</v>
      </c>
      <c r="J778" s="159" t="s">
        <v>1131</v>
      </c>
      <c r="K778" s="127" t="s">
        <v>1364</v>
      </c>
      <c r="L778" s="159" t="s">
        <v>1131</v>
      </c>
      <c r="M778" s="127" t="s">
        <v>1365</v>
      </c>
      <c r="N778" s="159" t="s">
        <v>1131</v>
      </c>
    </row>
    <row r="779" spans="1:14" x14ac:dyDescent="0.35">
      <c r="A779" s="117" t="s">
        <v>1366</v>
      </c>
      <c r="B779" s="118" t="s">
        <v>1367</v>
      </c>
      <c r="C779" s="130">
        <v>0.8</v>
      </c>
      <c r="D779" s="169">
        <v>4.0000000000000001E-3</v>
      </c>
      <c r="E779" s="117" t="s">
        <v>1368</v>
      </c>
      <c r="F779" s="162">
        <v>9</v>
      </c>
      <c r="G779" s="117" t="s">
        <v>1368</v>
      </c>
      <c r="H779" s="162">
        <v>2</v>
      </c>
      <c r="I779" s="117" t="s">
        <v>1369</v>
      </c>
      <c r="J779" s="162">
        <v>3</v>
      </c>
      <c r="K779" s="117" t="s">
        <v>1370</v>
      </c>
      <c r="L779" s="163" t="s">
        <v>1131</v>
      </c>
      <c r="M779" s="117" t="s">
        <v>1371</v>
      </c>
      <c r="N779" s="163" t="s">
        <v>1131</v>
      </c>
    </row>
    <row r="780" spans="1:14" x14ac:dyDescent="0.35">
      <c r="A780" s="121" t="s">
        <v>1372</v>
      </c>
      <c r="B780" s="122" t="s">
        <v>1373</v>
      </c>
      <c r="C780" s="139">
        <v>0.3</v>
      </c>
      <c r="D780" s="164">
        <v>0.01</v>
      </c>
      <c r="E780" s="121" t="s">
        <v>1374</v>
      </c>
      <c r="F780" s="152">
        <v>4</v>
      </c>
      <c r="G780" s="121" t="s">
        <v>1374</v>
      </c>
      <c r="H780" s="152">
        <v>1</v>
      </c>
      <c r="I780" s="121" t="s">
        <v>1375</v>
      </c>
      <c r="J780" s="152">
        <v>1</v>
      </c>
      <c r="K780" s="121" t="s">
        <v>1376</v>
      </c>
      <c r="L780" s="157" t="s">
        <v>1131</v>
      </c>
      <c r="M780" s="121" t="s">
        <v>1377</v>
      </c>
      <c r="N780" s="157" t="s">
        <v>1131</v>
      </c>
    </row>
    <row r="781" spans="1:14" x14ac:dyDescent="0.35">
      <c r="A781" s="124" t="s">
        <v>1378</v>
      </c>
      <c r="B781" s="125" t="s">
        <v>1379</v>
      </c>
      <c r="C781" s="144">
        <v>5.2</v>
      </c>
      <c r="D781" s="165">
        <v>0.15</v>
      </c>
      <c r="E781" s="124" t="s">
        <v>1008</v>
      </c>
      <c r="F781" s="155">
        <v>1350</v>
      </c>
      <c r="G781" s="124" t="s">
        <v>1380</v>
      </c>
      <c r="H781" s="154">
        <v>376</v>
      </c>
      <c r="I781" s="124" t="s">
        <v>1381</v>
      </c>
      <c r="J781" s="154">
        <v>756</v>
      </c>
      <c r="K781" s="124" t="s">
        <v>1382</v>
      </c>
      <c r="L781" s="154">
        <v>80</v>
      </c>
      <c r="M781" s="124" t="s">
        <v>1383</v>
      </c>
      <c r="N781" s="154">
        <v>52</v>
      </c>
    </row>
    <row r="782" spans="1:14" x14ac:dyDescent="0.35">
      <c r="A782" s="121" t="s">
        <v>1384</v>
      </c>
      <c r="B782" s="122" t="s">
        <v>1385</v>
      </c>
      <c r="C782" s="139">
        <v>2.9</v>
      </c>
      <c r="D782" s="164">
        <v>0.27</v>
      </c>
      <c r="E782" s="121" t="s">
        <v>1386</v>
      </c>
      <c r="F782" s="152">
        <v>848</v>
      </c>
      <c r="G782" s="121" t="s">
        <v>1386</v>
      </c>
      <c r="H782" s="152">
        <v>231</v>
      </c>
      <c r="I782" s="121" t="s">
        <v>1387</v>
      </c>
      <c r="J782" s="152">
        <v>356</v>
      </c>
      <c r="K782" s="121" t="s">
        <v>1271</v>
      </c>
      <c r="L782" s="152">
        <v>42</v>
      </c>
      <c r="M782" s="121" t="s">
        <v>1388</v>
      </c>
      <c r="N782" s="152">
        <v>32</v>
      </c>
    </row>
    <row r="783" spans="1:14" x14ac:dyDescent="0.35">
      <c r="A783" s="124" t="s">
        <v>1389</v>
      </c>
      <c r="B783" s="125" t="s">
        <v>1390</v>
      </c>
      <c r="C783" s="135">
        <v>16</v>
      </c>
      <c r="D783" s="165">
        <v>0.28999999999999998</v>
      </c>
      <c r="E783" s="124" t="s">
        <v>1391</v>
      </c>
      <c r="F783" s="155">
        <v>4590</v>
      </c>
      <c r="G783" s="124" t="s">
        <v>1392</v>
      </c>
      <c r="H783" s="155">
        <v>1750</v>
      </c>
      <c r="I783" s="124" t="s">
        <v>1393</v>
      </c>
      <c r="J783" s="155">
        <v>3950</v>
      </c>
      <c r="K783" s="124" t="s">
        <v>1394</v>
      </c>
      <c r="L783" s="155">
        <v>1130</v>
      </c>
      <c r="M783" s="124" t="s">
        <v>1228</v>
      </c>
      <c r="N783" s="154">
        <v>297</v>
      </c>
    </row>
    <row r="784" spans="1:14" x14ac:dyDescent="0.35">
      <c r="A784" s="121" t="s">
        <v>1395</v>
      </c>
      <c r="B784" s="122" t="s">
        <v>1396</v>
      </c>
      <c r="C784" s="132">
        <v>65</v>
      </c>
      <c r="D784" s="164">
        <v>0.3</v>
      </c>
      <c r="E784" s="121" t="s">
        <v>1397</v>
      </c>
      <c r="F784" s="153">
        <v>7800</v>
      </c>
      <c r="G784" s="121" t="s">
        <v>1398</v>
      </c>
      <c r="H784" s="153">
        <v>6290</v>
      </c>
      <c r="I784" s="121" t="s">
        <v>1399</v>
      </c>
      <c r="J784" s="153">
        <v>7990</v>
      </c>
      <c r="K784" s="121" t="s">
        <v>1400</v>
      </c>
      <c r="L784" s="153">
        <v>6750</v>
      </c>
      <c r="M784" s="121" t="s">
        <v>1401</v>
      </c>
      <c r="N784" s="152">
        <v>4170</v>
      </c>
    </row>
    <row r="785" spans="1:14" x14ac:dyDescent="0.35">
      <c r="A785" s="124" t="s">
        <v>1402</v>
      </c>
      <c r="B785" s="140" t="s">
        <v>1403</v>
      </c>
      <c r="C785" s="144">
        <v>3.4</v>
      </c>
      <c r="D785" s="165">
        <v>0.14000000000000001</v>
      </c>
      <c r="E785" s="124" t="s">
        <v>1404</v>
      </c>
      <c r="F785" s="154">
        <v>635</v>
      </c>
      <c r="G785" s="124" t="s">
        <v>1404</v>
      </c>
      <c r="H785" s="154">
        <v>173</v>
      </c>
      <c r="I785" s="124" t="s">
        <v>1405</v>
      </c>
      <c r="J785" s="154">
        <v>286</v>
      </c>
      <c r="K785" s="124" t="s">
        <v>1406</v>
      </c>
      <c r="L785" s="154">
        <v>33</v>
      </c>
      <c r="M785" s="124" t="s">
        <v>1407</v>
      </c>
      <c r="N785" s="154">
        <v>24</v>
      </c>
    </row>
    <row r="786" spans="1:14" x14ac:dyDescent="0.35">
      <c r="A786" s="121" t="s">
        <v>1408</v>
      </c>
      <c r="B786" s="138" t="s">
        <v>1409</v>
      </c>
      <c r="C786" s="139">
        <v>1</v>
      </c>
      <c r="D786" s="164">
        <v>0.13</v>
      </c>
      <c r="E786" s="121" t="s">
        <v>1410</v>
      </c>
      <c r="F786" s="152">
        <v>151</v>
      </c>
      <c r="G786" s="121" t="s">
        <v>1410</v>
      </c>
      <c r="H786" s="152">
        <v>41</v>
      </c>
      <c r="I786" s="121" t="s">
        <v>1411</v>
      </c>
      <c r="J786" s="152">
        <v>49</v>
      </c>
      <c r="K786" s="121" t="s">
        <v>1412</v>
      </c>
      <c r="L786" s="152">
        <v>7</v>
      </c>
      <c r="M786" s="121" t="s">
        <v>1413</v>
      </c>
      <c r="N786" s="152">
        <v>6</v>
      </c>
    </row>
    <row r="787" spans="1:14" x14ac:dyDescent="0.35">
      <c r="A787" s="124" t="s">
        <v>1414</v>
      </c>
      <c r="B787" s="140" t="s">
        <v>1415</v>
      </c>
      <c r="C787" s="144">
        <v>2.9</v>
      </c>
      <c r="D787" s="165">
        <v>0.19</v>
      </c>
      <c r="E787" s="124" t="s">
        <v>1416</v>
      </c>
      <c r="F787" s="154">
        <v>674</v>
      </c>
      <c r="G787" s="124" t="s">
        <v>1416</v>
      </c>
      <c r="H787" s="154">
        <v>184</v>
      </c>
      <c r="I787" s="124" t="s">
        <v>1417</v>
      </c>
      <c r="J787" s="154">
        <v>283</v>
      </c>
      <c r="K787" s="124" t="s">
        <v>1332</v>
      </c>
      <c r="L787" s="154">
        <v>34</v>
      </c>
      <c r="M787" s="124" t="s">
        <v>1418</v>
      </c>
      <c r="N787" s="154">
        <v>25</v>
      </c>
    </row>
    <row r="788" spans="1:14" x14ac:dyDescent="0.35">
      <c r="A788" s="127" t="s">
        <v>1419</v>
      </c>
      <c r="B788" s="141" t="s">
        <v>1420</v>
      </c>
      <c r="C788" s="170">
        <v>20</v>
      </c>
      <c r="D788" s="168">
        <v>0.31</v>
      </c>
      <c r="E788" s="127" t="s">
        <v>1421</v>
      </c>
      <c r="F788" s="171">
        <v>3440</v>
      </c>
      <c r="G788" s="127" t="s">
        <v>1422</v>
      </c>
      <c r="H788" s="171">
        <v>1470</v>
      </c>
      <c r="I788" s="127" t="s">
        <v>1145</v>
      </c>
      <c r="J788" s="171">
        <v>3100</v>
      </c>
      <c r="K788" s="127" t="s">
        <v>1423</v>
      </c>
      <c r="L788" s="171">
        <v>1150</v>
      </c>
      <c r="M788" s="127" t="s">
        <v>1424</v>
      </c>
      <c r="N788" s="158">
        <v>304</v>
      </c>
    </row>
    <row r="789" spans="1:14" x14ac:dyDescent="0.35">
      <c r="A789" s="117" t="s">
        <v>1425</v>
      </c>
      <c r="B789" s="118" t="s">
        <v>1426</v>
      </c>
      <c r="C789" s="150">
        <v>500</v>
      </c>
      <c r="D789" s="161">
        <v>0.2</v>
      </c>
      <c r="E789" s="117" t="s">
        <v>1427</v>
      </c>
      <c r="F789" s="151">
        <v>12800</v>
      </c>
      <c r="G789" s="117" t="s">
        <v>1428</v>
      </c>
      <c r="H789" s="151">
        <v>16100</v>
      </c>
      <c r="I789" s="117" t="s">
        <v>1429</v>
      </c>
      <c r="J789" s="151">
        <v>13700</v>
      </c>
      <c r="K789" s="117" t="s">
        <v>1430</v>
      </c>
      <c r="L789" s="151">
        <v>16500</v>
      </c>
      <c r="M789" s="117" t="s">
        <v>1431</v>
      </c>
      <c r="N789" s="151">
        <v>18100</v>
      </c>
    </row>
    <row r="790" spans="1:14" x14ac:dyDescent="0.35">
      <c r="A790" s="121" t="s">
        <v>1432</v>
      </c>
      <c r="B790" s="122" t="s">
        <v>1433</v>
      </c>
      <c r="C790" s="172">
        <v>3200</v>
      </c>
      <c r="D790" s="164">
        <v>0.56999999999999995</v>
      </c>
      <c r="E790" s="121" t="s">
        <v>1434</v>
      </c>
      <c r="F790" s="173">
        <v>17500</v>
      </c>
      <c r="G790" s="121" t="s">
        <v>1435</v>
      </c>
      <c r="H790" s="173">
        <v>23500</v>
      </c>
      <c r="I790" s="121" t="s">
        <v>1436</v>
      </c>
      <c r="J790" s="173">
        <v>18900</v>
      </c>
      <c r="K790" s="121" t="s">
        <v>1330</v>
      </c>
      <c r="L790" s="173">
        <v>23800</v>
      </c>
      <c r="M790" s="121" t="s">
        <v>1437</v>
      </c>
      <c r="N790" s="173">
        <v>28200</v>
      </c>
    </row>
    <row r="791" spans="1:14" x14ac:dyDescent="0.35">
      <c r="A791" s="124" t="s">
        <v>1438</v>
      </c>
      <c r="B791" s="125" t="s">
        <v>1439</v>
      </c>
      <c r="C791" s="135">
        <v>800</v>
      </c>
      <c r="D791" s="165">
        <v>0.59</v>
      </c>
      <c r="E791" s="124" t="s">
        <v>1440</v>
      </c>
      <c r="F791" s="174">
        <v>13500</v>
      </c>
      <c r="G791" s="124" t="s">
        <v>1441</v>
      </c>
      <c r="H791" s="174">
        <v>17400</v>
      </c>
      <c r="I791" s="124" t="s">
        <v>1442</v>
      </c>
      <c r="J791" s="174">
        <v>14500</v>
      </c>
      <c r="K791" s="124" t="s">
        <v>1443</v>
      </c>
      <c r="L791" s="174">
        <v>17800</v>
      </c>
      <c r="M791" s="124" t="s">
        <v>1444</v>
      </c>
      <c r="N791" s="174">
        <v>20200</v>
      </c>
    </row>
    <row r="792" spans="1:14" x14ac:dyDescent="0.35">
      <c r="A792" s="121" t="s">
        <v>1445</v>
      </c>
      <c r="B792" s="122" t="s">
        <v>1446</v>
      </c>
      <c r="C792" s="132">
        <v>36</v>
      </c>
      <c r="D792" s="164">
        <v>0.2</v>
      </c>
      <c r="E792" s="121" t="s">
        <v>1447</v>
      </c>
      <c r="F792" s="153">
        <v>6840</v>
      </c>
      <c r="G792" s="121" t="s">
        <v>1448</v>
      </c>
      <c r="H792" s="153">
        <v>4090</v>
      </c>
      <c r="I792" s="121" t="s">
        <v>1167</v>
      </c>
      <c r="J792" s="153">
        <v>6690</v>
      </c>
      <c r="K792" s="121" t="s">
        <v>1449</v>
      </c>
      <c r="L792" s="153">
        <v>4140</v>
      </c>
      <c r="M792" s="121" t="s">
        <v>1450</v>
      </c>
      <c r="N792" s="152">
        <v>1650</v>
      </c>
    </row>
    <row r="793" spans="1:14" x14ac:dyDescent="0.35">
      <c r="A793" s="124" t="s">
        <v>1451</v>
      </c>
      <c r="B793" s="125" t="s">
        <v>1452</v>
      </c>
      <c r="C793" s="175">
        <v>50000</v>
      </c>
      <c r="D793" s="165">
        <v>0.09</v>
      </c>
      <c r="E793" s="124" t="s">
        <v>1158</v>
      </c>
      <c r="F793" s="155">
        <v>4880</v>
      </c>
      <c r="G793" s="124" t="s">
        <v>1453</v>
      </c>
      <c r="H793" s="155">
        <v>6630</v>
      </c>
      <c r="I793" s="124" t="s">
        <v>1144</v>
      </c>
      <c r="J793" s="155">
        <v>5270</v>
      </c>
      <c r="K793" s="124" t="s">
        <v>1454</v>
      </c>
      <c r="L793" s="155">
        <v>6690</v>
      </c>
      <c r="M793" s="124" t="s">
        <v>1455</v>
      </c>
      <c r="N793" s="154">
        <v>8040</v>
      </c>
    </row>
    <row r="794" spans="1:14" x14ac:dyDescent="0.35">
      <c r="A794" s="121" t="s">
        <v>1456</v>
      </c>
      <c r="B794" s="122" t="s">
        <v>1457</v>
      </c>
      <c r="C794" s="172">
        <v>10000</v>
      </c>
      <c r="D794" s="164">
        <v>0.25</v>
      </c>
      <c r="E794" s="121" t="s">
        <v>1458</v>
      </c>
      <c r="F794" s="153">
        <v>8210</v>
      </c>
      <c r="G794" s="121" t="s">
        <v>1459</v>
      </c>
      <c r="H794" s="173">
        <v>11100</v>
      </c>
      <c r="I794" s="121" t="s">
        <v>1460</v>
      </c>
      <c r="J794" s="153">
        <v>8880</v>
      </c>
      <c r="K794" s="121" t="s">
        <v>1207</v>
      </c>
      <c r="L794" s="173">
        <v>11200</v>
      </c>
      <c r="M794" s="121" t="s">
        <v>1461</v>
      </c>
      <c r="N794" s="173">
        <v>13500</v>
      </c>
    </row>
    <row r="795" spans="1:14" x14ac:dyDescent="0.35">
      <c r="A795" s="124" t="s">
        <v>1462</v>
      </c>
      <c r="B795" s="125" t="s">
        <v>1463</v>
      </c>
      <c r="C795" s="175">
        <v>3000</v>
      </c>
      <c r="D795" s="140" t="s">
        <v>1464</v>
      </c>
      <c r="E795" s="124" t="s">
        <v>1447</v>
      </c>
      <c r="F795" s="155">
        <v>6850</v>
      </c>
      <c r="G795" s="124" t="s">
        <v>1465</v>
      </c>
      <c r="H795" s="155">
        <v>9200</v>
      </c>
      <c r="I795" s="124" t="s">
        <v>1165</v>
      </c>
      <c r="J795" s="155">
        <v>7400</v>
      </c>
      <c r="K795" s="124" t="s">
        <v>1466</v>
      </c>
      <c r="L795" s="155">
        <v>9310</v>
      </c>
      <c r="M795" s="124" t="s">
        <v>1467</v>
      </c>
      <c r="N795" s="174">
        <v>11000</v>
      </c>
    </row>
    <row r="796" spans="1:14" x14ac:dyDescent="0.35">
      <c r="A796" s="121" t="s">
        <v>1468</v>
      </c>
      <c r="B796" s="122" t="s">
        <v>1469</v>
      </c>
      <c r="C796" s="172">
        <v>2600</v>
      </c>
      <c r="D796" s="164">
        <v>0.28000000000000003</v>
      </c>
      <c r="E796" s="121" t="s">
        <v>1470</v>
      </c>
      <c r="F796" s="153">
        <v>6640</v>
      </c>
      <c r="G796" s="121" t="s">
        <v>1471</v>
      </c>
      <c r="H796" s="153">
        <v>8900</v>
      </c>
      <c r="I796" s="121" t="s">
        <v>974</v>
      </c>
      <c r="J796" s="153">
        <v>7180</v>
      </c>
      <c r="K796" s="121" t="s">
        <v>966</v>
      </c>
      <c r="L796" s="153">
        <v>9010</v>
      </c>
      <c r="M796" s="121" t="s">
        <v>1472</v>
      </c>
      <c r="N796" s="173">
        <v>10700</v>
      </c>
    </row>
    <row r="797" spans="1:14" x14ac:dyDescent="0.35">
      <c r="A797" s="146" t="s">
        <v>1473</v>
      </c>
      <c r="B797" s="176" t="s">
        <v>1474</v>
      </c>
      <c r="C797" s="177">
        <v>3200</v>
      </c>
      <c r="D797" s="166">
        <v>0.32</v>
      </c>
      <c r="E797" s="146" t="s">
        <v>1475</v>
      </c>
      <c r="F797" s="178">
        <v>7110</v>
      </c>
      <c r="G797" s="146" t="s">
        <v>1476</v>
      </c>
      <c r="H797" s="178">
        <v>9540</v>
      </c>
      <c r="I797" s="146" t="s">
        <v>1477</v>
      </c>
      <c r="J797" s="178">
        <v>7680</v>
      </c>
      <c r="K797" s="146" t="s">
        <v>1478</v>
      </c>
      <c r="L797" s="178">
        <v>9660</v>
      </c>
      <c r="M797" s="146" t="s">
        <v>1479</v>
      </c>
      <c r="N797" s="179">
        <v>11500</v>
      </c>
    </row>
    <row r="798" spans="1:14" x14ac:dyDescent="0.35">
      <c r="A798" s="117" t="s">
        <v>1480</v>
      </c>
      <c r="B798" s="118" t="s">
        <v>1481</v>
      </c>
      <c r="C798" s="180">
        <v>2600</v>
      </c>
      <c r="D798" s="161">
        <v>0.36</v>
      </c>
      <c r="E798" s="117" t="s">
        <v>1447</v>
      </c>
      <c r="F798" s="181">
        <v>6870</v>
      </c>
      <c r="G798" s="117" t="s">
        <v>1465</v>
      </c>
      <c r="H798" s="181">
        <v>9200</v>
      </c>
      <c r="I798" s="117" t="s">
        <v>1482</v>
      </c>
      <c r="J798" s="181">
        <v>7420</v>
      </c>
      <c r="K798" s="117" t="s">
        <v>1483</v>
      </c>
      <c r="L798" s="181">
        <v>9320</v>
      </c>
      <c r="M798" s="117" t="s">
        <v>1484</v>
      </c>
      <c r="N798" s="151">
        <v>11000</v>
      </c>
    </row>
    <row r="799" spans="1:14" x14ac:dyDescent="0.35">
      <c r="A799" s="121" t="s">
        <v>1485</v>
      </c>
      <c r="B799" s="122" t="s">
        <v>1486</v>
      </c>
      <c r="C799" s="121" t="s">
        <v>1487</v>
      </c>
      <c r="D799" s="138" t="s">
        <v>1488</v>
      </c>
      <c r="E799" s="121" t="s">
        <v>1489</v>
      </c>
      <c r="F799" s="152">
        <v>7</v>
      </c>
      <c r="G799" s="121" t="s">
        <v>1489</v>
      </c>
      <c r="H799" s="152">
        <v>2</v>
      </c>
      <c r="I799" s="121" t="s">
        <v>1490</v>
      </c>
      <c r="J799" s="152">
        <v>2</v>
      </c>
      <c r="K799" s="121" t="s">
        <v>1491</v>
      </c>
      <c r="L799" s="157" t="s">
        <v>1131</v>
      </c>
      <c r="M799" s="121" t="s">
        <v>1492</v>
      </c>
      <c r="N799" s="157" t="s">
        <v>1131</v>
      </c>
    </row>
    <row r="800" spans="1:14" x14ac:dyDescent="0.35">
      <c r="A800" s="124" t="s">
        <v>1493</v>
      </c>
      <c r="B800" s="125" t="s">
        <v>1494</v>
      </c>
      <c r="C800" s="175">
        <v>4100</v>
      </c>
      <c r="D800" s="165">
        <v>0.41</v>
      </c>
      <c r="E800" s="124" t="s">
        <v>1495</v>
      </c>
      <c r="F800" s="155">
        <v>6350</v>
      </c>
      <c r="G800" s="124" t="s">
        <v>1496</v>
      </c>
      <c r="H800" s="155">
        <v>8550</v>
      </c>
      <c r="I800" s="124" t="s">
        <v>1497</v>
      </c>
      <c r="J800" s="155">
        <v>6860</v>
      </c>
      <c r="K800" s="124" t="s">
        <v>1498</v>
      </c>
      <c r="L800" s="155">
        <v>8650</v>
      </c>
      <c r="M800" s="124" t="s">
        <v>1499</v>
      </c>
      <c r="N800" s="174">
        <v>10300</v>
      </c>
    </row>
    <row r="801" spans="1:14" x14ac:dyDescent="0.35">
      <c r="A801" s="121" t="s">
        <v>1500</v>
      </c>
      <c r="B801" s="122" t="s">
        <v>1501</v>
      </c>
      <c r="C801" s="172">
        <v>3100</v>
      </c>
      <c r="D801" s="164">
        <v>0.44</v>
      </c>
      <c r="E801" s="121" t="s">
        <v>1502</v>
      </c>
      <c r="F801" s="153">
        <v>5890</v>
      </c>
      <c r="G801" s="121" t="s">
        <v>1503</v>
      </c>
      <c r="H801" s="153">
        <v>7910</v>
      </c>
      <c r="I801" s="121" t="s">
        <v>1504</v>
      </c>
      <c r="J801" s="153">
        <v>6370</v>
      </c>
      <c r="K801" s="121" t="s">
        <v>1505</v>
      </c>
      <c r="L801" s="153">
        <v>8010</v>
      </c>
      <c r="M801" s="121" t="s">
        <v>1506</v>
      </c>
      <c r="N801" s="152">
        <v>9490</v>
      </c>
    </row>
    <row r="802" spans="1:14" x14ac:dyDescent="0.35">
      <c r="A802" s="124" t="s">
        <v>1507</v>
      </c>
      <c r="B802" s="125" t="s">
        <v>1508</v>
      </c>
      <c r="C802" s="175">
        <v>3000</v>
      </c>
      <c r="D802" s="165">
        <v>0.5</v>
      </c>
      <c r="E802" s="124" t="s">
        <v>1509</v>
      </c>
      <c r="F802" s="155">
        <v>5830</v>
      </c>
      <c r="G802" s="124" t="s">
        <v>1510</v>
      </c>
      <c r="H802" s="155">
        <v>7820</v>
      </c>
      <c r="I802" s="124" t="s">
        <v>1511</v>
      </c>
      <c r="J802" s="155">
        <v>6290</v>
      </c>
      <c r="K802" s="124" t="s">
        <v>1512</v>
      </c>
      <c r="L802" s="155">
        <v>7920</v>
      </c>
      <c r="M802" s="124" t="s">
        <v>1513</v>
      </c>
      <c r="N802" s="154">
        <v>9380</v>
      </c>
    </row>
    <row r="803" spans="1:14" x14ac:dyDescent="0.35">
      <c r="A803" s="121" t="s">
        <v>1514</v>
      </c>
      <c r="B803" s="122" t="s">
        <v>1515</v>
      </c>
      <c r="C803" s="172">
        <v>3000</v>
      </c>
      <c r="D803" s="164">
        <v>0.55000000000000004</v>
      </c>
      <c r="E803" s="121" t="s">
        <v>1516</v>
      </c>
      <c r="F803" s="153">
        <v>5680</v>
      </c>
      <c r="G803" s="121" t="s">
        <v>1517</v>
      </c>
      <c r="H803" s="153">
        <v>7620</v>
      </c>
      <c r="I803" s="121" t="s">
        <v>1518</v>
      </c>
      <c r="J803" s="153">
        <v>6130</v>
      </c>
      <c r="K803" s="121" t="s">
        <v>1110</v>
      </c>
      <c r="L803" s="153">
        <v>7710</v>
      </c>
      <c r="M803" s="121" t="s">
        <v>1519</v>
      </c>
      <c r="N803" s="152">
        <v>9140</v>
      </c>
    </row>
    <row r="804" spans="1:14" x14ac:dyDescent="0.35">
      <c r="A804" s="124" t="s">
        <v>1520</v>
      </c>
      <c r="B804" s="125" t="s">
        <v>1521</v>
      </c>
      <c r="C804" s="175">
        <v>2000</v>
      </c>
      <c r="D804" s="165">
        <v>0.55000000000000004</v>
      </c>
      <c r="E804" s="124" t="s">
        <v>1142</v>
      </c>
      <c r="F804" s="155">
        <v>5390</v>
      </c>
      <c r="G804" s="124" t="s">
        <v>1522</v>
      </c>
      <c r="H804" s="155">
        <v>7190</v>
      </c>
      <c r="I804" s="124" t="s">
        <v>1523</v>
      </c>
      <c r="J804" s="155">
        <v>5820</v>
      </c>
      <c r="K804" s="124" t="s">
        <v>1524</v>
      </c>
      <c r="L804" s="155">
        <v>7290</v>
      </c>
      <c r="M804" s="124" t="s">
        <v>967</v>
      </c>
      <c r="N804" s="154">
        <v>8570</v>
      </c>
    </row>
    <row r="805" spans="1:14" x14ac:dyDescent="0.35">
      <c r="A805" s="121" t="s">
        <v>1525</v>
      </c>
      <c r="B805" s="122" t="s">
        <v>1526</v>
      </c>
      <c r="C805" s="172">
        <v>2000</v>
      </c>
      <c r="D805" s="164">
        <v>0.56000000000000005</v>
      </c>
      <c r="E805" s="121" t="s">
        <v>1422</v>
      </c>
      <c r="F805" s="153">
        <v>5430</v>
      </c>
      <c r="G805" s="121" t="s">
        <v>1527</v>
      </c>
      <c r="H805" s="153">
        <v>7240</v>
      </c>
      <c r="I805" s="121" t="s">
        <v>1528</v>
      </c>
      <c r="J805" s="153">
        <v>5860</v>
      </c>
      <c r="K805" s="121" t="s">
        <v>1529</v>
      </c>
      <c r="L805" s="153">
        <v>7340</v>
      </c>
      <c r="M805" s="121" t="s">
        <v>1530</v>
      </c>
      <c r="N805" s="152">
        <v>8630</v>
      </c>
    </row>
    <row r="806" spans="1:14" x14ac:dyDescent="0.35">
      <c r="A806" s="124" t="s">
        <v>1531</v>
      </c>
      <c r="B806" s="125" t="s">
        <v>1532</v>
      </c>
      <c r="C806" s="175">
        <v>2000</v>
      </c>
      <c r="D806" s="165">
        <v>0.48</v>
      </c>
      <c r="E806" s="124" t="s">
        <v>1533</v>
      </c>
      <c r="F806" s="155">
        <v>4720</v>
      </c>
      <c r="G806" s="124" t="s">
        <v>1398</v>
      </c>
      <c r="H806" s="155">
        <v>6290</v>
      </c>
      <c r="I806" s="124" t="s">
        <v>1534</v>
      </c>
      <c r="J806" s="155">
        <v>5090</v>
      </c>
      <c r="K806" s="124" t="s">
        <v>1535</v>
      </c>
      <c r="L806" s="155">
        <v>6380</v>
      </c>
      <c r="M806" s="124" t="s">
        <v>1536</v>
      </c>
      <c r="N806" s="154">
        <v>7500</v>
      </c>
    </row>
    <row r="807" spans="1:14" x14ac:dyDescent="0.35">
      <c r="A807" s="121" t="s">
        <v>1537</v>
      </c>
      <c r="B807" s="122" t="s">
        <v>1538</v>
      </c>
      <c r="C807" s="121" t="s">
        <v>1539</v>
      </c>
      <c r="D807" s="182">
        <v>2E-3</v>
      </c>
      <c r="E807" s="121" t="s">
        <v>1540</v>
      </c>
      <c r="F807" s="157" t="s">
        <v>1131</v>
      </c>
      <c r="G807" s="121" t="s">
        <v>1540</v>
      </c>
      <c r="H807" s="157" t="s">
        <v>1131</v>
      </c>
      <c r="I807" s="121" t="s">
        <v>1541</v>
      </c>
      <c r="J807" s="157" t="s">
        <v>1131</v>
      </c>
      <c r="K807" s="121" t="s">
        <v>1542</v>
      </c>
      <c r="L807" s="157" t="s">
        <v>1131</v>
      </c>
      <c r="M807" s="121" t="s">
        <v>1543</v>
      </c>
      <c r="N807" s="157" t="s">
        <v>1131</v>
      </c>
    </row>
    <row r="808" spans="1:14" x14ac:dyDescent="0.35">
      <c r="A808" s="124" t="s">
        <v>1544</v>
      </c>
      <c r="B808" s="140" t="s">
        <v>1545</v>
      </c>
      <c r="C808" s="124" t="s">
        <v>1263</v>
      </c>
      <c r="D808" s="165">
        <v>0.01</v>
      </c>
      <c r="E808" s="124" t="s">
        <v>1546</v>
      </c>
      <c r="F808" s="156" t="s">
        <v>1131</v>
      </c>
      <c r="G808" s="124" t="s">
        <v>1546</v>
      </c>
      <c r="H808" s="156" t="s">
        <v>1131</v>
      </c>
      <c r="I808" s="124" t="s">
        <v>1547</v>
      </c>
      <c r="J808" s="156" t="s">
        <v>1131</v>
      </c>
      <c r="K808" s="124" t="s">
        <v>1548</v>
      </c>
      <c r="L808" s="156" t="s">
        <v>1131</v>
      </c>
      <c r="M808" s="124" t="s">
        <v>1549</v>
      </c>
      <c r="N808" s="156" t="s">
        <v>1131</v>
      </c>
    </row>
    <row r="809" spans="1:14" x14ac:dyDescent="0.35">
      <c r="A809" s="121" t="s">
        <v>1550</v>
      </c>
      <c r="B809" s="138" t="s">
        <v>1551</v>
      </c>
      <c r="C809" s="121" t="s">
        <v>1539</v>
      </c>
      <c r="D809" s="182">
        <v>3.0000000000000001E-3</v>
      </c>
      <c r="E809" s="121" t="s">
        <v>1552</v>
      </c>
      <c r="F809" s="157" t="s">
        <v>1131</v>
      </c>
      <c r="G809" s="121" t="s">
        <v>1552</v>
      </c>
      <c r="H809" s="157" t="s">
        <v>1131</v>
      </c>
      <c r="I809" s="121" t="s">
        <v>1553</v>
      </c>
      <c r="J809" s="157" t="s">
        <v>1131</v>
      </c>
      <c r="K809" s="121" t="s">
        <v>1554</v>
      </c>
      <c r="L809" s="157" t="s">
        <v>1131</v>
      </c>
      <c r="M809" s="121" t="s">
        <v>1555</v>
      </c>
      <c r="N809" s="157" t="s">
        <v>1131</v>
      </c>
    </row>
    <row r="810" spans="1:14" x14ac:dyDescent="0.35">
      <c r="A810" s="124" t="s">
        <v>1556</v>
      </c>
      <c r="B810" s="140" t="s">
        <v>1557</v>
      </c>
      <c r="C810" s="124" t="s">
        <v>1558</v>
      </c>
      <c r="D810" s="165">
        <v>0.02</v>
      </c>
      <c r="E810" s="124" t="s">
        <v>1559</v>
      </c>
      <c r="F810" s="156" t="s">
        <v>1131</v>
      </c>
      <c r="G810" s="124" t="s">
        <v>1559</v>
      </c>
      <c r="H810" s="156" t="s">
        <v>1131</v>
      </c>
      <c r="I810" s="124" t="s">
        <v>1560</v>
      </c>
      <c r="J810" s="156" t="s">
        <v>1131</v>
      </c>
      <c r="K810" s="124" t="s">
        <v>1561</v>
      </c>
      <c r="L810" s="156" t="s">
        <v>1131</v>
      </c>
      <c r="M810" s="124" t="s">
        <v>1562</v>
      </c>
      <c r="N810" s="156" t="s">
        <v>1131</v>
      </c>
    </row>
    <row r="811" spans="1:14" x14ac:dyDescent="0.35">
      <c r="A811" s="127" t="s">
        <v>1563</v>
      </c>
      <c r="B811" s="141" t="s">
        <v>1564</v>
      </c>
      <c r="C811" s="127" t="s">
        <v>1487</v>
      </c>
      <c r="D811" s="168">
        <v>7.0000000000000007E-2</v>
      </c>
      <c r="E811" s="127" t="s">
        <v>1228</v>
      </c>
      <c r="F811" s="158">
        <v>6</v>
      </c>
      <c r="G811" s="127" t="s">
        <v>1228</v>
      </c>
      <c r="H811" s="158">
        <v>2</v>
      </c>
      <c r="I811" s="127" t="s">
        <v>1565</v>
      </c>
      <c r="J811" s="158">
        <v>2</v>
      </c>
      <c r="K811" s="127" t="s">
        <v>1566</v>
      </c>
      <c r="L811" s="159" t="s">
        <v>1131</v>
      </c>
      <c r="M811" s="127" t="s">
        <v>1567</v>
      </c>
      <c r="N811" s="159" t="s">
        <v>1131</v>
      </c>
    </row>
    <row r="812" spans="1:14" x14ac:dyDescent="0.35">
      <c r="A812" s="117" t="s">
        <v>1568</v>
      </c>
      <c r="B812" s="160" t="s">
        <v>1569</v>
      </c>
      <c r="C812" s="150">
        <v>119</v>
      </c>
      <c r="D812" s="161">
        <v>0.41</v>
      </c>
      <c r="E812" s="117" t="s">
        <v>1570</v>
      </c>
      <c r="F812" s="151">
        <v>12400</v>
      </c>
      <c r="G812" s="117" t="s">
        <v>1064</v>
      </c>
      <c r="H812" s="151">
        <v>12400</v>
      </c>
      <c r="I812" s="117" t="s">
        <v>1571</v>
      </c>
      <c r="J812" s="151">
        <v>13000</v>
      </c>
      <c r="K812" s="117" t="s">
        <v>1572</v>
      </c>
      <c r="L812" s="151">
        <v>13200</v>
      </c>
      <c r="M812" s="117" t="s">
        <v>1573</v>
      </c>
      <c r="N812" s="151">
        <v>10900</v>
      </c>
    </row>
    <row r="813" spans="1:14" x14ac:dyDescent="0.35">
      <c r="A813" s="121" t="s">
        <v>1574</v>
      </c>
      <c r="B813" s="138" t="s">
        <v>1575</v>
      </c>
      <c r="C813" s="132">
        <v>24.4</v>
      </c>
      <c r="D813" s="164">
        <v>0.44</v>
      </c>
      <c r="E813" s="121" t="s">
        <v>1576</v>
      </c>
      <c r="F813" s="173">
        <v>11600</v>
      </c>
      <c r="G813" s="121" t="s">
        <v>1577</v>
      </c>
      <c r="H813" s="153">
        <v>5560</v>
      </c>
      <c r="I813" s="121" t="s">
        <v>1578</v>
      </c>
      <c r="J813" s="173">
        <v>10800</v>
      </c>
      <c r="K813" s="121" t="s">
        <v>1579</v>
      </c>
      <c r="L813" s="153">
        <v>4900</v>
      </c>
      <c r="M813" s="121" t="s">
        <v>1580</v>
      </c>
      <c r="N813" s="152">
        <v>1430</v>
      </c>
    </row>
    <row r="814" spans="1:14" x14ac:dyDescent="0.35">
      <c r="A814" s="124" t="s">
        <v>1581</v>
      </c>
      <c r="B814" s="125" t="s">
        <v>1582</v>
      </c>
      <c r="C814" s="144">
        <v>4.8</v>
      </c>
      <c r="D814" s="165">
        <v>0.18</v>
      </c>
      <c r="E814" s="124" t="s">
        <v>1583</v>
      </c>
      <c r="F814" s="155">
        <v>1890</v>
      </c>
      <c r="G814" s="124" t="s">
        <v>1584</v>
      </c>
      <c r="H814" s="154">
        <v>523</v>
      </c>
      <c r="I814" s="124" t="s">
        <v>1585</v>
      </c>
      <c r="J814" s="155">
        <v>1020</v>
      </c>
      <c r="K814" s="124" t="s">
        <v>1586</v>
      </c>
      <c r="L814" s="154">
        <v>108</v>
      </c>
      <c r="M814" s="124" t="s">
        <v>1587</v>
      </c>
      <c r="N814" s="154">
        <v>73</v>
      </c>
    </row>
    <row r="815" spans="1:14" x14ac:dyDescent="0.35">
      <c r="A815" s="121" t="s">
        <v>1588</v>
      </c>
      <c r="B815" s="138" t="s">
        <v>1589</v>
      </c>
      <c r="C815" s="132">
        <v>51.6</v>
      </c>
      <c r="D815" s="164">
        <v>0.44</v>
      </c>
      <c r="E815" s="121" t="s">
        <v>1590</v>
      </c>
      <c r="F815" s="153">
        <v>8900</v>
      </c>
      <c r="G815" s="121" t="s">
        <v>1591</v>
      </c>
      <c r="H815" s="153">
        <v>6450</v>
      </c>
      <c r="I815" s="121" t="s">
        <v>1592</v>
      </c>
      <c r="J815" s="153">
        <v>8980</v>
      </c>
      <c r="K815" s="121" t="s">
        <v>1593</v>
      </c>
      <c r="L815" s="153">
        <v>6850</v>
      </c>
      <c r="M815" s="121" t="s">
        <v>1594</v>
      </c>
      <c r="N815" s="152">
        <v>3630</v>
      </c>
    </row>
    <row r="816" spans="1:14" x14ac:dyDescent="0.35">
      <c r="A816" s="124" t="s">
        <v>1595</v>
      </c>
      <c r="B816" s="140" t="s">
        <v>1596</v>
      </c>
      <c r="C816" s="144">
        <v>4.3</v>
      </c>
      <c r="D816" s="165">
        <v>0.41</v>
      </c>
      <c r="E816" s="124" t="s">
        <v>1597</v>
      </c>
      <c r="F816" s="155">
        <v>2120</v>
      </c>
      <c r="G816" s="124" t="s">
        <v>1598</v>
      </c>
      <c r="H816" s="154">
        <v>583</v>
      </c>
      <c r="I816" s="124" t="s">
        <v>1599</v>
      </c>
      <c r="J816" s="155">
        <v>1080</v>
      </c>
      <c r="K816" s="124" t="s">
        <v>1600</v>
      </c>
      <c r="L816" s="154">
        <v>116</v>
      </c>
      <c r="M816" s="124" t="s">
        <v>1011</v>
      </c>
      <c r="N816" s="154">
        <v>81</v>
      </c>
    </row>
    <row r="817" spans="1:14" x14ac:dyDescent="0.35">
      <c r="A817" s="121" t="s">
        <v>1601</v>
      </c>
      <c r="B817" s="138" t="s">
        <v>1602</v>
      </c>
      <c r="C817" s="139">
        <v>3.5</v>
      </c>
      <c r="D817" s="164">
        <v>0.42</v>
      </c>
      <c r="E817" s="121" t="s">
        <v>1603</v>
      </c>
      <c r="F817" s="153">
        <v>1800</v>
      </c>
      <c r="G817" s="121" t="s">
        <v>1604</v>
      </c>
      <c r="H817" s="152">
        <v>491</v>
      </c>
      <c r="I817" s="121" t="s">
        <v>1605</v>
      </c>
      <c r="J817" s="152">
        <v>822</v>
      </c>
      <c r="K817" s="121" t="s">
        <v>1606</v>
      </c>
      <c r="L817" s="152">
        <v>93</v>
      </c>
      <c r="M817" s="121" t="s">
        <v>1607</v>
      </c>
      <c r="N817" s="152">
        <v>68</v>
      </c>
    </row>
    <row r="818" spans="1:14" x14ac:dyDescent="0.35">
      <c r="A818" s="124" t="s">
        <v>1608</v>
      </c>
      <c r="B818" s="140" t="s">
        <v>1609</v>
      </c>
      <c r="C818" s="135">
        <v>20.8</v>
      </c>
      <c r="D818" s="140" t="s">
        <v>1610</v>
      </c>
      <c r="E818" s="124" t="s">
        <v>1136</v>
      </c>
      <c r="F818" s="155">
        <v>9710</v>
      </c>
      <c r="G818" s="124" t="s">
        <v>1611</v>
      </c>
      <c r="H818" s="155">
        <v>4240</v>
      </c>
      <c r="I818" s="124" t="s">
        <v>1467</v>
      </c>
      <c r="J818" s="155">
        <v>8820</v>
      </c>
      <c r="K818" s="124" t="s">
        <v>1612</v>
      </c>
      <c r="L818" s="155">
        <v>3400</v>
      </c>
      <c r="M818" s="124" t="s">
        <v>1613</v>
      </c>
      <c r="N818" s="154">
        <v>912</v>
      </c>
    </row>
    <row r="819" spans="1:14" x14ac:dyDescent="0.35">
      <c r="A819" s="121" t="s">
        <v>1614</v>
      </c>
      <c r="B819" s="138" t="s">
        <v>1615</v>
      </c>
      <c r="C819" s="132">
        <v>10.8</v>
      </c>
      <c r="D819" s="164">
        <v>0.45</v>
      </c>
      <c r="E819" s="121" t="s">
        <v>1616</v>
      </c>
      <c r="F819" s="153">
        <v>5550</v>
      </c>
      <c r="G819" s="121" t="s">
        <v>1617</v>
      </c>
      <c r="H819" s="153">
        <v>1790</v>
      </c>
      <c r="I819" s="121" t="s">
        <v>1618</v>
      </c>
      <c r="J819" s="153">
        <v>4280</v>
      </c>
      <c r="K819" s="121" t="s">
        <v>1619</v>
      </c>
      <c r="L819" s="152">
        <v>753</v>
      </c>
      <c r="M819" s="121" t="s">
        <v>1620</v>
      </c>
      <c r="N819" s="152">
        <v>260</v>
      </c>
    </row>
    <row r="820" spans="1:14" x14ac:dyDescent="0.35">
      <c r="A820" s="124" t="s">
        <v>1621</v>
      </c>
      <c r="B820" s="140" t="s">
        <v>1622</v>
      </c>
      <c r="C820" s="144">
        <v>7.5</v>
      </c>
      <c r="D820" s="165">
        <v>0.36</v>
      </c>
      <c r="E820" s="124" t="s">
        <v>1623</v>
      </c>
      <c r="F820" s="155">
        <v>3350</v>
      </c>
      <c r="G820" s="124" t="s">
        <v>1624</v>
      </c>
      <c r="H820" s="154">
        <v>979</v>
      </c>
      <c r="I820" s="124" t="s">
        <v>1138</v>
      </c>
      <c r="J820" s="155">
        <v>2240</v>
      </c>
      <c r="K820" s="124" t="s">
        <v>1625</v>
      </c>
      <c r="L820" s="154">
        <v>273</v>
      </c>
      <c r="M820" s="124" t="s">
        <v>1626</v>
      </c>
      <c r="N820" s="154">
        <v>138</v>
      </c>
    </row>
    <row r="821" spans="1:14" x14ac:dyDescent="0.35">
      <c r="A821" s="121" t="s">
        <v>1627</v>
      </c>
      <c r="B821" s="138" t="s">
        <v>1628</v>
      </c>
      <c r="C821" s="139">
        <v>4.9000000000000004</v>
      </c>
      <c r="D821" s="164">
        <v>0.33</v>
      </c>
      <c r="E821" s="121" t="s">
        <v>1629</v>
      </c>
      <c r="F821" s="153">
        <v>2360</v>
      </c>
      <c r="G821" s="121" t="s">
        <v>1630</v>
      </c>
      <c r="H821" s="152">
        <v>654</v>
      </c>
      <c r="I821" s="121" t="s">
        <v>1631</v>
      </c>
      <c r="J821" s="153">
        <v>1280</v>
      </c>
      <c r="K821" s="121" t="s">
        <v>1632</v>
      </c>
      <c r="L821" s="152">
        <v>136</v>
      </c>
      <c r="M821" s="121" t="s">
        <v>1633</v>
      </c>
      <c r="N821" s="152">
        <v>91</v>
      </c>
    </row>
    <row r="822" spans="1:14" x14ac:dyDescent="0.35">
      <c r="A822" s="124" t="s">
        <v>1634</v>
      </c>
      <c r="B822" s="140" t="s">
        <v>1635</v>
      </c>
      <c r="C822" s="144">
        <v>6.6</v>
      </c>
      <c r="D822" s="165">
        <v>0.31</v>
      </c>
      <c r="E822" s="124" t="s">
        <v>1636</v>
      </c>
      <c r="F822" s="155">
        <v>2900</v>
      </c>
      <c r="G822" s="124" t="s">
        <v>1637</v>
      </c>
      <c r="H822" s="154">
        <v>828</v>
      </c>
      <c r="I822" s="124" t="s">
        <v>1638</v>
      </c>
      <c r="J822" s="155">
        <v>1820</v>
      </c>
      <c r="K822" s="124" t="s">
        <v>1639</v>
      </c>
      <c r="L822" s="154">
        <v>206</v>
      </c>
      <c r="M822" s="124" t="s">
        <v>1640</v>
      </c>
      <c r="N822" s="154">
        <v>116</v>
      </c>
    </row>
    <row r="823" spans="1:14" x14ac:dyDescent="0.35">
      <c r="A823" s="121" t="s">
        <v>1641</v>
      </c>
      <c r="B823" s="138" t="s">
        <v>1642</v>
      </c>
      <c r="C823" s="139">
        <v>5.5</v>
      </c>
      <c r="D823" s="164">
        <v>0.36</v>
      </c>
      <c r="E823" s="121" t="s">
        <v>1643</v>
      </c>
      <c r="F823" s="153">
        <v>2910</v>
      </c>
      <c r="G823" s="121" t="s">
        <v>1644</v>
      </c>
      <c r="H823" s="152">
        <v>812</v>
      </c>
      <c r="I823" s="121" t="s">
        <v>1645</v>
      </c>
      <c r="J823" s="153">
        <v>1670</v>
      </c>
      <c r="K823" s="121" t="s">
        <v>1099</v>
      </c>
      <c r="L823" s="152">
        <v>179</v>
      </c>
      <c r="M823" s="121" t="s">
        <v>1646</v>
      </c>
      <c r="N823" s="152">
        <v>114</v>
      </c>
    </row>
    <row r="824" spans="1:14" x14ac:dyDescent="0.35">
      <c r="A824" s="124" t="s">
        <v>1647</v>
      </c>
      <c r="B824" s="140" t="s">
        <v>1648</v>
      </c>
      <c r="C824" s="144">
        <v>0.3</v>
      </c>
      <c r="D824" s="165">
        <v>0.14000000000000001</v>
      </c>
      <c r="E824" s="124" t="s">
        <v>1649</v>
      </c>
      <c r="F824" s="154">
        <v>69</v>
      </c>
      <c r="G824" s="124" t="s">
        <v>1649</v>
      </c>
      <c r="H824" s="154">
        <v>19</v>
      </c>
      <c r="I824" s="124" t="s">
        <v>1650</v>
      </c>
      <c r="J824" s="154">
        <v>21</v>
      </c>
      <c r="K824" s="124" t="s">
        <v>1651</v>
      </c>
      <c r="L824" s="154">
        <v>3</v>
      </c>
      <c r="M824" s="124" t="s">
        <v>1652</v>
      </c>
      <c r="N824" s="154">
        <v>3</v>
      </c>
    </row>
    <row r="825" spans="1:14" x14ac:dyDescent="0.35">
      <c r="A825" s="121" t="s">
        <v>1653</v>
      </c>
      <c r="B825" s="138" t="s">
        <v>1654</v>
      </c>
      <c r="C825" s="139">
        <v>2.5</v>
      </c>
      <c r="D825" s="164">
        <v>0.26</v>
      </c>
      <c r="E825" s="121" t="s">
        <v>1655</v>
      </c>
      <c r="F825" s="153">
        <v>1110</v>
      </c>
      <c r="G825" s="121" t="s">
        <v>1655</v>
      </c>
      <c r="H825" s="152">
        <v>301</v>
      </c>
      <c r="I825" s="121" t="s">
        <v>1656</v>
      </c>
      <c r="J825" s="152">
        <v>438</v>
      </c>
      <c r="K825" s="121" t="s">
        <v>1657</v>
      </c>
      <c r="L825" s="152">
        <v>54</v>
      </c>
      <c r="M825" s="121" t="s">
        <v>1658</v>
      </c>
      <c r="N825" s="152">
        <v>42</v>
      </c>
    </row>
    <row r="826" spans="1:14" x14ac:dyDescent="0.35">
      <c r="A826" s="124" t="s">
        <v>1659</v>
      </c>
      <c r="B826" s="140" t="s">
        <v>1660</v>
      </c>
      <c r="C826" s="124" t="s">
        <v>1661</v>
      </c>
      <c r="D826" s="165">
        <v>0.04</v>
      </c>
      <c r="E826" s="124" t="s">
        <v>1662</v>
      </c>
      <c r="F826" s="154">
        <v>5</v>
      </c>
      <c r="G826" s="124" t="s">
        <v>1662</v>
      </c>
      <c r="H826" s="154">
        <v>1</v>
      </c>
      <c r="I826" s="124" t="s">
        <v>1663</v>
      </c>
      <c r="J826" s="154">
        <v>1</v>
      </c>
      <c r="K826" s="124" t="s">
        <v>1664</v>
      </c>
      <c r="L826" s="156" t="s">
        <v>1131</v>
      </c>
      <c r="M826" s="124" t="s">
        <v>1665</v>
      </c>
      <c r="N826" s="156" t="s">
        <v>1131</v>
      </c>
    </row>
    <row r="827" spans="1:14" x14ac:dyDescent="0.35">
      <c r="A827" s="121" t="s">
        <v>1666</v>
      </c>
      <c r="B827" s="138" t="s">
        <v>1667</v>
      </c>
      <c r="C827" s="139">
        <v>0.4</v>
      </c>
      <c r="D827" s="164">
        <v>0.13</v>
      </c>
      <c r="E827" s="121" t="s">
        <v>1393</v>
      </c>
      <c r="F827" s="152">
        <v>108</v>
      </c>
      <c r="G827" s="121" t="s">
        <v>1393</v>
      </c>
      <c r="H827" s="152">
        <v>29</v>
      </c>
      <c r="I827" s="121" t="s">
        <v>1668</v>
      </c>
      <c r="J827" s="152">
        <v>33</v>
      </c>
      <c r="K827" s="121" t="s">
        <v>1669</v>
      </c>
      <c r="L827" s="152">
        <v>5</v>
      </c>
      <c r="M827" s="121" t="s">
        <v>1670</v>
      </c>
      <c r="N827" s="152">
        <v>4</v>
      </c>
    </row>
    <row r="828" spans="1:14" x14ac:dyDescent="0.35">
      <c r="A828" s="124" t="s">
        <v>1671</v>
      </c>
      <c r="B828" s="140" t="s">
        <v>1672</v>
      </c>
      <c r="C828" s="124" t="s">
        <v>1673</v>
      </c>
      <c r="D828" s="165">
        <v>0.02</v>
      </c>
      <c r="E828" s="124" t="s">
        <v>1674</v>
      </c>
      <c r="F828" s="154">
        <v>1</v>
      </c>
      <c r="G828" s="124" t="s">
        <v>1674</v>
      </c>
      <c r="H828" s="156" t="s">
        <v>1131</v>
      </c>
      <c r="I828" s="124" t="s">
        <v>1675</v>
      </c>
      <c r="J828" s="156" t="s">
        <v>1131</v>
      </c>
      <c r="K828" s="124" t="s">
        <v>1676</v>
      </c>
      <c r="L828" s="156" t="s">
        <v>1131</v>
      </c>
      <c r="M828" s="124" t="s">
        <v>1273</v>
      </c>
      <c r="N828" s="156" t="s">
        <v>1131</v>
      </c>
    </row>
    <row r="829" spans="1:14" x14ac:dyDescent="0.35">
      <c r="A829" s="121" t="s">
        <v>1677</v>
      </c>
      <c r="B829" s="138" t="s">
        <v>1678</v>
      </c>
      <c r="C829" s="132">
        <v>22.5</v>
      </c>
      <c r="D829" s="164">
        <v>0.53</v>
      </c>
      <c r="E829" s="121" t="s">
        <v>1679</v>
      </c>
      <c r="F829" s="153">
        <v>6720</v>
      </c>
      <c r="G829" s="121" t="s">
        <v>1680</v>
      </c>
      <c r="H829" s="153">
        <v>3070</v>
      </c>
      <c r="I829" s="121" t="s">
        <v>1681</v>
      </c>
      <c r="J829" s="153">
        <v>6180</v>
      </c>
      <c r="K829" s="121" t="s">
        <v>1682</v>
      </c>
      <c r="L829" s="153">
        <v>2580</v>
      </c>
      <c r="M829" s="121" t="s">
        <v>1683</v>
      </c>
      <c r="N829" s="152">
        <v>718</v>
      </c>
    </row>
    <row r="830" spans="1:14" x14ac:dyDescent="0.35">
      <c r="A830" s="146" t="s">
        <v>1684</v>
      </c>
      <c r="B830" s="145" t="s">
        <v>1685</v>
      </c>
      <c r="C830" s="183">
        <v>21.2</v>
      </c>
      <c r="D830" s="166">
        <v>0.44</v>
      </c>
      <c r="E830" s="146" t="s">
        <v>1686</v>
      </c>
      <c r="F830" s="178">
        <v>5940</v>
      </c>
      <c r="G830" s="146" t="s">
        <v>1687</v>
      </c>
      <c r="H830" s="178">
        <v>2620</v>
      </c>
      <c r="I830" s="146" t="s">
        <v>1688</v>
      </c>
      <c r="J830" s="178">
        <v>5410</v>
      </c>
      <c r="K830" s="146" t="s">
        <v>1689</v>
      </c>
      <c r="L830" s="178">
        <v>2130</v>
      </c>
      <c r="M830" s="146" t="s">
        <v>1690</v>
      </c>
      <c r="N830" s="184">
        <v>575</v>
      </c>
    </row>
    <row r="831" spans="1:14" x14ac:dyDescent="0.35">
      <c r="A831" s="117" t="s">
        <v>1691</v>
      </c>
      <c r="B831" s="160" t="s">
        <v>1692</v>
      </c>
      <c r="C831" s="130">
        <v>7.5</v>
      </c>
      <c r="D831" s="161">
        <v>0.44</v>
      </c>
      <c r="E831" s="117" t="s">
        <v>1693</v>
      </c>
      <c r="F831" s="181">
        <v>3180</v>
      </c>
      <c r="G831" s="117" t="s">
        <v>1694</v>
      </c>
      <c r="H831" s="162">
        <v>929</v>
      </c>
      <c r="I831" s="117" t="s">
        <v>1695</v>
      </c>
      <c r="J831" s="181">
        <v>2120</v>
      </c>
      <c r="K831" s="117" t="s">
        <v>1696</v>
      </c>
      <c r="L831" s="162">
        <v>259</v>
      </c>
      <c r="M831" s="117" t="s">
        <v>1697</v>
      </c>
      <c r="N831" s="162">
        <v>131</v>
      </c>
    </row>
    <row r="832" spans="1:14" x14ac:dyDescent="0.35">
      <c r="A832" s="121" t="s">
        <v>1698</v>
      </c>
      <c r="B832" s="138" t="s">
        <v>1699</v>
      </c>
      <c r="C832" s="139">
        <v>2.2000000000000002</v>
      </c>
      <c r="D832" s="164">
        <v>0.32</v>
      </c>
      <c r="E832" s="121" t="s">
        <v>1700</v>
      </c>
      <c r="F832" s="152">
        <v>795</v>
      </c>
      <c r="G832" s="121" t="s">
        <v>1700</v>
      </c>
      <c r="H832" s="152">
        <v>216</v>
      </c>
      <c r="I832" s="121" t="s">
        <v>1701</v>
      </c>
      <c r="J832" s="152">
        <v>302</v>
      </c>
      <c r="K832" s="121" t="s">
        <v>1702</v>
      </c>
      <c r="L832" s="152">
        <v>38</v>
      </c>
      <c r="M832" s="121" t="s">
        <v>1703</v>
      </c>
      <c r="N832" s="152">
        <v>30</v>
      </c>
    </row>
    <row r="833" spans="1:14" x14ac:dyDescent="0.35">
      <c r="A833" s="124" t="s">
        <v>1704</v>
      </c>
      <c r="B833" s="140" t="s">
        <v>1705</v>
      </c>
      <c r="C833" s="144">
        <v>5</v>
      </c>
      <c r="D833" s="165">
        <v>0.35</v>
      </c>
      <c r="E833" s="124" t="s">
        <v>1706</v>
      </c>
      <c r="F833" s="155">
        <v>1910</v>
      </c>
      <c r="G833" s="124" t="s">
        <v>1707</v>
      </c>
      <c r="H833" s="154">
        <v>530</v>
      </c>
      <c r="I833" s="124" t="s">
        <v>1708</v>
      </c>
      <c r="J833" s="155">
        <v>1050</v>
      </c>
      <c r="K833" s="124" t="s">
        <v>1709</v>
      </c>
      <c r="L833" s="154">
        <v>111</v>
      </c>
      <c r="M833" s="124" t="s">
        <v>1710</v>
      </c>
      <c r="N833" s="154">
        <v>74</v>
      </c>
    </row>
    <row r="834" spans="1:14" x14ac:dyDescent="0.35">
      <c r="A834" s="121" t="s">
        <v>1711</v>
      </c>
      <c r="B834" s="138" t="s">
        <v>1712</v>
      </c>
      <c r="C834" s="139">
        <v>6.6</v>
      </c>
      <c r="D834" s="164">
        <v>0.42</v>
      </c>
      <c r="E834" s="121" t="s">
        <v>1644</v>
      </c>
      <c r="F834" s="153">
        <v>2990</v>
      </c>
      <c r="G834" s="121" t="s">
        <v>1713</v>
      </c>
      <c r="H834" s="152">
        <v>854</v>
      </c>
      <c r="I834" s="121" t="s">
        <v>1714</v>
      </c>
      <c r="J834" s="153">
        <v>1880</v>
      </c>
      <c r="K834" s="121" t="s">
        <v>978</v>
      </c>
      <c r="L834" s="152">
        <v>212</v>
      </c>
      <c r="M834" s="121" t="s">
        <v>1715</v>
      </c>
      <c r="N834" s="152">
        <v>120</v>
      </c>
    </row>
    <row r="835" spans="1:14" x14ac:dyDescent="0.35">
      <c r="A835" s="124" t="s">
        <v>1716</v>
      </c>
      <c r="B835" s="140" t="s">
        <v>1717</v>
      </c>
      <c r="C835" s="144">
        <v>6</v>
      </c>
      <c r="D835" s="140" t="s">
        <v>1718</v>
      </c>
      <c r="E835" s="124" t="s">
        <v>1719</v>
      </c>
      <c r="F835" s="155">
        <v>3150</v>
      </c>
      <c r="G835" s="124" t="s">
        <v>1720</v>
      </c>
      <c r="H835" s="154">
        <v>889</v>
      </c>
      <c r="I835" s="124" t="s">
        <v>1227</v>
      </c>
      <c r="J835" s="155">
        <v>1900</v>
      </c>
      <c r="K835" s="124" t="s">
        <v>1639</v>
      </c>
      <c r="L835" s="154">
        <v>206</v>
      </c>
      <c r="M835" s="124" t="s">
        <v>1721</v>
      </c>
      <c r="N835" s="154">
        <v>124</v>
      </c>
    </row>
    <row r="836" spans="1:14" x14ac:dyDescent="0.35">
      <c r="A836" s="121" t="s">
        <v>1722</v>
      </c>
      <c r="B836" s="138" t="s">
        <v>1723</v>
      </c>
      <c r="C836" s="139">
        <v>3.7</v>
      </c>
      <c r="D836" s="164">
        <v>0.32</v>
      </c>
      <c r="E836" s="121" t="s">
        <v>1724</v>
      </c>
      <c r="F836" s="153">
        <v>1330</v>
      </c>
      <c r="G836" s="121" t="s">
        <v>1725</v>
      </c>
      <c r="H836" s="152">
        <v>363</v>
      </c>
      <c r="I836" s="121" t="s">
        <v>1024</v>
      </c>
      <c r="J836" s="152">
        <v>624</v>
      </c>
      <c r="K836" s="121" t="s">
        <v>1726</v>
      </c>
      <c r="L836" s="152">
        <v>69</v>
      </c>
      <c r="M836" s="121" t="s">
        <v>1727</v>
      </c>
      <c r="N836" s="152">
        <v>51</v>
      </c>
    </row>
    <row r="837" spans="1:14" x14ac:dyDescent="0.35">
      <c r="A837" s="124" t="s">
        <v>1728</v>
      </c>
      <c r="B837" s="140" t="s">
        <v>1729</v>
      </c>
      <c r="C837" s="144">
        <v>3.8</v>
      </c>
      <c r="D837" s="165">
        <v>0.3</v>
      </c>
      <c r="E837" s="124" t="s">
        <v>1730</v>
      </c>
      <c r="F837" s="155">
        <v>1410</v>
      </c>
      <c r="G837" s="124" t="s">
        <v>1731</v>
      </c>
      <c r="H837" s="154">
        <v>387</v>
      </c>
      <c r="I837" s="124" t="s">
        <v>1732</v>
      </c>
      <c r="J837" s="154">
        <v>673</v>
      </c>
      <c r="K837" s="124" t="s">
        <v>1733</v>
      </c>
      <c r="L837" s="154">
        <v>74</v>
      </c>
      <c r="M837" s="124" t="s">
        <v>1734</v>
      </c>
      <c r="N837" s="154">
        <v>54</v>
      </c>
    </row>
    <row r="838" spans="1:14" ht="19" x14ac:dyDescent="0.35">
      <c r="A838" s="121" t="s">
        <v>1735</v>
      </c>
      <c r="B838" s="138" t="s">
        <v>1736</v>
      </c>
      <c r="C838" s="138" t="s">
        <v>1737</v>
      </c>
      <c r="D838" s="164">
        <v>0.17</v>
      </c>
      <c r="E838" s="121" t="s">
        <v>1738</v>
      </c>
      <c r="F838" s="152">
        <v>62</v>
      </c>
      <c r="G838" s="121" t="s">
        <v>1738</v>
      </c>
      <c r="H838" s="152">
        <v>17</v>
      </c>
      <c r="I838" s="121" t="s">
        <v>1739</v>
      </c>
      <c r="J838" s="152">
        <v>18</v>
      </c>
      <c r="K838" s="121" t="s">
        <v>1740</v>
      </c>
      <c r="L838" s="152">
        <v>3</v>
      </c>
      <c r="M838" s="121" t="s">
        <v>1741</v>
      </c>
      <c r="N838" s="152">
        <v>2</v>
      </c>
    </row>
    <row r="839" spans="1:14" x14ac:dyDescent="0.35">
      <c r="A839" s="124" t="s">
        <v>1742</v>
      </c>
      <c r="B839" s="140" t="s">
        <v>1743</v>
      </c>
      <c r="C839" s="144">
        <v>5.7</v>
      </c>
      <c r="D839" s="165">
        <v>0.37</v>
      </c>
      <c r="E839" s="124" t="s">
        <v>1744</v>
      </c>
      <c r="F839" s="155">
        <v>2560</v>
      </c>
      <c r="G839" s="124" t="s">
        <v>1745</v>
      </c>
      <c r="H839" s="154">
        <v>719</v>
      </c>
      <c r="I839" s="124" t="s">
        <v>1746</v>
      </c>
      <c r="J839" s="155">
        <v>1500</v>
      </c>
      <c r="K839" s="124" t="s">
        <v>1747</v>
      </c>
      <c r="L839" s="154">
        <v>162</v>
      </c>
      <c r="M839" s="124" t="s">
        <v>1748</v>
      </c>
      <c r="N839" s="154">
        <v>101</v>
      </c>
    </row>
    <row r="840" spans="1:14" x14ac:dyDescent="0.35">
      <c r="A840" s="121" t="s">
        <v>1749</v>
      </c>
      <c r="B840" s="138" t="s">
        <v>1750</v>
      </c>
      <c r="C840" s="139">
        <v>3.5</v>
      </c>
      <c r="D840" s="164">
        <v>0.38</v>
      </c>
      <c r="E840" s="121" t="s">
        <v>1751</v>
      </c>
      <c r="F840" s="153">
        <v>1640</v>
      </c>
      <c r="G840" s="121" t="s">
        <v>1752</v>
      </c>
      <c r="H840" s="152">
        <v>446</v>
      </c>
      <c r="I840" s="121" t="s">
        <v>1753</v>
      </c>
      <c r="J840" s="152">
        <v>747</v>
      </c>
      <c r="K840" s="121" t="s">
        <v>1754</v>
      </c>
      <c r="L840" s="152">
        <v>84</v>
      </c>
      <c r="M840" s="121" t="s">
        <v>1755</v>
      </c>
      <c r="N840" s="152">
        <v>62</v>
      </c>
    </row>
    <row r="841" spans="1:14" x14ac:dyDescent="0.35">
      <c r="A841" s="124" t="s">
        <v>1756</v>
      </c>
      <c r="B841" s="140" t="s">
        <v>1757</v>
      </c>
      <c r="C841" s="144">
        <v>3.8</v>
      </c>
      <c r="D841" s="165">
        <v>0.32</v>
      </c>
      <c r="E841" s="124" t="s">
        <v>1758</v>
      </c>
      <c r="F841" s="155">
        <v>1510</v>
      </c>
      <c r="G841" s="124" t="s">
        <v>1759</v>
      </c>
      <c r="H841" s="154">
        <v>413</v>
      </c>
      <c r="I841" s="124" t="s">
        <v>1760</v>
      </c>
      <c r="J841" s="154">
        <v>718</v>
      </c>
      <c r="K841" s="124" t="s">
        <v>1761</v>
      </c>
      <c r="L841" s="154">
        <v>79</v>
      </c>
      <c r="M841" s="124" t="s">
        <v>1762</v>
      </c>
      <c r="N841" s="154">
        <v>57</v>
      </c>
    </row>
    <row r="842" spans="1:14" x14ac:dyDescent="0.35">
      <c r="A842" s="121" t="s">
        <v>1763</v>
      </c>
      <c r="B842" s="138" t="s">
        <v>1764</v>
      </c>
      <c r="C842" s="121" t="s">
        <v>1765</v>
      </c>
      <c r="D842" s="164">
        <v>0.15</v>
      </c>
      <c r="E842" s="121" t="s">
        <v>1638</v>
      </c>
      <c r="F842" s="152">
        <v>50</v>
      </c>
      <c r="G842" s="121" t="s">
        <v>1638</v>
      </c>
      <c r="H842" s="152">
        <v>14</v>
      </c>
      <c r="I842" s="121" t="s">
        <v>1766</v>
      </c>
      <c r="J842" s="152">
        <v>15</v>
      </c>
      <c r="K842" s="121" t="s">
        <v>1767</v>
      </c>
      <c r="L842" s="152">
        <v>2</v>
      </c>
      <c r="M842" s="121" t="s">
        <v>1768</v>
      </c>
      <c r="N842" s="152">
        <v>2</v>
      </c>
    </row>
    <row r="843" spans="1:14" x14ac:dyDescent="0.35">
      <c r="A843" s="124" t="s">
        <v>1769</v>
      </c>
      <c r="B843" s="140" t="s">
        <v>1770</v>
      </c>
      <c r="C843" s="124" t="s">
        <v>1771</v>
      </c>
      <c r="D843" s="165">
        <v>0.05</v>
      </c>
      <c r="E843" s="124" t="s">
        <v>1772</v>
      </c>
      <c r="F843" s="154">
        <v>3</v>
      </c>
      <c r="G843" s="124" t="s">
        <v>1772</v>
      </c>
      <c r="H843" s="156" t="s">
        <v>1131</v>
      </c>
      <c r="I843" s="124" t="s">
        <v>1773</v>
      </c>
      <c r="J843" s="156" t="s">
        <v>1131</v>
      </c>
      <c r="K843" s="124" t="s">
        <v>1774</v>
      </c>
      <c r="L843" s="156" t="s">
        <v>1131</v>
      </c>
      <c r="M843" s="124" t="s">
        <v>1775</v>
      </c>
      <c r="N843" s="156" t="s">
        <v>1131</v>
      </c>
    </row>
    <row r="844" spans="1:14" x14ac:dyDescent="0.35">
      <c r="A844" s="121" t="s">
        <v>1776</v>
      </c>
      <c r="B844" s="138" t="s">
        <v>1777</v>
      </c>
      <c r="C844" s="139">
        <v>0.6</v>
      </c>
      <c r="D844" s="138" t="s">
        <v>1778</v>
      </c>
      <c r="E844" s="121" t="s">
        <v>1779</v>
      </c>
      <c r="F844" s="152">
        <v>215</v>
      </c>
      <c r="G844" s="121" t="s">
        <v>1779</v>
      </c>
      <c r="H844" s="152">
        <v>58</v>
      </c>
      <c r="I844" s="121" t="s">
        <v>1780</v>
      </c>
      <c r="J844" s="152">
        <v>66</v>
      </c>
      <c r="K844" s="121" t="s">
        <v>1781</v>
      </c>
      <c r="L844" s="152">
        <v>10</v>
      </c>
      <c r="M844" s="121" t="s">
        <v>1782</v>
      </c>
      <c r="N844" s="152">
        <v>8</v>
      </c>
    </row>
    <row r="845" spans="1:14" x14ac:dyDescent="0.35">
      <c r="A845" s="124" t="s">
        <v>1783</v>
      </c>
      <c r="B845" s="140" t="s">
        <v>1784</v>
      </c>
      <c r="C845" s="144">
        <v>5</v>
      </c>
      <c r="D845" s="165">
        <v>0.3</v>
      </c>
      <c r="E845" s="124" t="s">
        <v>1785</v>
      </c>
      <c r="F845" s="155">
        <v>2260</v>
      </c>
      <c r="G845" s="124" t="s">
        <v>1786</v>
      </c>
      <c r="H845" s="154">
        <v>627</v>
      </c>
      <c r="I845" s="124" t="s">
        <v>1787</v>
      </c>
      <c r="J845" s="155">
        <v>1240</v>
      </c>
      <c r="K845" s="124" t="s">
        <v>1788</v>
      </c>
      <c r="L845" s="154">
        <v>132</v>
      </c>
      <c r="M845" s="124" t="s">
        <v>1789</v>
      </c>
      <c r="N845" s="154">
        <v>88</v>
      </c>
    </row>
    <row r="846" spans="1:14" x14ac:dyDescent="0.35">
      <c r="A846" s="121" t="s">
        <v>1790</v>
      </c>
      <c r="B846" s="138" t="s">
        <v>1791</v>
      </c>
      <c r="C846" s="121" t="s">
        <v>1240</v>
      </c>
      <c r="D846" s="164">
        <v>0.01</v>
      </c>
      <c r="E846" s="121" t="s">
        <v>1792</v>
      </c>
      <c r="F846" s="157" t="s">
        <v>1131</v>
      </c>
      <c r="G846" s="121" t="s">
        <v>1792</v>
      </c>
      <c r="H846" s="157" t="s">
        <v>1131</v>
      </c>
      <c r="I846" s="121" t="s">
        <v>1793</v>
      </c>
      <c r="J846" s="157" t="s">
        <v>1131</v>
      </c>
      <c r="K846" s="121" t="s">
        <v>1794</v>
      </c>
      <c r="L846" s="157" t="s">
        <v>1131</v>
      </c>
      <c r="M846" s="121" t="s">
        <v>1795</v>
      </c>
      <c r="N846" s="157" t="s">
        <v>1131</v>
      </c>
    </row>
    <row r="847" spans="1:14" x14ac:dyDescent="0.35">
      <c r="A847" s="124" t="s">
        <v>1796</v>
      </c>
      <c r="B847" s="140" t="s">
        <v>1797</v>
      </c>
      <c r="C847" s="144">
        <v>0.3</v>
      </c>
      <c r="D847" s="165">
        <v>0.16</v>
      </c>
      <c r="E847" s="124" t="s">
        <v>1798</v>
      </c>
      <c r="F847" s="154">
        <v>47</v>
      </c>
      <c r="G847" s="124" t="s">
        <v>1798</v>
      </c>
      <c r="H847" s="154">
        <v>13</v>
      </c>
      <c r="I847" s="124" t="s">
        <v>1799</v>
      </c>
      <c r="J847" s="154">
        <v>14</v>
      </c>
      <c r="K847" s="124" t="s">
        <v>1800</v>
      </c>
      <c r="L847" s="154">
        <v>2</v>
      </c>
      <c r="M847" s="124" t="s">
        <v>1801</v>
      </c>
      <c r="N847" s="154">
        <v>2</v>
      </c>
    </row>
    <row r="848" spans="1:14" ht="19" x14ac:dyDescent="0.35">
      <c r="A848" s="121" t="s">
        <v>1802</v>
      </c>
      <c r="B848" s="138" t="s">
        <v>1803</v>
      </c>
      <c r="C848" s="132">
        <v>13.5</v>
      </c>
      <c r="D848" s="164">
        <v>1.02</v>
      </c>
      <c r="E848" s="121" t="s">
        <v>1804</v>
      </c>
      <c r="F848" s="153">
        <v>8010</v>
      </c>
      <c r="G848" s="121" t="s">
        <v>1805</v>
      </c>
      <c r="H848" s="153">
        <v>2820</v>
      </c>
      <c r="I848" s="121" t="s">
        <v>1529</v>
      </c>
      <c r="J848" s="153">
        <v>6600</v>
      </c>
      <c r="K848" s="121" t="s">
        <v>1806</v>
      </c>
      <c r="L848" s="153">
        <v>1530</v>
      </c>
      <c r="M848" s="121" t="s">
        <v>1807</v>
      </c>
      <c r="N848" s="152">
        <v>436</v>
      </c>
    </row>
    <row r="849" spans="1:14" x14ac:dyDescent="0.35">
      <c r="A849" s="124" t="s">
        <v>1808</v>
      </c>
      <c r="B849" s="140" t="s">
        <v>1809</v>
      </c>
      <c r="C849" s="144">
        <v>4.7</v>
      </c>
      <c r="D849" s="165">
        <v>0.36</v>
      </c>
      <c r="E849" s="124" t="s">
        <v>1810</v>
      </c>
      <c r="F849" s="155">
        <v>1530</v>
      </c>
      <c r="G849" s="124" t="s">
        <v>1811</v>
      </c>
      <c r="H849" s="154">
        <v>421</v>
      </c>
      <c r="I849" s="124" t="s">
        <v>1812</v>
      </c>
      <c r="J849" s="154">
        <v>809</v>
      </c>
      <c r="K849" s="124" t="s">
        <v>1813</v>
      </c>
      <c r="L849" s="154">
        <v>86</v>
      </c>
      <c r="M849" s="124" t="s">
        <v>1814</v>
      </c>
      <c r="N849" s="154">
        <v>59</v>
      </c>
    </row>
    <row r="850" spans="1:14" x14ac:dyDescent="0.35">
      <c r="A850" s="121" t="s">
        <v>1815</v>
      </c>
      <c r="B850" s="138" t="s">
        <v>1816</v>
      </c>
      <c r="C850" s="139">
        <v>4.7</v>
      </c>
      <c r="D850" s="164">
        <v>0.42</v>
      </c>
      <c r="E850" s="121" t="s">
        <v>1817</v>
      </c>
      <c r="F850" s="153">
        <v>1760</v>
      </c>
      <c r="G850" s="121" t="s">
        <v>1818</v>
      </c>
      <c r="H850" s="152">
        <v>486</v>
      </c>
      <c r="I850" s="121" t="s">
        <v>1819</v>
      </c>
      <c r="J850" s="152">
        <v>934</v>
      </c>
      <c r="K850" s="121" t="s">
        <v>1820</v>
      </c>
      <c r="L850" s="152">
        <v>99</v>
      </c>
      <c r="M850" s="121" t="s">
        <v>1821</v>
      </c>
      <c r="N850" s="152">
        <v>68</v>
      </c>
    </row>
    <row r="851" spans="1:14" x14ac:dyDescent="0.35">
      <c r="A851" s="124" t="s">
        <v>1822</v>
      </c>
      <c r="B851" s="140" t="s">
        <v>1823</v>
      </c>
      <c r="C851" s="144">
        <v>4.7</v>
      </c>
      <c r="D851" s="165">
        <v>0.35</v>
      </c>
      <c r="E851" s="124" t="s">
        <v>1824</v>
      </c>
      <c r="F851" s="155">
        <v>1480</v>
      </c>
      <c r="G851" s="124" t="s">
        <v>1825</v>
      </c>
      <c r="H851" s="154">
        <v>407</v>
      </c>
      <c r="I851" s="124" t="s">
        <v>1826</v>
      </c>
      <c r="J851" s="154">
        <v>783</v>
      </c>
      <c r="K851" s="124" t="s">
        <v>1827</v>
      </c>
      <c r="L851" s="154">
        <v>83</v>
      </c>
      <c r="M851" s="124" t="s">
        <v>1828</v>
      </c>
      <c r="N851" s="154">
        <v>57</v>
      </c>
    </row>
    <row r="852" spans="1:14" x14ac:dyDescent="0.35">
      <c r="A852" s="121" t="s">
        <v>1829</v>
      </c>
      <c r="B852" s="138" t="s">
        <v>1830</v>
      </c>
      <c r="C852" s="139">
        <v>0.8</v>
      </c>
      <c r="D852" s="164">
        <v>0.3</v>
      </c>
      <c r="E852" s="121" t="s">
        <v>1831</v>
      </c>
      <c r="F852" s="152">
        <v>209</v>
      </c>
      <c r="G852" s="121" t="s">
        <v>1831</v>
      </c>
      <c r="H852" s="152">
        <v>57</v>
      </c>
      <c r="I852" s="121" t="s">
        <v>1832</v>
      </c>
      <c r="J852" s="152">
        <v>66</v>
      </c>
      <c r="K852" s="121" t="s">
        <v>1833</v>
      </c>
      <c r="L852" s="152">
        <v>10</v>
      </c>
      <c r="M852" s="121" t="s">
        <v>1834</v>
      </c>
      <c r="N852" s="152">
        <v>8</v>
      </c>
    </row>
    <row r="853" spans="1:14" x14ac:dyDescent="0.35">
      <c r="A853" s="124" t="s">
        <v>1835</v>
      </c>
      <c r="B853" s="140" t="s">
        <v>1836</v>
      </c>
      <c r="C853" s="144">
        <v>0.8</v>
      </c>
      <c r="D853" s="140" t="s">
        <v>1837</v>
      </c>
      <c r="E853" s="124" t="s">
        <v>1838</v>
      </c>
      <c r="F853" s="154">
        <v>237</v>
      </c>
      <c r="G853" s="124" t="s">
        <v>1838</v>
      </c>
      <c r="H853" s="154">
        <v>65</v>
      </c>
      <c r="I853" s="124" t="s">
        <v>1827</v>
      </c>
      <c r="J853" s="154">
        <v>75</v>
      </c>
      <c r="K853" s="124" t="s">
        <v>1352</v>
      </c>
      <c r="L853" s="154">
        <v>11</v>
      </c>
      <c r="M853" s="124" t="s">
        <v>1839</v>
      </c>
      <c r="N853" s="154">
        <v>9</v>
      </c>
    </row>
    <row r="854" spans="1:14" x14ac:dyDescent="0.35">
      <c r="A854" s="121" t="s">
        <v>1840</v>
      </c>
      <c r="B854" s="138" t="s">
        <v>1841</v>
      </c>
      <c r="C854" s="139">
        <v>0.8</v>
      </c>
      <c r="D854" s="164">
        <v>0.24</v>
      </c>
      <c r="E854" s="121" t="s">
        <v>1842</v>
      </c>
      <c r="F854" s="152">
        <v>163</v>
      </c>
      <c r="G854" s="121" t="s">
        <v>1842</v>
      </c>
      <c r="H854" s="152">
        <v>44</v>
      </c>
      <c r="I854" s="121" t="s">
        <v>1843</v>
      </c>
      <c r="J854" s="152">
        <v>52</v>
      </c>
      <c r="K854" s="121" t="s">
        <v>1844</v>
      </c>
      <c r="L854" s="152">
        <v>8</v>
      </c>
      <c r="M854" s="121" t="s">
        <v>1845</v>
      </c>
      <c r="N854" s="152">
        <v>6</v>
      </c>
    </row>
    <row r="855" spans="1:14" x14ac:dyDescent="0.35">
      <c r="A855" s="124" t="s">
        <v>1846</v>
      </c>
      <c r="B855" s="140" t="s">
        <v>1847</v>
      </c>
      <c r="C855" s="135">
        <v>25</v>
      </c>
      <c r="D855" s="165">
        <v>0.65</v>
      </c>
      <c r="E855" s="124" t="s">
        <v>1848</v>
      </c>
      <c r="F855" s="174">
        <v>11000</v>
      </c>
      <c r="G855" s="124" t="s">
        <v>1849</v>
      </c>
      <c r="H855" s="155">
        <v>5350</v>
      </c>
      <c r="I855" s="124" t="s">
        <v>1850</v>
      </c>
      <c r="J855" s="174">
        <v>10300</v>
      </c>
      <c r="K855" s="124" t="s">
        <v>1221</v>
      </c>
      <c r="L855" s="155">
        <v>4770</v>
      </c>
      <c r="M855" s="124" t="s">
        <v>1851</v>
      </c>
      <c r="N855" s="154">
        <v>1420</v>
      </c>
    </row>
    <row r="856" spans="1:14" ht="15" x14ac:dyDescent="0.35">
      <c r="A856" s="121" t="s">
        <v>1852</v>
      </c>
      <c r="B856" s="138" t="s">
        <v>1853</v>
      </c>
      <c r="C856" s="132">
        <v>12.9</v>
      </c>
      <c r="D856" s="164">
        <v>0.86</v>
      </c>
      <c r="E856" s="121" t="s">
        <v>1854</v>
      </c>
      <c r="F856" s="153">
        <v>8430</v>
      </c>
      <c r="G856" s="121" t="s">
        <v>1855</v>
      </c>
      <c r="H856" s="153">
        <v>2910</v>
      </c>
      <c r="I856" s="121" t="s">
        <v>1497</v>
      </c>
      <c r="J856" s="153">
        <v>6860</v>
      </c>
      <c r="K856" s="121" t="s">
        <v>1856</v>
      </c>
      <c r="L856" s="153">
        <v>1500</v>
      </c>
      <c r="M856" s="121" t="s">
        <v>1857</v>
      </c>
      <c r="N856" s="152">
        <v>442</v>
      </c>
    </row>
    <row r="857" spans="1:14" x14ac:dyDescent="0.35">
      <c r="A857" s="124" t="s">
        <v>1858</v>
      </c>
      <c r="B857" s="140" t="s">
        <v>1859</v>
      </c>
      <c r="C857" s="144">
        <v>1.9</v>
      </c>
      <c r="D857" s="165">
        <v>0.26</v>
      </c>
      <c r="E857" s="124" t="s">
        <v>1860</v>
      </c>
      <c r="F857" s="154">
        <v>668</v>
      </c>
      <c r="G857" s="124" t="s">
        <v>1860</v>
      </c>
      <c r="H857" s="154">
        <v>182</v>
      </c>
      <c r="I857" s="124" t="s">
        <v>1424</v>
      </c>
      <c r="J857" s="154">
        <v>243</v>
      </c>
      <c r="K857" s="124" t="s">
        <v>1861</v>
      </c>
      <c r="L857" s="154">
        <v>32</v>
      </c>
      <c r="M857" s="124" t="s">
        <v>1044</v>
      </c>
      <c r="N857" s="154">
        <v>25</v>
      </c>
    </row>
    <row r="858" spans="1:14" ht="19" x14ac:dyDescent="0.35">
      <c r="A858" s="121" t="s">
        <v>1862</v>
      </c>
      <c r="B858" s="138" t="s">
        <v>1863</v>
      </c>
      <c r="C858" s="132">
        <v>12.9</v>
      </c>
      <c r="D858" s="138" t="s">
        <v>1864</v>
      </c>
      <c r="E858" s="121" t="s">
        <v>1865</v>
      </c>
      <c r="F858" s="153">
        <v>7900</v>
      </c>
      <c r="G858" s="121" t="s">
        <v>1866</v>
      </c>
      <c r="H858" s="153">
        <v>2730</v>
      </c>
      <c r="I858" s="121" t="s">
        <v>1455</v>
      </c>
      <c r="J858" s="153">
        <v>6430</v>
      </c>
      <c r="K858" s="121" t="s">
        <v>1867</v>
      </c>
      <c r="L858" s="153">
        <v>1410</v>
      </c>
      <c r="M858" s="121" t="s">
        <v>1868</v>
      </c>
      <c r="N858" s="152">
        <v>415</v>
      </c>
    </row>
    <row r="859" spans="1:14" ht="19" x14ac:dyDescent="0.35">
      <c r="A859" s="124" t="s">
        <v>1869</v>
      </c>
      <c r="B859" s="140" t="s">
        <v>1870</v>
      </c>
      <c r="C859" s="135">
        <v>12.9</v>
      </c>
      <c r="D859" s="140" t="s">
        <v>1871</v>
      </c>
      <c r="E859" s="124" t="s">
        <v>1872</v>
      </c>
      <c r="F859" s="155">
        <v>8270</v>
      </c>
      <c r="G859" s="124" t="s">
        <v>1873</v>
      </c>
      <c r="H859" s="155">
        <v>2850</v>
      </c>
      <c r="I859" s="124" t="s">
        <v>958</v>
      </c>
      <c r="J859" s="155">
        <v>6730</v>
      </c>
      <c r="K859" s="124" t="s">
        <v>1874</v>
      </c>
      <c r="L859" s="155">
        <v>1480</v>
      </c>
      <c r="M859" s="124" t="s">
        <v>1875</v>
      </c>
      <c r="N859" s="154">
        <v>434</v>
      </c>
    </row>
    <row r="860" spans="1:14" ht="19" x14ac:dyDescent="0.35">
      <c r="A860" s="121" t="s">
        <v>1876</v>
      </c>
      <c r="B860" s="138" t="s">
        <v>1877</v>
      </c>
      <c r="C860" s="132">
        <v>25</v>
      </c>
      <c r="D860" s="138" t="s">
        <v>1878</v>
      </c>
      <c r="E860" s="121" t="s">
        <v>1879</v>
      </c>
      <c r="F860" s="173">
        <v>10900</v>
      </c>
      <c r="G860" s="121" t="s">
        <v>1880</v>
      </c>
      <c r="H860" s="153">
        <v>5300</v>
      </c>
      <c r="I860" s="121" t="s">
        <v>1881</v>
      </c>
      <c r="J860" s="173">
        <v>10200</v>
      </c>
      <c r="K860" s="121" t="s">
        <v>1882</v>
      </c>
      <c r="L860" s="153">
        <v>4730</v>
      </c>
      <c r="M860" s="121" t="s">
        <v>1883</v>
      </c>
      <c r="N860" s="152">
        <v>1400</v>
      </c>
    </row>
    <row r="861" spans="1:14" ht="19" x14ac:dyDescent="0.35">
      <c r="A861" s="146" t="s">
        <v>1884</v>
      </c>
      <c r="B861" s="145" t="s">
        <v>1885</v>
      </c>
      <c r="C861" s="183">
        <v>13.5</v>
      </c>
      <c r="D861" s="145" t="s">
        <v>1886</v>
      </c>
      <c r="E861" s="146" t="s">
        <v>1887</v>
      </c>
      <c r="F861" s="179">
        <v>11100</v>
      </c>
      <c r="G861" s="146" t="s">
        <v>1888</v>
      </c>
      <c r="H861" s="178">
        <v>3890</v>
      </c>
      <c r="I861" s="146" t="s">
        <v>1889</v>
      </c>
      <c r="J861" s="178">
        <v>9110</v>
      </c>
      <c r="K861" s="146" t="s">
        <v>1689</v>
      </c>
      <c r="L861" s="178">
        <v>2120</v>
      </c>
      <c r="M861" s="146" t="s">
        <v>1890</v>
      </c>
      <c r="N861" s="184">
        <v>602</v>
      </c>
    </row>
    <row r="862" spans="1:14" ht="19" x14ac:dyDescent="0.35">
      <c r="A862" s="117" t="s">
        <v>1891</v>
      </c>
      <c r="B862" s="160" t="s">
        <v>1892</v>
      </c>
      <c r="C862" s="150">
        <v>25</v>
      </c>
      <c r="D862" s="160" t="s">
        <v>1893</v>
      </c>
      <c r="E862" s="117" t="s">
        <v>1894</v>
      </c>
      <c r="F862" s="151">
        <v>15100</v>
      </c>
      <c r="G862" s="117" t="s">
        <v>1895</v>
      </c>
      <c r="H862" s="181">
        <v>7330</v>
      </c>
      <c r="I862" s="117" t="s">
        <v>1896</v>
      </c>
      <c r="J862" s="151">
        <v>14100</v>
      </c>
      <c r="K862" s="117" t="s">
        <v>1897</v>
      </c>
      <c r="L862" s="181">
        <v>6530</v>
      </c>
      <c r="M862" s="117" t="s">
        <v>1898</v>
      </c>
      <c r="N862" s="162">
        <v>1940</v>
      </c>
    </row>
    <row r="863" spans="1:14" x14ac:dyDescent="0.35">
      <c r="A863" s="121" t="s">
        <v>1899</v>
      </c>
      <c r="B863" s="138" t="s">
        <v>1900</v>
      </c>
      <c r="C863" s="139">
        <v>0.8</v>
      </c>
      <c r="D863" s="138" t="s">
        <v>1901</v>
      </c>
      <c r="E863" s="121" t="s">
        <v>966</v>
      </c>
      <c r="F863" s="152">
        <v>223</v>
      </c>
      <c r="G863" s="121" t="s">
        <v>966</v>
      </c>
      <c r="H863" s="152">
        <v>61</v>
      </c>
      <c r="I863" s="121" t="s">
        <v>1902</v>
      </c>
      <c r="J863" s="152">
        <v>70</v>
      </c>
      <c r="K863" s="121" t="s">
        <v>1903</v>
      </c>
      <c r="L863" s="152">
        <v>10</v>
      </c>
      <c r="M863" s="121" t="s">
        <v>1904</v>
      </c>
      <c r="N863" s="152">
        <v>8</v>
      </c>
    </row>
    <row r="864" spans="1:14" x14ac:dyDescent="0.35">
      <c r="A864" s="124" t="s">
        <v>1905</v>
      </c>
      <c r="B864" s="140" t="s">
        <v>1906</v>
      </c>
      <c r="C864" s="124" t="s">
        <v>1907</v>
      </c>
      <c r="D864" s="140" t="s">
        <v>1908</v>
      </c>
      <c r="E864" s="124" t="s">
        <v>1909</v>
      </c>
      <c r="F864" s="156" t="s">
        <v>1131</v>
      </c>
      <c r="G864" s="124" t="s">
        <v>1909</v>
      </c>
      <c r="H864" s="156" t="s">
        <v>1131</v>
      </c>
      <c r="I864" s="124" t="s">
        <v>1910</v>
      </c>
      <c r="J864" s="156" t="s">
        <v>1131</v>
      </c>
      <c r="K864" s="124" t="s">
        <v>1911</v>
      </c>
      <c r="L864" s="156" t="s">
        <v>1131</v>
      </c>
      <c r="M864" s="124" t="s">
        <v>1912</v>
      </c>
      <c r="N864" s="156" t="s">
        <v>1131</v>
      </c>
    </row>
    <row r="865" spans="1:14" x14ac:dyDescent="0.35">
      <c r="A865" s="121" t="s">
        <v>1913</v>
      </c>
      <c r="B865" s="138" t="s">
        <v>1914</v>
      </c>
      <c r="C865" s="139">
        <v>6.2</v>
      </c>
      <c r="D865" s="138" t="s">
        <v>1915</v>
      </c>
      <c r="E865" s="121" t="s">
        <v>1916</v>
      </c>
      <c r="F865" s="153">
        <v>3080</v>
      </c>
      <c r="G865" s="121" t="s">
        <v>1917</v>
      </c>
      <c r="H865" s="152">
        <v>871</v>
      </c>
      <c r="I865" s="121" t="s">
        <v>1714</v>
      </c>
      <c r="J865" s="153">
        <v>1880</v>
      </c>
      <c r="K865" s="121" t="s">
        <v>932</v>
      </c>
      <c r="L865" s="152">
        <v>207</v>
      </c>
      <c r="M865" s="121" t="s">
        <v>1918</v>
      </c>
      <c r="N865" s="152">
        <v>122</v>
      </c>
    </row>
    <row r="866" spans="1:14" ht="19" x14ac:dyDescent="0.35">
      <c r="A866" s="124" t="s">
        <v>1919</v>
      </c>
      <c r="B866" s="140" t="s">
        <v>1920</v>
      </c>
      <c r="C866" s="144">
        <v>1</v>
      </c>
      <c r="D866" s="140" t="s">
        <v>1921</v>
      </c>
      <c r="E866" s="124" t="s">
        <v>1922</v>
      </c>
      <c r="F866" s="154">
        <v>204</v>
      </c>
      <c r="G866" s="124" t="s">
        <v>1922</v>
      </c>
      <c r="H866" s="154">
        <v>56</v>
      </c>
      <c r="I866" s="124" t="s">
        <v>1780</v>
      </c>
      <c r="J866" s="154">
        <v>66</v>
      </c>
      <c r="K866" s="124" t="s">
        <v>1923</v>
      </c>
      <c r="L866" s="154">
        <v>10</v>
      </c>
      <c r="M866" s="124" t="s">
        <v>1924</v>
      </c>
      <c r="N866" s="154">
        <v>8</v>
      </c>
    </row>
    <row r="867" spans="1:14" x14ac:dyDescent="0.35">
      <c r="A867" s="121" t="s">
        <v>1925</v>
      </c>
      <c r="B867" s="138" t="s">
        <v>1926</v>
      </c>
      <c r="C867" s="121" t="s">
        <v>1927</v>
      </c>
      <c r="D867" s="138" t="s">
        <v>1928</v>
      </c>
      <c r="E867" s="121" t="s">
        <v>1645</v>
      </c>
      <c r="F867" s="152">
        <v>46</v>
      </c>
      <c r="G867" s="121" t="s">
        <v>1645</v>
      </c>
      <c r="H867" s="152">
        <v>13</v>
      </c>
      <c r="I867" s="121" t="s">
        <v>1929</v>
      </c>
      <c r="J867" s="152">
        <v>14</v>
      </c>
      <c r="K867" s="121" t="s">
        <v>1565</v>
      </c>
      <c r="L867" s="152">
        <v>2</v>
      </c>
      <c r="M867" s="121" t="s">
        <v>1930</v>
      </c>
      <c r="N867" s="152">
        <v>2</v>
      </c>
    </row>
    <row r="868" spans="1:14" x14ac:dyDescent="0.35">
      <c r="A868" s="124" t="s">
        <v>1931</v>
      </c>
      <c r="B868" s="140" t="s">
        <v>1932</v>
      </c>
      <c r="C868" s="144">
        <v>1.1000000000000001</v>
      </c>
      <c r="D868" s="140" t="s">
        <v>1933</v>
      </c>
      <c r="E868" s="124" t="s">
        <v>1213</v>
      </c>
      <c r="F868" s="154">
        <v>528</v>
      </c>
      <c r="G868" s="124" t="s">
        <v>1213</v>
      </c>
      <c r="H868" s="154">
        <v>144</v>
      </c>
      <c r="I868" s="124" t="s">
        <v>1934</v>
      </c>
      <c r="J868" s="154">
        <v>173</v>
      </c>
      <c r="K868" s="124" t="s">
        <v>1935</v>
      </c>
      <c r="L868" s="154">
        <v>25</v>
      </c>
      <c r="M868" s="124" t="s">
        <v>1936</v>
      </c>
      <c r="N868" s="154">
        <v>20</v>
      </c>
    </row>
    <row r="869" spans="1:14" x14ac:dyDescent="0.35">
      <c r="A869" s="121" t="s">
        <v>1937</v>
      </c>
      <c r="B869" s="138" t="s">
        <v>1938</v>
      </c>
      <c r="C869" s="139">
        <v>0.9</v>
      </c>
      <c r="D869" s="138" t="s">
        <v>1939</v>
      </c>
      <c r="E869" s="121" t="s">
        <v>1940</v>
      </c>
      <c r="F869" s="152">
        <v>479</v>
      </c>
      <c r="G869" s="121" t="s">
        <v>1940</v>
      </c>
      <c r="H869" s="152">
        <v>130</v>
      </c>
      <c r="I869" s="121" t="s">
        <v>1941</v>
      </c>
      <c r="J869" s="152">
        <v>153</v>
      </c>
      <c r="K869" s="121" t="s">
        <v>1299</v>
      </c>
      <c r="L869" s="152">
        <v>22</v>
      </c>
      <c r="M869" s="121" t="s">
        <v>1942</v>
      </c>
      <c r="N869" s="152">
        <v>18</v>
      </c>
    </row>
    <row r="870" spans="1:14" x14ac:dyDescent="0.35">
      <c r="A870" s="124" t="s">
        <v>1943</v>
      </c>
      <c r="B870" s="140" t="s">
        <v>1944</v>
      </c>
      <c r="C870" s="144">
        <v>3.3</v>
      </c>
      <c r="D870" s="140" t="s">
        <v>1945</v>
      </c>
      <c r="E870" s="124" t="s">
        <v>1785</v>
      </c>
      <c r="F870" s="155">
        <v>2260</v>
      </c>
      <c r="G870" s="124" t="s">
        <v>1946</v>
      </c>
      <c r="H870" s="154">
        <v>617</v>
      </c>
      <c r="I870" s="124" t="s">
        <v>1947</v>
      </c>
      <c r="J870" s="155">
        <v>1010</v>
      </c>
      <c r="K870" s="124" t="s">
        <v>1948</v>
      </c>
      <c r="L870" s="154">
        <v>115</v>
      </c>
      <c r="M870" s="124" t="s">
        <v>1949</v>
      </c>
      <c r="N870" s="154">
        <v>86</v>
      </c>
    </row>
    <row r="871" spans="1:14" x14ac:dyDescent="0.35">
      <c r="A871" s="121" t="s">
        <v>1950</v>
      </c>
      <c r="B871" s="138" t="s">
        <v>1951</v>
      </c>
      <c r="C871" s="139">
        <v>4.4000000000000004</v>
      </c>
      <c r="D871" s="138" t="s">
        <v>1952</v>
      </c>
      <c r="E871" s="121" t="s">
        <v>1953</v>
      </c>
      <c r="F871" s="153">
        <v>2730</v>
      </c>
      <c r="G871" s="121" t="s">
        <v>1954</v>
      </c>
      <c r="H871" s="152">
        <v>751</v>
      </c>
      <c r="I871" s="121" t="s">
        <v>1955</v>
      </c>
      <c r="J871" s="153">
        <v>1400</v>
      </c>
      <c r="K871" s="121" t="s">
        <v>1956</v>
      </c>
      <c r="L871" s="152">
        <v>150</v>
      </c>
      <c r="M871" s="121" t="s">
        <v>1606</v>
      </c>
      <c r="N871" s="152">
        <v>105</v>
      </c>
    </row>
    <row r="872" spans="1:14" x14ac:dyDescent="0.35">
      <c r="A872" s="124" t="s">
        <v>1957</v>
      </c>
      <c r="B872" s="140" t="s">
        <v>1958</v>
      </c>
      <c r="C872" s="144">
        <v>2</v>
      </c>
      <c r="D872" s="165">
        <v>0.28999999999999998</v>
      </c>
      <c r="E872" s="124" t="s">
        <v>1959</v>
      </c>
      <c r="F872" s="154">
        <v>815</v>
      </c>
      <c r="G872" s="124" t="s">
        <v>1959</v>
      </c>
      <c r="H872" s="154">
        <v>222</v>
      </c>
      <c r="I872" s="124" t="s">
        <v>1701</v>
      </c>
      <c r="J872" s="154">
        <v>301</v>
      </c>
      <c r="K872" s="124" t="s">
        <v>1960</v>
      </c>
      <c r="L872" s="154">
        <v>39</v>
      </c>
      <c r="M872" s="124" t="s">
        <v>1961</v>
      </c>
      <c r="N872" s="154">
        <v>31</v>
      </c>
    </row>
    <row r="873" spans="1:14" ht="15" x14ac:dyDescent="0.35">
      <c r="A873" s="121" t="s">
        <v>1962</v>
      </c>
      <c r="B873" s="138" t="s">
        <v>1963</v>
      </c>
      <c r="C873" s="139">
        <v>2</v>
      </c>
      <c r="D873" s="164">
        <v>0.56000000000000005</v>
      </c>
      <c r="E873" s="121" t="s">
        <v>1186</v>
      </c>
      <c r="F873" s="152">
        <v>868</v>
      </c>
      <c r="G873" s="121" t="s">
        <v>1186</v>
      </c>
      <c r="H873" s="152">
        <v>236</v>
      </c>
      <c r="I873" s="121" t="s">
        <v>1964</v>
      </c>
      <c r="J873" s="152">
        <v>320</v>
      </c>
      <c r="K873" s="121" t="s">
        <v>1965</v>
      </c>
      <c r="L873" s="152">
        <v>42</v>
      </c>
      <c r="M873" s="121" t="s">
        <v>1189</v>
      </c>
      <c r="N873" s="152">
        <v>33</v>
      </c>
    </row>
    <row r="874" spans="1:14" ht="15" x14ac:dyDescent="0.35">
      <c r="A874" s="124" t="s">
        <v>1966</v>
      </c>
      <c r="B874" s="140" t="s">
        <v>1967</v>
      </c>
      <c r="C874" s="144">
        <v>2</v>
      </c>
      <c r="D874" s="165">
        <v>0.76</v>
      </c>
      <c r="E874" s="124" t="s">
        <v>1959</v>
      </c>
      <c r="F874" s="154">
        <v>812</v>
      </c>
      <c r="G874" s="124" t="s">
        <v>1959</v>
      </c>
      <c r="H874" s="154">
        <v>221</v>
      </c>
      <c r="I874" s="124" t="s">
        <v>1968</v>
      </c>
      <c r="J874" s="154">
        <v>299</v>
      </c>
      <c r="K874" s="124" t="s">
        <v>1969</v>
      </c>
      <c r="L874" s="154">
        <v>39</v>
      </c>
      <c r="M874" s="124" t="s">
        <v>1970</v>
      </c>
      <c r="N874" s="154">
        <v>31</v>
      </c>
    </row>
    <row r="875" spans="1:14" x14ac:dyDescent="0.35">
      <c r="A875" s="121" t="s">
        <v>1971</v>
      </c>
      <c r="B875" s="138" t="s">
        <v>1972</v>
      </c>
      <c r="C875" s="132">
        <v>40</v>
      </c>
      <c r="D875" s="164">
        <v>0.48</v>
      </c>
      <c r="E875" s="121" t="s">
        <v>1973</v>
      </c>
      <c r="F875" s="153">
        <v>7170</v>
      </c>
      <c r="G875" s="121" t="s">
        <v>1974</v>
      </c>
      <c r="H875" s="153">
        <v>4550</v>
      </c>
      <c r="I875" s="121" t="s">
        <v>1975</v>
      </c>
      <c r="J875" s="153">
        <v>7090</v>
      </c>
      <c r="K875" s="121" t="s">
        <v>1976</v>
      </c>
      <c r="L875" s="153">
        <v>4690</v>
      </c>
      <c r="M875" s="121" t="s">
        <v>1344</v>
      </c>
      <c r="N875" s="152">
        <v>2040</v>
      </c>
    </row>
    <row r="876" spans="1:14" ht="19" x14ac:dyDescent="0.35">
      <c r="A876" s="124" t="s">
        <v>1977</v>
      </c>
      <c r="B876" s="140" t="s">
        <v>1978</v>
      </c>
      <c r="C876" s="124" t="s">
        <v>1979</v>
      </c>
      <c r="D876" s="165">
        <v>0.06</v>
      </c>
      <c r="E876" s="124" t="s">
        <v>1980</v>
      </c>
      <c r="F876" s="154">
        <v>2</v>
      </c>
      <c r="G876" s="124" t="s">
        <v>1980</v>
      </c>
      <c r="H876" s="156" t="s">
        <v>1131</v>
      </c>
      <c r="I876" s="124" t="s">
        <v>1981</v>
      </c>
      <c r="J876" s="156" t="s">
        <v>1131</v>
      </c>
      <c r="K876" s="124" t="s">
        <v>1982</v>
      </c>
      <c r="L876" s="156" t="s">
        <v>1131</v>
      </c>
      <c r="M876" s="124" t="s">
        <v>1983</v>
      </c>
      <c r="N876" s="156" t="s">
        <v>1131</v>
      </c>
    </row>
    <row r="877" spans="1:14" ht="19" x14ac:dyDescent="0.35">
      <c r="A877" s="121" t="s">
        <v>1984</v>
      </c>
      <c r="B877" s="138" t="s">
        <v>1985</v>
      </c>
      <c r="C877" s="121" t="s">
        <v>1979</v>
      </c>
      <c r="D877" s="164">
        <v>7.0000000000000007E-2</v>
      </c>
      <c r="E877" s="121" t="s">
        <v>1986</v>
      </c>
      <c r="F877" s="152">
        <v>1</v>
      </c>
      <c r="G877" s="121" t="s">
        <v>1986</v>
      </c>
      <c r="H877" s="157" t="s">
        <v>1131</v>
      </c>
      <c r="I877" s="121" t="s">
        <v>1987</v>
      </c>
      <c r="J877" s="157" t="s">
        <v>1131</v>
      </c>
      <c r="K877" s="121" t="s">
        <v>1988</v>
      </c>
      <c r="L877" s="157" t="s">
        <v>1131</v>
      </c>
      <c r="M877" s="121" t="s">
        <v>1989</v>
      </c>
      <c r="N877" s="157" t="s">
        <v>1131</v>
      </c>
    </row>
    <row r="878" spans="1:14" ht="19" x14ac:dyDescent="0.35">
      <c r="A878" s="140" t="s">
        <v>1990</v>
      </c>
      <c r="B878" s="140" t="s">
        <v>1991</v>
      </c>
      <c r="C878" s="124" t="s">
        <v>1979</v>
      </c>
      <c r="D878" s="165">
        <v>0.05</v>
      </c>
      <c r="E878" s="124" t="s">
        <v>1992</v>
      </c>
      <c r="F878" s="156" t="s">
        <v>1131</v>
      </c>
      <c r="G878" s="124" t="s">
        <v>1992</v>
      </c>
      <c r="H878" s="156" t="s">
        <v>1131</v>
      </c>
      <c r="I878" s="124" t="s">
        <v>1664</v>
      </c>
      <c r="J878" s="156" t="s">
        <v>1131</v>
      </c>
      <c r="K878" s="124" t="s">
        <v>1993</v>
      </c>
      <c r="L878" s="156" t="s">
        <v>1131</v>
      </c>
      <c r="M878" s="124" t="s">
        <v>1994</v>
      </c>
      <c r="N878" s="156" t="s">
        <v>1131</v>
      </c>
    </row>
    <row r="879" spans="1:14" x14ac:dyDescent="0.35">
      <c r="A879" s="121" t="s">
        <v>1995</v>
      </c>
      <c r="B879" s="138" t="s">
        <v>1996</v>
      </c>
      <c r="C879" s="139">
        <v>1.4</v>
      </c>
      <c r="D879" s="164">
        <v>0.21</v>
      </c>
      <c r="E879" s="121" t="s">
        <v>1997</v>
      </c>
      <c r="F879" s="152">
        <v>449</v>
      </c>
      <c r="G879" s="121" t="s">
        <v>1997</v>
      </c>
      <c r="H879" s="152">
        <v>122</v>
      </c>
      <c r="I879" s="121" t="s">
        <v>1941</v>
      </c>
      <c r="J879" s="152">
        <v>153</v>
      </c>
      <c r="K879" s="121" t="s">
        <v>1078</v>
      </c>
      <c r="L879" s="152">
        <v>21</v>
      </c>
      <c r="M879" s="121" t="s">
        <v>1998</v>
      </c>
      <c r="N879" s="152">
        <v>17</v>
      </c>
    </row>
    <row r="880" spans="1:14" ht="19" x14ac:dyDescent="0.35">
      <c r="A880" s="124" t="s">
        <v>1999</v>
      </c>
      <c r="B880" s="140" t="s">
        <v>2000</v>
      </c>
      <c r="C880" s="135">
        <v>800</v>
      </c>
      <c r="D880" s="165">
        <v>0.65</v>
      </c>
      <c r="E880" s="124" t="s">
        <v>2001</v>
      </c>
      <c r="F880" s="155">
        <v>7500</v>
      </c>
      <c r="G880" s="124" t="s">
        <v>2002</v>
      </c>
      <c r="H880" s="155">
        <v>9710</v>
      </c>
      <c r="I880" s="124" t="s">
        <v>2003</v>
      </c>
      <c r="J880" s="155">
        <v>8070</v>
      </c>
      <c r="K880" s="124" t="s">
        <v>2004</v>
      </c>
      <c r="L880" s="155">
        <v>9910</v>
      </c>
      <c r="M880" s="124" t="s">
        <v>1592</v>
      </c>
      <c r="N880" s="174">
        <v>11300</v>
      </c>
    </row>
    <row r="881" spans="1:14" x14ac:dyDescent="0.35">
      <c r="A881" s="121" t="s">
        <v>2005</v>
      </c>
      <c r="B881" s="138" t="s">
        <v>2006</v>
      </c>
      <c r="C881" s="121" t="s">
        <v>2007</v>
      </c>
      <c r="D881" s="164">
        <v>0.02</v>
      </c>
      <c r="E881" s="121" t="s">
        <v>2008</v>
      </c>
      <c r="F881" s="157" t="s">
        <v>1131</v>
      </c>
      <c r="G881" s="121" t="s">
        <v>2008</v>
      </c>
      <c r="H881" s="157" t="s">
        <v>1131</v>
      </c>
      <c r="I881" s="121" t="s">
        <v>2009</v>
      </c>
      <c r="J881" s="157" t="s">
        <v>1131</v>
      </c>
      <c r="K881" s="121" t="s">
        <v>2010</v>
      </c>
      <c r="L881" s="157" t="s">
        <v>1131</v>
      </c>
      <c r="M881" s="121" t="s">
        <v>2011</v>
      </c>
      <c r="N881" s="157" t="s">
        <v>1131</v>
      </c>
    </row>
    <row r="882" spans="1:14" x14ac:dyDescent="0.35">
      <c r="A882" s="124" t="s">
        <v>2012</v>
      </c>
      <c r="B882" s="140" t="s">
        <v>2013</v>
      </c>
      <c r="C882" s="144">
        <v>3.5</v>
      </c>
      <c r="D882" s="140" t="s">
        <v>2014</v>
      </c>
      <c r="E882" s="124" t="s">
        <v>2015</v>
      </c>
      <c r="F882" s="155">
        <v>2150</v>
      </c>
      <c r="G882" s="124" t="s">
        <v>2016</v>
      </c>
      <c r="H882" s="154">
        <v>588</v>
      </c>
      <c r="I882" s="124" t="s">
        <v>2017</v>
      </c>
      <c r="J882" s="154">
        <v>984</v>
      </c>
      <c r="K882" s="124" t="s">
        <v>2018</v>
      </c>
      <c r="L882" s="154">
        <v>111</v>
      </c>
      <c r="M882" s="124" t="s">
        <v>2019</v>
      </c>
      <c r="N882" s="154">
        <v>82</v>
      </c>
    </row>
    <row r="883" spans="1:14" x14ac:dyDescent="0.35">
      <c r="A883" s="121" t="s">
        <v>2020</v>
      </c>
      <c r="B883" s="138" t="s">
        <v>2021</v>
      </c>
      <c r="C883" s="139">
        <v>3.5</v>
      </c>
      <c r="D883" s="138" t="s">
        <v>2022</v>
      </c>
      <c r="E883" s="121" t="s">
        <v>1597</v>
      </c>
      <c r="F883" s="153">
        <v>2130</v>
      </c>
      <c r="G883" s="121" t="s">
        <v>2023</v>
      </c>
      <c r="H883" s="152">
        <v>580</v>
      </c>
      <c r="I883" s="121" t="s">
        <v>2024</v>
      </c>
      <c r="J883" s="152">
        <v>971</v>
      </c>
      <c r="K883" s="121" t="s">
        <v>2025</v>
      </c>
      <c r="L883" s="152">
        <v>110</v>
      </c>
      <c r="M883" s="121" t="s">
        <v>2026</v>
      </c>
      <c r="N883" s="152">
        <v>81</v>
      </c>
    </row>
    <row r="884" spans="1:14" x14ac:dyDescent="0.35">
      <c r="A884" s="124" t="s">
        <v>2027</v>
      </c>
      <c r="B884" s="140" t="s">
        <v>2028</v>
      </c>
      <c r="C884" s="144">
        <v>2.6</v>
      </c>
      <c r="D884" s="140" t="s">
        <v>2029</v>
      </c>
      <c r="E884" s="124" t="s">
        <v>1380</v>
      </c>
      <c r="F884" s="155">
        <v>1380</v>
      </c>
      <c r="G884" s="124" t="s">
        <v>1380</v>
      </c>
      <c r="H884" s="154">
        <v>376</v>
      </c>
      <c r="I884" s="124" t="s">
        <v>2030</v>
      </c>
      <c r="J884" s="154">
        <v>555</v>
      </c>
      <c r="K884" s="124" t="s">
        <v>2031</v>
      </c>
      <c r="L884" s="154">
        <v>68</v>
      </c>
      <c r="M884" s="124" t="s">
        <v>2032</v>
      </c>
      <c r="N884" s="154">
        <v>52</v>
      </c>
    </row>
    <row r="885" spans="1:14" x14ac:dyDescent="0.35">
      <c r="A885" s="121" t="s">
        <v>2033</v>
      </c>
      <c r="B885" s="138" t="s">
        <v>2034</v>
      </c>
      <c r="C885" s="139">
        <v>3</v>
      </c>
      <c r="D885" s="138" t="s">
        <v>2035</v>
      </c>
      <c r="E885" s="121" t="s">
        <v>2036</v>
      </c>
      <c r="F885" s="153">
        <v>1440</v>
      </c>
      <c r="G885" s="121" t="s">
        <v>2036</v>
      </c>
      <c r="H885" s="152">
        <v>392</v>
      </c>
      <c r="I885" s="121" t="s">
        <v>2037</v>
      </c>
      <c r="J885" s="152">
        <v>613</v>
      </c>
      <c r="K885" s="121" t="s">
        <v>2038</v>
      </c>
      <c r="L885" s="152">
        <v>72</v>
      </c>
      <c r="M885" s="121" t="s">
        <v>2039</v>
      </c>
      <c r="N885" s="152">
        <v>54</v>
      </c>
    </row>
    <row r="886" spans="1:14" x14ac:dyDescent="0.35">
      <c r="A886" s="124" t="s">
        <v>2040</v>
      </c>
      <c r="B886" s="140" t="s">
        <v>2041</v>
      </c>
      <c r="C886" s="144">
        <v>0.4</v>
      </c>
      <c r="D886" s="140" t="s">
        <v>2042</v>
      </c>
      <c r="E886" s="124" t="s">
        <v>2043</v>
      </c>
      <c r="F886" s="154">
        <v>123</v>
      </c>
      <c r="G886" s="124" t="s">
        <v>2043</v>
      </c>
      <c r="H886" s="154">
        <v>33</v>
      </c>
      <c r="I886" s="124" t="s">
        <v>2044</v>
      </c>
      <c r="J886" s="154">
        <v>37</v>
      </c>
      <c r="K886" s="124" t="s">
        <v>2045</v>
      </c>
      <c r="L886" s="154">
        <v>6</v>
      </c>
      <c r="M886" s="124" t="s">
        <v>2046</v>
      </c>
      <c r="N886" s="154">
        <v>5</v>
      </c>
    </row>
    <row r="887" spans="1:14" x14ac:dyDescent="0.35">
      <c r="A887" s="121" t="s">
        <v>2047</v>
      </c>
      <c r="B887" s="138" t="s">
        <v>2048</v>
      </c>
      <c r="C887" s="139">
        <v>0.3</v>
      </c>
      <c r="D887" s="138" t="s">
        <v>2049</v>
      </c>
      <c r="E887" s="121" t="s">
        <v>2050</v>
      </c>
      <c r="F887" s="152">
        <v>64</v>
      </c>
      <c r="G887" s="121" t="s">
        <v>2050</v>
      </c>
      <c r="H887" s="152">
        <v>17</v>
      </c>
      <c r="I887" s="121" t="s">
        <v>1078</v>
      </c>
      <c r="J887" s="152">
        <v>19</v>
      </c>
      <c r="K887" s="121" t="s">
        <v>2051</v>
      </c>
      <c r="L887" s="152">
        <v>3</v>
      </c>
      <c r="M887" s="121" t="s">
        <v>2052</v>
      </c>
      <c r="N887" s="152">
        <v>2</v>
      </c>
    </row>
    <row r="888" spans="1:14" x14ac:dyDescent="0.35">
      <c r="A888" s="124" t="s">
        <v>2053</v>
      </c>
      <c r="B888" s="140" t="s">
        <v>2054</v>
      </c>
      <c r="C888" s="144">
        <v>3.2</v>
      </c>
      <c r="D888" s="140" t="s">
        <v>1837</v>
      </c>
      <c r="E888" s="124" t="s">
        <v>2055</v>
      </c>
      <c r="F888" s="155">
        <v>1720</v>
      </c>
      <c r="G888" s="124" t="s">
        <v>2056</v>
      </c>
      <c r="H888" s="154">
        <v>470</v>
      </c>
      <c r="I888" s="124" t="s">
        <v>1381</v>
      </c>
      <c r="J888" s="154">
        <v>755</v>
      </c>
      <c r="K888" s="124" t="s">
        <v>2057</v>
      </c>
      <c r="L888" s="154">
        <v>87</v>
      </c>
      <c r="M888" s="124" t="s">
        <v>1674</v>
      </c>
      <c r="N888" s="154">
        <v>65</v>
      </c>
    </row>
    <row r="889" spans="1:14" x14ac:dyDescent="0.35">
      <c r="A889" s="121" t="s">
        <v>2058</v>
      </c>
      <c r="B889" s="138" t="s">
        <v>2059</v>
      </c>
      <c r="C889" s="139">
        <v>3.2</v>
      </c>
      <c r="D889" s="138" t="s">
        <v>2060</v>
      </c>
      <c r="E889" s="121" t="s">
        <v>2061</v>
      </c>
      <c r="F889" s="153">
        <v>1220</v>
      </c>
      <c r="G889" s="121" t="s">
        <v>2061</v>
      </c>
      <c r="H889" s="152">
        <v>333</v>
      </c>
      <c r="I889" s="121" t="s">
        <v>2062</v>
      </c>
      <c r="J889" s="152">
        <v>535</v>
      </c>
      <c r="K889" s="121" t="s">
        <v>2063</v>
      </c>
      <c r="L889" s="152">
        <v>62</v>
      </c>
      <c r="M889" s="121" t="s">
        <v>2064</v>
      </c>
      <c r="N889" s="152">
        <v>46</v>
      </c>
    </row>
    <row r="890" spans="1:14" ht="19" x14ac:dyDescent="0.35">
      <c r="A890" s="124" t="s">
        <v>2065</v>
      </c>
      <c r="B890" s="140" t="s">
        <v>2066</v>
      </c>
      <c r="C890" s="124" t="s">
        <v>2067</v>
      </c>
      <c r="D890" s="140" t="s">
        <v>2068</v>
      </c>
      <c r="E890" s="124" t="s">
        <v>2069</v>
      </c>
      <c r="F890" s="154">
        <v>6</v>
      </c>
      <c r="G890" s="124" t="s">
        <v>2069</v>
      </c>
      <c r="H890" s="154">
        <v>2</v>
      </c>
      <c r="I890" s="124" t="s">
        <v>2070</v>
      </c>
      <c r="J890" s="154">
        <v>2</v>
      </c>
      <c r="K890" s="124" t="s">
        <v>2071</v>
      </c>
      <c r="L890" s="156" t="s">
        <v>1131</v>
      </c>
      <c r="M890" s="124" t="s">
        <v>2072</v>
      </c>
      <c r="N890" s="156" t="s">
        <v>1131</v>
      </c>
    </row>
    <row r="891" spans="1:14" x14ac:dyDescent="0.35">
      <c r="A891" s="121" t="s">
        <v>2073</v>
      </c>
      <c r="B891" s="138" t="s">
        <v>2074</v>
      </c>
      <c r="C891" s="121" t="s">
        <v>2067</v>
      </c>
      <c r="D891" s="138" t="s">
        <v>2075</v>
      </c>
      <c r="E891" s="121" t="s">
        <v>2076</v>
      </c>
      <c r="F891" s="152">
        <v>6</v>
      </c>
      <c r="G891" s="121" t="s">
        <v>2076</v>
      </c>
      <c r="H891" s="152">
        <v>2</v>
      </c>
      <c r="I891" s="121" t="s">
        <v>2077</v>
      </c>
      <c r="J891" s="152">
        <v>2</v>
      </c>
      <c r="K891" s="121" t="s">
        <v>1371</v>
      </c>
      <c r="L891" s="157" t="s">
        <v>1131</v>
      </c>
      <c r="M891" s="121" t="s">
        <v>2078</v>
      </c>
      <c r="N891" s="157" t="s">
        <v>1131</v>
      </c>
    </row>
    <row r="892" spans="1:14" x14ac:dyDescent="0.35">
      <c r="A892" s="124" t="s">
        <v>2079</v>
      </c>
      <c r="B892" s="140" t="s">
        <v>2080</v>
      </c>
      <c r="C892" s="124" t="s">
        <v>2067</v>
      </c>
      <c r="D892" s="140" t="s">
        <v>2081</v>
      </c>
      <c r="E892" s="124" t="s">
        <v>930</v>
      </c>
      <c r="F892" s="154">
        <v>8</v>
      </c>
      <c r="G892" s="124" t="s">
        <v>930</v>
      </c>
      <c r="H892" s="154">
        <v>2</v>
      </c>
      <c r="I892" s="124" t="s">
        <v>2082</v>
      </c>
      <c r="J892" s="154">
        <v>2</v>
      </c>
      <c r="K892" s="124" t="s">
        <v>2083</v>
      </c>
      <c r="L892" s="156" t="s">
        <v>1131</v>
      </c>
      <c r="M892" s="124" t="s">
        <v>2084</v>
      </c>
      <c r="N892" s="156" t="s">
        <v>1131</v>
      </c>
    </row>
    <row r="893" spans="1:14" x14ac:dyDescent="0.35">
      <c r="A893" s="127" t="s">
        <v>2085</v>
      </c>
      <c r="B893" s="141" t="s">
        <v>2086</v>
      </c>
      <c r="C893" s="127" t="s">
        <v>2067</v>
      </c>
      <c r="D893" s="141" t="s">
        <v>2087</v>
      </c>
      <c r="E893" s="127" t="s">
        <v>2088</v>
      </c>
      <c r="F893" s="158">
        <v>8</v>
      </c>
      <c r="G893" s="127" t="s">
        <v>2088</v>
      </c>
      <c r="H893" s="158">
        <v>2</v>
      </c>
      <c r="I893" s="127" t="s">
        <v>2089</v>
      </c>
      <c r="J893" s="158">
        <v>2</v>
      </c>
      <c r="K893" s="127" t="s">
        <v>2090</v>
      </c>
      <c r="L893" s="159" t="s">
        <v>1131</v>
      </c>
      <c r="M893" s="127" t="s">
        <v>2091</v>
      </c>
      <c r="N893" s="159" t="s">
        <v>1131</v>
      </c>
    </row>
    <row r="894" spans="1:14" x14ac:dyDescent="0.35">
      <c r="A894" s="117" t="s">
        <v>2092</v>
      </c>
      <c r="B894" s="160" t="s">
        <v>2093</v>
      </c>
      <c r="C894" s="130">
        <v>1.8</v>
      </c>
      <c r="D894" s="160" t="s">
        <v>2087</v>
      </c>
      <c r="E894" s="117" t="s">
        <v>2094</v>
      </c>
      <c r="F894" s="162">
        <v>350</v>
      </c>
      <c r="G894" s="117" t="s">
        <v>2094</v>
      </c>
      <c r="H894" s="162">
        <v>95</v>
      </c>
      <c r="I894" s="117" t="s">
        <v>2095</v>
      </c>
      <c r="J894" s="162">
        <v>126</v>
      </c>
      <c r="K894" s="117" t="s">
        <v>2096</v>
      </c>
      <c r="L894" s="162">
        <v>17</v>
      </c>
      <c r="M894" s="117" t="s">
        <v>2097</v>
      </c>
      <c r="N894" s="162">
        <v>13</v>
      </c>
    </row>
    <row r="895" spans="1:14" x14ac:dyDescent="0.35">
      <c r="A895" s="121" t="s">
        <v>2098</v>
      </c>
      <c r="B895" s="138" t="s">
        <v>2099</v>
      </c>
      <c r="C895" s="139">
        <v>0.3</v>
      </c>
      <c r="D895" s="138" t="s">
        <v>2100</v>
      </c>
      <c r="E895" s="121" t="s">
        <v>2101</v>
      </c>
      <c r="F895" s="152">
        <v>99</v>
      </c>
      <c r="G895" s="121" t="s">
        <v>2101</v>
      </c>
      <c r="H895" s="152">
        <v>27</v>
      </c>
      <c r="I895" s="121" t="s">
        <v>2102</v>
      </c>
      <c r="J895" s="152">
        <v>30</v>
      </c>
      <c r="K895" s="121" t="s">
        <v>2103</v>
      </c>
      <c r="L895" s="152">
        <v>5</v>
      </c>
      <c r="M895" s="121" t="s">
        <v>2104</v>
      </c>
      <c r="N895" s="152">
        <v>4</v>
      </c>
    </row>
    <row r="896" spans="1:14" x14ac:dyDescent="0.35">
      <c r="A896" s="124" t="s">
        <v>2105</v>
      </c>
      <c r="B896" s="140" t="s">
        <v>2106</v>
      </c>
      <c r="C896" s="144">
        <v>0.3</v>
      </c>
      <c r="D896" s="140" t="s">
        <v>2107</v>
      </c>
      <c r="E896" s="124" t="s">
        <v>2108</v>
      </c>
      <c r="F896" s="154">
        <v>113</v>
      </c>
      <c r="G896" s="124" t="s">
        <v>2108</v>
      </c>
      <c r="H896" s="154">
        <v>31</v>
      </c>
      <c r="I896" s="124" t="s">
        <v>2109</v>
      </c>
      <c r="J896" s="154">
        <v>34</v>
      </c>
      <c r="K896" s="124" t="s">
        <v>2110</v>
      </c>
      <c r="L896" s="154">
        <v>5</v>
      </c>
      <c r="M896" s="124" t="s">
        <v>2111</v>
      </c>
      <c r="N896" s="154">
        <v>4</v>
      </c>
    </row>
    <row r="897" spans="1:14" x14ac:dyDescent="0.35">
      <c r="A897" s="121" t="s">
        <v>2112</v>
      </c>
      <c r="B897" s="138" t="s">
        <v>2113</v>
      </c>
      <c r="C897" s="121" t="s">
        <v>2067</v>
      </c>
      <c r="D897" s="138" t="s">
        <v>2114</v>
      </c>
      <c r="E897" s="121" t="s">
        <v>2115</v>
      </c>
      <c r="F897" s="152">
        <v>5</v>
      </c>
      <c r="G897" s="121" t="s">
        <v>2115</v>
      </c>
      <c r="H897" s="152">
        <v>1</v>
      </c>
      <c r="I897" s="121" t="s">
        <v>2116</v>
      </c>
      <c r="J897" s="152">
        <v>1</v>
      </c>
      <c r="K897" s="121" t="s">
        <v>2117</v>
      </c>
      <c r="L897" s="157" t="s">
        <v>1131</v>
      </c>
      <c r="M897" s="121" t="s">
        <v>2118</v>
      </c>
      <c r="N897" s="157" t="s">
        <v>1131</v>
      </c>
    </row>
    <row r="898" spans="1:14" x14ac:dyDescent="0.35">
      <c r="A898" s="124" t="s">
        <v>2119</v>
      </c>
      <c r="B898" s="140" t="s">
        <v>2120</v>
      </c>
      <c r="C898" s="124" t="s">
        <v>2121</v>
      </c>
      <c r="D898" s="140" t="s">
        <v>2122</v>
      </c>
      <c r="E898" s="124" t="s">
        <v>2123</v>
      </c>
      <c r="F898" s="154">
        <v>25</v>
      </c>
      <c r="G898" s="124" t="s">
        <v>2123</v>
      </c>
      <c r="H898" s="154">
        <v>7</v>
      </c>
      <c r="I898" s="124" t="s">
        <v>2124</v>
      </c>
      <c r="J898" s="154">
        <v>7</v>
      </c>
      <c r="K898" s="124" t="s">
        <v>2125</v>
      </c>
      <c r="L898" s="154">
        <v>1</v>
      </c>
      <c r="M898" s="124" t="s">
        <v>2126</v>
      </c>
      <c r="N898" s="156" t="s">
        <v>1131</v>
      </c>
    </row>
    <row r="899" spans="1:14" x14ac:dyDescent="0.35">
      <c r="A899" s="121" t="s">
        <v>2127</v>
      </c>
      <c r="B899" s="138" t="s">
        <v>2128</v>
      </c>
      <c r="C899" s="139">
        <v>0.6</v>
      </c>
      <c r="D899" s="138" t="s">
        <v>2129</v>
      </c>
      <c r="E899" s="121" t="s">
        <v>2130</v>
      </c>
      <c r="F899" s="152">
        <v>192</v>
      </c>
      <c r="G899" s="121" t="s">
        <v>2130</v>
      </c>
      <c r="H899" s="152">
        <v>52</v>
      </c>
      <c r="I899" s="121" t="s">
        <v>2131</v>
      </c>
      <c r="J899" s="152">
        <v>60</v>
      </c>
      <c r="K899" s="121" t="s">
        <v>2132</v>
      </c>
      <c r="L899" s="152">
        <v>9</v>
      </c>
      <c r="M899" s="121" t="s">
        <v>2133</v>
      </c>
      <c r="N899" s="152">
        <v>7</v>
      </c>
    </row>
    <row r="900" spans="1:14" x14ac:dyDescent="0.35">
      <c r="A900" s="124" t="s">
        <v>2134</v>
      </c>
      <c r="B900" s="140" t="s">
        <v>2135</v>
      </c>
      <c r="C900" s="124" t="s">
        <v>2136</v>
      </c>
      <c r="D900" s="140" t="s">
        <v>2114</v>
      </c>
      <c r="E900" s="124" t="s">
        <v>2137</v>
      </c>
      <c r="F900" s="154">
        <v>12</v>
      </c>
      <c r="G900" s="124" t="s">
        <v>2137</v>
      </c>
      <c r="H900" s="154">
        <v>3</v>
      </c>
      <c r="I900" s="124" t="s">
        <v>2138</v>
      </c>
      <c r="J900" s="154">
        <v>4</v>
      </c>
      <c r="K900" s="124" t="s">
        <v>2139</v>
      </c>
      <c r="L900" s="156" t="s">
        <v>1131</v>
      </c>
      <c r="M900" s="124" t="s">
        <v>1370</v>
      </c>
      <c r="N900" s="156" t="s">
        <v>1131</v>
      </c>
    </row>
    <row r="901" spans="1:14" x14ac:dyDescent="0.35">
      <c r="A901" s="121" t="s">
        <v>2140</v>
      </c>
      <c r="B901" s="138" t="s">
        <v>2141</v>
      </c>
      <c r="C901" s="139">
        <v>0.3</v>
      </c>
      <c r="D901" s="138" t="s">
        <v>2142</v>
      </c>
      <c r="E901" s="121" t="s">
        <v>2143</v>
      </c>
      <c r="F901" s="152">
        <v>99</v>
      </c>
      <c r="G901" s="121" t="s">
        <v>2143</v>
      </c>
      <c r="H901" s="152">
        <v>27</v>
      </c>
      <c r="I901" s="121" t="s">
        <v>2144</v>
      </c>
      <c r="J901" s="152">
        <v>30</v>
      </c>
      <c r="K901" s="121" t="s">
        <v>2145</v>
      </c>
      <c r="L901" s="152">
        <v>5</v>
      </c>
      <c r="M901" s="121" t="s">
        <v>2146</v>
      </c>
      <c r="N901" s="152">
        <v>4</v>
      </c>
    </row>
    <row r="902" spans="1:14" x14ac:dyDescent="0.35">
      <c r="A902" s="124" t="s">
        <v>2147</v>
      </c>
      <c r="B902" s="140" t="s">
        <v>2148</v>
      </c>
      <c r="C902" s="144">
        <v>0.6</v>
      </c>
      <c r="D902" s="165">
        <v>0.2</v>
      </c>
      <c r="E902" s="124" t="s">
        <v>2149</v>
      </c>
      <c r="F902" s="154">
        <v>124</v>
      </c>
      <c r="G902" s="124" t="s">
        <v>2149</v>
      </c>
      <c r="H902" s="154">
        <v>34</v>
      </c>
      <c r="I902" s="124" t="s">
        <v>1271</v>
      </c>
      <c r="J902" s="154">
        <v>38</v>
      </c>
      <c r="K902" s="124" t="s">
        <v>2150</v>
      </c>
      <c r="L902" s="154">
        <v>6</v>
      </c>
      <c r="M902" s="124" t="s">
        <v>2151</v>
      </c>
      <c r="N902" s="154">
        <v>5</v>
      </c>
    </row>
    <row r="903" spans="1:14" x14ac:dyDescent="0.35">
      <c r="A903" s="121" t="s">
        <v>2152</v>
      </c>
      <c r="B903" s="138" t="s">
        <v>2153</v>
      </c>
      <c r="C903" s="139">
        <v>9.8000000000000007</v>
      </c>
      <c r="D903" s="164">
        <v>0.35</v>
      </c>
      <c r="E903" s="121" t="s">
        <v>2154</v>
      </c>
      <c r="F903" s="153">
        <v>3970</v>
      </c>
      <c r="G903" s="121" t="s">
        <v>2155</v>
      </c>
      <c r="H903" s="153">
        <v>1240</v>
      </c>
      <c r="I903" s="121" t="s">
        <v>2156</v>
      </c>
      <c r="J903" s="153">
        <v>2960</v>
      </c>
      <c r="K903" s="121" t="s">
        <v>2157</v>
      </c>
      <c r="L903" s="152">
        <v>467</v>
      </c>
      <c r="M903" s="121" t="s">
        <v>2158</v>
      </c>
      <c r="N903" s="152">
        <v>178</v>
      </c>
    </row>
    <row r="904" spans="1:14" ht="15" x14ac:dyDescent="0.35">
      <c r="A904" s="124" t="s">
        <v>2159</v>
      </c>
      <c r="B904" s="140" t="s">
        <v>2160</v>
      </c>
      <c r="C904" s="144">
        <v>0.4</v>
      </c>
      <c r="D904" s="165">
        <v>0.19</v>
      </c>
      <c r="E904" s="124" t="s">
        <v>2161</v>
      </c>
      <c r="F904" s="154">
        <v>86</v>
      </c>
      <c r="G904" s="124" t="s">
        <v>2161</v>
      </c>
      <c r="H904" s="154">
        <v>23</v>
      </c>
      <c r="I904" s="124" t="s">
        <v>2162</v>
      </c>
      <c r="J904" s="154">
        <v>26</v>
      </c>
      <c r="K904" s="124" t="s">
        <v>2163</v>
      </c>
      <c r="L904" s="154">
        <v>4</v>
      </c>
      <c r="M904" s="124" t="s">
        <v>2164</v>
      </c>
      <c r="N904" s="154">
        <v>3</v>
      </c>
    </row>
    <row r="905" spans="1:14" ht="19" x14ac:dyDescent="0.35">
      <c r="A905" s="138" t="s">
        <v>2165</v>
      </c>
      <c r="B905" s="138" t="s">
        <v>2166</v>
      </c>
      <c r="C905" s="132">
        <v>67</v>
      </c>
      <c r="D905" s="164">
        <v>0.57999999999999996</v>
      </c>
      <c r="E905" s="121" t="s">
        <v>2167</v>
      </c>
      <c r="F905" s="153">
        <v>7940</v>
      </c>
      <c r="G905" s="121" t="s">
        <v>2168</v>
      </c>
      <c r="H905" s="153">
        <v>6490</v>
      </c>
      <c r="I905" s="121" t="s">
        <v>2169</v>
      </c>
      <c r="J905" s="153">
        <v>8140</v>
      </c>
      <c r="K905" s="121" t="s">
        <v>2170</v>
      </c>
      <c r="L905" s="153">
        <v>6960</v>
      </c>
      <c r="M905" s="121" t="s">
        <v>2171</v>
      </c>
      <c r="N905" s="152">
        <v>4380</v>
      </c>
    </row>
    <row r="906" spans="1:14" x14ac:dyDescent="0.35">
      <c r="A906" s="124" t="s">
        <v>2172</v>
      </c>
      <c r="B906" s="140" t="s">
        <v>2173</v>
      </c>
      <c r="C906" s="124" t="s">
        <v>2174</v>
      </c>
      <c r="D906" s="165">
        <v>0.11</v>
      </c>
      <c r="E906" s="124" t="s">
        <v>2175</v>
      </c>
      <c r="F906" s="154">
        <v>48</v>
      </c>
      <c r="G906" s="124" t="s">
        <v>2175</v>
      </c>
      <c r="H906" s="154">
        <v>13</v>
      </c>
      <c r="I906" s="124" t="s">
        <v>2176</v>
      </c>
      <c r="J906" s="154">
        <v>14</v>
      </c>
      <c r="K906" s="124" t="s">
        <v>2177</v>
      </c>
      <c r="L906" s="154">
        <v>2</v>
      </c>
      <c r="M906" s="124" t="s">
        <v>2178</v>
      </c>
      <c r="N906" s="154">
        <v>2</v>
      </c>
    </row>
    <row r="907" spans="1:14" x14ac:dyDescent="0.35">
      <c r="A907" s="121" t="s">
        <v>2179</v>
      </c>
      <c r="B907" s="138" t="s">
        <v>2180</v>
      </c>
      <c r="C907" s="121" t="s">
        <v>2181</v>
      </c>
      <c r="D907" s="164">
        <v>0.19</v>
      </c>
      <c r="E907" s="121" t="s">
        <v>2182</v>
      </c>
      <c r="F907" s="152">
        <v>63</v>
      </c>
      <c r="G907" s="121" t="s">
        <v>2182</v>
      </c>
      <c r="H907" s="152">
        <v>17</v>
      </c>
      <c r="I907" s="121" t="s">
        <v>2183</v>
      </c>
      <c r="J907" s="152">
        <v>19</v>
      </c>
      <c r="K907" s="121" t="s">
        <v>2164</v>
      </c>
      <c r="L907" s="152">
        <v>3</v>
      </c>
      <c r="M907" s="121" t="s">
        <v>2184</v>
      </c>
      <c r="N907" s="152">
        <v>2</v>
      </c>
    </row>
    <row r="908" spans="1:14" x14ac:dyDescent="0.35">
      <c r="A908" s="124" t="s">
        <v>2185</v>
      </c>
      <c r="B908" s="140" t="s">
        <v>2186</v>
      </c>
      <c r="C908" s="144">
        <v>0.3</v>
      </c>
      <c r="D908" s="165">
        <v>0.16</v>
      </c>
      <c r="E908" s="124" t="s">
        <v>2187</v>
      </c>
      <c r="F908" s="154">
        <v>60</v>
      </c>
      <c r="G908" s="124" t="s">
        <v>2187</v>
      </c>
      <c r="H908" s="154">
        <v>16</v>
      </c>
      <c r="I908" s="124" t="s">
        <v>2188</v>
      </c>
      <c r="J908" s="154">
        <v>18</v>
      </c>
      <c r="K908" s="124" t="s">
        <v>2189</v>
      </c>
      <c r="L908" s="154">
        <v>3</v>
      </c>
      <c r="M908" s="124" t="s">
        <v>1293</v>
      </c>
      <c r="N908" s="154">
        <v>2</v>
      </c>
    </row>
    <row r="909" spans="1:14" x14ac:dyDescent="0.35">
      <c r="A909" s="121" t="s">
        <v>2190</v>
      </c>
      <c r="B909" s="138" t="s">
        <v>2191</v>
      </c>
      <c r="C909" s="121" t="s">
        <v>2192</v>
      </c>
      <c r="D909" s="164">
        <v>0.03</v>
      </c>
      <c r="E909" s="121" t="s">
        <v>2193</v>
      </c>
      <c r="F909" s="152">
        <v>2</v>
      </c>
      <c r="G909" s="121" t="s">
        <v>2193</v>
      </c>
      <c r="H909" s="157" t="s">
        <v>1131</v>
      </c>
      <c r="I909" s="121" t="s">
        <v>2194</v>
      </c>
      <c r="J909" s="157" t="s">
        <v>1131</v>
      </c>
      <c r="K909" s="121" t="s">
        <v>2195</v>
      </c>
      <c r="L909" s="157" t="s">
        <v>1131</v>
      </c>
      <c r="M909" s="121" t="s">
        <v>2196</v>
      </c>
      <c r="N909" s="157" t="s">
        <v>1131</v>
      </c>
    </row>
    <row r="910" spans="1:14" x14ac:dyDescent="0.35">
      <c r="A910" s="124" t="s">
        <v>2197</v>
      </c>
      <c r="B910" s="140" t="s">
        <v>2198</v>
      </c>
      <c r="C910" s="124" t="s">
        <v>1298</v>
      </c>
      <c r="D910" s="165">
        <v>0.03</v>
      </c>
      <c r="E910" s="124" t="s">
        <v>2199</v>
      </c>
      <c r="F910" s="156" t="s">
        <v>1131</v>
      </c>
      <c r="G910" s="124" t="s">
        <v>2199</v>
      </c>
      <c r="H910" s="156" t="s">
        <v>1131</v>
      </c>
      <c r="I910" s="124" t="s">
        <v>2200</v>
      </c>
      <c r="J910" s="156" t="s">
        <v>1131</v>
      </c>
      <c r="K910" s="124" t="s">
        <v>2201</v>
      </c>
      <c r="L910" s="156" t="s">
        <v>1131</v>
      </c>
      <c r="M910" s="124" t="s">
        <v>2202</v>
      </c>
      <c r="N910" s="156" t="s">
        <v>1131</v>
      </c>
    </row>
    <row r="911" spans="1:14" x14ac:dyDescent="0.35">
      <c r="A911" s="121" t="s">
        <v>2203</v>
      </c>
      <c r="B911" s="138" t="s">
        <v>2204</v>
      </c>
      <c r="C911" s="121" t="s">
        <v>2205</v>
      </c>
      <c r="D911" s="182">
        <v>4.0000000000000001E-3</v>
      </c>
      <c r="E911" s="121" t="s">
        <v>2206</v>
      </c>
      <c r="F911" s="157" t="s">
        <v>1131</v>
      </c>
      <c r="G911" s="121" t="s">
        <v>2206</v>
      </c>
      <c r="H911" s="157" t="s">
        <v>1131</v>
      </c>
      <c r="I911" s="121" t="s">
        <v>2207</v>
      </c>
      <c r="J911" s="157" t="s">
        <v>1131</v>
      </c>
      <c r="K911" s="121" t="s">
        <v>2208</v>
      </c>
      <c r="L911" s="157" t="s">
        <v>1131</v>
      </c>
      <c r="M911" s="121" t="s">
        <v>2209</v>
      </c>
      <c r="N911" s="157" t="s">
        <v>1131</v>
      </c>
    </row>
    <row r="912" spans="1:14" x14ac:dyDescent="0.35">
      <c r="A912" s="124" t="s">
        <v>2210</v>
      </c>
      <c r="B912" s="140" t="s">
        <v>2211</v>
      </c>
      <c r="C912" s="124" t="s">
        <v>2212</v>
      </c>
      <c r="D912" s="165">
        <v>0.02</v>
      </c>
      <c r="E912" s="124" t="s">
        <v>2213</v>
      </c>
      <c r="F912" s="154">
        <v>3</v>
      </c>
      <c r="G912" s="124" t="s">
        <v>2213</v>
      </c>
      <c r="H912" s="156" t="s">
        <v>1131</v>
      </c>
      <c r="I912" s="124" t="s">
        <v>2214</v>
      </c>
      <c r="J912" s="156" t="s">
        <v>1131</v>
      </c>
      <c r="K912" s="124" t="s">
        <v>2215</v>
      </c>
      <c r="L912" s="156" t="s">
        <v>1131</v>
      </c>
      <c r="M912" s="124" t="s">
        <v>2216</v>
      </c>
      <c r="N912" s="156" t="s">
        <v>1131</v>
      </c>
    </row>
    <row r="913" spans="1:14" x14ac:dyDescent="0.35">
      <c r="A913" s="121" t="s">
        <v>2217</v>
      </c>
      <c r="B913" s="138" t="s">
        <v>2218</v>
      </c>
      <c r="C913" s="121" t="s">
        <v>2219</v>
      </c>
      <c r="D913" s="164">
        <v>0.04</v>
      </c>
      <c r="E913" s="121" t="s">
        <v>2220</v>
      </c>
      <c r="F913" s="152">
        <v>11</v>
      </c>
      <c r="G913" s="121" t="s">
        <v>2220</v>
      </c>
      <c r="H913" s="152">
        <v>3</v>
      </c>
      <c r="I913" s="121" t="s">
        <v>2221</v>
      </c>
      <c r="J913" s="152">
        <v>3</v>
      </c>
      <c r="K913" s="121" t="s">
        <v>1981</v>
      </c>
      <c r="L913" s="157" t="s">
        <v>1131</v>
      </c>
      <c r="M913" s="121" t="s">
        <v>2222</v>
      </c>
      <c r="N913" s="157" t="s">
        <v>1131</v>
      </c>
    </row>
    <row r="914" spans="1:14" x14ac:dyDescent="0.35">
      <c r="A914" s="124" t="s">
        <v>2223</v>
      </c>
      <c r="B914" s="140" t="s">
        <v>2224</v>
      </c>
      <c r="C914" s="144">
        <v>0.3</v>
      </c>
      <c r="D914" s="165">
        <v>0.1</v>
      </c>
      <c r="E914" s="124" t="s">
        <v>2225</v>
      </c>
      <c r="F914" s="154">
        <v>73</v>
      </c>
      <c r="G914" s="124" t="s">
        <v>2225</v>
      </c>
      <c r="H914" s="154">
        <v>20</v>
      </c>
      <c r="I914" s="124" t="s">
        <v>2226</v>
      </c>
      <c r="J914" s="154">
        <v>22</v>
      </c>
      <c r="K914" s="124" t="s">
        <v>2227</v>
      </c>
      <c r="L914" s="154">
        <v>3</v>
      </c>
      <c r="M914" s="124" t="s">
        <v>2228</v>
      </c>
      <c r="N914" s="154">
        <v>3</v>
      </c>
    </row>
    <row r="915" spans="1:14" ht="19" x14ac:dyDescent="0.35">
      <c r="A915" s="121" t="s">
        <v>2229</v>
      </c>
      <c r="B915" s="138" t="s">
        <v>2230</v>
      </c>
      <c r="C915" s="132">
        <v>26</v>
      </c>
      <c r="D915" s="138" t="s">
        <v>2231</v>
      </c>
      <c r="E915" s="121" t="s">
        <v>2232</v>
      </c>
      <c r="F915" s="153">
        <v>9910</v>
      </c>
      <c r="G915" s="121" t="s">
        <v>2233</v>
      </c>
      <c r="H915" s="153">
        <v>4920</v>
      </c>
      <c r="I915" s="121" t="s">
        <v>2234</v>
      </c>
      <c r="J915" s="153">
        <v>9320</v>
      </c>
      <c r="K915" s="121" t="s">
        <v>2235</v>
      </c>
      <c r="L915" s="153">
        <v>4460</v>
      </c>
      <c r="M915" s="121" t="s">
        <v>2236</v>
      </c>
      <c r="N915" s="152">
        <v>1360</v>
      </c>
    </row>
    <row r="916" spans="1:14" ht="19" x14ac:dyDescent="0.35">
      <c r="A916" s="140" t="s">
        <v>2237</v>
      </c>
      <c r="B916" s="140" t="s">
        <v>2238</v>
      </c>
      <c r="C916" s="135">
        <v>26</v>
      </c>
      <c r="D916" s="140" t="s">
        <v>2239</v>
      </c>
      <c r="E916" s="124" t="s">
        <v>2240</v>
      </c>
      <c r="F916" s="155">
        <v>9050</v>
      </c>
      <c r="G916" s="124" t="s">
        <v>2241</v>
      </c>
      <c r="H916" s="155">
        <v>4490</v>
      </c>
      <c r="I916" s="124" t="s">
        <v>1472</v>
      </c>
      <c r="J916" s="155">
        <v>8520</v>
      </c>
      <c r="K916" s="124" t="s">
        <v>2242</v>
      </c>
      <c r="L916" s="155">
        <v>4080</v>
      </c>
      <c r="M916" s="124" t="s">
        <v>2243</v>
      </c>
      <c r="N916" s="154">
        <v>1250</v>
      </c>
    </row>
    <row r="917" spans="1:14" ht="19" x14ac:dyDescent="0.35">
      <c r="A917" s="141" t="s">
        <v>2244</v>
      </c>
      <c r="B917" s="141" t="s">
        <v>2245</v>
      </c>
      <c r="C917" s="170">
        <v>26</v>
      </c>
      <c r="D917" s="141" t="s">
        <v>2246</v>
      </c>
      <c r="E917" s="127" t="s">
        <v>2247</v>
      </c>
      <c r="F917" s="171">
        <v>7320</v>
      </c>
      <c r="G917" s="127" t="s">
        <v>2248</v>
      </c>
      <c r="H917" s="171">
        <v>3630</v>
      </c>
      <c r="I917" s="127" t="s">
        <v>937</v>
      </c>
      <c r="J917" s="171">
        <v>6880</v>
      </c>
      <c r="K917" s="127" t="s">
        <v>2156</v>
      </c>
      <c r="L917" s="171">
        <v>3300</v>
      </c>
      <c r="M917" s="127" t="s">
        <v>2249</v>
      </c>
      <c r="N917" s="158">
        <v>1010</v>
      </c>
    </row>
    <row r="918" spans="1:14" x14ac:dyDescent="0.35">
      <c r="A918"/>
      <c r="B918"/>
      <c r="C918"/>
      <c r="D918"/>
      <c r="E918"/>
      <c r="F918"/>
      <c r="G918"/>
      <c r="H918"/>
      <c r="I918"/>
      <c r="J918"/>
      <c r="K918"/>
      <c r="L918"/>
      <c r="M918"/>
      <c r="N918"/>
    </row>
    <row r="919" spans="1:14" x14ac:dyDescent="0.35">
      <c r="A919" s="185"/>
      <c r="B919" s="186" t="s">
        <v>2250</v>
      </c>
      <c r="C919" s="186" t="s">
        <v>2251</v>
      </c>
      <c r="D919" s="187" t="s">
        <v>2252</v>
      </c>
      <c r="E919"/>
      <c r="F919"/>
      <c r="G919"/>
      <c r="H919"/>
      <c r="I919"/>
      <c r="J919"/>
      <c r="K919"/>
      <c r="L919"/>
      <c r="M919"/>
      <c r="N919"/>
    </row>
    <row r="920" spans="1:14" x14ac:dyDescent="0.35">
      <c r="A920" t="s">
        <v>2253</v>
      </c>
      <c r="B920" s="188">
        <v>1</v>
      </c>
      <c r="C920" s="188">
        <v>1</v>
      </c>
      <c r="D920" t="s">
        <v>2254</v>
      </c>
      <c r="E920"/>
      <c r="F920"/>
      <c r="G920"/>
      <c r="H920"/>
      <c r="I920"/>
      <c r="J920"/>
      <c r="K920"/>
      <c r="L920"/>
      <c r="M920"/>
      <c r="N920"/>
    </row>
    <row r="921" spans="1:14" x14ac:dyDescent="0.35">
      <c r="A921" t="s">
        <v>2255</v>
      </c>
      <c r="B921" s="188">
        <v>16.2</v>
      </c>
      <c r="C921" s="188">
        <v>5</v>
      </c>
      <c r="D921" t="s">
        <v>2256</v>
      </c>
      <c r="E921"/>
      <c r="F921"/>
      <c r="G921"/>
      <c r="H921"/>
      <c r="I921"/>
      <c r="J921"/>
      <c r="K921"/>
      <c r="L921"/>
      <c r="M921"/>
      <c r="N921"/>
    </row>
    <row r="922" spans="1:14" x14ac:dyDescent="0.35">
      <c r="A922" t="s">
        <v>518</v>
      </c>
      <c r="B922" s="188">
        <v>5.6</v>
      </c>
      <c r="C922" s="188">
        <v>1.8</v>
      </c>
      <c r="D922" t="s">
        <v>2257</v>
      </c>
      <c r="E922"/>
      <c r="F922"/>
      <c r="G922"/>
      <c r="H922"/>
      <c r="I922"/>
      <c r="J922"/>
      <c r="K922"/>
      <c r="L922"/>
      <c r="M922"/>
      <c r="N922"/>
    </row>
    <row r="923" spans="1:14" x14ac:dyDescent="0.35">
      <c r="A923" t="s">
        <v>2258</v>
      </c>
      <c r="B923" s="188">
        <v>-2.4</v>
      </c>
      <c r="C923" s="188">
        <v>-8.1999999999999993</v>
      </c>
      <c r="D923" t="s">
        <v>2259</v>
      </c>
      <c r="E923"/>
      <c r="F923"/>
      <c r="G923"/>
      <c r="H923"/>
      <c r="I923"/>
      <c r="J923"/>
      <c r="K923"/>
      <c r="L923"/>
      <c r="M923"/>
      <c r="N923"/>
    </row>
    <row r="924" spans="1:14" x14ac:dyDescent="0.35">
      <c r="A924" t="s">
        <v>2260</v>
      </c>
      <c r="B924" s="188">
        <v>0</v>
      </c>
      <c r="C924" s="188">
        <v>0</v>
      </c>
      <c r="D924" t="s">
        <v>2261</v>
      </c>
      <c r="E924"/>
      <c r="F924"/>
      <c r="G924"/>
      <c r="H924"/>
      <c r="I924"/>
      <c r="J924"/>
      <c r="K924"/>
      <c r="L924"/>
      <c r="M924"/>
      <c r="N924"/>
    </row>
    <row r="925" spans="1:14" x14ac:dyDescent="0.35">
      <c r="A925" t="s">
        <v>2262</v>
      </c>
      <c r="B925" s="188">
        <v>0</v>
      </c>
      <c r="C925" s="188">
        <v>0</v>
      </c>
      <c r="D925" t="s">
        <v>2261</v>
      </c>
      <c r="E925"/>
      <c r="F925"/>
      <c r="G925"/>
      <c r="H925"/>
      <c r="I925"/>
      <c r="J925"/>
      <c r="K925"/>
      <c r="L925"/>
      <c r="M925"/>
      <c r="N925"/>
    </row>
    <row r="926" spans="1:14" x14ac:dyDescent="0.35">
      <c r="A926" t="s">
        <v>2263</v>
      </c>
      <c r="B926" s="188">
        <v>0</v>
      </c>
      <c r="C926" s="188">
        <v>0</v>
      </c>
      <c r="D926" t="s">
        <v>2264</v>
      </c>
      <c r="E926"/>
      <c r="F926"/>
      <c r="G926"/>
      <c r="H926"/>
      <c r="I926"/>
      <c r="J926"/>
      <c r="K926"/>
      <c r="L926"/>
      <c r="M926"/>
      <c r="N926"/>
    </row>
    <row r="927" spans="1:14" x14ac:dyDescent="0.35">
      <c r="A927" t="s">
        <v>2265</v>
      </c>
      <c r="B927" s="188">
        <v>1200</v>
      </c>
      <c r="C927" s="188">
        <v>345</v>
      </c>
      <c r="D927" t="s">
        <v>2266</v>
      </c>
      <c r="E927"/>
      <c r="F927"/>
      <c r="G927"/>
      <c r="H927"/>
      <c r="I927"/>
      <c r="J927"/>
      <c r="K927"/>
      <c r="L927"/>
      <c r="M927"/>
      <c r="N927"/>
    </row>
    <row r="928" spans="1:14" x14ac:dyDescent="0.35">
      <c r="A928" t="s">
        <v>2267</v>
      </c>
      <c r="B928" s="188">
        <v>-160</v>
      </c>
      <c r="C928" s="188">
        <v>-46</v>
      </c>
      <c r="D928" t="s">
        <v>2268</v>
      </c>
      <c r="E928"/>
      <c r="F928"/>
      <c r="G928"/>
      <c r="H928"/>
      <c r="I928"/>
      <c r="J928"/>
      <c r="K928"/>
      <c r="L928"/>
      <c r="M928"/>
      <c r="N928"/>
    </row>
    <row r="929" spans="1:14" x14ac:dyDescent="0.35">
      <c r="A929" t="s">
        <v>2269</v>
      </c>
      <c r="B929" s="188">
        <v>84</v>
      </c>
      <c r="C929" s="188">
        <v>28</v>
      </c>
      <c r="D929" t="s">
        <v>2270</v>
      </c>
      <c r="E929"/>
      <c r="F929"/>
      <c r="G929"/>
      <c r="H929"/>
      <c r="I929"/>
      <c r="J929"/>
      <c r="K929"/>
      <c r="L929"/>
      <c r="M929"/>
      <c r="N929"/>
    </row>
    <row r="930" spans="1:14" x14ac:dyDescent="0.35">
      <c r="A930" t="s">
        <v>2271</v>
      </c>
      <c r="B930" s="188">
        <v>264</v>
      </c>
      <c r="C930" s="188">
        <v>265</v>
      </c>
      <c r="D930" t="s">
        <v>2272</v>
      </c>
      <c r="E930"/>
      <c r="F930"/>
      <c r="G930"/>
      <c r="H930"/>
      <c r="I930"/>
      <c r="J930"/>
      <c r="K930"/>
      <c r="L930"/>
      <c r="M930"/>
      <c r="N930"/>
    </row>
    <row r="931" spans="1:14" x14ac:dyDescent="0.35">
      <c r="A931" t="s">
        <v>2273</v>
      </c>
      <c r="B931" s="188">
        <v>1</v>
      </c>
      <c r="C931" s="188">
        <v>1</v>
      </c>
      <c r="D931" t="s">
        <v>2274</v>
      </c>
      <c r="E931"/>
      <c r="F931"/>
      <c r="G931"/>
      <c r="H931"/>
      <c r="I931"/>
      <c r="J931"/>
      <c r="K931"/>
      <c r="L931"/>
      <c r="M931"/>
      <c r="N931"/>
    </row>
    <row r="932" spans="1:14" x14ac:dyDescent="0.35">
      <c r="A932"/>
      <c r="B932"/>
      <c r="C932"/>
      <c r="D932" t="s">
        <v>2275</v>
      </c>
      <c r="E932"/>
      <c r="F932"/>
      <c r="G932"/>
      <c r="H932"/>
      <c r="I932"/>
      <c r="J932"/>
      <c r="K932"/>
      <c r="L932"/>
      <c r="M932"/>
      <c r="N932"/>
    </row>
    <row r="933" spans="1:14" x14ac:dyDescent="0.35">
      <c r="A933"/>
      <c r="B933"/>
      <c r="C933"/>
      <c r="D933" t="s">
        <v>2276</v>
      </c>
      <c r="E933"/>
      <c r="F933"/>
      <c r="G933"/>
      <c r="H933"/>
      <c r="I933"/>
      <c r="J933"/>
      <c r="K933"/>
      <c r="L933"/>
      <c r="M933"/>
      <c r="N933"/>
    </row>
  </sheetData>
  <mergeCells count="34">
    <mergeCell ref="A2:B2"/>
    <mergeCell ref="A6:A7"/>
    <mergeCell ref="B7:H7"/>
    <mergeCell ref="A68:B68"/>
    <mergeCell ref="A71:A74"/>
    <mergeCell ref="B71:C71"/>
    <mergeCell ref="D71:F71"/>
    <mergeCell ref="G71:J71"/>
    <mergeCell ref="B72:C73"/>
    <mergeCell ref="D72:D73"/>
    <mergeCell ref="E72:E73"/>
    <mergeCell ref="F72:F73"/>
    <mergeCell ref="G72:G73"/>
    <mergeCell ref="H72:H73"/>
    <mergeCell ref="I72:I73"/>
    <mergeCell ref="A409:G409"/>
    <mergeCell ref="B414:D414"/>
    <mergeCell ref="E414:G414"/>
    <mergeCell ref="H414:M414"/>
    <mergeCell ref="E74:F74"/>
    <mergeCell ref="G74:J74"/>
    <mergeCell ref="A466:Q466"/>
    <mergeCell ref="W471:AC471"/>
    <mergeCell ref="AF471:AG471"/>
    <mergeCell ref="B501:AJ501"/>
    <mergeCell ref="B518:G518"/>
    <mergeCell ref="A636:A637"/>
    <mergeCell ref="B637:H637"/>
    <mergeCell ref="U471:V471"/>
    <mergeCell ref="A604:A605"/>
    <mergeCell ref="B605:G605"/>
    <mergeCell ref="A470:A471"/>
    <mergeCell ref="B471:R471"/>
    <mergeCell ref="A632:B632"/>
  </mergeCells>
  <dataValidations count="1">
    <dataValidation allowBlank="1" showInputMessage="1" showErrorMessage="1" sqref="H588:IV595 A560:G587" xr:uid="{00000000-0002-0000-0600-000000000000}"/>
  </dataValidations>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7A618C-12ED-9447-B0CC-A8D3D511E007}">
  <dimension ref="A1:N7"/>
  <sheetViews>
    <sheetView workbookViewId="0">
      <selection activeCell="B2" sqref="B2"/>
    </sheetView>
  </sheetViews>
  <sheetFormatPr defaultColWidth="10.90625" defaultRowHeight="14.5" x14ac:dyDescent="0.35"/>
  <sheetData>
    <row r="1" spans="1:14" x14ac:dyDescent="0.35">
      <c r="A1" s="460" t="s">
        <v>3481</v>
      </c>
      <c r="K1" s="460" t="s">
        <v>3489</v>
      </c>
    </row>
    <row r="2" spans="1:14" x14ac:dyDescent="0.35">
      <c r="A2" t="s">
        <v>3482</v>
      </c>
      <c r="B2" t="s">
        <v>3483</v>
      </c>
      <c r="K2" t="s">
        <v>3482</v>
      </c>
      <c r="L2" t="s">
        <v>3491</v>
      </c>
    </row>
    <row r="4" spans="1:14" x14ac:dyDescent="0.35">
      <c r="C4" t="s">
        <v>3486</v>
      </c>
      <c r="K4" s="195"/>
      <c r="L4" s="195" t="s">
        <v>3486</v>
      </c>
      <c r="M4" s="195"/>
      <c r="N4" s="195"/>
    </row>
    <row r="5" spans="1:14" x14ac:dyDescent="0.35">
      <c r="B5" t="s">
        <v>3484</v>
      </c>
      <c r="C5" t="s">
        <v>3485</v>
      </c>
      <c r="D5" t="s">
        <v>3488</v>
      </c>
      <c r="E5" t="s">
        <v>3487</v>
      </c>
      <c r="K5" s="195" t="s">
        <v>3484</v>
      </c>
      <c r="L5" s="195" t="s">
        <v>3485</v>
      </c>
      <c r="M5" s="195" t="s">
        <v>3490</v>
      </c>
      <c r="N5" s="195"/>
    </row>
    <row r="6" spans="1:14" x14ac:dyDescent="0.35">
      <c r="B6">
        <v>2030</v>
      </c>
      <c r="C6">
        <v>991</v>
      </c>
      <c r="D6" s="459">
        <f>C6-210</f>
        <v>781</v>
      </c>
      <c r="E6" s="459">
        <f>D6-137</f>
        <v>644</v>
      </c>
      <c r="K6" s="195">
        <v>2050</v>
      </c>
      <c r="L6" s="195">
        <v>399.66</v>
      </c>
      <c r="M6" s="458">
        <f>L6*0.5</f>
        <v>199.83</v>
      </c>
      <c r="N6" s="195"/>
    </row>
    <row r="7" spans="1:14" x14ac:dyDescent="0.35">
      <c r="D7" s="457">
        <f>1-D6/$C6</f>
        <v>0.21190716448032287</v>
      </c>
      <c r="E7" s="457">
        <f>1-E6/$C6</f>
        <v>0.35015136226034305</v>
      </c>
      <c r="K7" s="195"/>
      <c r="L7" s="195"/>
      <c r="M7" s="457">
        <f t="shared" ref="M7" si="0">1-M6/$L6</f>
        <v>0.5</v>
      </c>
      <c r="N7" s="457"/>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7"/>
  <sheetViews>
    <sheetView zoomScale="85" zoomScaleNormal="85" zoomScalePageLayoutView="85" workbookViewId="0">
      <selection activeCell="B160" sqref="B160"/>
    </sheetView>
  </sheetViews>
  <sheetFormatPr defaultColWidth="9.1796875" defaultRowHeight="14.5" x14ac:dyDescent="0.35"/>
  <cols>
    <col min="1" max="1" width="79.6328125" style="8" customWidth="1"/>
    <col min="2" max="2" width="12.6328125" style="8" customWidth="1"/>
    <col min="3" max="3" width="17.453125" style="8" customWidth="1"/>
    <col min="4" max="4" width="22" style="8" customWidth="1"/>
    <col min="5" max="5" width="19.453125" style="8" customWidth="1"/>
    <col min="6" max="6" width="14.453125" style="8" customWidth="1"/>
    <col min="7" max="7" width="26.1796875" style="8" customWidth="1"/>
    <col min="8" max="8" width="26.6328125" style="8" customWidth="1"/>
    <col min="9" max="9" width="17.81640625" style="8" customWidth="1"/>
    <col min="10" max="14" width="9.1796875" style="8"/>
    <col min="15" max="15" width="25.81640625" style="8" customWidth="1"/>
    <col min="16" max="16" width="12.453125" style="8" customWidth="1"/>
    <col min="17" max="17" width="19.81640625" style="8" customWidth="1"/>
    <col min="18" max="19" width="12.453125" style="8" customWidth="1"/>
    <col min="20" max="21" width="16.36328125" style="8" customWidth="1"/>
    <col min="22" max="22" width="10.81640625" style="8" customWidth="1"/>
    <col min="23" max="16384" width="9.1796875" style="8"/>
  </cols>
  <sheetData>
    <row r="1" spans="1:5" x14ac:dyDescent="0.35">
      <c r="A1" s="521" t="s">
        <v>11</v>
      </c>
      <c r="B1" s="521"/>
      <c r="C1" s="521"/>
      <c r="D1" s="521"/>
      <c r="E1" s="521"/>
    </row>
    <row r="2" spans="1:5" x14ac:dyDescent="0.35">
      <c r="A2" s="522" t="s">
        <v>164</v>
      </c>
      <c r="B2" s="522"/>
      <c r="C2" s="522"/>
      <c r="D2" s="522"/>
      <c r="E2" s="522"/>
    </row>
    <row r="19" spans="1:5" x14ac:dyDescent="0.35">
      <c r="A19" s="8" t="s">
        <v>165</v>
      </c>
    </row>
    <row r="20" spans="1:5" x14ac:dyDescent="0.35">
      <c r="A20" s="8">
        <v>155400</v>
      </c>
      <c r="B20" s="8" t="s">
        <v>166</v>
      </c>
    </row>
    <row r="21" spans="1:5" x14ac:dyDescent="0.35">
      <c r="A21" s="522" t="s">
        <v>167</v>
      </c>
      <c r="B21" s="522"/>
      <c r="C21" s="522"/>
      <c r="D21" s="522"/>
      <c r="E21" s="522"/>
    </row>
    <row r="38" spans="1:5" x14ac:dyDescent="0.35">
      <c r="A38" s="8" t="s">
        <v>165</v>
      </c>
    </row>
    <row r="39" spans="1:5" x14ac:dyDescent="0.35">
      <c r="A39" s="8">
        <v>100800</v>
      </c>
      <c r="B39" s="8" t="s">
        <v>166</v>
      </c>
    </row>
    <row r="40" spans="1:5" x14ac:dyDescent="0.35">
      <c r="A40" s="522" t="s">
        <v>168</v>
      </c>
      <c r="B40" s="522"/>
      <c r="C40" s="522"/>
      <c r="D40" s="522"/>
      <c r="E40" s="522"/>
    </row>
    <row r="57" spans="1:5" ht="15" thickBot="1" x14ac:dyDescent="0.4">
      <c r="A57" s="8" t="s">
        <v>165</v>
      </c>
    </row>
    <row r="58" spans="1:5" ht="15" thickBot="1" x14ac:dyDescent="0.4">
      <c r="A58" s="10">
        <v>194000</v>
      </c>
      <c r="B58" s="8" t="s">
        <v>169</v>
      </c>
    </row>
    <row r="60" spans="1:5" x14ac:dyDescent="0.35">
      <c r="A60" s="521" t="s">
        <v>170</v>
      </c>
      <c r="B60" s="521"/>
      <c r="C60" s="521"/>
      <c r="D60" s="521"/>
      <c r="E60" s="521"/>
    </row>
    <row r="85" spans="1:37" s="11" customFormat="1" x14ac:dyDescent="0.35">
      <c r="A85" s="8" t="s">
        <v>386</v>
      </c>
      <c r="B85" s="8">
        <v>55.1</v>
      </c>
      <c r="C85" s="8" t="s">
        <v>387</v>
      </c>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row>
    <row r="86" spans="1:37" s="11" customFormat="1" x14ac:dyDescent="0.35">
      <c r="A86" s="8" t="s">
        <v>388</v>
      </c>
      <c r="B86" s="8">
        <v>111.6</v>
      </c>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row>
    <row r="87" spans="1:37" ht="15" thickBot="1" x14ac:dyDescent="0.4"/>
    <row r="88" spans="1:37" ht="15" thickBot="1" x14ac:dyDescent="0.4">
      <c r="A88" s="12" t="s">
        <v>389</v>
      </c>
      <c r="B88" s="13">
        <f>(B86-B85)/B85</f>
        <v>1.0254083484573502</v>
      </c>
    </row>
    <row r="89" spans="1:37" x14ac:dyDescent="0.35">
      <c r="A89" s="521" t="s">
        <v>171</v>
      </c>
      <c r="B89" s="521"/>
      <c r="C89" s="521"/>
      <c r="D89" s="521"/>
      <c r="E89" s="521"/>
    </row>
    <row r="90" spans="1:37" x14ac:dyDescent="0.35">
      <c r="A90" s="8">
        <v>6.6290250000000004</v>
      </c>
      <c r="B90" s="8" t="s">
        <v>392</v>
      </c>
      <c r="E90" s="8" t="s">
        <v>397</v>
      </c>
    </row>
    <row r="91" spans="1:37" x14ac:dyDescent="0.35">
      <c r="A91" s="8">
        <f>1/A90</f>
        <v>0.15085174667466181</v>
      </c>
      <c r="B91" s="8" t="s">
        <v>393</v>
      </c>
      <c r="E91" s="8" t="s">
        <v>176</v>
      </c>
    </row>
    <row r="92" spans="1:37" x14ac:dyDescent="0.35">
      <c r="A92" s="14">
        <v>0.5</v>
      </c>
      <c r="B92" s="8" t="s">
        <v>394</v>
      </c>
      <c r="E92" s="8" t="s">
        <v>398</v>
      </c>
    </row>
    <row r="93" spans="1:37" x14ac:dyDescent="0.35">
      <c r="A93" s="8">
        <f>A92*A91</f>
        <v>7.5425873337330904E-2</v>
      </c>
      <c r="B93" s="8" t="s">
        <v>395</v>
      </c>
      <c r="E93" s="8" t="s">
        <v>176</v>
      </c>
    </row>
    <row r="94" spans="1:37" x14ac:dyDescent="0.35">
      <c r="A94" s="8">
        <f>1/A93</f>
        <v>13.258050000000001</v>
      </c>
      <c r="B94" s="8" t="s">
        <v>396</v>
      </c>
      <c r="E94" s="8" t="s">
        <v>176</v>
      </c>
      <c r="J94" s="14"/>
    </row>
    <row r="95" spans="1:37" ht="15" thickBot="1" x14ac:dyDescent="0.4">
      <c r="A95" s="8">
        <v>8.0274920000000005</v>
      </c>
      <c r="B95" s="8" t="s">
        <v>390</v>
      </c>
      <c r="E95" s="8" t="s">
        <v>399</v>
      </c>
      <c r="J95" s="14"/>
    </row>
    <row r="96" spans="1:37" ht="15" thickBot="1" x14ac:dyDescent="0.4">
      <c r="A96" s="15">
        <f>(A94-A95)/A95</f>
        <v>0.65158059329115492</v>
      </c>
      <c r="B96" s="8" t="s">
        <v>391</v>
      </c>
      <c r="C96" s="16"/>
      <c r="E96" s="8" t="s">
        <v>176</v>
      </c>
    </row>
    <row r="98" spans="1:5" x14ac:dyDescent="0.35">
      <c r="A98" s="521" t="s">
        <v>172</v>
      </c>
      <c r="B98" s="521"/>
      <c r="C98" s="521"/>
      <c r="D98" s="521"/>
      <c r="E98" s="521"/>
    </row>
    <row r="99" spans="1:5" x14ac:dyDescent="0.35">
      <c r="A99" s="16">
        <v>0.3</v>
      </c>
      <c r="B99" s="14" t="s">
        <v>401</v>
      </c>
    </row>
    <row r="100" spans="1:5" x14ac:dyDescent="0.35">
      <c r="A100" s="8">
        <v>63.5</v>
      </c>
      <c r="B100" s="8" t="s">
        <v>402</v>
      </c>
    </row>
    <row r="101" spans="1:5" x14ac:dyDescent="0.35">
      <c r="A101" s="8">
        <f>1/A100</f>
        <v>1.5748031496062992E-2</v>
      </c>
      <c r="B101" s="8" t="s">
        <v>400</v>
      </c>
    </row>
    <row r="102" spans="1:5" x14ac:dyDescent="0.35">
      <c r="A102" s="17">
        <f>A101*(1-A99)</f>
        <v>1.1023622047244094E-2</v>
      </c>
      <c r="B102" s="8" t="s">
        <v>403</v>
      </c>
    </row>
    <row r="103" spans="1:5" x14ac:dyDescent="0.35">
      <c r="A103" s="17">
        <f>1/A102</f>
        <v>90.714285714285722</v>
      </c>
      <c r="B103" s="8" t="s">
        <v>407</v>
      </c>
    </row>
    <row r="104" spans="1:5" x14ac:dyDescent="0.35">
      <c r="A104" s="16">
        <v>0.35</v>
      </c>
      <c r="B104" s="8" t="s">
        <v>404</v>
      </c>
    </row>
    <row r="105" spans="1:5" x14ac:dyDescent="0.35">
      <c r="A105" s="8">
        <f>A102*(1-A104)</f>
        <v>7.1653543307086615E-3</v>
      </c>
      <c r="B105" s="8" t="s">
        <v>405</v>
      </c>
    </row>
    <row r="106" spans="1:5" ht="15" thickBot="1" x14ac:dyDescent="0.4">
      <c r="A106" s="8">
        <f>1/A105</f>
        <v>139.56043956043956</v>
      </c>
      <c r="B106" s="8" t="s">
        <v>406</v>
      </c>
    </row>
    <row r="107" spans="1:5" ht="15" thickBot="1" x14ac:dyDescent="0.4">
      <c r="A107" s="18">
        <f>(A106-A103)/A103</f>
        <v>0.53846153846153832</v>
      </c>
      <c r="B107" s="8" t="s">
        <v>408</v>
      </c>
    </row>
    <row r="108" spans="1:5" x14ac:dyDescent="0.35">
      <c r="A108" s="19"/>
    </row>
    <row r="109" spans="1:5" x14ac:dyDescent="0.35">
      <c r="A109" s="521" t="s">
        <v>174</v>
      </c>
      <c r="B109" s="521"/>
      <c r="C109" s="521"/>
      <c r="D109" s="521"/>
      <c r="E109" s="521"/>
    </row>
    <row r="110" spans="1:5" ht="15" thickBot="1" x14ac:dyDescent="0.4"/>
    <row r="111" spans="1:5" ht="15" thickBot="1" x14ac:dyDescent="0.4">
      <c r="A111" s="18">
        <f>A122</f>
        <v>0.20481927710843381</v>
      </c>
      <c r="B111" s="8" t="s">
        <v>410</v>
      </c>
    </row>
    <row r="113" spans="1:12" x14ac:dyDescent="0.35">
      <c r="A113" s="521" t="s">
        <v>173</v>
      </c>
      <c r="B113" s="521"/>
      <c r="C113" s="521"/>
      <c r="D113" s="521"/>
      <c r="E113" s="521"/>
    </row>
    <row r="114" spans="1:12" x14ac:dyDescent="0.35">
      <c r="A114" s="16">
        <v>0.2</v>
      </c>
      <c r="B114" s="14" t="s">
        <v>401</v>
      </c>
    </row>
    <row r="115" spans="1:12" x14ac:dyDescent="0.35">
      <c r="A115" s="8">
        <v>1.95</v>
      </c>
      <c r="B115" s="8" t="s">
        <v>409</v>
      </c>
    </row>
    <row r="116" spans="1:12" x14ac:dyDescent="0.35">
      <c r="A116" s="8">
        <f>1/A115</f>
        <v>0.51282051282051289</v>
      </c>
      <c r="B116" s="8" t="s">
        <v>400</v>
      </c>
    </row>
    <row r="117" spans="1:12" x14ac:dyDescent="0.35">
      <c r="A117" s="17">
        <f>A116*(1-A114)</f>
        <v>0.41025641025641035</v>
      </c>
      <c r="B117" s="8" t="s">
        <v>403</v>
      </c>
    </row>
    <row r="118" spans="1:12" x14ac:dyDescent="0.35">
      <c r="A118" s="17">
        <f>1/A117</f>
        <v>2.4374999999999996</v>
      </c>
      <c r="B118" s="8" t="s">
        <v>407</v>
      </c>
    </row>
    <row r="119" spans="1:12" x14ac:dyDescent="0.35">
      <c r="A119" s="16">
        <v>0.17</v>
      </c>
      <c r="B119" s="8" t="s">
        <v>404</v>
      </c>
    </row>
    <row r="120" spans="1:12" x14ac:dyDescent="0.35">
      <c r="A120" s="8">
        <f>A117*(1-A119)</f>
        <v>0.34051282051282056</v>
      </c>
      <c r="B120" s="8" t="s">
        <v>405</v>
      </c>
    </row>
    <row r="121" spans="1:12" ht="15" thickBot="1" x14ac:dyDescent="0.4">
      <c r="A121" s="8">
        <f>1/A120</f>
        <v>2.9367469879518069</v>
      </c>
      <c r="B121" s="8" t="s">
        <v>406</v>
      </c>
    </row>
    <row r="122" spans="1:12" ht="15" thickBot="1" x14ac:dyDescent="0.4">
      <c r="A122" s="18">
        <f>(A121-A118)/A118</f>
        <v>0.20481927710843381</v>
      </c>
      <c r="B122" s="8" t="s">
        <v>408</v>
      </c>
    </row>
    <row r="124" spans="1:12" x14ac:dyDescent="0.35">
      <c r="A124" s="521" t="s">
        <v>411</v>
      </c>
      <c r="B124" s="521"/>
      <c r="C124" s="521"/>
      <c r="D124" s="521"/>
      <c r="E124" s="521"/>
      <c r="J124" s="20"/>
    </row>
    <row r="125" spans="1:12" x14ac:dyDescent="0.35">
      <c r="A125" s="21">
        <v>4.4824543659231753E-4</v>
      </c>
      <c r="B125" s="8" t="s">
        <v>413</v>
      </c>
      <c r="K125" s="14"/>
      <c r="L125" s="14"/>
    </row>
    <row r="126" spans="1:12" x14ac:dyDescent="0.35">
      <c r="A126" s="8">
        <v>1.27</v>
      </c>
      <c r="B126" s="22" t="s">
        <v>417</v>
      </c>
      <c r="F126" s="23"/>
      <c r="J126" s="4"/>
      <c r="K126" s="21"/>
      <c r="L126" s="21"/>
    </row>
    <row r="127" spans="1:12" x14ac:dyDescent="0.35">
      <c r="A127" s="8">
        <f>(1/CONVERT(A125/A126,"mi","km")*0.00105505585)</f>
        <v>1.857438352962903</v>
      </c>
      <c r="B127" s="22" t="s">
        <v>414</v>
      </c>
      <c r="J127" s="24"/>
      <c r="K127" s="21"/>
      <c r="L127" s="21"/>
    </row>
    <row r="128" spans="1:12" x14ac:dyDescent="0.35">
      <c r="A128" s="8">
        <f>1/A127</f>
        <v>0.53837587578874124</v>
      </c>
      <c r="B128" s="22" t="s">
        <v>415</v>
      </c>
      <c r="F128" s="23"/>
      <c r="K128" s="16"/>
      <c r="L128" s="14"/>
    </row>
    <row r="129" spans="1:12" x14ac:dyDescent="0.35">
      <c r="A129" s="8">
        <v>1.07</v>
      </c>
      <c r="B129" s="8" t="s">
        <v>412</v>
      </c>
      <c r="F129" s="23"/>
      <c r="K129" s="16"/>
      <c r="L129" s="14"/>
    </row>
    <row r="130" spans="1:12" ht="15" thickBot="1" x14ac:dyDescent="0.4">
      <c r="A130" s="8">
        <f>1/A129</f>
        <v>0.93457943925233644</v>
      </c>
      <c r="B130" s="8" t="s">
        <v>416</v>
      </c>
      <c r="F130" s="23"/>
      <c r="K130" s="14"/>
      <c r="L130" s="14"/>
    </row>
    <row r="131" spans="1:12" ht="15" thickBot="1" x14ac:dyDescent="0.4">
      <c r="A131" s="18">
        <f>(A130-A128)/A128</f>
        <v>0.73592369435785332</v>
      </c>
      <c r="B131" s="8" t="s">
        <v>408</v>
      </c>
      <c r="F131" s="23"/>
    </row>
    <row r="133" spans="1:12" x14ac:dyDescent="0.35">
      <c r="A133" s="20"/>
      <c r="B133" s="14"/>
      <c r="C133" s="14"/>
    </row>
    <row r="134" spans="1:12" x14ac:dyDescent="0.35">
      <c r="A134" s="521" t="s">
        <v>104</v>
      </c>
      <c r="B134" s="521"/>
      <c r="C134" s="521"/>
      <c r="D134" s="521"/>
      <c r="E134" s="521"/>
    </row>
    <row r="135" spans="1:12" x14ac:dyDescent="0.35">
      <c r="A135" s="25" t="s">
        <v>429</v>
      </c>
      <c r="B135" s="26"/>
      <c r="C135" s="26"/>
      <c r="D135" s="26"/>
      <c r="E135" s="26"/>
      <c r="F135" s="26"/>
      <c r="G135" s="26"/>
    </row>
    <row r="136" spans="1:12" x14ac:dyDescent="0.35">
      <c r="A136" s="27"/>
      <c r="B136" s="518" t="s">
        <v>430</v>
      </c>
      <c r="C136" s="519"/>
      <c r="D136" s="519"/>
      <c r="E136" s="520"/>
      <c r="F136" s="26"/>
      <c r="G136" s="26"/>
    </row>
    <row r="137" spans="1:12" x14ac:dyDescent="0.35">
      <c r="A137" s="28"/>
      <c r="B137" s="518" t="s">
        <v>431</v>
      </c>
      <c r="C137" s="520"/>
      <c r="D137" s="518" t="s">
        <v>432</v>
      </c>
      <c r="E137" s="520"/>
      <c r="F137" s="26"/>
      <c r="G137" s="26"/>
    </row>
    <row r="138" spans="1:12" x14ac:dyDescent="0.35">
      <c r="A138" s="29" t="s">
        <v>433</v>
      </c>
      <c r="B138" s="30" t="s">
        <v>434</v>
      </c>
      <c r="C138" s="30" t="s">
        <v>435</v>
      </c>
      <c r="D138" s="30" t="s">
        <v>434</v>
      </c>
      <c r="E138" s="30" t="s">
        <v>435</v>
      </c>
      <c r="F138" s="26"/>
      <c r="G138" s="31" t="s">
        <v>436</v>
      </c>
    </row>
    <row r="139" spans="1:12" x14ac:dyDescent="0.35">
      <c r="A139" s="32" t="s">
        <v>437</v>
      </c>
      <c r="B139" s="33">
        <v>95</v>
      </c>
      <c r="C139" s="34">
        <v>95</v>
      </c>
      <c r="D139" s="33">
        <v>50</v>
      </c>
      <c r="E139" s="34">
        <v>50</v>
      </c>
      <c r="F139" s="31" t="s">
        <v>129</v>
      </c>
      <c r="G139" s="26">
        <f>(C139-E139)/C139</f>
        <v>0.47368421052631576</v>
      </c>
    </row>
    <row r="140" spans="1:12" x14ac:dyDescent="0.35">
      <c r="A140" s="35" t="s">
        <v>438</v>
      </c>
      <c r="B140" s="36">
        <v>100</v>
      </c>
      <c r="C140" s="37">
        <v>100</v>
      </c>
      <c r="D140" s="36">
        <v>70</v>
      </c>
      <c r="E140" s="37">
        <v>70</v>
      </c>
      <c r="F140" s="31" t="s">
        <v>129</v>
      </c>
      <c r="G140" s="26">
        <f t="shared" ref="G140:G156" si="0">(C140-E140)/C140</f>
        <v>0.3</v>
      </c>
    </row>
    <row r="141" spans="1:12" x14ac:dyDescent="0.35">
      <c r="A141" s="35" t="s">
        <v>439</v>
      </c>
      <c r="B141" s="36">
        <v>95</v>
      </c>
      <c r="C141" s="37">
        <v>95</v>
      </c>
      <c r="D141" s="36">
        <v>50</v>
      </c>
      <c r="E141" s="37">
        <v>50</v>
      </c>
      <c r="F141" s="31" t="s">
        <v>129</v>
      </c>
      <c r="G141" s="26">
        <f t="shared" si="0"/>
        <v>0.47368421052631576</v>
      </c>
    </row>
    <row r="142" spans="1:12" x14ac:dyDescent="0.35">
      <c r="A142" s="35" t="s">
        <v>440</v>
      </c>
      <c r="B142" s="36">
        <v>105</v>
      </c>
      <c r="C142" s="37">
        <v>105</v>
      </c>
      <c r="D142" s="36">
        <v>110</v>
      </c>
      <c r="E142" s="37">
        <v>110</v>
      </c>
      <c r="F142" s="38" t="s">
        <v>456</v>
      </c>
      <c r="G142" s="26">
        <f t="shared" si="0"/>
        <v>-4.7619047619047616E-2</v>
      </c>
    </row>
    <row r="143" spans="1:12" x14ac:dyDescent="0.35">
      <c r="A143" s="35" t="s">
        <v>441</v>
      </c>
      <c r="B143" s="36">
        <v>80</v>
      </c>
      <c r="C143" s="37">
        <v>80</v>
      </c>
      <c r="D143" s="36">
        <v>35</v>
      </c>
      <c r="E143" s="37">
        <v>35</v>
      </c>
      <c r="F143" s="31" t="s">
        <v>129</v>
      </c>
      <c r="G143" s="26">
        <f t="shared" si="0"/>
        <v>0.5625</v>
      </c>
    </row>
    <row r="144" spans="1:12" x14ac:dyDescent="0.35">
      <c r="A144" s="35" t="s">
        <v>442</v>
      </c>
      <c r="B144" s="36">
        <v>70</v>
      </c>
      <c r="C144" s="37">
        <v>70</v>
      </c>
      <c r="D144" s="36">
        <v>50</v>
      </c>
      <c r="E144" s="37">
        <v>50</v>
      </c>
      <c r="F144" s="31" t="s">
        <v>129</v>
      </c>
      <c r="G144" s="26">
        <f t="shared" si="0"/>
        <v>0.2857142857142857</v>
      </c>
    </row>
    <row r="145" spans="1:9" x14ac:dyDescent="0.35">
      <c r="A145" s="35" t="s">
        <v>443</v>
      </c>
      <c r="B145" s="36">
        <v>90</v>
      </c>
      <c r="C145" s="37">
        <v>90</v>
      </c>
      <c r="D145" s="36">
        <v>80</v>
      </c>
      <c r="E145" s="37">
        <v>80</v>
      </c>
      <c r="F145" s="31" t="s">
        <v>444</v>
      </c>
      <c r="G145" s="26">
        <f t="shared" si="0"/>
        <v>0.1111111111111111</v>
      </c>
    </row>
    <row r="146" spans="1:9" x14ac:dyDescent="0.35">
      <c r="A146" s="35" t="s">
        <v>445</v>
      </c>
      <c r="B146" s="36">
        <v>100</v>
      </c>
      <c r="C146" s="37">
        <v>100</v>
      </c>
      <c r="D146" s="36">
        <v>90</v>
      </c>
      <c r="E146" s="37">
        <v>90</v>
      </c>
      <c r="F146" s="31" t="s">
        <v>129</v>
      </c>
      <c r="G146" s="26">
        <f t="shared" si="0"/>
        <v>0.1</v>
      </c>
    </row>
    <row r="147" spans="1:9" x14ac:dyDescent="0.35">
      <c r="A147" s="35" t="s">
        <v>446</v>
      </c>
      <c r="B147" s="36">
        <v>80</v>
      </c>
      <c r="C147" s="37">
        <v>80</v>
      </c>
      <c r="D147" s="36">
        <v>40</v>
      </c>
      <c r="E147" s="37">
        <v>40</v>
      </c>
      <c r="F147" s="31" t="s">
        <v>129</v>
      </c>
      <c r="G147" s="26">
        <f t="shared" si="0"/>
        <v>0.5</v>
      </c>
    </row>
    <row r="148" spans="1:9" x14ac:dyDescent="0.35">
      <c r="A148" s="35" t="s">
        <v>447</v>
      </c>
      <c r="B148" s="36">
        <v>80</v>
      </c>
      <c r="C148" s="37">
        <v>80</v>
      </c>
      <c r="D148" s="36">
        <v>50</v>
      </c>
      <c r="E148" s="37">
        <v>50</v>
      </c>
      <c r="F148" s="31" t="s">
        <v>129</v>
      </c>
      <c r="G148" s="26">
        <f t="shared" si="0"/>
        <v>0.375</v>
      </c>
    </row>
    <row r="149" spans="1:9" x14ac:dyDescent="0.35">
      <c r="A149" s="35" t="s">
        <v>448</v>
      </c>
      <c r="B149" s="36">
        <v>90</v>
      </c>
      <c r="C149" s="37">
        <v>90</v>
      </c>
      <c r="D149" s="36">
        <v>80</v>
      </c>
      <c r="E149" s="37">
        <v>80</v>
      </c>
      <c r="F149" s="31" t="s">
        <v>444</v>
      </c>
      <c r="G149" s="26">
        <f t="shared" si="0"/>
        <v>0.1111111111111111</v>
      </c>
    </row>
    <row r="150" spans="1:9" x14ac:dyDescent="0.35">
      <c r="A150" s="35" t="s">
        <v>449</v>
      </c>
      <c r="B150" s="36">
        <v>95</v>
      </c>
      <c r="C150" s="37">
        <v>95</v>
      </c>
      <c r="D150" s="36">
        <v>90</v>
      </c>
      <c r="E150" s="37">
        <v>90</v>
      </c>
      <c r="F150" s="38" t="s">
        <v>456</v>
      </c>
      <c r="G150" s="26">
        <f t="shared" si="0"/>
        <v>5.2631578947368418E-2</v>
      </c>
    </row>
    <row r="151" spans="1:9" x14ac:dyDescent="0.35">
      <c r="A151" s="35" t="s">
        <v>450</v>
      </c>
      <c r="B151" s="36">
        <v>95</v>
      </c>
      <c r="C151" s="37">
        <v>95</v>
      </c>
      <c r="D151" s="36">
        <v>90</v>
      </c>
      <c r="E151" s="37">
        <v>90</v>
      </c>
      <c r="F151" s="38" t="s">
        <v>456</v>
      </c>
      <c r="G151" s="26">
        <f t="shared" si="0"/>
        <v>5.2631578947368418E-2</v>
      </c>
    </row>
    <row r="152" spans="1:9" x14ac:dyDescent="0.35">
      <c r="A152" s="35" t="s">
        <v>451</v>
      </c>
      <c r="B152" s="36">
        <v>80</v>
      </c>
      <c r="C152" s="37">
        <v>50</v>
      </c>
      <c r="D152" s="36">
        <v>30</v>
      </c>
      <c r="E152" s="37">
        <v>30</v>
      </c>
      <c r="F152" s="31" t="s">
        <v>128</v>
      </c>
      <c r="G152" s="26">
        <f>(C152-E152)/C152</f>
        <v>0.4</v>
      </c>
    </row>
    <row r="153" spans="1:9" x14ac:dyDescent="0.35">
      <c r="A153" s="35" t="s">
        <v>452</v>
      </c>
      <c r="B153" s="36">
        <v>90</v>
      </c>
      <c r="C153" s="37">
        <v>90</v>
      </c>
      <c r="D153" s="36">
        <v>70</v>
      </c>
      <c r="E153" s="37">
        <v>70</v>
      </c>
      <c r="F153" s="31" t="s">
        <v>125</v>
      </c>
      <c r="G153" s="26">
        <f t="shared" si="0"/>
        <v>0.22222222222222221</v>
      </c>
    </row>
    <row r="154" spans="1:9" x14ac:dyDescent="0.35">
      <c r="A154" s="35" t="s">
        <v>453</v>
      </c>
      <c r="B154" s="36">
        <v>95</v>
      </c>
      <c r="C154" s="37">
        <v>90</v>
      </c>
      <c r="D154" s="36">
        <v>80</v>
      </c>
      <c r="E154" s="37">
        <v>80</v>
      </c>
      <c r="F154" s="38" t="s">
        <v>456</v>
      </c>
      <c r="G154" s="26">
        <f t="shared" si="0"/>
        <v>0.1111111111111111</v>
      </c>
      <c r="I154" s="39"/>
    </row>
    <row r="155" spans="1:9" x14ac:dyDescent="0.35">
      <c r="A155" s="35" t="s">
        <v>454</v>
      </c>
      <c r="B155" s="36">
        <v>80</v>
      </c>
      <c r="C155" s="37">
        <v>65</v>
      </c>
      <c r="D155" s="36">
        <v>60</v>
      </c>
      <c r="E155" s="37">
        <v>30</v>
      </c>
      <c r="F155" s="31" t="s">
        <v>126</v>
      </c>
      <c r="G155" s="26">
        <f t="shared" si="0"/>
        <v>0.53846153846153844</v>
      </c>
    </row>
    <row r="156" spans="1:9" x14ac:dyDescent="0.35">
      <c r="A156" s="40" t="s">
        <v>455</v>
      </c>
      <c r="B156" s="41">
        <v>90</v>
      </c>
      <c r="C156" s="42">
        <v>90</v>
      </c>
      <c r="D156" s="41">
        <v>70</v>
      </c>
      <c r="E156" s="42">
        <v>70</v>
      </c>
      <c r="F156" s="31" t="s">
        <v>126</v>
      </c>
      <c r="G156" s="26">
        <f t="shared" si="0"/>
        <v>0.22222222222222221</v>
      </c>
    </row>
    <row r="157" spans="1:9" x14ac:dyDescent="0.35">
      <c r="A157" s="26"/>
      <c r="B157" s="26"/>
      <c r="C157" s="26"/>
      <c r="D157" s="26"/>
      <c r="E157" s="26"/>
      <c r="F157" s="26"/>
      <c r="G157" s="26"/>
    </row>
    <row r="158" spans="1:9" x14ac:dyDescent="0.35">
      <c r="A158" s="26"/>
      <c r="B158" s="26"/>
      <c r="C158" s="26"/>
      <c r="D158" s="26"/>
      <c r="E158" s="26"/>
      <c r="F158" s="26"/>
      <c r="G158" s="26"/>
    </row>
    <row r="159" spans="1:9" x14ac:dyDescent="0.35">
      <c r="A159" s="26" t="s">
        <v>129</v>
      </c>
      <c r="B159" s="26">
        <f>AVERAGEIF(F139:F156,A159,G139:G156)</f>
        <v>0.38382283834586467</v>
      </c>
      <c r="C159" s="26"/>
      <c r="D159" s="26"/>
      <c r="E159" s="26"/>
      <c r="F159" s="26"/>
      <c r="G159" s="26"/>
    </row>
    <row r="160" spans="1:9" x14ac:dyDescent="0.35">
      <c r="A160" s="26" t="s">
        <v>444</v>
      </c>
      <c r="B160" s="26">
        <f>AVERAGEIF(F139:F156,A160,G139:G156)</f>
        <v>0.1111111111111111</v>
      </c>
      <c r="C160" s="26"/>
      <c r="D160" s="26"/>
      <c r="E160" s="26"/>
      <c r="F160" s="26"/>
      <c r="G160" s="26"/>
    </row>
    <row r="161" spans="1:7" x14ac:dyDescent="0.35">
      <c r="A161" s="26" t="s">
        <v>128</v>
      </c>
      <c r="B161" s="26">
        <f>AVERAGEIF(F139:F156,A161,G139:G156)</f>
        <v>0.4</v>
      </c>
      <c r="C161" s="26"/>
      <c r="D161" s="26"/>
      <c r="E161" s="26"/>
      <c r="F161" s="26"/>
      <c r="G161" s="26"/>
    </row>
    <row r="162" spans="1:7" x14ac:dyDescent="0.35">
      <c r="A162" s="26" t="s">
        <v>125</v>
      </c>
      <c r="B162" s="26">
        <f>AVERAGEIF(F139:F156,A162,G139:G156)</f>
        <v>0.22222222222222221</v>
      </c>
      <c r="C162" s="26"/>
      <c r="D162" s="26"/>
      <c r="E162" s="26"/>
      <c r="F162" s="26"/>
      <c r="G162" s="26"/>
    </row>
    <row r="163" spans="1:7" x14ac:dyDescent="0.35">
      <c r="A163" s="26" t="s">
        <v>126</v>
      </c>
      <c r="B163" s="26">
        <f>AVERAGEIF(F139:F156,A163,G139:G156)</f>
        <v>0.38034188034188032</v>
      </c>
      <c r="C163" s="26"/>
      <c r="D163" s="26"/>
      <c r="E163" s="26"/>
      <c r="F163" s="26"/>
      <c r="G163" s="26"/>
    </row>
    <row r="165" spans="1:7" x14ac:dyDescent="0.35">
      <c r="A165" s="521" t="s">
        <v>177</v>
      </c>
      <c r="B165" s="521"/>
      <c r="C165" s="521"/>
      <c r="D165" s="521"/>
      <c r="E165" s="521"/>
    </row>
    <row r="166" spans="1:7" ht="15" thickBot="1" x14ac:dyDescent="0.4">
      <c r="A166" s="22" t="s">
        <v>178</v>
      </c>
      <c r="B166" s="16">
        <v>0.4</v>
      </c>
    </row>
    <row r="167" spans="1:7" ht="15" thickBot="1" x14ac:dyDescent="0.4">
      <c r="A167" s="8" t="s">
        <v>179</v>
      </c>
      <c r="B167" s="43">
        <f>(1+B166)^(1/(2020-2010))-1</f>
        <v>3.4219694129380196E-2</v>
      </c>
    </row>
    <row r="168" spans="1:7" x14ac:dyDescent="0.35">
      <c r="B168" s="44"/>
    </row>
    <row r="169" spans="1:7" x14ac:dyDescent="0.35">
      <c r="A169" s="521" t="s">
        <v>418</v>
      </c>
      <c r="B169" s="521"/>
    </row>
    <row r="170" spans="1:7" x14ac:dyDescent="0.35">
      <c r="A170" s="22" t="s">
        <v>419</v>
      </c>
      <c r="B170" s="45">
        <v>972.7</v>
      </c>
    </row>
    <row r="171" spans="1:7" ht="15" thickBot="1" x14ac:dyDescent="0.4">
      <c r="A171" s="22" t="s">
        <v>420</v>
      </c>
      <c r="B171" s="46">
        <f>400.9+53.5+276.5+255.7+63.5+462.5+B170+975.4+227.6+436.5</f>
        <v>4124.8</v>
      </c>
    </row>
    <row r="172" spans="1:7" ht="15" thickBot="1" x14ac:dyDescent="0.4">
      <c r="A172" s="22" t="s">
        <v>421</v>
      </c>
      <c r="B172" s="43">
        <f>B170/B171</f>
        <v>0.23581749418153608</v>
      </c>
    </row>
    <row r="173" spans="1:7" x14ac:dyDescent="0.35">
      <c r="B173" s="44"/>
    </row>
    <row r="174" spans="1:7" x14ac:dyDescent="0.35">
      <c r="A174" s="521" t="s">
        <v>184</v>
      </c>
      <c r="B174" s="521"/>
      <c r="C174" s="521"/>
      <c r="D174" s="521"/>
      <c r="E174" s="521"/>
    </row>
    <row r="175" spans="1:7" ht="15" thickBot="1" x14ac:dyDescent="0.4">
      <c r="A175" s="22" t="s">
        <v>428</v>
      </c>
      <c r="B175" s="44">
        <v>0.1246</v>
      </c>
    </row>
    <row r="176" spans="1:7" ht="15" thickBot="1" x14ac:dyDescent="0.4">
      <c r="A176" s="22" t="s">
        <v>423</v>
      </c>
      <c r="B176" s="43">
        <f>1-B175</f>
        <v>0.87539999999999996</v>
      </c>
    </row>
    <row r="178" spans="1:5" x14ac:dyDescent="0.35">
      <c r="A178" s="521" t="s">
        <v>180</v>
      </c>
      <c r="B178" s="521"/>
      <c r="C178" s="521"/>
      <c r="D178" s="521"/>
      <c r="E178" s="521"/>
    </row>
    <row r="179" spans="1:5" x14ac:dyDescent="0.35">
      <c r="A179" s="24" t="s">
        <v>425</v>
      </c>
      <c r="B179" s="8">
        <v>197000</v>
      </c>
    </row>
    <row r="180" spans="1:5" ht="15" thickBot="1" x14ac:dyDescent="0.4">
      <c r="A180" s="8" t="s">
        <v>426</v>
      </c>
      <c r="B180" s="8">
        <v>175000</v>
      </c>
    </row>
    <row r="181" spans="1:5" ht="15" thickBot="1" x14ac:dyDescent="0.4">
      <c r="A181" s="8" t="s">
        <v>181</v>
      </c>
      <c r="B181" s="18">
        <f>B179/B180</f>
        <v>1.1257142857142857</v>
      </c>
    </row>
    <row r="183" spans="1:5" x14ac:dyDescent="0.35">
      <c r="A183" s="521" t="s">
        <v>182</v>
      </c>
      <c r="B183" s="521"/>
      <c r="C183" s="521"/>
      <c r="D183" s="521"/>
      <c r="E183" s="521"/>
    </row>
    <row r="184" spans="1:5" x14ac:dyDescent="0.35">
      <c r="A184" s="22" t="s">
        <v>2284</v>
      </c>
      <c r="B184" s="189">
        <v>1.2E-2</v>
      </c>
    </row>
    <row r="185" spans="1:5" x14ac:dyDescent="0.35">
      <c r="A185" s="22" t="s">
        <v>2285</v>
      </c>
      <c r="B185" s="189">
        <v>2.4E-2</v>
      </c>
    </row>
    <row r="186" spans="1:5" x14ac:dyDescent="0.35">
      <c r="A186" s="22" t="s">
        <v>2286</v>
      </c>
      <c r="B186" s="8">
        <f>2050-2018+1</f>
        <v>33</v>
      </c>
    </row>
    <row r="187" spans="1:5" x14ac:dyDescent="0.35">
      <c r="A187" s="22" t="s">
        <v>2287</v>
      </c>
      <c r="B187" s="14">
        <f>(1-B184)^B186</f>
        <v>0.67139665221009714</v>
      </c>
    </row>
    <row r="188" spans="1:5" ht="15" thickBot="1" x14ac:dyDescent="0.4">
      <c r="A188" s="22" t="s">
        <v>2288</v>
      </c>
      <c r="B188" s="14">
        <f>(1-B185)^B186</f>
        <v>0.44858421050781644</v>
      </c>
    </row>
    <row r="189" spans="1:5" ht="15" thickBot="1" x14ac:dyDescent="0.4">
      <c r="A189" s="22" t="s">
        <v>2289</v>
      </c>
      <c r="B189" s="18">
        <f>(B187-B188)/B187</f>
        <v>0.33186409400289502</v>
      </c>
    </row>
    <row r="191" spans="1:5" x14ac:dyDescent="0.35">
      <c r="A191" s="521" t="s">
        <v>194</v>
      </c>
      <c r="B191" s="521"/>
      <c r="C191" s="521"/>
      <c r="D191" s="521"/>
      <c r="E191" s="521"/>
    </row>
    <row r="192" spans="1:5" x14ac:dyDescent="0.35">
      <c r="A192" s="20" t="s">
        <v>186</v>
      </c>
      <c r="B192" s="20" t="s">
        <v>187</v>
      </c>
      <c r="C192" s="20"/>
    </row>
    <row r="193" spans="1:9" x14ac:dyDescent="0.35">
      <c r="A193" s="8" t="s">
        <v>188</v>
      </c>
      <c r="B193" s="21">
        <v>15277777.777777778</v>
      </c>
      <c r="C193" s="8" t="s">
        <v>189</v>
      </c>
    </row>
    <row r="194" spans="1:9" x14ac:dyDescent="0.35">
      <c r="A194" s="8" t="s">
        <v>190</v>
      </c>
      <c r="B194" s="21">
        <f>3.4*10^6</f>
        <v>3400000</v>
      </c>
      <c r="C194" s="47"/>
    </row>
    <row r="195" spans="1:9" x14ac:dyDescent="0.35">
      <c r="A195" s="8" t="s">
        <v>191</v>
      </c>
      <c r="B195" s="8">
        <v>2</v>
      </c>
    </row>
    <row r="196" spans="1:9" ht="15" thickBot="1" x14ac:dyDescent="0.4">
      <c r="A196" s="8" t="s">
        <v>192</v>
      </c>
      <c r="B196" s="21">
        <f>B195*B194</f>
        <v>6800000</v>
      </c>
    </row>
    <row r="197" spans="1:9" ht="15" thickBot="1" x14ac:dyDescent="0.4">
      <c r="A197" s="8" t="s">
        <v>193</v>
      </c>
      <c r="B197" s="18">
        <f>B196/B193</f>
        <v>0.44509090909090909</v>
      </c>
    </row>
    <row r="199" spans="1:9" x14ac:dyDescent="0.35">
      <c r="A199" s="282" t="s">
        <v>3135</v>
      </c>
    </row>
    <row r="201" spans="1:9" x14ac:dyDescent="0.35">
      <c r="A201" s="284" t="s">
        <v>3156</v>
      </c>
      <c r="B201" s="517" t="s">
        <v>3139</v>
      </c>
      <c r="C201" s="517"/>
      <c r="D201" s="517"/>
      <c r="E201" s="517"/>
      <c r="F201" s="517"/>
      <c r="G201" s="517"/>
      <c r="H201" s="517"/>
      <c r="I201" s="517"/>
    </row>
    <row r="202" spans="1:9" x14ac:dyDescent="0.35">
      <c r="A202" s="187" t="s">
        <v>3140</v>
      </c>
      <c r="B202" s="187" t="s">
        <v>3141</v>
      </c>
      <c r="C202" s="187" t="s">
        <v>3142</v>
      </c>
      <c r="D202" s="187" t="s">
        <v>3143</v>
      </c>
      <c r="E202" s="187" t="s">
        <v>2406</v>
      </c>
      <c r="F202" s="187" t="s">
        <v>89</v>
      </c>
      <c r="G202" s="187" t="s">
        <v>3144</v>
      </c>
      <c r="H202" s="187" t="s">
        <v>3145</v>
      </c>
      <c r="I202" s="187" t="s">
        <v>3146</v>
      </c>
    </row>
    <row r="203" spans="1:9" x14ac:dyDescent="0.35">
      <c r="A203" s="187" t="s">
        <v>3147</v>
      </c>
      <c r="B203" s="195">
        <v>0</v>
      </c>
      <c r="C203" s="195">
        <v>6</v>
      </c>
      <c r="D203" s="195">
        <v>9</v>
      </c>
      <c r="E203" s="195">
        <v>25</v>
      </c>
      <c r="F203" s="195">
        <v>21</v>
      </c>
      <c r="G203" s="195">
        <v>215</v>
      </c>
      <c r="H203" s="195">
        <v>81</v>
      </c>
      <c r="I203" s="195">
        <v>134</v>
      </c>
    </row>
    <row r="204" spans="1:9" x14ac:dyDescent="0.35">
      <c r="A204" s="187" t="s">
        <v>3148</v>
      </c>
      <c r="B204" s="195">
        <v>4</v>
      </c>
      <c r="C204" s="195">
        <v>3</v>
      </c>
      <c r="D204" s="195">
        <v>15</v>
      </c>
      <c r="E204" s="195">
        <v>40</v>
      </c>
      <c r="F204" s="195">
        <v>43</v>
      </c>
      <c r="G204" s="195">
        <v>163</v>
      </c>
      <c r="H204" s="195">
        <v>56</v>
      </c>
      <c r="I204" s="195">
        <v>94</v>
      </c>
    </row>
    <row r="205" spans="1:9" ht="15" thickBot="1" x14ac:dyDescent="0.4">
      <c r="A205" s="48" t="s">
        <v>3149</v>
      </c>
      <c r="B205" s="8">
        <f>B204-B203</f>
        <v>4</v>
      </c>
      <c r="C205" s="8">
        <f t="shared" ref="C205:I205" si="1">C204-C203</f>
        <v>-3</v>
      </c>
      <c r="D205" s="8">
        <f t="shared" si="1"/>
        <v>6</v>
      </c>
      <c r="E205" s="8">
        <f t="shared" si="1"/>
        <v>15</v>
      </c>
      <c r="F205" s="8">
        <f t="shared" si="1"/>
        <v>22</v>
      </c>
      <c r="G205" s="8">
        <f t="shared" si="1"/>
        <v>-52</v>
      </c>
      <c r="H205" s="8">
        <f t="shared" si="1"/>
        <v>-25</v>
      </c>
      <c r="I205" s="8">
        <f t="shared" si="1"/>
        <v>-40</v>
      </c>
    </row>
    <row r="206" spans="1:9" ht="15" thickBot="1" x14ac:dyDescent="0.4">
      <c r="A206" s="195" t="s">
        <v>3150</v>
      </c>
      <c r="B206" s="18">
        <f>SUM(G205:H205)/SUM(G203:H203)</f>
        <v>-0.26013513513513514</v>
      </c>
    </row>
    <row r="207" spans="1:9" ht="15" thickBot="1" x14ac:dyDescent="0.4">
      <c r="A207" s="263" t="s">
        <v>3151</v>
      </c>
      <c r="B207" s="18">
        <f>I205/I203</f>
        <v>-0.29850746268656714</v>
      </c>
    </row>
    <row r="209" spans="1:9" x14ac:dyDescent="0.35">
      <c r="A209" s="284" t="s">
        <v>3157</v>
      </c>
      <c r="B209" s="517" t="s">
        <v>3139</v>
      </c>
      <c r="C209" s="517"/>
      <c r="D209" s="517"/>
      <c r="E209" s="517"/>
      <c r="F209" s="517"/>
      <c r="G209" s="517"/>
      <c r="H209" s="517"/>
      <c r="I209" s="517"/>
    </row>
    <row r="210" spans="1:9" x14ac:dyDescent="0.35">
      <c r="A210" s="187" t="s">
        <v>3140</v>
      </c>
      <c r="B210" s="187" t="s">
        <v>3141</v>
      </c>
      <c r="C210" s="187" t="s">
        <v>3142</v>
      </c>
      <c r="D210" s="187" t="s">
        <v>3143</v>
      </c>
      <c r="E210" s="187" t="s">
        <v>2406</v>
      </c>
      <c r="F210" s="187" t="s">
        <v>89</v>
      </c>
      <c r="G210" s="187" t="s">
        <v>3144</v>
      </c>
      <c r="H210" s="187" t="s">
        <v>3145</v>
      </c>
      <c r="I210" s="187" t="s">
        <v>3146</v>
      </c>
    </row>
    <row r="211" spans="1:9" x14ac:dyDescent="0.35">
      <c r="A211" s="187" t="s">
        <v>3147</v>
      </c>
      <c r="B211" s="195">
        <v>0</v>
      </c>
      <c r="C211" s="195">
        <v>17</v>
      </c>
      <c r="D211" s="195">
        <v>18</v>
      </c>
      <c r="E211" s="195">
        <v>22</v>
      </c>
      <c r="F211" s="195">
        <v>12</v>
      </c>
      <c r="G211" s="195">
        <v>73</v>
      </c>
      <c r="H211" s="195">
        <v>21</v>
      </c>
      <c r="I211" s="195">
        <v>21</v>
      </c>
    </row>
    <row r="212" spans="1:9" x14ac:dyDescent="0.35">
      <c r="A212" s="187" t="s">
        <v>3148</v>
      </c>
      <c r="B212" s="195">
        <v>0</v>
      </c>
      <c r="C212" s="195">
        <v>15</v>
      </c>
      <c r="D212" s="195">
        <v>22</v>
      </c>
      <c r="E212" s="195">
        <v>39</v>
      </c>
      <c r="F212" s="195">
        <v>23</v>
      </c>
      <c r="G212" s="195">
        <v>51</v>
      </c>
      <c r="H212" s="195">
        <v>17</v>
      </c>
      <c r="I212" s="195">
        <v>19</v>
      </c>
    </row>
    <row r="213" spans="1:9" ht="15" thickBot="1" x14ac:dyDescent="0.4">
      <c r="A213" s="48" t="s">
        <v>3149</v>
      </c>
      <c r="B213" s="8">
        <f>B212-B211</f>
        <v>0</v>
      </c>
      <c r="C213" s="8">
        <f t="shared" ref="C213" si="2">C212-C211</f>
        <v>-2</v>
      </c>
      <c r="D213" s="8">
        <f t="shared" ref="D213" si="3">D212-D211</f>
        <v>4</v>
      </c>
      <c r="E213" s="8">
        <f t="shared" ref="E213" si="4">E212-E211</f>
        <v>17</v>
      </c>
      <c r="F213" s="8">
        <f t="shared" ref="F213" si="5">F212-F211</f>
        <v>11</v>
      </c>
      <c r="G213" s="8">
        <f t="shared" ref="G213" si="6">G212-G211</f>
        <v>-22</v>
      </c>
      <c r="H213" s="8">
        <f t="shared" ref="H213" si="7">H212-H211</f>
        <v>-4</v>
      </c>
      <c r="I213" s="8">
        <f t="shared" ref="I213" si="8">I212-I211</f>
        <v>-2</v>
      </c>
    </row>
    <row r="214" spans="1:9" ht="15" thickBot="1" x14ac:dyDescent="0.4">
      <c r="A214" s="195" t="s">
        <v>3150</v>
      </c>
      <c r="B214" s="18">
        <f>SUM(G213:H213)/SUM(G211:H211)</f>
        <v>-0.27659574468085107</v>
      </c>
    </row>
    <row r="215" spans="1:9" ht="15" thickBot="1" x14ac:dyDescent="0.4">
      <c r="A215" s="263" t="s">
        <v>3151</v>
      </c>
      <c r="B215" s="18">
        <f>I213/I211</f>
        <v>-9.5238095238095233E-2</v>
      </c>
    </row>
    <row r="217" spans="1:9" x14ac:dyDescent="0.35">
      <c r="A217" s="283" t="s">
        <v>3158</v>
      </c>
      <c r="B217" s="517" t="s">
        <v>3139</v>
      </c>
      <c r="C217" s="517"/>
      <c r="D217" s="517"/>
      <c r="E217" s="517"/>
    </row>
    <row r="218" spans="1:9" x14ac:dyDescent="0.35">
      <c r="A218" s="187" t="s">
        <v>3140</v>
      </c>
      <c r="B218" s="187" t="s">
        <v>3152</v>
      </c>
      <c r="C218" s="187" t="s">
        <v>3153</v>
      </c>
      <c r="D218" s="187" t="s">
        <v>3154</v>
      </c>
      <c r="E218" s="187" t="s">
        <v>89</v>
      </c>
    </row>
    <row r="219" spans="1:9" x14ac:dyDescent="0.35">
      <c r="A219" s="187" t="s">
        <v>3147</v>
      </c>
      <c r="B219" s="195">
        <v>112</v>
      </c>
      <c r="C219" s="195">
        <v>16</v>
      </c>
      <c r="D219" s="195">
        <v>9</v>
      </c>
      <c r="E219" s="195">
        <v>134</v>
      </c>
    </row>
    <row r="220" spans="1:9" x14ac:dyDescent="0.35">
      <c r="A220" s="187" t="s">
        <v>3148</v>
      </c>
      <c r="B220" s="195">
        <v>87</v>
      </c>
      <c r="C220" s="195">
        <v>17</v>
      </c>
      <c r="D220" s="195">
        <v>9</v>
      </c>
      <c r="E220" s="195">
        <v>151</v>
      </c>
    </row>
    <row r="221" spans="1:9" ht="15" thickBot="1" x14ac:dyDescent="0.4">
      <c r="A221" s="48" t="s">
        <v>3149</v>
      </c>
      <c r="B221" s="8">
        <f>B220-B219</f>
        <v>-25</v>
      </c>
      <c r="C221" s="8">
        <f t="shared" ref="C221:E221" si="9">C220-C219</f>
        <v>1</v>
      </c>
      <c r="D221" s="8">
        <f t="shared" si="9"/>
        <v>0</v>
      </c>
      <c r="E221" s="8">
        <f t="shared" si="9"/>
        <v>17</v>
      </c>
    </row>
    <row r="222" spans="1:9" ht="15" thickBot="1" x14ac:dyDescent="0.4">
      <c r="A222" s="263" t="s">
        <v>3155</v>
      </c>
      <c r="B222" s="18">
        <f>B221/B219</f>
        <v>-0.22321428571428573</v>
      </c>
    </row>
    <row r="226" spans="1:9" x14ac:dyDescent="0.35">
      <c r="A226" s="195"/>
      <c r="B226" s="195"/>
      <c r="C226" s="195"/>
      <c r="D226" s="195"/>
      <c r="E226" s="195"/>
      <c r="F226" s="195"/>
      <c r="G226" s="195"/>
      <c r="H226" s="195"/>
      <c r="I226" s="195"/>
    </row>
    <row r="227" spans="1:9" x14ac:dyDescent="0.35">
      <c r="A227" s="195"/>
      <c r="B227" s="195"/>
      <c r="C227" s="195"/>
      <c r="D227" s="195"/>
      <c r="E227" s="195"/>
      <c r="F227" s="195"/>
      <c r="G227" s="195"/>
      <c r="H227" s="195"/>
      <c r="I227" s="195"/>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Policy Characteristics</vt:lpstr>
      <vt:lpstr>PolicyLevers</vt:lpstr>
      <vt:lpstr>UnitControlCenter</vt:lpstr>
      <vt:lpstr>OutputGraphs</vt:lpstr>
      <vt:lpstr>Output Graph Color Key</vt:lpstr>
      <vt:lpstr>ReferenceScenarios</vt:lpstr>
      <vt:lpstr>Target Calculations</vt:lpstr>
      <vt:lpstr>Mexico Targets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Megan Mahajan</cp:lastModifiedBy>
  <dcterms:created xsi:type="dcterms:W3CDTF">2014-07-10T20:44:47Z</dcterms:created>
  <dcterms:modified xsi:type="dcterms:W3CDTF">2022-05-04T16:29:15Z</dcterms:modified>
</cp:coreProperties>
</file>