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38B987B7-F23E-40BF-A319-FD508AD0AC8F}" xr6:coauthVersionLast="47" xr6:coauthVersionMax="47" xr10:uidLastSave="{00000000-0000-0000-0000-000000000000}"/>
  <bookViews>
    <workbookView xWindow="-193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8" l="1"/>
  <c r="Q2" i="8"/>
  <c r="L2" i="8"/>
  <c r="M6" i="20"/>
  <c r="M7" i="20" s="1"/>
  <c r="D7" i="20"/>
  <c r="E7" i="20"/>
  <c r="E6" i="20"/>
  <c r="D6" i="20"/>
  <c r="J686" i="15" l="1"/>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45" i="1"/>
  <c r="K945" i="1"/>
  <c r="L945" i="1"/>
  <c r="M945" i="1"/>
  <c r="N945" i="1"/>
  <c r="O945" i="1"/>
  <c r="P945" i="1"/>
  <c r="Q945" i="1"/>
  <c r="R945" i="1"/>
  <c r="A945" i="1"/>
  <c r="B945"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38" i="1"/>
  <c r="B338" i="1"/>
  <c r="A351" i="1"/>
  <c r="B351" i="1"/>
  <c r="A376" i="1"/>
  <c r="B376" i="1"/>
  <c r="A426" i="1"/>
  <c r="B426" i="1"/>
  <c r="A427" i="1"/>
  <c r="B427" i="1"/>
  <c r="A428" i="1"/>
  <c r="B428" i="1"/>
  <c r="A684" i="1"/>
  <c r="B684" i="1"/>
  <c r="A683" i="1"/>
  <c r="B683" i="1"/>
  <c r="A429" i="1"/>
  <c r="B429" i="1"/>
  <c r="A679" i="1"/>
  <c r="B679" i="1"/>
  <c r="A680" i="1"/>
  <c r="B680" i="1"/>
  <c r="A681" i="1"/>
  <c r="B681" i="1"/>
  <c r="A682" i="1"/>
  <c r="B682" i="1"/>
  <c r="A934" i="1"/>
  <c r="B934" i="1"/>
  <c r="A937" i="1"/>
  <c r="B937" i="1"/>
  <c r="A941" i="1"/>
  <c r="B941" i="1"/>
  <c r="A946" i="1"/>
  <c r="B946" i="1"/>
  <c r="A955" i="1"/>
  <c r="B955" i="1"/>
  <c r="A956" i="1"/>
  <c r="B956" i="1"/>
  <c r="A957" i="1"/>
  <c r="B957" i="1"/>
  <c r="A958" i="1"/>
  <c r="B958" i="1"/>
  <c r="A959" i="1"/>
  <c r="B959" i="1"/>
  <c r="A960" i="1"/>
  <c r="B960" i="1"/>
  <c r="A961" i="1"/>
  <c r="B961" i="1"/>
  <c r="A962" i="1"/>
  <c r="B962" i="1"/>
  <c r="A963" i="1"/>
  <c r="B963" i="1"/>
  <c r="A964" i="1"/>
  <c r="B964" i="1"/>
  <c r="A965" i="1"/>
  <c r="B965" i="1"/>
  <c r="A966" i="1"/>
  <c r="B966" i="1"/>
  <c r="A967" i="1"/>
  <c r="B967" i="1"/>
  <c r="A973" i="1"/>
  <c r="B973" i="1"/>
  <c r="A994" i="1"/>
  <c r="B994" i="1"/>
  <c r="A995" i="1"/>
  <c r="B995" i="1"/>
  <c r="A996" i="1"/>
  <c r="B996" i="1"/>
  <c r="A999" i="1"/>
  <c r="B999" i="1"/>
  <c r="A1011" i="1"/>
  <c r="B1011" i="1"/>
  <c r="A1026" i="1"/>
  <c r="B1026" i="1"/>
  <c r="A1043" i="1"/>
  <c r="B1043" i="1"/>
  <c r="A1093" i="1"/>
  <c r="B1093" i="1"/>
  <c r="A1094" i="1"/>
  <c r="B1094" i="1"/>
  <c r="A1144" i="1"/>
  <c r="B1144" i="1"/>
  <c r="A1145" i="1"/>
  <c r="B1145" i="1"/>
  <c r="A1150" i="1"/>
  <c r="B1150" i="1"/>
  <c r="A1155" i="1"/>
  <c r="B1155" i="1"/>
  <c r="A1160" i="1"/>
  <c r="B1160" i="1"/>
  <c r="A1165" i="1"/>
  <c r="B1165" i="1"/>
  <c r="A1170" i="1"/>
  <c r="B1170" i="1"/>
  <c r="A1175" i="1"/>
  <c r="B1175" i="1"/>
  <c r="A1180" i="1"/>
  <c r="B1180" i="1"/>
  <c r="A1185" i="1"/>
  <c r="B1185"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38" i="1"/>
  <c r="K338" i="1"/>
  <c r="L338" i="1"/>
  <c r="M338" i="1"/>
  <c r="N338" i="1"/>
  <c r="P338" i="1"/>
  <c r="Q338" i="1"/>
  <c r="R338" i="1"/>
  <c r="J351" i="1"/>
  <c r="K351" i="1"/>
  <c r="L351" i="1"/>
  <c r="M351" i="1"/>
  <c r="N351" i="1"/>
  <c r="O351" i="1"/>
  <c r="P351" i="1"/>
  <c r="Q351" i="1"/>
  <c r="R351" i="1"/>
  <c r="J376" i="1"/>
  <c r="K376" i="1"/>
  <c r="L376" i="1"/>
  <c r="M376" i="1"/>
  <c r="N376" i="1"/>
  <c r="O376" i="1"/>
  <c r="P376" i="1"/>
  <c r="Q376" i="1"/>
  <c r="R376" i="1"/>
  <c r="J426" i="1"/>
  <c r="K426" i="1"/>
  <c r="L426" i="1"/>
  <c r="M426" i="1"/>
  <c r="N426" i="1"/>
  <c r="O426" i="1"/>
  <c r="P426" i="1"/>
  <c r="Q426" i="1"/>
  <c r="R426" i="1"/>
  <c r="J427" i="1"/>
  <c r="K427" i="1"/>
  <c r="L427" i="1"/>
  <c r="M427" i="1"/>
  <c r="N427" i="1"/>
  <c r="O427" i="1"/>
  <c r="P427" i="1"/>
  <c r="Q427" i="1"/>
  <c r="R427" i="1"/>
  <c r="J428" i="1"/>
  <c r="K428" i="1"/>
  <c r="L428" i="1"/>
  <c r="M428" i="1"/>
  <c r="N428" i="1"/>
  <c r="O428" i="1"/>
  <c r="P428" i="1"/>
  <c r="Q428" i="1"/>
  <c r="R428" i="1"/>
  <c r="J684" i="1"/>
  <c r="K684" i="1"/>
  <c r="L684" i="1"/>
  <c r="M684" i="1"/>
  <c r="N684" i="1"/>
  <c r="O684" i="1"/>
  <c r="P684" i="1"/>
  <c r="Q684" i="1"/>
  <c r="R684" i="1"/>
  <c r="J683" i="1"/>
  <c r="K683" i="1"/>
  <c r="L683" i="1"/>
  <c r="M683" i="1"/>
  <c r="N683" i="1"/>
  <c r="O683" i="1"/>
  <c r="P683" i="1"/>
  <c r="Q683" i="1"/>
  <c r="R683" i="1"/>
  <c r="J429" i="1"/>
  <c r="K429" i="1"/>
  <c r="L429" i="1"/>
  <c r="M429" i="1"/>
  <c r="N429" i="1"/>
  <c r="O429" i="1"/>
  <c r="P429" i="1"/>
  <c r="Q429" i="1"/>
  <c r="R429" i="1"/>
  <c r="J679" i="1"/>
  <c r="K679" i="1"/>
  <c r="L679" i="1"/>
  <c r="M679" i="1"/>
  <c r="N679" i="1"/>
  <c r="O679" i="1"/>
  <c r="P679" i="1"/>
  <c r="Q679" i="1"/>
  <c r="R679" i="1"/>
  <c r="J680" i="1"/>
  <c r="K680" i="1"/>
  <c r="L680" i="1"/>
  <c r="M680" i="1"/>
  <c r="N680" i="1"/>
  <c r="O680" i="1"/>
  <c r="P680" i="1"/>
  <c r="Q680" i="1"/>
  <c r="R680" i="1"/>
  <c r="J681" i="1"/>
  <c r="K681" i="1"/>
  <c r="L681" i="1"/>
  <c r="M681" i="1"/>
  <c r="N681" i="1"/>
  <c r="O681" i="1"/>
  <c r="P681" i="1"/>
  <c r="Q681" i="1"/>
  <c r="R681" i="1"/>
  <c r="J682" i="1"/>
  <c r="K682" i="1"/>
  <c r="L682" i="1"/>
  <c r="M682" i="1"/>
  <c r="N682" i="1"/>
  <c r="O682" i="1"/>
  <c r="P682" i="1"/>
  <c r="Q682" i="1"/>
  <c r="R682" i="1"/>
  <c r="J934" i="1"/>
  <c r="K934" i="1"/>
  <c r="L934" i="1"/>
  <c r="M934" i="1"/>
  <c r="N934" i="1"/>
  <c r="O934" i="1"/>
  <c r="P934" i="1"/>
  <c r="Q934" i="1"/>
  <c r="R934" i="1"/>
  <c r="J937" i="1"/>
  <c r="K937" i="1"/>
  <c r="L937" i="1"/>
  <c r="M937" i="1"/>
  <c r="N937" i="1"/>
  <c r="O937" i="1"/>
  <c r="P937" i="1"/>
  <c r="Q937" i="1"/>
  <c r="R937" i="1"/>
  <c r="J941" i="1"/>
  <c r="K941" i="1"/>
  <c r="L941" i="1"/>
  <c r="M941" i="1"/>
  <c r="N941" i="1"/>
  <c r="O941" i="1"/>
  <c r="P941" i="1"/>
  <c r="Q941" i="1"/>
  <c r="R941" i="1"/>
  <c r="J946" i="1"/>
  <c r="K946" i="1"/>
  <c r="L946" i="1"/>
  <c r="M946" i="1"/>
  <c r="N946" i="1"/>
  <c r="O946" i="1"/>
  <c r="P946" i="1"/>
  <c r="Q946" i="1"/>
  <c r="R946" i="1"/>
  <c r="J955" i="1"/>
  <c r="K955" i="1"/>
  <c r="L955" i="1"/>
  <c r="M955" i="1"/>
  <c r="N955" i="1"/>
  <c r="O955" i="1"/>
  <c r="P955" i="1"/>
  <c r="Q955" i="1"/>
  <c r="R955" i="1"/>
  <c r="J956" i="1"/>
  <c r="K956" i="1"/>
  <c r="L956" i="1"/>
  <c r="M956" i="1"/>
  <c r="N956" i="1"/>
  <c r="O956" i="1"/>
  <c r="P956" i="1"/>
  <c r="Q956" i="1"/>
  <c r="R956" i="1"/>
  <c r="J957" i="1"/>
  <c r="K957" i="1"/>
  <c r="L957" i="1"/>
  <c r="M957" i="1"/>
  <c r="N957" i="1"/>
  <c r="O957" i="1"/>
  <c r="P957" i="1"/>
  <c r="Q957" i="1"/>
  <c r="R957" i="1"/>
  <c r="J958" i="1"/>
  <c r="K958" i="1"/>
  <c r="L958" i="1"/>
  <c r="M958" i="1"/>
  <c r="N958" i="1"/>
  <c r="O958" i="1"/>
  <c r="P958" i="1"/>
  <c r="Q958" i="1"/>
  <c r="R958" i="1"/>
  <c r="J959" i="1"/>
  <c r="K959" i="1"/>
  <c r="L959" i="1"/>
  <c r="M959" i="1"/>
  <c r="N959" i="1"/>
  <c r="O959" i="1"/>
  <c r="P959" i="1"/>
  <c r="Q959" i="1"/>
  <c r="R959" i="1"/>
  <c r="J960" i="1"/>
  <c r="K960" i="1"/>
  <c r="L960" i="1"/>
  <c r="M960" i="1"/>
  <c r="N960" i="1"/>
  <c r="O960" i="1"/>
  <c r="P960" i="1"/>
  <c r="Q960" i="1"/>
  <c r="R960" i="1"/>
  <c r="J961" i="1"/>
  <c r="K961" i="1"/>
  <c r="L961" i="1"/>
  <c r="M961" i="1"/>
  <c r="N961" i="1"/>
  <c r="O961" i="1"/>
  <c r="P961" i="1"/>
  <c r="Q961" i="1"/>
  <c r="R961" i="1"/>
  <c r="J962" i="1"/>
  <c r="K962" i="1"/>
  <c r="L962" i="1"/>
  <c r="M962" i="1"/>
  <c r="N962" i="1"/>
  <c r="O962" i="1"/>
  <c r="P962" i="1"/>
  <c r="Q962" i="1"/>
  <c r="R962" i="1"/>
  <c r="J963" i="1"/>
  <c r="K963" i="1"/>
  <c r="L963" i="1"/>
  <c r="M963" i="1"/>
  <c r="N963" i="1"/>
  <c r="O963" i="1"/>
  <c r="P963" i="1"/>
  <c r="Q963" i="1"/>
  <c r="R963" i="1"/>
  <c r="J964" i="1"/>
  <c r="K964" i="1"/>
  <c r="L964" i="1"/>
  <c r="M964" i="1"/>
  <c r="N964" i="1"/>
  <c r="O964" i="1"/>
  <c r="P964" i="1"/>
  <c r="Q964" i="1"/>
  <c r="R964" i="1"/>
  <c r="J965" i="1"/>
  <c r="K965" i="1"/>
  <c r="L965" i="1"/>
  <c r="M965" i="1"/>
  <c r="N965" i="1"/>
  <c r="O965" i="1"/>
  <c r="P965" i="1"/>
  <c r="Q965" i="1"/>
  <c r="R965" i="1"/>
  <c r="J966" i="1"/>
  <c r="K966" i="1"/>
  <c r="L966" i="1"/>
  <c r="M966" i="1"/>
  <c r="N966" i="1"/>
  <c r="O966" i="1"/>
  <c r="P966" i="1"/>
  <c r="Q966" i="1"/>
  <c r="R966" i="1"/>
  <c r="J967" i="1"/>
  <c r="K967" i="1"/>
  <c r="L967" i="1"/>
  <c r="M967" i="1"/>
  <c r="N967" i="1"/>
  <c r="P967" i="1"/>
  <c r="Q967" i="1"/>
  <c r="R967" i="1"/>
  <c r="J973" i="1"/>
  <c r="K973" i="1"/>
  <c r="L973" i="1"/>
  <c r="M973" i="1"/>
  <c r="N973" i="1"/>
  <c r="O973" i="1"/>
  <c r="P973" i="1"/>
  <c r="Q973" i="1"/>
  <c r="R97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9" i="1"/>
  <c r="K999" i="1"/>
  <c r="L999" i="1"/>
  <c r="M999" i="1"/>
  <c r="N999" i="1"/>
  <c r="O999" i="1"/>
  <c r="P999" i="1"/>
  <c r="Q999" i="1"/>
  <c r="R999" i="1"/>
  <c r="J1011" i="1"/>
  <c r="K1011" i="1"/>
  <c r="L1011" i="1"/>
  <c r="M1011" i="1"/>
  <c r="N1011" i="1"/>
  <c r="O1011" i="1"/>
  <c r="P1011" i="1"/>
  <c r="Q1011" i="1"/>
  <c r="R1011" i="1"/>
  <c r="J1026" i="1"/>
  <c r="K1026" i="1"/>
  <c r="L1026" i="1"/>
  <c r="M1026" i="1"/>
  <c r="N1026" i="1"/>
  <c r="O1026" i="1"/>
  <c r="P1026" i="1"/>
  <c r="Q1026" i="1"/>
  <c r="R1026" i="1"/>
  <c r="J1043" i="1"/>
  <c r="K1043" i="1"/>
  <c r="L1043" i="1"/>
  <c r="M1043" i="1"/>
  <c r="N1043" i="1"/>
  <c r="O1043" i="1"/>
  <c r="P1043" i="1"/>
  <c r="Q1043" i="1"/>
  <c r="R1043" i="1"/>
  <c r="K1049" i="1"/>
  <c r="K1050" i="1"/>
  <c r="K1061" i="1"/>
  <c r="K1086" i="1"/>
  <c r="J1093" i="1"/>
  <c r="K1093" i="1"/>
  <c r="L1093" i="1"/>
  <c r="M1093" i="1"/>
  <c r="N1093" i="1"/>
  <c r="O1093" i="1"/>
  <c r="P1093" i="1"/>
  <c r="Q1093" i="1"/>
  <c r="R1093" i="1"/>
  <c r="J1094" i="1"/>
  <c r="K1094" i="1"/>
  <c r="L1094" i="1"/>
  <c r="M1094" i="1"/>
  <c r="N1094" i="1"/>
  <c r="O1094" i="1"/>
  <c r="P1094" i="1"/>
  <c r="Q1094" i="1"/>
  <c r="R1094" i="1"/>
  <c r="K1100" i="1"/>
  <c r="K1101" i="1"/>
  <c r="K1112" i="1"/>
  <c r="K1137" i="1"/>
  <c r="O1137" i="1"/>
  <c r="J1144" i="1"/>
  <c r="K1144" i="1"/>
  <c r="L1144" i="1"/>
  <c r="M1144" i="1"/>
  <c r="N1144" i="1"/>
  <c r="O1144" i="1"/>
  <c r="P1144" i="1"/>
  <c r="Q1144" i="1"/>
  <c r="R1144" i="1"/>
  <c r="J1145" i="1"/>
  <c r="K1145" i="1"/>
  <c r="L1145" i="1"/>
  <c r="M1145" i="1"/>
  <c r="N1145" i="1"/>
  <c r="O1145" i="1"/>
  <c r="P1145" i="1"/>
  <c r="Q1145" i="1"/>
  <c r="R1145" i="1"/>
  <c r="J1150" i="1"/>
  <c r="K1150" i="1"/>
  <c r="L1150" i="1"/>
  <c r="M1150" i="1"/>
  <c r="N1150" i="1"/>
  <c r="O1150" i="1"/>
  <c r="R1150" i="1"/>
  <c r="J1155" i="1"/>
  <c r="K1155" i="1"/>
  <c r="L1155" i="1"/>
  <c r="M1155" i="1"/>
  <c r="N1155" i="1"/>
  <c r="O1155" i="1"/>
  <c r="Q1155" i="1"/>
  <c r="R1155" i="1"/>
  <c r="J1160" i="1"/>
  <c r="K1160" i="1"/>
  <c r="L1160" i="1"/>
  <c r="M1160" i="1"/>
  <c r="N1160" i="1"/>
  <c r="O1160" i="1"/>
  <c r="R1160" i="1"/>
  <c r="J1165" i="1"/>
  <c r="K1165" i="1"/>
  <c r="L1165" i="1"/>
  <c r="M1165" i="1"/>
  <c r="N1165" i="1"/>
  <c r="O1165" i="1"/>
  <c r="R1165" i="1"/>
  <c r="J1170" i="1"/>
  <c r="K1170" i="1"/>
  <c r="L1170" i="1"/>
  <c r="M1170" i="1"/>
  <c r="N1170" i="1"/>
  <c r="O1170" i="1"/>
  <c r="Q1170" i="1"/>
  <c r="R1170" i="1"/>
  <c r="J1175" i="1"/>
  <c r="K1175" i="1"/>
  <c r="L1175" i="1"/>
  <c r="M1175" i="1"/>
  <c r="N1175" i="1"/>
  <c r="O1175" i="1"/>
  <c r="R1175" i="1"/>
  <c r="J1180" i="1"/>
  <c r="K1180" i="1"/>
  <c r="L1180" i="1"/>
  <c r="M1180" i="1"/>
  <c r="N1180" i="1"/>
  <c r="O1180" i="1"/>
  <c r="Q1180" i="1"/>
  <c r="R1180" i="1"/>
  <c r="J1185" i="1"/>
  <c r="K1185" i="1"/>
  <c r="L1185" i="1"/>
  <c r="M1185" i="1"/>
  <c r="N1185" i="1"/>
  <c r="O1185" i="1"/>
  <c r="P1185" i="1"/>
  <c r="R1185" i="1"/>
  <c r="K2" i="1"/>
  <c r="L2" i="1"/>
  <c r="M2" i="1"/>
  <c r="N2" i="1"/>
  <c r="O2" i="1"/>
  <c r="P2" i="1"/>
  <c r="Q2" i="1"/>
  <c r="R2" i="1"/>
  <c r="J2" i="1"/>
  <c r="B2" i="1"/>
  <c r="A2" i="1"/>
  <c r="K97" i="19"/>
  <c r="Q1185" i="1" s="1"/>
  <c r="K96" i="19"/>
  <c r="K95" i="19"/>
  <c r="Q1175" i="1" s="1"/>
  <c r="K94" i="19"/>
  <c r="K93" i="19"/>
  <c r="Q1165" i="1" s="1"/>
  <c r="K92" i="19"/>
  <c r="Q1160" i="1" s="1"/>
  <c r="K91" i="19"/>
  <c r="K90" i="19"/>
  <c r="Q1150" i="1" s="1"/>
  <c r="J97" i="19"/>
  <c r="J96" i="19"/>
  <c r="P1180" i="1" s="1"/>
  <c r="J95" i="19"/>
  <c r="P1175" i="1" s="1"/>
  <c r="J94" i="19"/>
  <c r="P1170" i="1" s="1"/>
  <c r="J93" i="19"/>
  <c r="P1165" i="1" s="1"/>
  <c r="J92" i="19"/>
  <c r="P1160" i="1" s="1"/>
  <c r="J91" i="19"/>
  <c r="P1155" i="1" s="1"/>
  <c r="J90" i="19"/>
  <c r="P1150" i="1" s="1"/>
  <c r="L87" i="19"/>
  <c r="R1137" i="1" s="1"/>
  <c r="K87" i="19"/>
  <c r="Q1137" i="1" s="1"/>
  <c r="J87" i="19"/>
  <c r="P1137" i="1" s="1"/>
  <c r="I87" i="19"/>
  <c r="H87" i="19"/>
  <c r="N1137" i="1" s="1"/>
  <c r="G87" i="19"/>
  <c r="M1137" i="1" s="1"/>
  <c r="F87" i="19"/>
  <c r="L1137" i="1" s="1"/>
  <c r="D87" i="19"/>
  <c r="J1137" i="1" s="1"/>
  <c r="L86" i="19"/>
  <c r="R1112" i="1" s="1"/>
  <c r="K86" i="19"/>
  <c r="Q1112" i="1" s="1"/>
  <c r="J86" i="19"/>
  <c r="P1112" i="1" s="1"/>
  <c r="I86" i="19"/>
  <c r="O1112" i="1" s="1"/>
  <c r="H86" i="19"/>
  <c r="N1112" i="1" s="1"/>
  <c r="G86" i="19"/>
  <c r="M1112" i="1" s="1"/>
  <c r="F86" i="19"/>
  <c r="L1112" i="1" s="1"/>
  <c r="D86" i="19"/>
  <c r="J1112" i="1" s="1"/>
  <c r="L85" i="19"/>
  <c r="R1101" i="1" s="1"/>
  <c r="K85" i="19"/>
  <c r="Q1101" i="1" s="1"/>
  <c r="J85" i="19"/>
  <c r="P1101" i="1" s="1"/>
  <c r="I85" i="19"/>
  <c r="O1101" i="1" s="1"/>
  <c r="H85" i="19"/>
  <c r="N1101" i="1" s="1"/>
  <c r="G85" i="19"/>
  <c r="M1101" i="1" s="1"/>
  <c r="F85" i="19"/>
  <c r="L1101" i="1" s="1"/>
  <c r="D85" i="19"/>
  <c r="J1101" i="1" s="1"/>
  <c r="L84" i="19"/>
  <c r="R1100" i="1" s="1"/>
  <c r="K84" i="19"/>
  <c r="Q1100" i="1" s="1"/>
  <c r="J84" i="19"/>
  <c r="P1100" i="1" s="1"/>
  <c r="I84" i="19"/>
  <c r="O1100" i="1" s="1"/>
  <c r="H84" i="19"/>
  <c r="N1100" i="1" s="1"/>
  <c r="G84" i="19"/>
  <c r="M1100" i="1" s="1"/>
  <c r="F84" i="19"/>
  <c r="L1100" i="1" s="1"/>
  <c r="D84" i="19"/>
  <c r="J1100" i="1" s="1"/>
  <c r="B84" i="19"/>
  <c r="B1100" i="1" s="1"/>
  <c r="B85" i="19"/>
  <c r="B1101" i="1" s="1"/>
  <c r="B86" i="19"/>
  <c r="B1112" i="1" s="1"/>
  <c r="B87" i="19"/>
  <c r="B1137" i="1" s="1"/>
  <c r="A85" i="19"/>
  <c r="A1101" i="1" s="1"/>
  <c r="A86" i="19"/>
  <c r="A1112" i="1" s="1"/>
  <c r="A87" i="19"/>
  <c r="A1137" i="1" s="1"/>
  <c r="A84" i="19"/>
  <c r="A1100" i="1" s="1"/>
  <c r="L81" i="19"/>
  <c r="R1086" i="1" s="1"/>
  <c r="K81" i="19"/>
  <c r="Q1086" i="1" s="1"/>
  <c r="J81" i="19"/>
  <c r="P1086" i="1" s="1"/>
  <c r="I81" i="19"/>
  <c r="O1086" i="1" s="1"/>
  <c r="H81" i="19"/>
  <c r="N1086" i="1" s="1"/>
  <c r="G81" i="19"/>
  <c r="M1086" i="1" s="1"/>
  <c r="F81" i="19"/>
  <c r="L1086" i="1" s="1"/>
  <c r="D81" i="19"/>
  <c r="J1086" i="1" s="1"/>
  <c r="L80" i="19"/>
  <c r="R1061" i="1" s="1"/>
  <c r="K80" i="19"/>
  <c r="Q1061" i="1" s="1"/>
  <c r="J80" i="19"/>
  <c r="P1061" i="1" s="1"/>
  <c r="I80" i="19"/>
  <c r="O1061" i="1" s="1"/>
  <c r="H80" i="19"/>
  <c r="N1061" i="1" s="1"/>
  <c r="G80" i="19"/>
  <c r="M1061" i="1" s="1"/>
  <c r="F80" i="19"/>
  <c r="L1061" i="1" s="1"/>
  <c r="D80" i="19"/>
  <c r="J1061" i="1" s="1"/>
  <c r="L79" i="19"/>
  <c r="R1050" i="1" s="1"/>
  <c r="K79" i="19"/>
  <c r="Q1050" i="1" s="1"/>
  <c r="J79" i="19"/>
  <c r="P1050" i="1" s="1"/>
  <c r="I79" i="19"/>
  <c r="O1050" i="1" s="1"/>
  <c r="H79" i="19"/>
  <c r="N1050" i="1" s="1"/>
  <c r="G79" i="19"/>
  <c r="M1050" i="1" s="1"/>
  <c r="F79" i="19"/>
  <c r="L1050" i="1" s="1"/>
  <c r="D79" i="19"/>
  <c r="J1050" i="1" s="1"/>
  <c r="L78" i="19"/>
  <c r="R1049" i="1" s="1"/>
  <c r="K78" i="19"/>
  <c r="Q1049" i="1" s="1"/>
  <c r="J78" i="19"/>
  <c r="P1049" i="1" s="1"/>
  <c r="I78" i="19"/>
  <c r="O1049" i="1" s="1"/>
  <c r="H78" i="19"/>
  <c r="N1049" i="1" s="1"/>
  <c r="G78" i="19"/>
  <c r="M1049" i="1" s="1"/>
  <c r="F78" i="19"/>
  <c r="L1049" i="1" s="1"/>
  <c r="D78" i="19"/>
  <c r="J1049" i="1" s="1"/>
  <c r="B81" i="19"/>
  <c r="B1086" i="1" s="1"/>
  <c r="A81" i="19"/>
  <c r="A1086" i="1" s="1"/>
  <c r="B80" i="19"/>
  <c r="B1061" i="1" s="1"/>
  <c r="A80" i="19"/>
  <c r="A1061" i="1" s="1"/>
  <c r="B79" i="19"/>
  <c r="B1050" i="1" s="1"/>
  <c r="A79" i="19"/>
  <c r="A1050" i="1" s="1"/>
  <c r="B78" i="19"/>
  <c r="B1049" i="1" s="1"/>
  <c r="A78" i="19"/>
  <c r="A1049" i="1" s="1"/>
  <c r="I70" i="19"/>
  <c r="O967" i="1" s="1"/>
  <c r="I40" i="19"/>
  <c r="O338" i="1" s="1"/>
  <c r="G31" i="19"/>
  <c r="M241" i="1" s="1"/>
  <c r="G17" i="19"/>
  <c r="M160" i="1" s="1"/>
  <c r="G13" i="19"/>
  <c r="M114" i="1" s="1"/>
  <c r="G10" i="19"/>
  <c r="M89" i="1" s="1"/>
  <c r="C353" i="1"/>
  <c r="C354" i="1"/>
  <c r="C355" i="1"/>
  <c r="C356" i="1"/>
  <c r="C357" i="1"/>
  <c r="C358" i="1"/>
  <c r="C359" i="1"/>
  <c r="C360" i="1"/>
  <c r="C361" i="1"/>
  <c r="C362" i="1"/>
  <c r="C363" i="1"/>
  <c r="C364" i="1"/>
  <c r="C365" i="1"/>
  <c r="C366" i="1"/>
  <c r="C367" i="1"/>
  <c r="C368" i="1"/>
  <c r="C369" i="1"/>
  <c r="C370" i="1"/>
  <c r="C371" i="1"/>
  <c r="C372" i="1"/>
  <c r="C373" i="1"/>
  <c r="C374" i="1"/>
  <c r="C375" i="1"/>
  <c r="C352" i="1"/>
  <c r="F77" i="8"/>
  <c r="F83" i="8"/>
  <c r="F81" i="8"/>
  <c r="F79" i="8"/>
  <c r="F80" i="8"/>
  <c r="F82" i="8"/>
  <c r="F84" i="8"/>
  <c r="F49" i="8"/>
  <c r="F51" i="8"/>
  <c r="F53" i="8"/>
  <c r="F55" i="8"/>
  <c r="F78" i="8"/>
  <c r="F48" i="8"/>
  <c r="F50" i="8"/>
  <c r="F52" i="8"/>
  <c r="F54" i="8"/>
  <c r="A361" i="1" l="1"/>
  <c r="B361" i="1"/>
  <c r="P361" i="1"/>
  <c r="Q361" i="1"/>
  <c r="J361" i="1"/>
  <c r="R361" i="1"/>
  <c r="K361" i="1"/>
  <c r="L361" i="1"/>
  <c r="M361" i="1"/>
  <c r="N361" i="1"/>
  <c r="O361" i="1"/>
  <c r="B373" i="1"/>
  <c r="A373" i="1"/>
  <c r="L373" i="1"/>
  <c r="M373" i="1"/>
  <c r="N373" i="1"/>
  <c r="O373" i="1"/>
  <c r="P373" i="1"/>
  <c r="Q373" i="1"/>
  <c r="J373" i="1"/>
  <c r="R373" i="1"/>
  <c r="K373" i="1"/>
  <c r="A357" i="1"/>
  <c r="B357" i="1"/>
  <c r="L357" i="1"/>
  <c r="M357" i="1"/>
  <c r="N357" i="1"/>
  <c r="O357" i="1"/>
  <c r="P357" i="1"/>
  <c r="Q357" i="1"/>
  <c r="J357" i="1"/>
  <c r="R357" i="1"/>
  <c r="K357" i="1"/>
  <c r="A371" i="1"/>
  <c r="B371" i="1"/>
  <c r="N371" i="1"/>
  <c r="O371" i="1"/>
  <c r="P371" i="1"/>
  <c r="Q371" i="1"/>
  <c r="J371" i="1"/>
  <c r="R371" i="1"/>
  <c r="K371" i="1"/>
  <c r="L371" i="1"/>
  <c r="M371" i="1"/>
  <c r="A363" i="1"/>
  <c r="B363" i="1"/>
  <c r="N363" i="1"/>
  <c r="O363" i="1"/>
  <c r="P363" i="1"/>
  <c r="Q363" i="1"/>
  <c r="J363" i="1"/>
  <c r="R363" i="1"/>
  <c r="K363" i="1"/>
  <c r="L363" i="1"/>
  <c r="M363" i="1"/>
  <c r="A355" i="1"/>
  <c r="B355" i="1"/>
  <c r="N355" i="1"/>
  <c r="O355" i="1"/>
  <c r="P355" i="1"/>
  <c r="Q355" i="1"/>
  <c r="J355" i="1"/>
  <c r="R355" i="1"/>
  <c r="K355" i="1"/>
  <c r="L355" i="1"/>
  <c r="M355" i="1"/>
  <c r="A353" i="1"/>
  <c r="B353" i="1"/>
  <c r="P353" i="1"/>
  <c r="Q353" i="1"/>
  <c r="J353" i="1"/>
  <c r="R353" i="1"/>
  <c r="K353" i="1"/>
  <c r="L353" i="1"/>
  <c r="M353" i="1"/>
  <c r="N353" i="1"/>
  <c r="O353" i="1"/>
  <c r="A365" i="1"/>
  <c r="B365" i="1"/>
  <c r="L365" i="1"/>
  <c r="M365" i="1"/>
  <c r="N365" i="1"/>
  <c r="O365" i="1"/>
  <c r="P365" i="1"/>
  <c r="Q365" i="1"/>
  <c r="J365" i="1"/>
  <c r="R365" i="1"/>
  <c r="K365" i="1"/>
  <c r="B372" i="1"/>
  <c r="A372" i="1"/>
  <c r="M372" i="1"/>
  <c r="N372" i="1"/>
  <c r="O372" i="1"/>
  <c r="P372" i="1"/>
  <c r="Q372" i="1"/>
  <c r="J372" i="1"/>
  <c r="R372" i="1"/>
  <c r="K372" i="1"/>
  <c r="L372" i="1"/>
  <c r="B364" i="1"/>
  <c r="A364" i="1"/>
  <c r="M364" i="1"/>
  <c r="N364" i="1"/>
  <c r="O364" i="1"/>
  <c r="P364" i="1"/>
  <c r="Q364" i="1"/>
  <c r="J364" i="1"/>
  <c r="R364" i="1"/>
  <c r="K364" i="1"/>
  <c r="L364" i="1"/>
  <c r="B356" i="1"/>
  <c r="A356" i="1"/>
  <c r="M356" i="1"/>
  <c r="N356" i="1"/>
  <c r="O356" i="1"/>
  <c r="P356" i="1"/>
  <c r="Q356" i="1"/>
  <c r="J356" i="1"/>
  <c r="R356" i="1"/>
  <c r="K356" i="1"/>
  <c r="L356" i="1"/>
  <c r="A370" i="1"/>
  <c r="B370" i="1"/>
  <c r="O370" i="1"/>
  <c r="P370" i="1"/>
  <c r="Q370" i="1"/>
  <c r="J370" i="1"/>
  <c r="R370" i="1"/>
  <c r="K370" i="1"/>
  <c r="L370" i="1"/>
  <c r="M370" i="1"/>
  <c r="N370" i="1"/>
  <c r="B362" i="1"/>
  <c r="A362" i="1"/>
  <c r="O362" i="1"/>
  <c r="P362" i="1"/>
  <c r="Q362" i="1"/>
  <c r="J362" i="1"/>
  <c r="R362" i="1"/>
  <c r="K362" i="1"/>
  <c r="L362" i="1"/>
  <c r="M362" i="1"/>
  <c r="N362" i="1"/>
  <c r="B354" i="1"/>
  <c r="A354" i="1"/>
  <c r="O354" i="1"/>
  <c r="P354" i="1"/>
  <c r="Q354" i="1"/>
  <c r="J354" i="1"/>
  <c r="R354" i="1"/>
  <c r="K354" i="1"/>
  <c r="L354" i="1"/>
  <c r="M354" i="1"/>
  <c r="N354" i="1"/>
  <c r="B369" i="1"/>
  <c r="A369" i="1"/>
  <c r="P369" i="1"/>
  <c r="Q369" i="1"/>
  <c r="J369" i="1"/>
  <c r="R369" i="1"/>
  <c r="K369" i="1"/>
  <c r="L369" i="1"/>
  <c r="M369" i="1"/>
  <c r="N369" i="1"/>
  <c r="O369" i="1"/>
  <c r="B352" i="1"/>
  <c r="A352" i="1"/>
  <c r="Q352" i="1"/>
  <c r="J352" i="1"/>
  <c r="R352" i="1"/>
  <c r="K352" i="1"/>
  <c r="L352" i="1"/>
  <c r="M352" i="1"/>
  <c r="N352" i="1"/>
  <c r="O352" i="1"/>
  <c r="P352" i="1"/>
  <c r="B368" i="1"/>
  <c r="A368" i="1"/>
  <c r="Q368" i="1"/>
  <c r="J368" i="1"/>
  <c r="R368" i="1"/>
  <c r="K368" i="1"/>
  <c r="L368" i="1"/>
  <c r="M368" i="1"/>
  <c r="N368" i="1"/>
  <c r="O368" i="1"/>
  <c r="P368" i="1"/>
  <c r="B360" i="1"/>
  <c r="A360" i="1"/>
  <c r="Q360" i="1"/>
  <c r="J360" i="1"/>
  <c r="R360" i="1"/>
  <c r="K360" i="1"/>
  <c r="L360" i="1"/>
  <c r="M360" i="1"/>
  <c r="N360" i="1"/>
  <c r="O360" i="1"/>
  <c r="P360" i="1"/>
  <c r="A375" i="1"/>
  <c r="B375" i="1"/>
  <c r="J375" i="1"/>
  <c r="R375" i="1"/>
  <c r="K375" i="1"/>
  <c r="L375" i="1"/>
  <c r="M375" i="1"/>
  <c r="N375" i="1"/>
  <c r="O375" i="1"/>
  <c r="P375" i="1"/>
  <c r="Q375" i="1"/>
  <c r="A367" i="1"/>
  <c r="B367" i="1"/>
  <c r="J367" i="1"/>
  <c r="R367" i="1"/>
  <c r="K367" i="1"/>
  <c r="L367" i="1"/>
  <c r="M367" i="1"/>
  <c r="N367" i="1"/>
  <c r="O367" i="1"/>
  <c r="P367" i="1"/>
  <c r="Q367" i="1"/>
  <c r="A359" i="1"/>
  <c r="B359" i="1"/>
  <c r="J359" i="1"/>
  <c r="R359" i="1"/>
  <c r="K359" i="1"/>
  <c r="L359" i="1"/>
  <c r="M359" i="1"/>
  <c r="N359" i="1"/>
  <c r="O359" i="1"/>
  <c r="P359" i="1"/>
  <c r="Q359" i="1"/>
  <c r="A374" i="1"/>
  <c r="B374" i="1"/>
  <c r="K374" i="1"/>
  <c r="L374" i="1"/>
  <c r="M374" i="1"/>
  <c r="N374" i="1"/>
  <c r="O374" i="1"/>
  <c r="P374" i="1"/>
  <c r="Q374" i="1"/>
  <c r="J374" i="1"/>
  <c r="R374" i="1"/>
  <c r="B366" i="1"/>
  <c r="A366" i="1"/>
  <c r="K366" i="1"/>
  <c r="L366" i="1"/>
  <c r="M366" i="1"/>
  <c r="N366" i="1"/>
  <c r="O366" i="1"/>
  <c r="P366" i="1"/>
  <c r="Q366" i="1"/>
  <c r="J366" i="1"/>
  <c r="R366" i="1"/>
  <c r="A358" i="1"/>
  <c r="B358" i="1"/>
  <c r="K358" i="1"/>
  <c r="L358" i="1"/>
  <c r="M358" i="1"/>
  <c r="N358" i="1"/>
  <c r="O358" i="1"/>
  <c r="P358" i="1"/>
  <c r="Q358" i="1"/>
  <c r="J358" i="1"/>
  <c r="R358"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20" i="1" l="1"/>
  <c r="C1121" i="1"/>
  <c r="C1122" i="1"/>
  <c r="C1123" i="1"/>
  <c r="C1124" i="1"/>
  <c r="C1125" i="1"/>
  <c r="C1126" i="1"/>
  <c r="C1127" i="1"/>
  <c r="C1128" i="1"/>
  <c r="C1129" i="1"/>
  <c r="C1130" i="1"/>
  <c r="C1131" i="1"/>
  <c r="C1132" i="1"/>
  <c r="C1133" i="1"/>
  <c r="C1134" i="1"/>
  <c r="C1135" i="1"/>
  <c r="C1136" i="1"/>
  <c r="C1069" i="1"/>
  <c r="C1070" i="1"/>
  <c r="C1071" i="1"/>
  <c r="C1072" i="1"/>
  <c r="C1073" i="1"/>
  <c r="C1074" i="1"/>
  <c r="C1075" i="1"/>
  <c r="C1076" i="1"/>
  <c r="C1077" i="1"/>
  <c r="C1078" i="1"/>
  <c r="C1079" i="1"/>
  <c r="C1080" i="1"/>
  <c r="C1081" i="1"/>
  <c r="C1082" i="1"/>
  <c r="C1083" i="1"/>
  <c r="C1084" i="1"/>
  <c r="C1085" i="1"/>
  <c r="B1074" i="1" l="1"/>
  <c r="A1074" i="1"/>
  <c r="J1074" i="1"/>
  <c r="R1074" i="1"/>
  <c r="K1074" i="1"/>
  <c r="L1074" i="1"/>
  <c r="M1074" i="1"/>
  <c r="N1074" i="1"/>
  <c r="O1074" i="1"/>
  <c r="P1074" i="1"/>
  <c r="Q1074" i="1"/>
  <c r="B1134" i="1"/>
  <c r="A1134" i="1"/>
  <c r="P1134" i="1"/>
  <c r="Q1134" i="1"/>
  <c r="J1134" i="1"/>
  <c r="R1134" i="1"/>
  <c r="K1134" i="1"/>
  <c r="L1134" i="1"/>
  <c r="M1134" i="1"/>
  <c r="N1134" i="1"/>
  <c r="O1134" i="1"/>
  <c r="B1126" i="1"/>
  <c r="A1126" i="1"/>
  <c r="P1126" i="1"/>
  <c r="Q1126" i="1"/>
  <c r="J1126" i="1"/>
  <c r="R1126" i="1"/>
  <c r="K1126" i="1"/>
  <c r="L1126" i="1"/>
  <c r="M1126" i="1"/>
  <c r="N1126" i="1"/>
  <c r="O1126" i="1"/>
  <c r="A1073" i="1"/>
  <c r="B1073" i="1"/>
  <c r="K1073" i="1"/>
  <c r="L1073" i="1"/>
  <c r="M1073" i="1"/>
  <c r="N1073" i="1"/>
  <c r="O1073" i="1"/>
  <c r="P1073" i="1"/>
  <c r="Q1073" i="1"/>
  <c r="J1073" i="1"/>
  <c r="R1073" i="1"/>
  <c r="A1133" i="1"/>
  <c r="B1133" i="1"/>
  <c r="Q1133" i="1"/>
  <c r="J1133" i="1"/>
  <c r="R1133" i="1"/>
  <c r="K1133" i="1"/>
  <c r="L1133" i="1"/>
  <c r="M1133" i="1"/>
  <c r="N1133" i="1"/>
  <c r="O1133" i="1"/>
  <c r="P1133" i="1"/>
  <c r="A1125" i="1"/>
  <c r="B1125" i="1"/>
  <c r="Q1125" i="1"/>
  <c r="J1125" i="1"/>
  <c r="R1125" i="1"/>
  <c r="K1125" i="1"/>
  <c r="L1125" i="1"/>
  <c r="M1125" i="1"/>
  <c r="N1125" i="1"/>
  <c r="O1125" i="1"/>
  <c r="P1125" i="1"/>
  <c r="A1080" i="1"/>
  <c r="B1080" i="1"/>
  <c r="L1080" i="1"/>
  <c r="M1080" i="1"/>
  <c r="N1080" i="1"/>
  <c r="O1080" i="1"/>
  <c r="P1080" i="1"/>
  <c r="Q1080" i="1"/>
  <c r="J1080" i="1"/>
  <c r="R1080" i="1"/>
  <c r="K1080" i="1"/>
  <c r="A1072" i="1"/>
  <c r="B1072" i="1"/>
  <c r="L1072" i="1"/>
  <c r="M1072" i="1"/>
  <c r="N1072" i="1"/>
  <c r="O1072" i="1"/>
  <c r="P1072" i="1"/>
  <c r="Q1072" i="1"/>
  <c r="J1072" i="1"/>
  <c r="R1072" i="1"/>
  <c r="K1072" i="1"/>
  <c r="A1132" i="1"/>
  <c r="B1132" i="1"/>
  <c r="J1132" i="1"/>
  <c r="R1132" i="1"/>
  <c r="K1132" i="1"/>
  <c r="L1132" i="1"/>
  <c r="M1132" i="1"/>
  <c r="N1132" i="1"/>
  <c r="O1132" i="1"/>
  <c r="P1132" i="1"/>
  <c r="Q1132" i="1"/>
  <c r="A1124" i="1"/>
  <c r="B1124" i="1"/>
  <c r="J1124" i="1"/>
  <c r="R1124" i="1"/>
  <c r="K1124" i="1"/>
  <c r="L1124" i="1"/>
  <c r="M1124" i="1"/>
  <c r="N1124" i="1"/>
  <c r="O1124" i="1"/>
  <c r="P1124" i="1"/>
  <c r="Q1124" i="1"/>
  <c r="A1075" i="1"/>
  <c r="B1075" i="1"/>
  <c r="Q1075" i="1"/>
  <c r="J1075" i="1"/>
  <c r="R1075" i="1"/>
  <c r="K1075" i="1"/>
  <c r="L1075" i="1"/>
  <c r="M1075" i="1"/>
  <c r="N1075" i="1"/>
  <c r="O1075" i="1"/>
  <c r="P1075" i="1"/>
  <c r="B1082" i="1"/>
  <c r="A1082" i="1"/>
  <c r="J1082" i="1"/>
  <c r="R1082" i="1"/>
  <c r="K1082" i="1"/>
  <c r="L1082" i="1"/>
  <c r="M1082" i="1"/>
  <c r="N1082" i="1"/>
  <c r="O1082" i="1"/>
  <c r="P1082" i="1"/>
  <c r="Q1082" i="1"/>
  <c r="A1079" i="1"/>
  <c r="B1079" i="1"/>
  <c r="M1079" i="1"/>
  <c r="N1079" i="1"/>
  <c r="O1079" i="1"/>
  <c r="P1079" i="1"/>
  <c r="Q1079" i="1"/>
  <c r="J1079" i="1"/>
  <c r="R1079" i="1"/>
  <c r="K1079" i="1"/>
  <c r="L1079" i="1"/>
  <c r="A1123" i="1"/>
  <c r="B1123" i="1"/>
  <c r="K1123" i="1"/>
  <c r="L1123" i="1"/>
  <c r="M1123" i="1"/>
  <c r="N1123" i="1"/>
  <c r="O1123" i="1"/>
  <c r="P1123" i="1"/>
  <c r="Q1123" i="1"/>
  <c r="J1123" i="1"/>
  <c r="R1123" i="1"/>
  <c r="A1083" i="1"/>
  <c r="B1083" i="1"/>
  <c r="Q1083" i="1"/>
  <c r="J1083" i="1"/>
  <c r="R1083" i="1"/>
  <c r="K1083" i="1"/>
  <c r="L1083" i="1"/>
  <c r="M1083" i="1"/>
  <c r="N1083" i="1"/>
  <c r="O1083" i="1"/>
  <c r="P1083" i="1"/>
  <c r="A1127" i="1"/>
  <c r="B1127" i="1"/>
  <c r="O1127" i="1"/>
  <c r="P1127" i="1"/>
  <c r="Q1127" i="1"/>
  <c r="J1127" i="1"/>
  <c r="R1127" i="1"/>
  <c r="K1127" i="1"/>
  <c r="L1127" i="1"/>
  <c r="M1127" i="1"/>
  <c r="N1127" i="1"/>
  <c r="A1081" i="1"/>
  <c r="B1081" i="1"/>
  <c r="K1081" i="1"/>
  <c r="L1081" i="1"/>
  <c r="M1081" i="1"/>
  <c r="N1081" i="1"/>
  <c r="O1081" i="1"/>
  <c r="P1081" i="1"/>
  <c r="Q1081" i="1"/>
  <c r="J1081" i="1"/>
  <c r="R1081" i="1"/>
  <c r="A1071" i="1"/>
  <c r="B1071" i="1"/>
  <c r="M1071" i="1"/>
  <c r="N1071" i="1"/>
  <c r="O1071" i="1"/>
  <c r="P1071" i="1"/>
  <c r="Q1071" i="1"/>
  <c r="J1071" i="1"/>
  <c r="R1071" i="1"/>
  <c r="K1071" i="1"/>
  <c r="L1071" i="1"/>
  <c r="A1131" i="1"/>
  <c r="B1131" i="1"/>
  <c r="K1131" i="1"/>
  <c r="L1131" i="1"/>
  <c r="M1131" i="1"/>
  <c r="N1131" i="1"/>
  <c r="O1131" i="1"/>
  <c r="P1131" i="1"/>
  <c r="Q1131" i="1"/>
  <c r="J1131" i="1"/>
  <c r="R1131" i="1"/>
  <c r="B1078" i="1"/>
  <c r="A1078" i="1"/>
  <c r="N1078" i="1"/>
  <c r="O1078" i="1"/>
  <c r="P1078" i="1"/>
  <c r="Q1078" i="1"/>
  <c r="J1078" i="1"/>
  <c r="R1078" i="1"/>
  <c r="K1078" i="1"/>
  <c r="L1078" i="1"/>
  <c r="M1078" i="1"/>
  <c r="B1070" i="1"/>
  <c r="A1070" i="1"/>
  <c r="N1070" i="1"/>
  <c r="O1070" i="1"/>
  <c r="P1070" i="1"/>
  <c r="Q1070" i="1"/>
  <c r="J1070" i="1"/>
  <c r="R1070" i="1"/>
  <c r="K1070" i="1"/>
  <c r="L1070" i="1"/>
  <c r="M1070" i="1"/>
  <c r="B1130" i="1"/>
  <c r="A1130" i="1"/>
  <c r="L1130" i="1"/>
  <c r="M1130" i="1"/>
  <c r="N1130" i="1"/>
  <c r="O1130" i="1"/>
  <c r="P1130" i="1"/>
  <c r="Q1130" i="1"/>
  <c r="J1130" i="1"/>
  <c r="R1130" i="1"/>
  <c r="K1130" i="1"/>
  <c r="B1122" i="1"/>
  <c r="A1122" i="1"/>
  <c r="L1122" i="1"/>
  <c r="M1122" i="1"/>
  <c r="N1122" i="1"/>
  <c r="O1122" i="1"/>
  <c r="P1122" i="1"/>
  <c r="Q1122" i="1"/>
  <c r="J1122" i="1"/>
  <c r="R1122" i="1"/>
  <c r="K1122" i="1"/>
  <c r="A1135" i="1"/>
  <c r="B1135" i="1"/>
  <c r="O1135" i="1"/>
  <c r="P1135" i="1"/>
  <c r="Q1135" i="1"/>
  <c r="J1135" i="1"/>
  <c r="R1135" i="1"/>
  <c r="K1135" i="1"/>
  <c r="L1135" i="1"/>
  <c r="M1135" i="1"/>
  <c r="N1135" i="1"/>
  <c r="A1085" i="1"/>
  <c r="B1085" i="1"/>
  <c r="O1085" i="1"/>
  <c r="P1085" i="1"/>
  <c r="Q1085" i="1"/>
  <c r="J1085" i="1"/>
  <c r="R1085" i="1"/>
  <c r="K1085" i="1"/>
  <c r="L1085" i="1"/>
  <c r="M1085" i="1"/>
  <c r="N1085" i="1"/>
  <c r="A1077" i="1"/>
  <c r="B1077" i="1"/>
  <c r="O1077" i="1"/>
  <c r="P1077" i="1"/>
  <c r="Q1077" i="1"/>
  <c r="J1077" i="1"/>
  <c r="R1077" i="1"/>
  <c r="K1077" i="1"/>
  <c r="L1077" i="1"/>
  <c r="M1077" i="1"/>
  <c r="N1077" i="1"/>
  <c r="A1069" i="1"/>
  <c r="B1069" i="1"/>
  <c r="O1069" i="1"/>
  <c r="P1069" i="1"/>
  <c r="Q1069" i="1"/>
  <c r="J1069" i="1"/>
  <c r="R1069" i="1"/>
  <c r="K1069" i="1"/>
  <c r="L1069" i="1"/>
  <c r="M1069" i="1"/>
  <c r="N1069" i="1"/>
  <c r="A1129" i="1"/>
  <c r="B1129" i="1"/>
  <c r="M1129" i="1"/>
  <c r="N1129" i="1"/>
  <c r="O1129" i="1"/>
  <c r="P1129" i="1"/>
  <c r="Q1129" i="1"/>
  <c r="J1129" i="1"/>
  <c r="R1129" i="1"/>
  <c r="K1129" i="1"/>
  <c r="L1129" i="1"/>
  <c r="A1121" i="1"/>
  <c r="B1121" i="1"/>
  <c r="M1121" i="1"/>
  <c r="N1121" i="1"/>
  <c r="O1121" i="1"/>
  <c r="P1121" i="1"/>
  <c r="Q1121" i="1"/>
  <c r="J1121" i="1"/>
  <c r="R1121" i="1"/>
  <c r="K1121" i="1"/>
  <c r="L1121" i="1"/>
  <c r="A1084" i="1"/>
  <c r="B1084" i="1"/>
  <c r="P1084" i="1"/>
  <c r="Q1084" i="1"/>
  <c r="J1084" i="1"/>
  <c r="R1084" i="1"/>
  <c r="K1084" i="1"/>
  <c r="L1084" i="1"/>
  <c r="M1084" i="1"/>
  <c r="N1084" i="1"/>
  <c r="O1084" i="1"/>
  <c r="A1076" i="1"/>
  <c r="B1076" i="1"/>
  <c r="P1076" i="1"/>
  <c r="Q1076" i="1"/>
  <c r="J1076" i="1"/>
  <c r="R1076" i="1"/>
  <c r="K1076" i="1"/>
  <c r="L1076" i="1"/>
  <c r="M1076" i="1"/>
  <c r="N1076" i="1"/>
  <c r="O1076" i="1"/>
  <c r="A1136" i="1"/>
  <c r="B1136" i="1"/>
  <c r="N1136" i="1"/>
  <c r="O1136" i="1"/>
  <c r="P1136" i="1"/>
  <c r="Q1136" i="1"/>
  <c r="J1136" i="1"/>
  <c r="R1136" i="1"/>
  <c r="K1136" i="1"/>
  <c r="L1136" i="1"/>
  <c r="M1136" i="1"/>
  <c r="A1128" i="1"/>
  <c r="B1128" i="1"/>
  <c r="N1128" i="1"/>
  <c r="O1128" i="1"/>
  <c r="P1128" i="1"/>
  <c r="Q1128" i="1"/>
  <c r="J1128" i="1"/>
  <c r="R1128" i="1"/>
  <c r="K1128" i="1"/>
  <c r="L1128" i="1"/>
  <c r="M1128" i="1"/>
  <c r="A1120" i="1"/>
  <c r="B1120" i="1"/>
  <c r="N1120" i="1"/>
  <c r="O1120" i="1"/>
  <c r="P1120" i="1"/>
  <c r="Q1120" i="1"/>
  <c r="J1120" i="1"/>
  <c r="R1120" i="1"/>
  <c r="K1120" i="1"/>
  <c r="L1120" i="1"/>
  <c r="M1120" i="1"/>
  <c r="C942" i="1"/>
  <c r="C938" i="1"/>
  <c r="A938" i="1" l="1"/>
  <c r="B938" i="1"/>
  <c r="L938" i="1"/>
  <c r="N938" i="1"/>
  <c r="O938" i="1"/>
  <c r="P938" i="1"/>
  <c r="J938" i="1"/>
  <c r="R938" i="1"/>
  <c r="K938" i="1"/>
  <c r="M938" i="1"/>
  <c r="Q938" i="1"/>
  <c r="A942" i="1"/>
  <c r="B942" i="1"/>
  <c r="J942" i="1"/>
  <c r="R942" i="1"/>
  <c r="K942" i="1"/>
  <c r="L942" i="1"/>
  <c r="N942" i="1"/>
  <c r="M942" i="1"/>
  <c r="O942" i="1"/>
  <c r="P942" i="1"/>
  <c r="Q942"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A656" i="1" l="1"/>
  <c r="B656" i="1"/>
  <c r="J656" i="1"/>
  <c r="R656" i="1"/>
  <c r="K656" i="1"/>
  <c r="L656" i="1"/>
  <c r="M656" i="1"/>
  <c r="N656" i="1"/>
  <c r="O656" i="1"/>
  <c r="Q656" i="1"/>
  <c r="P656" i="1"/>
  <c r="A671" i="1"/>
  <c r="B671" i="1"/>
  <c r="K671" i="1"/>
  <c r="L671" i="1"/>
  <c r="M671" i="1"/>
  <c r="N671" i="1"/>
  <c r="O671" i="1"/>
  <c r="P671" i="1"/>
  <c r="J671" i="1"/>
  <c r="R671" i="1"/>
  <c r="Q671" i="1"/>
  <c r="A647" i="1"/>
  <c r="B647" i="1"/>
  <c r="K647" i="1"/>
  <c r="L647" i="1"/>
  <c r="M647" i="1"/>
  <c r="N647" i="1"/>
  <c r="O647" i="1"/>
  <c r="P647" i="1"/>
  <c r="J647" i="1"/>
  <c r="R647" i="1"/>
  <c r="Q647" i="1"/>
  <c r="A623" i="1"/>
  <c r="B623" i="1"/>
  <c r="K623" i="1"/>
  <c r="L623" i="1"/>
  <c r="M623" i="1"/>
  <c r="N623" i="1"/>
  <c r="O623" i="1"/>
  <c r="P623" i="1"/>
  <c r="J623" i="1"/>
  <c r="R623" i="1"/>
  <c r="Q623" i="1"/>
  <c r="A607" i="1"/>
  <c r="B607" i="1"/>
  <c r="K607" i="1"/>
  <c r="L607" i="1"/>
  <c r="M607" i="1"/>
  <c r="N607" i="1"/>
  <c r="O607" i="1"/>
  <c r="P607" i="1"/>
  <c r="J607" i="1"/>
  <c r="R607" i="1"/>
  <c r="Q607" i="1"/>
  <c r="A583" i="1"/>
  <c r="B583" i="1"/>
  <c r="M583" i="1"/>
  <c r="O583" i="1"/>
  <c r="P583" i="1"/>
  <c r="Q583" i="1"/>
  <c r="R583" i="1"/>
  <c r="J583" i="1"/>
  <c r="K583" i="1"/>
  <c r="N583" i="1"/>
  <c r="L583" i="1"/>
  <c r="A575" i="1"/>
  <c r="B575" i="1"/>
  <c r="M575" i="1"/>
  <c r="O575" i="1"/>
  <c r="P575" i="1"/>
  <c r="K575" i="1"/>
  <c r="L575" i="1"/>
  <c r="N575" i="1"/>
  <c r="Q575" i="1"/>
  <c r="R575" i="1"/>
  <c r="J575" i="1"/>
  <c r="A567" i="1"/>
  <c r="B567" i="1"/>
  <c r="M567" i="1"/>
  <c r="O567" i="1"/>
  <c r="P567" i="1"/>
  <c r="J567" i="1"/>
  <c r="K567" i="1"/>
  <c r="L567" i="1"/>
  <c r="N567" i="1"/>
  <c r="R567" i="1"/>
  <c r="Q567" i="1"/>
  <c r="A543" i="1"/>
  <c r="B543" i="1"/>
  <c r="M543" i="1"/>
  <c r="O543" i="1"/>
  <c r="P543" i="1"/>
  <c r="Q543" i="1"/>
  <c r="L543" i="1"/>
  <c r="J543" i="1"/>
  <c r="K543" i="1"/>
  <c r="N543" i="1"/>
  <c r="R543" i="1"/>
  <c r="A535" i="1"/>
  <c r="B535" i="1"/>
  <c r="M535" i="1"/>
  <c r="O535" i="1"/>
  <c r="P535" i="1"/>
  <c r="Q535" i="1"/>
  <c r="L535" i="1"/>
  <c r="J535" i="1"/>
  <c r="K535" i="1"/>
  <c r="N535" i="1"/>
  <c r="R535" i="1"/>
  <c r="A527" i="1"/>
  <c r="B527" i="1"/>
  <c r="M527" i="1"/>
  <c r="O527" i="1"/>
  <c r="P527" i="1"/>
  <c r="Q527" i="1"/>
  <c r="J527" i="1"/>
  <c r="L527" i="1"/>
  <c r="R527" i="1"/>
  <c r="N527" i="1"/>
  <c r="K527" i="1"/>
  <c r="A519" i="1"/>
  <c r="B519" i="1"/>
  <c r="M519" i="1"/>
  <c r="O519" i="1"/>
  <c r="P519" i="1"/>
  <c r="Q519" i="1"/>
  <c r="J519" i="1"/>
  <c r="R519" i="1"/>
  <c r="L519" i="1"/>
  <c r="K519" i="1"/>
  <c r="N519" i="1"/>
  <c r="A511" i="1"/>
  <c r="B511" i="1"/>
  <c r="M511" i="1"/>
  <c r="O511" i="1"/>
  <c r="P511" i="1"/>
  <c r="Q511" i="1"/>
  <c r="J511" i="1"/>
  <c r="R511" i="1"/>
  <c r="L511" i="1"/>
  <c r="K511" i="1"/>
  <c r="N511" i="1"/>
  <c r="A678" i="1"/>
  <c r="B678" i="1"/>
  <c r="L678" i="1"/>
  <c r="M678" i="1"/>
  <c r="N678" i="1"/>
  <c r="O678" i="1"/>
  <c r="P678" i="1"/>
  <c r="Q678" i="1"/>
  <c r="K678" i="1"/>
  <c r="R678" i="1"/>
  <c r="J678" i="1"/>
  <c r="A670" i="1"/>
  <c r="B670" i="1"/>
  <c r="L670" i="1"/>
  <c r="M670" i="1"/>
  <c r="N670" i="1"/>
  <c r="O670" i="1"/>
  <c r="P670" i="1"/>
  <c r="Q670" i="1"/>
  <c r="K670" i="1"/>
  <c r="J670" i="1"/>
  <c r="R670" i="1"/>
  <c r="A662" i="1"/>
  <c r="B662" i="1"/>
  <c r="L662" i="1"/>
  <c r="M662" i="1"/>
  <c r="N662" i="1"/>
  <c r="O662" i="1"/>
  <c r="P662" i="1"/>
  <c r="Q662" i="1"/>
  <c r="K662" i="1"/>
  <c r="J662" i="1"/>
  <c r="R662" i="1"/>
  <c r="A654" i="1"/>
  <c r="B654" i="1"/>
  <c r="L654" i="1"/>
  <c r="M654" i="1"/>
  <c r="N654" i="1"/>
  <c r="O654" i="1"/>
  <c r="P654" i="1"/>
  <c r="Q654" i="1"/>
  <c r="K654" i="1"/>
  <c r="J654" i="1"/>
  <c r="R654" i="1"/>
  <c r="A646" i="1"/>
  <c r="B646" i="1"/>
  <c r="L646" i="1"/>
  <c r="M646" i="1"/>
  <c r="N646" i="1"/>
  <c r="O646" i="1"/>
  <c r="P646" i="1"/>
  <c r="Q646" i="1"/>
  <c r="K646" i="1"/>
  <c r="J646" i="1"/>
  <c r="R646" i="1"/>
  <c r="A638" i="1"/>
  <c r="B638" i="1"/>
  <c r="L638" i="1"/>
  <c r="M638" i="1"/>
  <c r="N638" i="1"/>
  <c r="O638" i="1"/>
  <c r="P638" i="1"/>
  <c r="Q638" i="1"/>
  <c r="K638" i="1"/>
  <c r="J638" i="1"/>
  <c r="R638" i="1"/>
  <c r="A630" i="1"/>
  <c r="B630" i="1"/>
  <c r="L630" i="1"/>
  <c r="M630" i="1"/>
  <c r="N630" i="1"/>
  <c r="O630" i="1"/>
  <c r="P630" i="1"/>
  <c r="Q630" i="1"/>
  <c r="K630" i="1"/>
  <c r="J630" i="1"/>
  <c r="R630" i="1"/>
  <c r="A622" i="1"/>
  <c r="B622" i="1"/>
  <c r="L622" i="1"/>
  <c r="M622" i="1"/>
  <c r="N622" i="1"/>
  <c r="O622" i="1"/>
  <c r="P622" i="1"/>
  <c r="Q622" i="1"/>
  <c r="K622" i="1"/>
  <c r="J622" i="1"/>
  <c r="R622" i="1"/>
  <c r="A614" i="1"/>
  <c r="B614" i="1"/>
  <c r="L614" i="1"/>
  <c r="M614" i="1"/>
  <c r="N614" i="1"/>
  <c r="O614" i="1"/>
  <c r="P614" i="1"/>
  <c r="Q614" i="1"/>
  <c r="K614" i="1"/>
  <c r="R614" i="1"/>
  <c r="J614" i="1"/>
  <c r="A606" i="1"/>
  <c r="B606" i="1"/>
  <c r="L606" i="1"/>
  <c r="M606" i="1"/>
  <c r="N606" i="1"/>
  <c r="O606" i="1"/>
  <c r="P606" i="1"/>
  <c r="Q606" i="1"/>
  <c r="K606" i="1"/>
  <c r="J606" i="1"/>
  <c r="R606" i="1"/>
  <c r="A598" i="1"/>
  <c r="B598" i="1"/>
  <c r="L598" i="1"/>
  <c r="M598" i="1"/>
  <c r="N598" i="1"/>
  <c r="O598" i="1"/>
  <c r="P598" i="1"/>
  <c r="Q598" i="1"/>
  <c r="K598" i="1"/>
  <c r="J598" i="1"/>
  <c r="R598" i="1"/>
  <c r="A590" i="1"/>
  <c r="B590" i="1"/>
  <c r="L590" i="1"/>
  <c r="M590" i="1"/>
  <c r="N590" i="1"/>
  <c r="O590" i="1"/>
  <c r="P590" i="1"/>
  <c r="Q590" i="1"/>
  <c r="K590" i="1"/>
  <c r="J590" i="1"/>
  <c r="R590" i="1"/>
  <c r="A582" i="1"/>
  <c r="B582" i="1"/>
  <c r="N582" i="1"/>
  <c r="P582" i="1"/>
  <c r="Q582" i="1"/>
  <c r="L582" i="1"/>
  <c r="M582" i="1"/>
  <c r="O582" i="1"/>
  <c r="R582" i="1"/>
  <c r="K582" i="1"/>
  <c r="J582" i="1"/>
  <c r="A574" i="1"/>
  <c r="B574" i="1"/>
  <c r="N574" i="1"/>
  <c r="P574" i="1"/>
  <c r="Q574" i="1"/>
  <c r="J574" i="1"/>
  <c r="K574" i="1"/>
  <c r="L574" i="1"/>
  <c r="M574" i="1"/>
  <c r="O574" i="1"/>
  <c r="R574" i="1"/>
  <c r="A566" i="1"/>
  <c r="B566" i="1"/>
  <c r="N566" i="1"/>
  <c r="P566" i="1"/>
  <c r="Q566" i="1"/>
  <c r="J566" i="1"/>
  <c r="R566" i="1"/>
  <c r="M566" i="1"/>
  <c r="O566" i="1"/>
  <c r="L566" i="1"/>
  <c r="K566" i="1"/>
  <c r="A558" i="1"/>
  <c r="B558" i="1"/>
  <c r="N558" i="1"/>
  <c r="P558" i="1"/>
  <c r="Q558" i="1"/>
  <c r="J558" i="1"/>
  <c r="R558" i="1"/>
  <c r="M558" i="1"/>
  <c r="O558" i="1"/>
  <c r="L558" i="1"/>
  <c r="K558" i="1"/>
  <c r="A550" i="1"/>
  <c r="B550" i="1"/>
  <c r="N550" i="1"/>
  <c r="P550" i="1"/>
  <c r="Q550" i="1"/>
  <c r="J550" i="1"/>
  <c r="R550" i="1"/>
  <c r="M550" i="1"/>
  <c r="K550" i="1"/>
  <c r="L550" i="1"/>
  <c r="O550" i="1"/>
  <c r="A542" i="1"/>
  <c r="B542" i="1"/>
  <c r="N542" i="1"/>
  <c r="P542" i="1"/>
  <c r="Q542" i="1"/>
  <c r="J542" i="1"/>
  <c r="R542" i="1"/>
  <c r="M542" i="1"/>
  <c r="K542" i="1"/>
  <c r="L542" i="1"/>
  <c r="O542" i="1"/>
  <c r="A534" i="1"/>
  <c r="B534" i="1"/>
  <c r="N534" i="1"/>
  <c r="P534" i="1"/>
  <c r="Q534" i="1"/>
  <c r="J534" i="1"/>
  <c r="R534" i="1"/>
  <c r="M534" i="1"/>
  <c r="K534" i="1"/>
  <c r="O534" i="1"/>
  <c r="L534" i="1"/>
  <c r="A526" i="1"/>
  <c r="B526" i="1"/>
  <c r="N526" i="1"/>
  <c r="P526" i="1"/>
  <c r="Q526" i="1"/>
  <c r="J526" i="1"/>
  <c r="R526" i="1"/>
  <c r="K526" i="1"/>
  <c r="M526" i="1"/>
  <c r="L526" i="1"/>
  <c r="O526" i="1"/>
  <c r="A518" i="1"/>
  <c r="B518" i="1"/>
  <c r="N518" i="1"/>
  <c r="P518" i="1"/>
  <c r="Q518" i="1"/>
  <c r="J518" i="1"/>
  <c r="R518" i="1"/>
  <c r="K518" i="1"/>
  <c r="M518" i="1"/>
  <c r="L518" i="1"/>
  <c r="O518" i="1"/>
  <c r="A510" i="1"/>
  <c r="B510" i="1"/>
  <c r="N510" i="1"/>
  <c r="P510" i="1"/>
  <c r="Q510" i="1"/>
  <c r="J510" i="1"/>
  <c r="R510" i="1"/>
  <c r="K510" i="1"/>
  <c r="M510" i="1"/>
  <c r="L510" i="1"/>
  <c r="O510" i="1"/>
  <c r="A676" i="1"/>
  <c r="B676" i="1"/>
  <c r="N676" i="1"/>
  <c r="O676" i="1"/>
  <c r="P676" i="1"/>
  <c r="Q676" i="1"/>
  <c r="J676" i="1"/>
  <c r="R676" i="1"/>
  <c r="K676" i="1"/>
  <c r="M676" i="1"/>
  <c r="L676" i="1"/>
  <c r="A668" i="1"/>
  <c r="B668" i="1"/>
  <c r="N668" i="1"/>
  <c r="O668" i="1"/>
  <c r="P668" i="1"/>
  <c r="Q668" i="1"/>
  <c r="J668" i="1"/>
  <c r="R668" i="1"/>
  <c r="K668" i="1"/>
  <c r="M668" i="1"/>
  <c r="L668" i="1"/>
  <c r="A660" i="1"/>
  <c r="B660" i="1"/>
  <c r="N660" i="1"/>
  <c r="O660" i="1"/>
  <c r="P660" i="1"/>
  <c r="Q660" i="1"/>
  <c r="J660" i="1"/>
  <c r="R660" i="1"/>
  <c r="K660" i="1"/>
  <c r="M660" i="1"/>
  <c r="L660" i="1"/>
  <c r="A652" i="1"/>
  <c r="B652" i="1"/>
  <c r="N652" i="1"/>
  <c r="O652" i="1"/>
  <c r="P652" i="1"/>
  <c r="Q652" i="1"/>
  <c r="J652" i="1"/>
  <c r="R652" i="1"/>
  <c r="K652" i="1"/>
  <c r="M652" i="1"/>
  <c r="L652" i="1"/>
  <c r="A644" i="1"/>
  <c r="B644" i="1"/>
  <c r="N644" i="1"/>
  <c r="O644" i="1"/>
  <c r="P644" i="1"/>
  <c r="Q644" i="1"/>
  <c r="J644" i="1"/>
  <c r="R644" i="1"/>
  <c r="K644" i="1"/>
  <c r="M644" i="1"/>
  <c r="L644" i="1"/>
  <c r="A636" i="1"/>
  <c r="B636" i="1"/>
  <c r="N636" i="1"/>
  <c r="O636" i="1"/>
  <c r="P636" i="1"/>
  <c r="Q636" i="1"/>
  <c r="J636" i="1"/>
  <c r="R636" i="1"/>
  <c r="K636" i="1"/>
  <c r="M636" i="1"/>
  <c r="L636" i="1"/>
  <c r="A628" i="1"/>
  <c r="B628" i="1"/>
  <c r="N628" i="1"/>
  <c r="O628" i="1"/>
  <c r="P628" i="1"/>
  <c r="Q628" i="1"/>
  <c r="J628" i="1"/>
  <c r="R628" i="1"/>
  <c r="K628" i="1"/>
  <c r="M628" i="1"/>
  <c r="L628" i="1"/>
  <c r="A620" i="1"/>
  <c r="B620" i="1"/>
  <c r="N620" i="1"/>
  <c r="O620" i="1"/>
  <c r="P620" i="1"/>
  <c r="Q620" i="1"/>
  <c r="J620" i="1"/>
  <c r="R620" i="1"/>
  <c r="K620" i="1"/>
  <c r="M620" i="1"/>
  <c r="L620" i="1"/>
  <c r="A612" i="1"/>
  <c r="B612" i="1"/>
  <c r="N612" i="1"/>
  <c r="O612" i="1"/>
  <c r="P612" i="1"/>
  <c r="Q612" i="1"/>
  <c r="J612" i="1"/>
  <c r="R612" i="1"/>
  <c r="K612" i="1"/>
  <c r="M612" i="1"/>
  <c r="L612" i="1"/>
  <c r="A604" i="1"/>
  <c r="B604" i="1"/>
  <c r="N604" i="1"/>
  <c r="O604" i="1"/>
  <c r="P604" i="1"/>
  <c r="Q604" i="1"/>
  <c r="J604" i="1"/>
  <c r="R604" i="1"/>
  <c r="K604" i="1"/>
  <c r="M604" i="1"/>
  <c r="L604" i="1"/>
  <c r="A596" i="1"/>
  <c r="B596" i="1"/>
  <c r="N596" i="1"/>
  <c r="O596" i="1"/>
  <c r="P596" i="1"/>
  <c r="Q596" i="1"/>
  <c r="J596" i="1"/>
  <c r="R596" i="1"/>
  <c r="K596" i="1"/>
  <c r="M596" i="1"/>
  <c r="L596" i="1"/>
  <c r="A588" i="1"/>
  <c r="B588" i="1"/>
  <c r="J588" i="1"/>
  <c r="R588" i="1"/>
  <c r="M588" i="1"/>
  <c r="N588" i="1"/>
  <c r="O588" i="1"/>
  <c r="P588" i="1"/>
  <c r="Q588" i="1"/>
  <c r="L588" i="1"/>
  <c r="K588" i="1"/>
  <c r="A580" i="1"/>
  <c r="B580" i="1"/>
  <c r="P580" i="1"/>
  <c r="J580" i="1"/>
  <c r="R580" i="1"/>
  <c r="K580" i="1"/>
  <c r="Q580" i="1"/>
  <c r="L580" i="1"/>
  <c r="M580" i="1"/>
  <c r="O580" i="1"/>
  <c r="N580" i="1"/>
  <c r="A572" i="1"/>
  <c r="B572" i="1"/>
  <c r="P572" i="1"/>
  <c r="J572" i="1"/>
  <c r="R572" i="1"/>
  <c r="K572" i="1"/>
  <c r="M572" i="1"/>
  <c r="N572" i="1"/>
  <c r="O572" i="1"/>
  <c r="Q572" i="1"/>
  <c r="L572" i="1"/>
  <c r="A564" i="1"/>
  <c r="B564" i="1"/>
  <c r="P564" i="1"/>
  <c r="J564" i="1"/>
  <c r="R564" i="1"/>
  <c r="K564" i="1"/>
  <c r="L564" i="1"/>
  <c r="O564" i="1"/>
  <c r="Q564" i="1"/>
  <c r="N564" i="1"/>
  <c r="M564" i="1"/>
  <c r="A556" i="1"/>
  <c r="B556" i="1"/>
  <c r="P556" i="1"/>
  <c r="J556" i="1"/>
  <c r="R556" i="1"/>
  <c r="K556" i="1"/>
  <c r="L556" i="1"/>
  <c r="O556" i="1"/>
  <c r="M556" i="1"/>
  <c r="N556" i="1"/>
  <c r="Q556" i="1"/>
  <c r="A548" i="1"/>
  <c r="B548" i="1"/>
  <c r="P548" i="1"/>
  <c r="J548" i="1"/>
  <c r="R548" i="1"/>
  <c r="K548" i="1"/>
  <c r="L548" i="1"/>
  <c r="O548" i="1"/>
  <c r="M548" i="1"/>
  <c r="Q548" i="1"/>
  <c r="N548" i="1"/>
  <c r="A540" i="1"/>
  <c r="B540" i="1"/>
  <c r="P540" i="1"/>
  <c r="J540" i="1"/>
  <c r="R540" i="1"/>
  <c r="K540" i="1"/>
  <c r="L540" i="1"/>
  <c r="O540" i="1"/>
  <c r="M540" i="1"/>
  <c r="N540" i="1"/>
  <c r="Q540" i="1"/>
  <c r="A532" i="1"/>
  <c r="B532" i="1"/>
  <c r="P532" i="1"/>
  <c r="J532" i="1"/>
  <c r="R532" i="1"/>
  <c r="K532" i="1"/>
  <c r="L532" i="1"/>
  <c r="O532" i="1"/>
  <c r="N532" i="1"/>
  <c r="Q532" i="1"/>
  <c r="M532" i="1"/>
  <c r="A524" i="1"/>
  <c r="B524" i="1"/>
  <c r="P524" i="1"/>
  <c r="J524" i="1"/>
  <c r="R524" i="1"/>
  <c r="K524" i="1"/>
  <c r="L524" i="1"/>
  <c r="M524" i="1"/>
  <c r="O524" i="1"/>
  <c r="N524" i="1"/>
  <c r="Q524" i="1"/>
  <c r="A516" i="1"/>
  <c r="B516" i="1"/>
  <c r="P516" i="1"/>
  <c r="J516" i="1"/>
  <c r="R516" i="1"/>
  <c r="K516" i="1"/>
  <c r="L516" i="1"/>
  <c r="M516" i="1"/>
  <c r="O516" i="1"/>
  <c r="Q516" i="1"/>
  <c r="N516" i="1"/>
  <c r="A672" i="1"/>
  <c r="B672" i="1"/>
  <c r="J672" i="1"/>
  <c r="R672" i="1"/>
  <c r="K672" i="1"/>
  <c r="L672" i="1"/>
  <c r="M672" i="1"/>
  <c r="N672" i="1"/>
  <c r="O672" i="1"/>
  <c r="Q672" i="1"/>
  <c r="P672" i="1"/>
  <c r="A648" i="1"/>
  <c r="B648" i="1"/>
  <c r="J648" i="1"/>
  <c r="R648" i="1"/>
  <c r="K648" i="1"/>
  <c r="L648" i="1"/>
  <c r="M648" i="1"/>
  <c r="N648" i="1"/>
  <c r="O648" i="1"/>
  <c r="Q648" i="1"/>
  <c r="P648" i="1"/>
  <c r="A655" i="1"/>
  <c r="B655" i="1"/>
  <c r="K655" i="1"/>
  <c r="L655" i="1"/>
  <c r="M655" i="1"/>
  <c r="N655" i="1"/>
  <c r="O655" i="1"/>
  <c r="P655" i="1"/>
  <c r="J655" i="1"/>
  <c r="R655" i="1"/>
  <c r="Q655" i="1"/>
  <c r="A639" i="1"/>
  <c r="B639" i="1"/>
  <c r="K639" i="1"/>
  <c r="L639" i="1"/>
  <c r="M639" i="1"/>
  <c r="N639" i="1"/>
  <c r="O639" i="1"/>
  <c r="P639" i="1"/>
  <c r="J639" i="1"/>
  <c r="R639" i="1"/>
  <c r="Q639" i="1"/>
  <c r="A615" i="1"/>
  <c r="B615" i="1"/>
  <c r="K615" i="1"/>
  <c r="L615" i="1"/>
  <c r="M615" i="1"/>
  <c r="N615" i="1"/>
  <c r="O615" i="1"/>
  <c r="P615" i="1"/>
  <c r="J615" i="1"/>
  <c r="R615" i="1"/>
  <c r="Q615" i="1"/>
  <c r="A591" i="1"/>
  <c r="B591" i="1"/>
  <c r="K591" i="1"/>
  <c r="L591" i="1"/>
  <c r="M591" i="1"/>
  <c r="N591" i="1"/>
  <c r="O591" i="1"/>
  <c r="P591" i="1"/>
  <c r="J591" i="1"/>
  <c r="R591" i="1"/>
  <c r="Q591" i="1"/>
  <c r="A559" i="1"/>
  <c r="B559" i="1"/>
  <c r="M559" i="1"/>
  <c r="O559" i="1"/>
  <c r="P559" i="1"/>
  <c r="Q559" i="1"/>
  <c r="L559" i="1"/>
  <c r="J559" i="1"/>
  <c r="K559" i="1"/>
  <c r="N559" i="1"/>
  <c r="R559" i="1"/>
  <c r="A677" i="1"/>
  <c r="B677" i="1"/>
  <c r="M677" i="1"/>
  <c r="N677" i="1"/>
  <c r="O677" i="1"/>
  <c r="P677" i="1"/>
  <c r="Q677" i="1"/>
  <c r="J677" i="1"/>
  <c r="R677" i="1"/>
  <c r="L677" i="1"/>
  <c r="K677" i="1"/>
  <c r="A653" i="1"/>
  <c r="B653" i="1"/>
  <c r="M653" i="1"/>
  <c r="N653" i="1"/>
  <c r="O653" i="1"/>
  <c r="P653" i="1"/>
  <c r="Q653" i="1"/>
  <c r="J653" i="1"/>
  <c r="R653" i="1"/>
  <c r="L653" i="1"/>
  <c r="K653" i="1"/>
  <c r="B637" i="1"/>
  <c r="A637" i="1"/>
  <c r="M637" i="1"/>
  <c r="N637" i="1"/>
  <c r="O637" i="1"/>
  <c r="P637" i="1"/>
  <c r="Q637" i="1"/>
  <c r="J637" i="1"/>
  <c r="R637" i="1"/>
  <c r="L637" i="1"/>
  <c r="K637" i="1"/>
  <c r="B621" i="1"/>
  <c r="A621" i="1"/>
  <c r="M621" i="1"/>
  <c r="N621" i="1"/>
  <c r="O621" i="1"/>
  <c r="P621" i="1"/>
  <c r="Q621" i="1"/>
  <c r="J621" i="1"/>
  <c r="R621" i="1"/>
  <c r="L621" i="1"/>
  <c r="K621" i="1"/>
  <c r="B613" i="1"/>
  <c r="A613" i="1"/>
  <c r="M613" i="1"/>
  <c r="N613" i="1"/>
  <c r="O613" i="1"/>
  <c r="P613" i="1"/>
  <c r="Q613" i="1"/>
  <c r="J613" i="1"/>
  <c r="R613" i="1"/>
  <c r="L613" i="1"/>
  <c r="K613" i="1"/>
  <c r="B597" i="1"/>
  <c r="A597" i="1"/>
  <c r="M597" i="1"/>
  <c r="N597" i="1"/>
  <c r="O597" i="1"/>
  <c r="P597" i="1"/>
  <c r="Q597" i="1"/>
  <c r="J597" i="1"/>
  <c r="R597" i="1"/>
  <c r="L597" i="1"/>
  <c r="K597" i="1"/>
  <c r="B589" i="1"/>
  <c r="A589" i="1"/>
  <c r="M589" i="1"/>
  <c r="N589" i="1"/>
  <c r="O589" i="1"/>
  <c r="P589" i="1"/>
  <c r="Q589" i="1"/>
  <c r="J589" i="1"/>
  <c r="R589" i="1"/>
  <c r="L589" i="1"/>
  <c r="K589" i="1"/>
  <c r="B581" i="1"/>
  <c r="A581" i="1"/>
  <c r="O581" i="1"/>
  <c r="Q581" i="1"/>
  <c r="J581" i="1"/>
  <c r="R581" i="1"/>
  <c r="K581" i="1"/>
  <c r="L581" i="1"/>
  <c r="M581" i="1"/>
  <c r="N581" i="1"/>
  <c r="P581" i="1"/>
  <c r="B573" i="1"/>
  <c r="A573" i="1"/>
  <c r="O573" i="1"/>
  <c r="Q573" i="1"/>
  <c r="J573" i="1"/>
  <c r="R573" i="1"/>
  <c r="P573" i="1"/>
  <c r="K573" i="1"/>
  <c r="L573" i="1"/>
  <c r="N573" i="1"/>
  <c r="M573" i="1"/>
  <c r="A557" i="1"/>
  <c r="B557" i="1"/>
  <c r="O557" i="1"/>
  <c r="Q557" i="1"/>
  <c r="J557" i="1"/>
  <c r="R557" i="1"/>
  <c r="K557" i="1"/>
  <c r="N557" i="1"/>
  <c r="L557" i="1"/>
  <c r="M557" i="1"/>
  <c r="P557" i="1"/>
  <c r="A549" i="1"/>
  <c r="B549" i="1"/>
  <c r="O549" i="1"/>
  <c r="Q549" i="1"/>
  <c r="J549" i="1"/>
  <c r="R549" i="1"/>
  <c r="K549" i="1"/>
  <c r="N549" i="1"/>
  <c r="L549" i="1"/>
  <c r="M549" i="1"/>
  <c r="P549" i="1"/>
  <c r="A541" i="1"/>
  <c r="B541" i="1"/>
  <c r="O541" i="1"/>
  <c r="Q541" i="1"/>
  <c r="J541" i="1"/>
  <c r="R541" i="1"/>
  <c r="K541" i="1"/>
  <c r="N541" i="1"/>
  <c r="L541" i="1"/>
  <c r="P541" i="1"/>
  <c r="M541" i="1"/>
  <c r="A533" i="1"/>
  <c r="B533" i="1"/>
  <c r="O533" i="1"/>
  <c r="Q533" i="1"/>
  <c r="J533" i="1"/>
  <c r="R533" i="1"/>
  <c r="K533" i="1"/>
  <c r="N533" i="1"/>
  <c r="L533" i="1"/>
  <c r="M533" i="1"/>
  <c r="P533" i="1"/>
  <c r="A525" i="1"/>
  <c r="B525" i="1"/>
  <c r="O525" i="1"/>
  <c r="Q525" i="1"/>
  <c r="J525" i="1"/>
  <c r="R525" i="1"/>
  <c r="K525" i="1"/>
  <c r="L525" i="1"/>
  <c r="N525" i="1"/>
  <c r="M525" i="1"/>
  <c r="P525" i="1"/>
  <c r="A517" i="1"/>
  <c r="B517" i="1"/>
  <c r="O517" i="1"/>
  <c r="Q517" i="1"/>
  <c r="J517" i="1"/>
  <c r="R517" i="1"/>
  <c r="K517" i="1"/>
  <c r="L517" i="1"/>
  <c r="N517" i="1"/>
  <c r="M517" i="1"/>
  <c r="P517" i="1"/>
  <c r="A509" i="1"/>
  <c r="B509" i="1"/>
  <c r="O509" i="1"/>
  <c r="Q509" i="1"/>
  <c r="J509" i="1"/>
  <c r="R509" i="1"/>
  <c r="K509" i="1"/>
  <c r="L509" i="1"/>
  <c r="N509" i="1"/>
  <c r="P509" i="1"/>
  <c r="M509" i="1"/>
  <c r="A659" i="1"/>
  <c r="B659" i="1"/>
  <c r="O659" i="1"/>
  <c r="P659" i="1"/>
  <c r="Q659" i="1"/>
  <c r="J659" i="1"/>
  <c r="R659" i="1"/>
  <c r="K659" i="1"/>
  <c r="L659" i="1"/>
  <c r="N659" i="1"/>
  <c r="M659" i="1"/>
  <c r="B643" i="1"/>
  <c r="A643" i="1"/>
  <c r="O643" i="1"/>
  <c r="P643" i="1"/>
  <c r="Q643" i="1"/>
  <c r="J643" i="1"/>
  <c r="R643" i="1"/>
  <c r="K643" i="1"/>
  <c r="L643" i="1"/>
  <c r="N643" i="1"/>
  <c r="M643" i="1"/>
  <c r="A635" i="1"/>
  <c r="B635" i="1"/>
  <c r="O635" i="1"/>
  <c r="P635" i="1"/>
  <c r="Q635" i="1"/>
  <c r="J635" i="1"/>
  <c r="R635" i="1"/>
  <c r="K635" i="1"/>
  <c r="L635" i="1"/>
  <c r="N635" i="1"/>
  <c r="M635" i="1"/>
  <c r="A627" i="1"/>
  <c r="B627" i="1"/>
  <c r="O627" i="1"/>
  <c r="P627" i="1"/>
  <c r="Q627" i="1"/>
  <c r="J627" i="1"/>
  <c r="R627" i="1"/>
  <c r="K627" i="1"/>
  <c r="L627" i="1"/>
  <c r="N627" i="1"/>
  <c r="M627" i="1"/>
  <c r="A619" i="1"/>
  <c r="B619" i="1"/>
  <c r="O619" i="1"/>
  <c r="P619" i="1"/>
  <c r="Q619" i="1"/>
  <c r="J619" i="1"/>
  <c r="R619" i="1"/>
  <c r="K619" i="1"/>
  <c r="L619" i="1"/>
  <c r="N619" i="1"/>
  <c r="M619" i="1"/>
  <c r="A611" i="1"/>
  <c r="B611" i="1"/>
  <c r="O611" i="1"/>
  <c r="P611" i="1"/>
  <c r="Q611" i="1"/>
  <c r="J611" i="1"/>
  <c r="R611" i="1"/>
  <c r="K611" i="1"/>
  <c r="L611" i="1"/>
  <c r="N611" i="1"/>
  <c r="M611" i="1"/>
  <c r="A603" i="1"/>
  <c r="B603" i="1"/>
  <c r="O603" i="1"/>
  <c r="P603" i="1"/>
  <c r="Q603" i="1"/>
  <c r="J603" i="1"/>
  <c r="R603" i="1"/>
  <c r="K603" i="1"/>
  <c r="L603" i="1"/>
  <c r="N603" i="1"/>
  <c r="M603" i="1"/>
  <c r="A595" i="1"/>
  <c r="B595" i="1"/>
  <c r="O595" i="1"/>
  <c r="P595" i="1"/>
  <c r="Q595" i="1"/>
  <c r="J595" i="1"/>
  <c r="R595" i="1"/>
  <c r="K595" i="1"/>
  <c r="L595" i="1"/>
  <c r="N595" i="1"/>
  <c r="M595" i="1"/>
  <c r="A587" i="1"/>
  <c r="B587" i="1"/>
  <c r="K587" i="1"/>
  <c r="M587" i="1"/>
  <c r="N587" i="1"/>
  <c r="O587" i="1"/>
  <c r="P587" i="1"/>
  <c r="Q587" i="1"/>
  <c r="R587" i="1"/>
  <c r="L587" i="1"/>
  <c r="J587" i="1"/>
  <c r="A579" i="1"/>
  <c r="B579" i="1"/>
  <c r="Q579" i="1"/>
  <c r="K579" i="1"/>
  <c r="L579" i="1"/>
  <c r="N579" i="1"/>
  <c r="O579" i="1"/>
  <c r="P579" i="1"/>
  <c r="R579" i="1"/>
  <c r="M579" i="1"/>
  <c r="J579" i="1"/>
  <c r="A571" i="1"/>
  <c r="B571" i="1"/>
  <c r="Q571" i="1"/>
  <c r="K571" i="1"/>
  <c r="L571" i="1"/>
  <c r="J571" i="1"/>
  <c r="M571" i="1"/>
  <c r="N571" i="1"/>
  <c r="O571" i="1"/>
  <c r="P571" i="1"/>
  <c r="R571" i="1"/>
  <c r="A563" i="1"/>
  <c r="B563" i="1"/>
  <c r="Q563" i="1"/>
  <c r="K563" i="1"/>
  <c r="L563" i="1"/>
  <c r="M563" i="1"/>
  <c r="J563" i="1"/>
  <c r="N563" i="1"/>
  <c r="O563" i="1"/>
  <c r="P563" i="1"/>
  <c r="R563" i="1"/>
  <c r="A555" i="1"/>
  <c r="B555" i="1"/>
  <c r="Q555" i="1"/>
  <c r="K555" i="1"/>
  <c r="L555" i="1"/>
  <c r="M555" i="1"/>
  <c r="P555" i="1"/>
  <c r="J555" i="1"/>
  <c r="N555" i="1"/>
  <c r="R555" i="1"/>
  <c r="O555" i="1"/>
  <c r="A547" i="1"/>
  <c r="B547" i="1"/>
  <c r="Q547" i="1"/>
  <c r="K547" i="1"/>
  <c r="L547" i="1"/>
  <c r="M547" i="1"/>
  <c r="P547" i="1"/>
  <c r="J547" i="1"/>
  <c r="N547" i="1"/>
  <c r="O547" i="1"/>
  <c r="R547" i="1"/>
  <c r="A539" i="1"/>
  <c r="B539" i="1"/>
  <c r="Q539" i="1"/>
  <c r="K539" i="1"/>
  <c r="L539" i="1"/>
  <c r="M539" i="1"/>
  <c r="P539" i="1"/>
  <c r="O539" i="1"/>
  <c r="R539" i="1"/>
  <c r="N539" i="1"/>
  <c r="J539" i="1"/>
  <c r="A531" i="1"/>
  <c r="B531" i="1"/>
  <c r="Q531" i="1"/>
  <c r="K531" i="1"/>
  <c r="L531" i="1"/>
  <c r="M531" i="1"/>
  <c r="P531" i="1"/>
  <c r="J531" i="1"/>
  <c r="N531" i="1"/>
  <c r="O531" i="1"/>
  <c r="R531" i="1"/>
  <c r="A523" i="1"/>
  <c r="B523" i="1"/>
  <c r="Q523" i="1"/>
  <c r="K523" i="1"/>
  <c r="L523" i="1"/>
  <c r="M523" i="1"/>
  <c r="N523" i="1"/>
  <c r="P523" i="1"/>
  <c r="J523" i="1"/>
  <c r="R523" i="1"/>
  <c r="O523" i="1"/>
  <c r="A515" i="1"/>
  <c r="B515" i="1"/>
  <c r="Q515" i="1"/>
  <c r="K515" i="1"/>
  <c r="L515" i="1"/>
  <c r="M515" i="1"/>
  <c r="N515" i="1"/>
  <c r="P515" i="1"/>
  <c r="J515" i="1"/>
  <c r="O515" i="1"/>
  <c r="R515" i="1"/>
  <c r="A675" i="1"/>
  <c r="B675" i="1"/>
  <c r="O675" i="1"/>
  <c r="P675" i="1"/>
  <c r="Q675" i="1"/>
  <c r="J675" i="1"/>
  <c r="R675" i="1"/>
  <c r="K675" i="1"/>
  <c r="L675" i="1"/>
  <c r="N675" i="1"/>
  <c r="M675" i="1"/>
  <c r="A667" i="1"/>
  <c r="B667" i="1"/>
  <c r="O667" i="1"/>
  <c r="P667" i="1"/>
  <c r="Q667" i="1"/>
  <c r="J667" i="1"/>
  <c r="R667" i="1"/>
  <c r="K667" i="1"/>
  <c r="L667" i="1"/>
  <c r="N667" i="1"/>
  <c r="M667" i="1"/>
  <c r="A651" i="1"/>
  <c r="B651" i="1"/>
  <c r="O651" i="1"/>
  <c r="P651" i="1"/>
  <c r="Q651" i="1"/>
  <c r="J651" i="1"/>
  <c r="R651" i="1"/>
  <c r="K651" i="1"/>
  <c r="L651" i="1"/>
  <c r="N651" i="1"/>
  <c r="M651" i="1"/>
  <c r="A674" i="1"/>
  <c r="B674" i="1"/>
  <c r="P674" i="1"/>
  <c r="Q674" i="1"/>
  <c r="J674" i="1"/>
  <c r="R674" i="1"/>
  <c r="K674" i="1"/>
  <c r="L674" i="1"/>
  <c r="M674" i="1"/>
  <c r="O674" i="1"/>
  <c r="N674" i="1"/>
  <c r="A666" i="1"/>
  <c r="B666" i="1"/>
  <c r="P666" i="1"/>
  <c r="Q666" i="1"/>
  <c r="J666" i="1"/>
  <c r="R666" i="1"/>
  <c r="K666" i="1"/>
  <c r="L666" i="1"/>
  <c r="M666" i="1"/>
  <c r="O666" i="1"/>
  <c r="N666" i="1"/>
  <c r="A658" i="1"/>
  <c r="B658" i="1"/>
  <c r="P658" i="1"/>
  <c r="Q658" i="1"/>
  <c r="J658" i="1"/>
  <c r="R658" i="1"/>
  <c r="K658" i="1"/>
  <c r="L658" i="1"/>
  <c r="M658" i="1"/>
  <c r="O658" i="1"/>
  <c r="N658" i="1"/>
  <c r="A650" i="1"/>
  <c r="B650" i="1"/>
  <c r="P650" i="1"/>
  <c r="Q650" i="1"/>
  <c r="J650" i="1"/>
  <c r="R650" i="1"/>
  <c r="K650" i="1"/>
  <c r="L650" i="1"/>
  <c r="M650" i="1"/>
  <c r="O650" i="1"/>
  <c r="N650" i="1"/>
  <c r="A642" i="1"/>
  <c r="B642" i="1"/>
  <c r="P642" i="1"/>
  <c r="Q642" i="1"/>
  <c r="J642" i="1"/>
  <c r="R642" i="1"/>
  <c r="K642" i="1"/>
  <c r="L642" i="1"/>
  <c r="M642" i="1"/>
  <c r="O642" i="1"/>
  <c r="N642" i="1"/>
  <c r="A634" i="1"/>
  <c r="B634" i="1"/>
  <c r="P634" i="1"/>
  <c r="Q634" i="1"/>
  <c r="J634" i="1"/>
  <c r="R634" i="1"/>
  <c r="K634" i="1"/>
  <c r="L634" i="1"/>
  <c r="M634" i="1"/>
  <c r="O634" i="1"/>
  <c r="N634" i="1"/>
  <c r="A626" i="1"/>
  <c r="B626" i="1"/>
  <c r="P626" i="1"/>
  <c r="Q626" i="1"/>
  <c r="J626" i="1"/>
  <c r="R626" i="1"/>
  <c r="K626" i="1"/>
  <c r="L626" i="1"/>
  <c r="M626" i="1"/>
  <c r="O626" i="1"/>
  <c r="N626" i="1"/>
  <c r="A618" i="1"/>
  <c r="B618" i="1"/>
  <c r="P618" i="1"/>
  <c r="Q618" i="1"/>
  <c r="J618" i="1"/>
  <c r="R618" i="1"/>
  <c r="K618" i="1"/>
  <c r="L618" i="1"/>
  <c r="M618" i="1"/>
  <c r="O618" i="1"/>
  <c r="N618" i="1"/>
  <c r="A610" i="1"/>
  <c r="B610" i="1"/>
  <c r="P610" i="1"/>
  <c r="Q610" i="1"/>
  <c r="J610" i="1"/>
  <c r="R610" i="1"/>
  <c r="K610" i="1"/>
  <c r="L610" i="1"/>
  <c r="M610" i="1"/>
  <c r="O610" i="1"/>
  <c r="N610" i="1"/>
  <c r="A602" i="1"/>
  <c r="B602" i="1"/>
  <c r="P602" i="1"/>
  <c r="Q602" i="1"/>
  <c r="J602" i="1"/>
  <c r="R602" i="1"/>
  <c r="K602" i="1"/>
  <c r="L602" i="1"/>
  <c r="M602" i="1"/>
  <c r="O602" i="1"/>
  <c r="N602" i="1"/>
  <c r="A594" i="1"/>
  <c r="B594" i="1"/>
  <c r="P594" i="1"/>
  <c r="Q594" i="1"/>
  <c r="J594" i="1"/>
  <c r="R594" i="1"/>
  <c r="K594" i="1"/>
  <c r="L594" i="1"/>
  <c r="M594" i="1"/>
  <c r="O594" i="1"/>
  <c r="N594" i="1"/>
  <c r="A586" i="1"/>
  <c r="B586" i="1"/>
  <c r="L586" i="1"/>
  <c r="M586" i="1"/>
  <c r="N586" i="1"/>
  <c r="O586" i="1"/>
  <c r="P586" i="1"/>
  <c r="Q586" i="1"/>
  <c r="R586" i="1"/>
  <c r="K586" i="1"/>
  <c r="J586" i="1"/>
  <c r="A578" i="1"/>
  <c r="B578" i="1"/>
  <c r="J578" i="1"/>
  <c r="R578" i="1"/>
  <c r="L578" i="1"/>
  <c r="M578" i="1"/>
  <c r="K578" i="1"/>
  <c r="N578" i="1"/>
  <c r="O578" i="1"/>
  <c r="P578" i="1"/>
  <c r="Q578" i="1"/>
  <c r="A570" i="1"/>
  <c r="B570" i="1"/>
  <c r="J570" i="1"/>
  <c r="R570" i="1"/>
  <c r="L570" i="1"/>
  <c r="M570" i="1"/>
  <c r="Q570" i="1"/>
  <c r="K570" i="1"/>
  <c r="N570" i="1"/>
  <c r="P570" i="1"/>
  <c r="O570" i="1"/>
  <c r="A562" i="1"/>
  <c r="B562" i="1"/>
  <c r="J562" i="1"/>
  <c r="R562" i="1"/>
  <c r="L562" i="1"/>
  <c r="M562" i="1"/>
  <c r="N562" i="1"/>
  <c r="Q562" i="1"/>
  <c r="K562" i="1"/>
  <c r="P562" i="1"/>
  <c r="O562" i="1"/>
  <c r="A554" i="1"/>
  <c r="B554" i="1"/>
  <c r="J554" i="1"/>
  <c r="R554" i="1"/>
  <c r="L554" i="1"/>
  <c r="M554" i="1"/>
  <c r="N554" i="1"/>
  <c r="Q554" i="1"/>
  <c r="K554" i="1"/>
  <c r="O554" i="1"/>
  <c r="P554" i="1"/>
  <c r="A546" i="1"/>
  <c r="B546" i="1"/>
  <c r="J546" i="1"/>
  <c r="R546" i="1"/>
  <c r="L546" i="1"/>
  <c r="M546" i="1"/>
  <c r="N546" i="1"/>
  <c r="Q546" i="1"/>
  <c r="P546" i="1"/>
  <c r="O546" i="1"/>
  <c r="K546" i="1"/>
  <c r="A538" i="1"/>
  <c r="B538" i="1"/>
  <c r="J538" i="1"/>
  <c r="R538" i="1"/>
  <c r="L538" i="1"/>
  <c r="M538" i="1"/>
  <c r="N538" i="1"/>
  <c r="Q538" i="1"/>
  <c r="K538" i="1"/>
  <c r="O538" i="1"/>
  <c r="P538" i="1"/>
  <c r="A530" i="1"/>
  <c r="B530" i="1"/>
  <c r="J530" i="1"/>
  <c r="R530" i="1"/>
  <c r="L530" i="1"/>
  <c r="M530" i="1"/>
  <c r="N530" i="1"/>
  <c r="Q530" i="1"/>
  <c r="K530" i="1"/>
  <c r="O530" i="1"/>
  <c r="P530" i="1"/>
  <c r="A522" i="1"/>
  <c r="B522" i="1"/>
  <c r="J522" i="1"/>
  <c r="R522" i="1"/>
  <c r="L522" i="1"/>
  <c r="M522" i="1"/>
  <c r="N522" i="1"/>
  <c r="O522" i="1"/>
  <c r="Q522" i="1"/>
  <c r="K522" i="1"/>
  <c r="P522" i="1"/>
  <c r="A514" i="1"/>
  <c r="B514" i="1"/>
  <c r="J514" i="1"/>
  <c r="R514" i="1"/>
  <c r="L514" i="1"/>
  <c r="M514" i="1"/>
  <c r="N514" i="1"/>
  <c r="O514" i="1"/>
  <c r="Q514" i="1"/>
  <c r="K514" i="1"/>
  <c r="P514" i="1"/>
  <c r="A664" i="1"/>
  <c r="B664" i="1"/>
  <c r="J664" i="1"/>
  <c r="R664" i="1"/>
  <c r="K664" i="1"/>
  <c r="L664" i="1"/>
  <c r="M664" i="1"/>
  <c r="N664" i="1"/>
  <c r="O664" i="1"/>
  <c r="Q664" i="1"/>
  <c r="P664" i="1"/>
  <c r="A663" i="1"/>
  <c r="B663" i="1"/>
  <c r="K663" i="1"/>
  <c r="L663" i="1"/>
  <c r="M663" i="1"/>
  <c r="N663" i="1"/>
  <c r="O663" i="1"/>
  <c r="P663" i="1"/>
  <c r="J663" i="1"/>
  <c r="R663" i="1"/>
  <c r="Q663" i="1"/>
  <c r="A631" i="1"/>
  <c r="B631" i="1"/>
  <c r="K631" i="1"/>
  <c r="L631" i="1"/>
  <c r="M631" i="1"/>
  <c r="N631" i="1"/>
  <c r="O631" i="1"/>
  <c r="P631" i="1"/>
  <c r="J631" i="1"/>
  <c r="R631" i="1"/>
  <c r="Q631" i="1"/>
  <c r="A599" i="1"/>
  <c r="B599" i="1"/>
  <c r="K599" i="1"/>
  <c r="L599" i="1"/>
  <c r="M599" i="1"/>
  <c r="N599" i="1"/>
  <c r="O599" i="1"/>
  <c r="P599" i="1"/>
  <c r="J599" i="1"/>
  <c r="R599" i="1"/>
  <c r="Q599" i="1"/>
  <c r="A551" i="1"/>
  <c r="B551" i="1"/>
  <c r="M551" i="1"/>
  <c r="O551" i="1"/>
  <c r="P551" i="1"/>
  <c r="Q551" i="1"/>
  <c r="L551" i="1"/>
  <c r="N551" i="1"/>
  <c r="R551" i="1"/>
  <c r="K551" i="1"/>
  <c r="J551" i="1"/>
  <c r="A669" i="1"/>
  <c r="B669" i="1"/>
  <c r="M669" i="1"/>
  <c r="N669" i="1"/>
  <c r="O669" i="1"/>
  <c r="P669" i="1"/>
  <c r="Q669" i="1"/>
  <c r="J669" i="1"/>
  <c r="R669" i="1"/>
  <c r="L669" i="1"/>
  <c r="K669" i="1"/>
  <c r="A661" i="1"/>
  <c r="B661" i="1"/>
  <c r="M661" i="1"/>
  <c r="N661" i="1"/>
  <c r="O661" i="1"/>
  <c r="P661" i="1"/>
  <c r="Q661" i="1"/>
  <c r="J661" i="1"/>
  <c r="R661" i="1"/>
  <c r="L661" i="1"/>
  <c r="K661" i="1"/>
  <c r="A645" i="1"/>
  <c r="B645" i="1"/>
  <c r="M645" i="1"/>
  <c r="N645" i="1"/>
  <c r="O645" i="1"/>
  <c r="P645" i="1"/>
  <c r="Q645" i="1"/>
  <c r="J645" i="1"/>
  <c r="R645" i="1"/>
  <c r="L645" i="1"/>
  <c r="K645" i="1"/>
  <c r="B629" i="1"/>
  <c r="A629" i="1"/>
  <c r="M629" i="1"/>
  <c r="N629" i="1"/>
  <c r="O629" i="1"/>
  <c r="P629" i="1"/>
  <c r="Q629" i="1"/>
  <c r="J629" i="1"/>
  <c r="R629" i="1"/>
  <c r="L629" i="1"/>
  <c r="K629" i="1"/>
  <c r="B605" i="1"/>
  <c r="A605" i="1"/>
  <c r="M605" i="1"/>
  <c r="N605" i="1"/>
  <c r="O605" i="1"/>
  <c r="P605" i="1"/>
  <c r="Q605" i="1"/>
  <c r="J605" i="1"/>
  <c r="R605" i="1"/>
  <c r="L605" i="1"/>
  <c r="K605" i="1"/>
  <c r="B565" i="1"/>
  <c r="A565" i="1"/>
  <c r="O565" i="1"/>
  <c r="Q565" i="1"/>
  <c r="J565" i="1"/>
  <c r="R565" i="1"/>
  <c r="K565" i="1"/>
  <c r="L565" i="1"/>
  <c r="M565" i="1"/>
  <c r="N565" i="1"/>
  <c r="P565" i="1"/>
  <c r="A673" i="1"/>
  <c r="B673" i="1"/>
  <c r="Q673" i="1"/>
  <c r="J673" i="1"/>
  <c r="R673" i="1"/>
  <c r="K673" i="1"/>
  <c r="L673" i="1"/>
  <c r="M673" i="1"/>
  <c r="N673" i="1"/>
  <c r="P673" i="1"/>
  <c r="O673" i="1"/>
  <c r="A665" i="1"/>
  <c r="B665" i="1"/>
  <c r="Q665" i="1"/>
  <c r="J665" i="1"/>
  <c r="R665" i="1"/>
  <c r="K665" i="1"/>
  <c r="L665" i="1"/>
  <c r="M665" i="1"/>
  <c r="N665" i="1"/>
  <c r="P665" i="1"/>
  <c r="O665" i="1"/>
  <c r="A657" i="1"/>
  <c r="B657" i="1"/>
  <c r="Q657" i="1"/>
  <c r="J657" i="1"/>
  <c r="R657" i="1"/>
  <c r="K657" i="1"/>
  <c r="L657" i="1"/>
  <c r="M657" i="1"/>
  <c r="N657" i="1"/>
  <c r="P657" i="1"/>
  <c r="O657" i="1"/>
  <c r="A649" i="1"/>
  <c r="B649" i="1"/>
  <c r="Q649" i="1"/>
  <c r="J649" i="1"/>
  <c r="R649" i="1"/>
  <c r="K649" i="1"/>
  <c r="L649" i="1"/>
  <c r="M649" i="1"/>
  <c r="N649" i="1"/>
  <c r="P649" i="1"/>
  <c r="O649" i="1"/>
  <c r="B641" i="1"/>
  <c r="A641" i="1"/>
  <c r="Q641" i="1"/>
  <c r="J641" i="1"/>
  <c r="R641" i="1"/>
  <c r="K641" i="1"/>
  <c r="L641" i="1"/>
  <c r="M641" i="1"/>
  <c r="N641" i="1"/>
  <c r="P641" i="1"/>
  <c r="O641" i="1"/>
  <c r="B633" i="1"/>
  <c r="A633" i="1"/>
  <c r="Q633" i="1"/>
  <c r="J633" i="1"/>
  <c r="R633" i="1"/>
  <c r="K633" i="1"/>
  <c r="L633" i="1"/>
  <c r="M633" i="1"/>
  <c r="N633" i="1"/>
  <c r="P633" i="1"/>
  <c r="O633" i="1"/>
  <c r="B625" i="1"/>
  <c r="A625" i="1"/>
  <c r="Q625" i="1"/>
  <c r="J625" i="1"/>
  <c r="R625" i="1"/>
  <c r="K625" i="1"/>
  <c r="L625" i="1"/>
  <c r="M625" i="1"/>
  <c r="N625" i="1"/>
  <c r="P625" i="1"/>
  <c r="O625" i="1"/>
  <c r="B617" i="1"/>
  <c r="A617" i="1"/>
  <c r="Q617" i="1"/>
  <c r="J617" i="1"/>
  <c r="R617" i="1"/>
  <c r="K617" i="1"/>
  <c r="L617" i="1"/>
  <c r="M617" i="1"/>
  <c r="N617" i="1"/>
  <c r="P617" i="1"/>
  <c r="O617" i="1"/>
  <c r="B609" i="1"/>
  <c r="A609" i="1"/>
  <c r="Q609" i="1"/>
  <c r="J609" i="1"/>
  <c r="R609" i="1"/>
  <c r="K609" i="1"/>
  <c r="L609" i="1"/>
  <c r="M609" i="1"/>
  <c r="N609" i="1"/>
  <c r="P609" i="1"/>
  <c r="O609" i="1"/>
  <c r="B601" i="1"/>
  <c r="A601" i="1"/>
  <c r="Q601" i="1"/>
  <c r="J601" i="1"/>
  <c r="R601" i="1"/>
  <c r="K601" i="1"/>
  <c r="L601" i="1"/>
  <c r="M601" i="1"/>
  <c r="N601" i="1"/>
  <c r="P601" i="1"/>
  <c r="O601" i="1"/>
  <c r="B593" i="1"/>
  <c r="A593" i="1"/>
  <c r="Q593" i="1"/>
  <c r="J593" i="1"/>
  <c r="R593" i="1"/>
  <c r="K593" i="1"/>
  <c r="L593" i="1"/>
  <c r="M593" i="1"/>
  <c r="N593" i="1"/>
  <c r="P593" i="1"/>
  <c r="O593" i="1"/>
  <c r="B585" i="1"/>
  <c r="A585" i="1"/>
  <c r="K585" i="1"/>
  <c r="M585" i="1"/>
  <c r="N585" i="1"/>
  <c r="J585" i="1"/>
  <c r="L585" i="1"/>
  <c r="O585" i="1"/>
  <c r="P585" i="1"/>
  <c r="Q585" i="1"/>
  <c r="R585" i="1"/>
  <c r="B577" i="1"/>
  <c r="A577" i="1"/>
  <c r="K577" i="1"/>
  <c r="M577" i="1"/>
  <c r="N577" i="1"/>
  <c r="R577" i="1"/>
  <c r="J577" i="1"/>
  <c r="L577" i="1"/>
  <c r="O577" i="1"/>
  <c r="Q577" i="1"/>
  <c r="P577" i="1"/>
  <c r="B569" i="1"/>
  <c r="A569" i="1"/>
  <c r="K569" i="1"/>
  <c r="M569" i="1"/>
  <c r="N569" i="1"/>
  <c r="O569" i="1"/>
  <c r="P569" i="1"/>
  <c r="Q569" i="1"/>
  <c r="R569" i="1"/>
  <c r="L569" i="1"/>
  <c r="J569" i="1"/>
  <c r="B561" i="1"/>
  <c r="A561" i="1"/>
  <c r="K561" i="1"/>
  <c r="M561" i="1"/>
  <c r="N561" i="1"/>
  <c r="O561" i="1"/>
  <c r="J561" i="1"/>
  <c r="L561" i="1"/>
  <c r="P561" i="1"/>
  <c r="Q561" i="1"/>
  <c r="R561" i="1"/>
  <c r="A553" i="1"/>
  <c r="B553" i="1"/>
  <c r="K553" i="1"/>
  <c r="M553" i="1"/>
  <c r="N553" i="1"/>
  <c r="O553" i="1"/>
  <c r="J553" i="1"/>
  <c r="R553" i="1"/>
  <c r="Q553" i="1"/>
  <c r="P553" i="1"/>
  <c r="L553" i="1"/>
  <c r="A545" i="1"/>
  <c r="B545" i="1"/>
  <c r="K545" i="1"/>
  <c r="M545" i="1"/>
  <c r="N545" i="1"/>
  <c r="O545" i="1"/>
  <c r="J545" i="1"/>
  <c r="R545" i="1"/>
  <c r="L545" i="1"/>
  <c r="P545" i="1"/>
  <c r="Q545" i="1"/>
  <c r="A537" i="1"/>
  <c r="B537" i="1"/>
  <c r="K537" i="1"/>
  <c r="M537" i="1"/>
  <c r="N537" i="1"/>
  <c r="O537" i="1"/>
  <c r="J537" i="1"/>
  <c r="R537" i="1"/>
  <c r="L537" i="1"/>
  <c r="P537" i="1"/>
  <c r="Q537" i="1"/>
  <c r="A529" i="1"/>
  <c r="B529" i="1"/>
  <c r="K529" i="1"/>
  <c r="M529" i="1"/>
  <c r="N529" i="1"/>
  <c r="O529" i="1"/>
  <c r="J529" i="1"/>
  <c r="R529" i="1"/>
  <c r="L529" i="1"/>
  <c r="Q529" i="1"/>
  <c r="P529" i="1"/>
  <c r="A521" i="1"/>
  <c r="B521" i="1"/>
  <c r="K521" i="1"/>
  <c r="M521" i="1"/>
  <c r="N521" i="1"/>
  <c r="O521" i="1"/>
  <c r="P521" i="1"/>
  <c r="J521" i="1"/>
  <c r="R521" i="1"/>
  <c r="L521" i="1"/>
  <c r="Q521" i="1"/>
  <c r="A513" i="1"/>
  <c r="B513" i="1"/>
  <c r="K513" i="1"/>
  <c r="M513" i="1"/>
  <c r="N513" i="1"/>
  <c r="O513" i="1"/>
  <c r="P513" i="1"/>
  <c r="J513" i="1"/>
  <c r="R513" i="1"/>
  <c r="Q513" i="1"/>
  <c r="L513" i="1"/>
  <c r="A640" i="1"/>
  <c r="B640" i="1"/>
  <c r="J640" i="1"/>
  <c r="R640" i="1"/>
  <c r="K640" i="1"/>
  <c r="L640" i="1"/>
  <c r="M640" i="1"/>
  <c r="N640" i="1"/>
  <c r="O640" i="1"/>
  <c r="Q640" i="1"/>
  <c r="P640" i="1"/>
  <c r="A632" i="1"/>
  <c r="B632" i="1"/>
  <c r="J632" i="1"/>
  <c r="R632" i="1"/>
  <c r="K632" i="1"/>
  <c r="L632" i="1"/>
  <c r="M632" i="1"/>
  <c r="N632" i="1"/>
  <c r="O632" i="1"/>
  <c r="Q632" i="1"/>
  <c r="P632" i="1"/>
  <c r="A624" i="1"/>
  <c r="B624" i="1"/>
  <c r="J624" i="1"/>
  <c r="R624" i="1"/>
  <c r="K624" i="1"/>
  <c r="L624" i="1"/>
  <c r="M624" i="1"/>
  <c r="N624" i="1"/>
  <c r="O624" i="1"/>
  <c r="Q624" i="1"/>
  <c r="P624" i="1"/>
  <c r="A616" i="1"/>
  <c r="B616" i="1"/>
  <c r="J616" i="1"/>
  <c r="R616" i="1"/>
  <c r="K616" i="1"/>
  <c r="L616" i="1"/>
  <c r="M616" i="1"/>
  <c r="N616" i="1"/>
  <c r="O616" i="1"/>
  <c r="Q616" i="1"/>
  <c r="P616" i="1"/>
  <c r="A608" i="1"/>
  <c r="B608" i="1"/>
  <c r="J608" i="1"/>
  <c r="R608" i="1"/>
  <c r="K608" i="1"/>
  <c r="L608" i="1"/>
  <c r="M608" i="1"/>
  <c r="N608" i="1"/>
  <c r="O608" i="1"/>
  <c r="Q608" i="1"/>
  <c r="P608" i="1"/>
  <c r="A600" i="1"/>
  <c r="B600" i="1"/>
  <c r="J600" i="1"/>
  <c r="R600" i="1"/>
  <c r="K600" i="1"/>
  <c r="L600" i="1"/>
  <c r="M600" i="1"/>
  <c r="N600" i="1"/>
  <c r="O600" i="1"/>
  <c r="Q600" i="1"/>
  <c r="P600" i="1"/>
  <c r="A592" i="1"/>
  <c r="B592" i="1"/>
  <c r="J592" i="1"/>
  <c r="R592" i="1"/>
  <c r="K592" i="1"/>
  <c r="L592" i="1"/>
  <c r="M592" i="1"/>
  <c r="N592" i="1"/>
  <c r="O592" i="1"/>
  <c r="Q592" i="1"/>
  <c r="P592" i="1"/>
  <c r="A584" i="1"/>
  <c r="B584" i="1"/>
  <c r="L584" i="1"/>
  <c r="N584" i="1"/>
  <c r="O584" i="1"/>
  <c r="J584" i="1"/>
  <c r="K584" i="1"/>
  <c r="M584" i="1"/>
  <c r="P584" i="1"/>
  <c r="R584" i="1"/>
  <c r="Q584" i="1"/>
  <c r="A576" i="1"/>
  <c r="B576" i="1"/>
  <c r="L576" i="1"/>
  <c r="N576" i="1"/>
  <c r="O576" i="1"/>
  <c r="P576" i="1"/>
  <c r="Q576" i="1"/>
  <c r="R576" i="1"/>
  <c r="J576" i="1"/>
  <c r="M576" i="1"/>
  <c r="K576" i="1"/>
  <c r="A568" i="1"/>
  <c r="B568" i="1"/>
  <c r="L568" i="1"/>
  <c r="N568" i="1"/>
  <c r="O568" i="1"/>
  <c r="J568" i="1"/>
  <c r="K568" i="1"/>
  <c r="M568" i="1"/>
  <c r="P568" i="1"/>
  <c r="Q568" i="1"/>
  <c r="R568" i="1"/>
  <c r="A560" i="1"/>
  <c r="B560" i="1"/>
  <c r="L560" i="1"/>
  <c r="N560" i="1"/>
  <c r="O560" i="1"/>
  <c r="P560" i="1"/>
  <c r="K560" i="1"/>
  <c r="R560" i="1"/>
  <c r="J560" i="1"/>
  <c r="Q560" i="1"/>
  <c r="M560" i="1"/>
  <c r="A552" i="1"/>
  <c r="B552" i="1"/>
  <c r="L552" i="1"/>
  <c r="N552" i="1"/>
  <c r="O552" i="1"/>
  <c r="P552" i="1"/>
  <c r="K552" i="1"/>
  <c r="J552" i="1"/>
  <c r="M552" i="1"/>
  <c r="Q552" i="1"/>
  <c r="R552" i="1"/>
  <c r="A544" i="1"/>
  <c r="B544" i="1"/>
  <c r="L544" i="1"/>
  <c r="N544" i="1"/>
  <c r="O544" i="1"/>
  <c r="P544" i="1"/>
  <c r="K544" i="1"/>
  <c r="M544" i="1"/>
  <c r="Q544" i="1"/>
  <c r="R544" i="1"/>
  <c r="J544" i="1"/>
  <c r="A536" i="1"/>
  <c r="B536" i="1"/>
  <c r="L536" i="1"/>
  <c r="N536" i="1"/>
  <c r="O536" i="1"/>
  <c r="P536" i="1"/>
  <c r="K536" i="1"/>
  <c r="J536" i="1"/>
  <c r="M536" i="1"/>
  <c r="R536" i="1"/>
  <c r="Q536" i="1"/>
  <c r="A528" i="1"/>
  <c r="B528" i="1"/>
  <c r="L528" i="1"/>
  <c r="N528" i="1"/>
  <c r="O528" i="1"/>
  <c r="P528" i="1"/>
  <c r="K528" i="1"/>
  <c r="J528" i="1"/>
  <c r="M528" i="1"/>
  <c r="Q528" i="1"/>
  <c r="R528" i="1"/>
  <c r="A520" i="1"/>
  <c r="B520" i="1"/>
  <c r="L520" i="1"/>
  <c r="N520" i="1"/>
  <c r="O520" i="1"/>
  <c r="P520" i="1"/>
  <c r="Q520" i="1"/>
  <c r="K520" i="1"/>
  <c r="R520" i="1"/>
  <c r="M520" i="1"/>
  <c r="J520" i="1"/>
  <c r="A512" i="1"/>
  <c r="B512" i="1"/>
  <c r="L512" i="1"/>
  <c r="N512" i="1"/>
  <c r="O512" i="1"/>
  <c r="P512" i="1"/>
  <c r="Q512" i="1"/>
  <c r="K512" i="1"/>
  <c r="J512" i="1"/>
  <c r="M512" i="1"/>
  <c r="R512"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A886" i="1" l="1"/>
  <c r="B886" i="1"/>
  <c r="M886" i="1"/>
  <c r="N886" i="1"/>
  <c r="O886" i="1"/>
  <c r="P886" i="1"/>
  <c r="Q886" i="1"/>
  <c r="J886" i="1"/>
  <c r="R886" i="1"/>
  <c r="K886" i="1"/>
  <c r="L886" i="1"/>
  <c r="A838" i="1"/>
  <c r="B838" i="1"/>
  <c r="K838" i="1"/>
  <c r="M838" i="1"/>
  <c r="N838" i="1"/>
  <c r="Q838" i="1"/>
  <c r="P838" i="1"/>
  <c r="R838" i="1"/>
  <c r="J838" i="1"/>
  <c r="L838" i="1"/>
  <c r="O838" i="1"/>
  <c r="A925" i="1"/>
  <c r="B925" i="1"/>
  <c r="N925" i="1"/>
  <c r="O925" i="1"/>
  <c r="P925" i="1"/>
  <c r="Q925" i="1"/>
  <c r="J925" i="1"/>
  <c r="R925" i="1"/>
  <c r="K925" i="1"/>
  <c r="L925" i="1"/>
  <c r="M925" i="1"/>
  <c r="A845" i="1"/>
  <c r="B845" i="1"/>
  <c r="L845" i="1"/>
  <c r="N845" i="1"/>
  <c r="O845" i="1"/>
  <c r="J845" i="1"/>
  <c r="R845" i="1"/>
  <c r="Q845" i="1"/>
  <c r="K845" i="1"/>
  <c r="M845" i="1"/>
  <c r="P845" i="1"/>
  <c r="A918" i="1"/>
  <c r="B918" i="1"/>
  <c r="M918" i="1"/>
  <c r="N918" i="1"/>
  <c r="O918" i="1"/>
  <c r="P918" i="1"/>
  <c r="Q918" i="1"/>
  <c r="J918" i="1"/>
  <c r="R918" i="1"/>
  <c r="K918" i="1"/>
  <c r="L918" i="1"/>
  <c r="A846" i="1"/>
  <c r="B846" i="1"/>
  <c r="K846" i="1"/>
  <c r="M846" i="1"/>
  <c r="N846" i="1"/>
  <c r="Q846" i="1"/>
  <c r="J846" i="1"/>
  <c r="L846" i="1"/>
  <c r="O846" i="1"/>
  <c r="P846" i="1"/>
  <c r="R846" i="1"/>
  <c r="A798" i="1"/>
  <c r="B798" i="1"/>
  <c r="Q798" i="1"/>
  <c r="K798" i="1"/>
  <c r="R798" i="1"/>
  <c r="J798" i="1"/>
  <c r="L798" i="1"/>
  <c r="O798" i="1"/>
  <c r="N798" i="1"/>
  <c r="P798" i="1"/>
  <c r="M798" i="1"/>
  <c r="A917" i="1"/>
  <c r="B917" i="1"/>
  <c r="N917" i="1"/>
  <c r="O917" i="1"/>
  <c r="P917" i="1"/>
  <c r="Q917" i="1"/>
  <c r="J917" i="1"/>
  <c r="R917" i="1"/>
  <c r="K917" i="1"/>
  <c r="L917" i="1"/>
  <c r="M917" i="1"/>
  <c r="A893" i="1"/>
  <c r="B893" i="1"/>
  <c r="N893" i="1"/>
  <c r="O893" i="1"/>
  <c r="P893" i="1"/>
  <c r="Q893" i="1"/>
  <c r="J893" i="1"/>
  <c r="R893" i="1"/>
  <c r="K893" i="1"/>
  <c r="L893" i="1"/>
  <c r="M893" i="1"/>
  <c r="A877" i="1"/>
  <c r="B877" i="1"/>
  <c r="L877" i="1"/>
  <c r="O877" i="1"/>
  <c r="Q877" i="1"/>
  <c r="R877" i="1"/>
  <c r="J877" i="1"/>
  <c r="K877" i="1"/>
  <c r="M877" i="1"/>
  <c r="N877" i="1"/>
  <c r="P877" i="1"/>
  <c r="A861" i="1"/>
  <c r="B861" i="1"/>
  <c r="L861" i="1"/>
  <c r="N861" i="1"/>
  <c r="O861" i="1"/>
  <c r="J861" i="1"/>
  <c r="R861" i="1"/>
  <c r="Q861" i="1"/>
  <c r="K861" i="1"/>
  <c r="M861" i="1"/>
  <c r="P861" i="1"/>
  <c r="A829" i="1"/>
  <c r="B829" i="1"/>
  <c r="L829" i="1"/>
  <c r="N829" i="1"/>
  <c r="O829" i="1"/>
  <c r="J829" i="1"/>
  <c r="R829" i="1"/>
  <c r="Q829" i="1"/>
  <c r="K829" i="1"/>
  <c r="M829" i="1"/>
  <c r="P829" i="1"/>
  <c r="A805" i="1"/>
  <c r="B805" i="1"/>
  <c r="J805" i="1"/>
  <c r="R805" i="1"/>
  <c r="L805" i="1"/>
  <c r="K805" i="1"/>
  <c r="M805" i="1"/>
  <c r="P805" i="1"/>
  <c r="O805" i="1"/>
  <c r="Q805" i="1"/>
  <c r="N805" i="1"/>
  <c r="A789" i="1"/>
  <c r="B789" i="1"/>
  <c r="J789" i="1"/>
  <c r="R789" i="1"/>
  <c r="L789" i="1"/>
  <c r="N789" i="1"/>
  <c r="P789" i="1"/>
  <c r="Q789" i="1"/>
  <c r="K789" i="1"/>
  <c r="M789" i="1"/>
  <c r="O789" i="1"/>
  <c r="A781" i="1"/>
  <c r="B781" i="1"/>
  <c r="J781" i="1"/>
  <c r="R781" i="1"/>
  <c r="L781" i="1"/>
  <c r="K781" i="1"/>
  <c r="N781" i="1"/>
  <c r="O781" i="1"/>
  <c r="Q781" i="1"/>
  <c r="M781" i="1"/>
  <c r="P781" i="1"/>
  <c r="A932" i="1"/>
  <c r="B932" i="1"/>
  <c r="O932" i="1"/>
  <c r="P932" i="1"/>
  <c r="Q932" i="1"/>
  <c r="J932" i="1"/>
  <c r="R932" i="1"/>
  <c r="K932" i="1"/>
  <c r="L932" i="1"/>
  <c r="M932" i="1"/>
  <c r="N932" i="1"/>
  <c r="A924" i="1"/>
  <c r="B924" i="1"/>
  <c r="O924" i="1"/>
  <c r="P924" i="1"/>
  <c r="Q924" i="1"/>
  <c r="J924" i="1"/>
  <c r="R924" i="1"/>
  <c r="K924" i="1"/>
  <c r="L924" i="1"/>
  <c r="M924" i="1"/>
  <c r="N924" i="1"/>
  <c r="A916" i="1"/>
  <c r="B916" i="1"/>
  <c r="O916" i="1"/>
  <c r="P916" i="1"/>
  <c r="Q916" i="1"/>
  <c r="J916" i="1"/>
  <c r="R916" i="1"/>
  <c r="K916" i="1"/>
  <c r="L916" i="1"/>
  <c r="M916" i="1"/>
  <c r="N916" i="1"/>
  <c r="A908" i="1"/>
  <c r="B908" i="1"/>
  <c r="O908" i="1"/>
  <c r="P908" i="1"/>
  <c r="Q908" i="1"/>
  <c r="J908" i="1"/>
  <c r="R908" i="1"/>
  <c r="K908" i="1"/>
  <c r="L908" i="1"/>
  <c r="M908" i="1"/>
  <c r="N908" i="1"/>
  <c r="A900" i="1"/>
  <c r="B900" i="1"/>
  <c r="O900" i="1"/>
  <c r="P900" i="1"/>
  <c r="Q900" i="1"/>
  <c r="J900" i="1"/>
  <c r="R900" i="1"/>
  <c r="K900" i="1"/>
  <c r="L900" i="1"/>
  <c r="M900" i="1"/>
  <c r="N900" i="1"/>
  <c r="B892" i="1"/>
  <c r="A892" i="1"/>
  <c r="O892" i="1"/>
  <c r="P892" i="1"/>
  <c r="Q892" i="1"/>
  <c r="J892" i="1"/>
  <c r="R892" i="1"/>
  <c r="K892" i="1"/>
  <c r="L892" i="1"/>
  <c r="M892" i="1"/>
  <c r="N892" i="1"/>
  <c r="B884" i="1"/>
  <c r="A884" i="1"/>
  <c r="O884" i="1"/>
  <c r="P884" i="1"/>
  <c r="Q884" i="1"/>
  <c r="J884" i="1"/>
  <c r="R884" i="1"/>
  <c r="K884" i="1"/>
  <c r="L884" i="1"/>
  <c r="M884" i="1"/>
  <c r="N884" i="1"/>
  <c r="B876" i="1"/>
  <c r="A876" i="1"/>
  <c r="M876" i="1"/>
  <c r="P876" i="1"/>
  <c r="O876" i="1"/>
  <c r="Q876" i="1"/>
  <c r="R876" i="1"/>
  <c r="J876" i="1"/>
  <c r="K876" i="1"/>
  <c r="L876" i="1"/>
  <c r="N876" i="1"/>
  <c r="B868" i="1"/>
  <c r="A868" i="1"/>
  <c r="M868" i="1"/>
  <c r="O868" i="1"/>
  <c r="P868" i="1"/>
  <c r="K868" i="1"/>
  <c r="R868" i="1"/>
  <c r="J868" i="1"/>
  <c r="L868" i="1"/>
  <c r="N868" i="1"/>
  <c r="Q868" i="1"/>
  <c r="B860" i="1"/>
  <c r="A860" i="1"/>
  <c r="M860" i="1"/>
  <c r="O860" i="1"/>
  <c r="P860" i="1"/>
  <c r="K860" i="1"/>
  <c r="J860" i="1"/>
  <c r="L860" i="1"/>
  <c r="N860" i="1"/>
  <c r="Q860" i="1"/>
  <c r="R860" i="1"/>
  <c r="B852" i="1"/>
  <c r="A852" i="1"/>
  <c r="M852" i="1"/>
  <c r="O852" i="1"/>
  <c r="P852" i="1"/>
  <c r="K852" i="1"/>
  <c r="R852" i="1"/>
  <c r="J852" i="1"/>
  <c r="L852" i="1"/>
  <c r="N852" i="1"/>
  <c r="Q852" i="1"/>
  <c r="B844" i="1"/>
  <c r="A844" i="1"/>
  <c r="M844" i="1"/>
  <c r="O844" i="1"/>
  <c r="P844" i="1"/>
  <c r="K844" i="1"/>
  <c r="J844" i="1"/>
  <c r="L844" i="1"/>
  <c r="N844" i="1"/>
  <c r="Q844" i="1"/>
  <c r="R844" i="1"/>
  <c r="B836" i="1"/>
  <c r="A836" i="1"/>
  <c r="M836" i="1"/>
  <c r="O836" i="1"/>
  <c r="P836" i="1"/>
  <c r="K836" i="1"/>
  <c r="R836" i="1"/>
  <c r="J836" i="1"/>
  <c r="L836" i="1"/>
  <c r="N836" i="1"/>
  <c r="Q836" i="1"/>
  <c r="B828" i="1"/>
  <c r="A828" i="1"/>
  <c r="M828" i="1"/>
  <c r="O828" i="1"/>
  <c r="P828" i="1"/>
  <c r="K828" i="1"/>
  <c r="J828" i="1"/>
  <c r="L828" i="1"/>
  <c r="N828" i="1"/>
  <c r="Q828" i="1"/>
  <c r="R828" i="1"/>
  <c r="B820" i="1"/>
  <c r="A820" i="1"/>
  <c r="M820" i="1"/>
  <c r="O820" i="1"/>
  <c r="P820" i="1"/>
  <c r="K820" i="1"/>
  <c r="R820" i="1"/>
  <c r="J820" i="1"/>
  <c r="L820" i="1"/>
  <c r="N820" i="1"/>
  <c r="Q820" i="1"/>
  <c r="B812" i="1"/>
  <c r="A812" i="1"/>
  <c r="K812" i="1"/>
  <c r="M812" i="1"/>
  <c r="L812" i="1"/>
  <c r="N812" i="1"/>
  <c r="Q812" i="1"/>
  <c r="P812" i="1"/>
  <c r="R812" i="1"/>
  <c r="J812" i="1"/>
  <c r="O812" i="1"/>
  <c r="B804" i="1"/>
  <c r="A804" i="1"/>
  <c r="K804" i="1"/>
  <c r="M804" i="1"/>
  <c r="Q804" i="1"/>
  <c r="J804" i="1"/>
  <c r="O804" i="1"/>
  <c r="L804" i="1"/>
  <c r="N804" i="1"/>
  <c r="P804" i="1"/>
  <c r="R804" i="1"/>
  <c r="B796" i="1"/>
  <c r="A796" i="1"/>
  <c r="K796" i="1"/>
  <c r="M796" i="1"/>
  <c r="O796" i="1"/>
  <c r="Q796" i="1"/>
  <c r="R796" i="1"/>
  <c r="L796" i="1"/>
  <c r="J796" i="1"/>
  <c r="N796" i="1"/>
  <c r="P796" i="1"/>
  <c r="B788" i="1"/>
  <c r="A788" i="1"/>
  <c r="K788" i="1"/>
  <c r="M788" i="1"/>
  <c r="L788" i="1"/>
  <c r="O788" i="1"/>
  <c r="P788" i="1"/>
  <c r="R788" i="1"/>
  <c r="J788" i="1"/>
  <c r="N788" i="1"/>
  <c r="Q788" i="1"/>
  <c r="B780" i="1"/>
  <c r="A780" i="1"/>
  <c r="K780" i="1"/>
  <c r="M780" i="1"/>
  <c r="L780" i="1"/>
  <c r="N780" i="1"/>
  <c r="Q780" i="1"/>
  <c r="J780" i="1"/>
  <c r="O780" i="1"/>
  <c r="P780" i="1"/>
  <c r="R780" i="1"/>
  <c r="B772" i="1"/>
  <c r="A772" i="1"/>
  <c r="K772" i="1"/>
  <c r="M772" i="1"/>
  <c r="Q772" i="1"/>
  <c r="J772" i="1"/>
  <c r="O772" i="1"/>
  <c r="N772" i="1"/>
  <c r="P772" i="1"/>
  <c r="R772" i="1"/>
  <c r="L772" i="1"/>
  <c r="B764" i="1"/>
  <c r="A764" i="1"/>
  <c r="K764" i="1"/>
  <c r="M764" i="1"/>
  <c r="O764" i="1"/>
  <c r="Q764" i="1"/>
  <c r="R764" i="1"/>
  <c r="L764" i="1"/>
  <c r="J764" i="1"/>
  <c r="N764" i="1"/>
  <c r="P764" i="1"/>
  <c r="A870" i="1"/>
  <c r="B870" i="1"/>
  <c r="K870" i="1"/>
  <c r="M870" i="1"/>
  <c r="N870" i="1"/>
  <c r="Q870" i="1"/>
  <c r="P870" i="1"/>
  <c r="R870" i="1"/>
  <c r="J870" i="1"/>
  <c r="L870" i="1"/>
  <c r="O870" i="1"/>
  <c r="A822" i="1"/>
  <c r="B822" i="1"/>
  <c r="K822" i="1"/>
  <c r="M822" i="1"/>
  <c r="N822" i="1"/>
  <c r="Q822" i="1"/>
  <c r="P822" i="1"/>
  <c r="R822" i="1"/>
  <c r="J822" i="1"/>
  <c r="L822" i="1"/>
  <c r="O822" i="1"/>
  <c r="A885" i="1"/>
  <c r="B885" i="1"/>
  <c r="N885" i="1"/>
  <c r="O885" i="1"/>
  <c r="P885" i="1"/>
  <c r="Q885" i="1"/>
  <c r="J885" i="1"/>
  <c r="R885" i="1"/>
  <c r="K885" i="1"/>
  <c r="L885" i="1"/>
  <c r="M885" i="1"/>
  <c r="A837" i="1"/>
  <c r="B837" i="1"/>
  <c r="L837" i="1"/>
  <c r="N837" i="1"/>
  <c r="O837" i="1"/>
  <c r="J837" i="1"/>
  <c r="R837" i="1"/>
  <c r="K837" i="1"/>
  <c r="M837" i="1"/>
  <c r="P837" i="1"/>
  <c r="Q837" i="1"/>
  <c r="A765" i="1"/>
  <c r="B765" i="1"/>
  <c r="J765" i="1"/>
  <c r="R765" i="1"/>
  <c r="L765" i="1"/>
  <c r="P765" i="1"/>
  <c r="N765" i="1"/>
  <c r="M765" i="1"/>
  <c r="O765" i="1"/>
  <c r="Q765" i="1"/>
  <c r="K765" i="1"/>
  <c r="A931" i="1"/>
  <c r="B931" i="1"/>
  <c r="P931" i="1"/>
  <c r="Q931" i="1"/>
  <c r="J931" i="1"/>
  <c r="R931" i="1"/>
  <c r="K931" i="1"/>
  <c r="L931" i="1"/>
  <c r="M931" i="1"/>
  <c r="N931" i="1"/>
  <c r="O931" i="1"/>
  <c r="B891" i="1"/>
  <c r="A891" i="1"/>
  <c r="P891" i="1"/>
  <c r="Q891" i="1"/>
  <c r="J891" i="1"/>
  <c r="R891" i="1"/>
  <c r="K891" i="1"/>
  <c r="L891" i="1"/>
  <c r="M891" i="1"/>
  <c r="N891" i="1"/>
  <c r="O891" i="1"/>
  <c r="A851" i="1"/>
  <c r="B851" i="1"/>
  <c r="N851" i="1"/>
  <c r="P851" i="1"/>
  <c r="Q851" i="1"/>
  <c r="L851" i="1"/>
  <c r="K851" i="1"/>
  <c r="M851" i="1"/>
  <c r="O851" i="1"/>
  <c r="R851" i="1"/>
  <c r="J851" i="1"/>
  <c r="A811" i="1"/>
  <c r="B811" i="1"/>
  <c r="L811" i="1"/>
  <c r="N811" i="1"/>
  <c r="R811" i="1"/>
  <c r="J811" i="1"/>
  <c r="K811" i="1"/>
  <c r="P811" i="1"/>
  <c r="M811" i="1"/>
  <c r="O811" i="1"/>
  <c r="Q811" i="1"/>
  <c r="A787" i="1"/>
  <c r="B787" i="1"/>
  <c r="L787" i="1"/>
  <c r="N787" i="1"/>
  <c r="J787" i="1"/>
  <c r="M787" i="1"/>
  <c r="O787" i="1"/>
  <c r="R787" i="1"/>
  <c r="K787" i="1"/>
  <c r="P787" i="1"/>
  <c r="Q787" i="1"/>
  <c r="A771" i="1"/>
  <c r="B771" i="1"/>
  <c r="L771" i="1"/>
  <c r="N771" i="1"/>
  <c r="P771" i="1"/>
  <c r="R771" i="1"/>
  <c r="M771" i="1"/>
  <c r="J771" i="1"/>
  <c r="K771" i="1"/>
  <c r="O771" i="1"/>
  <c r="Q771" i="1"/>
  <c r="A902" i="1"/>
  <c r="B902" i="1"/>
  <c r="M902" i="1"/>
  <c r="N902" i="1"/>
  <c r="O902" i="1"/>
  <c r="P902" i="1"/>
  <c r="Q902" i="1"/>
  <c r="J902" i="1"/>
  <c r="R902" i="1"/>
  <c r="K902" i="1"/>
  <c r="L902" i="1"/>
  <c r="A923" i="1"/>
  <c r="B923" i="1"/>
  <c r="P923" i="1"/>
  <c r="Q923" i="1"/>
  <c r="J923" i="1"/>
  <c r="R923" i="1"/>
  <c r="K923" i="1"/>
  <c r="L923" i="1"/>
  <c r="M923" i="1"/>
  <c r="N923" i="1"/>
  <c r="O923" i="1"/>
  <c r="A907" i="1"/>
  <c r="B907" i="1"/>
  <c r="P907" i="1"/>
  <c r="Q907" i="1"/>
  <c r="J907" i="1"/>
  <c r="R907" i="1"/>
  <c r="K907" i="1"/>
  <c r="L907" i="1"/>
  <c r="M907" i="1"/>
  <c r="N907" i="1"/>
  <c r="O907" i="1"/>
  <c r="A883" i="1"/>
  <c r="B883" i="1"/>
  <c r="N883" i="1"/>
  <c r="P883" i="1"/>
  <c r="Q883" i="1"/>
  <c r="R883" i="1"/>
  <c r="J883" i="1"/>
  <c r="K883" i="1"/>
  <c r="L883" i="1"/>
  <c r="M883" i="1"/>
  <c r="O883" i="1"/>
  <c r="A867" i="1"/>
  <c r="B867" i="1"/>
  <c r="N867" i="1"/>
  <c r="P867" i="1"/>
  <c r="Q867" i="1"/>
  <c r="L867" i="1"/>
  <c r="K867" i="1"/>
  <c r="M867" i="1"/>
  <c r="O867" i="1"/>
  <c r="R867" i="1"/>
  <c r="J867" i="1"/>
  <c r="A843" i="1"/>
  <c r="B843" i="1"/>
  <c r="N843" i="1"/>
  <c r="P843" i="1"/>
  <c r="Q843" i="1"/>
  <c r="L843" i="1"/>
  <c r="J843" i="1"/>
  <c r="K843" i="1"/>
  <c r="M843" i="1"/>
  <c r="O843" i="1"/>
  <c r="R843" i="1"/>
  <c r="A827" i="1"/>
  <c r="B827" i="1"/>
  <c r="N827" i="1"/>
  <c r="P827" i="1"/>
  <c r="Q827" i="1"/>
  <c r="L827" i="1"/>
  <c r="J827" i="1"/>
  <c r="K827" i="1"/>
  <c r="M827" i="1"/>
  <c r="O827" i="1"/>
  <c r="R827" i="1"/>
  <c r="A795" i="1"/>
  <c r="B795" i="1"/>
  <c r="L795" i="1"/>
  <c r="N795" i="1"/>
  <c r="M795" i="1"/>
  <c r="P795" i="1"/>
  <c r="Q795" i="1"/>
  <c r="J795" i="1"/>
  <c r="K795" i="1"/>
  <c r="O795" i="1"/>
  <c r="R795" i="1"/>
  <c r="A930" i="1"/>
  <c r="B930" i="1"/>
  <c r="Q930" i="1"/>
  <c r="J930" i="1"/>
  <c r="R930" i="1"/>
  <c r="K930" i="1"/>
  <c r="L930" i="1"/>
  <c r="M930" i="1"/>
  <c r="N930" i="1"/>
  <c r="O930" i="1"/>
  <c r="P930" i="1"/>
  <c r="A922" i="1"/>
  <c r="B922" i="1"/>
  <c r="Q922" i="1"/>
  <c r="J922" i="1"/>
  <c r="R922" i="1"/>
  <c r="K922" i="1"/>
  <c r="L922" i="1"/>
  <c r="M922" i="1"/>
  <c r="N922" i="1"/>
  <c r="O922" i="1"/>
  <c r="P922" i="1"/>
  <c r="A914" i="1"/>
  <c r="B914" i="1"/>
  <c r="Q914" i="1"/>
  <c r="J914" i="1"/>
  <c r="R914" i="1"/>
  <c r="K914" i="1"/>
  <c r="L914" i="1"/>
  <c r="M914" i="1"/>
  <c r="N914" i="1"/>
  <c r="O914" i="1"/>
  <c r="P914" i="1"/>
  <c r="A906" i="1"/>
  <c r="B906" i="1"/>
  <c r="Q906" i="1"/>
  <c r="J906" i="1"/>
  <c r="R906" i="1"/>
  <c r="K906" i="1"/>
  <c r="L906" i="1"/>
  <c r="M906" i="1"/>
  <c r="N906" i="1"/>
  <c r="O906" i="1"/>
  <c r="P906" i="1"/>
  <c r="A898" i="1"/>
  <c r="B898" i="1"/>
  <c r="Q898" i="1"/>
  <c r="J898" i="1"/>
  <c r="R898" i="1"/>
  <c r="K898" i="1"/>
  <c r="L898" i="1"/>
  <c r="M898" i="1"/>
  <c r="N898" i="1"/>
  <c r="O898" i="1"/>
  <c r="P898" i="1"/>
  <c r="A890" i="1"/>
  <c r="B890" i="1"/>
  <c r="Q890" i="1"/>
  <c r="J890" i="1"/>
  <c r="R890" i="1"/>
  <c r="K890" i="1"/>
  <c r="L890" i="1"/>
  <c r="M890" i="1"/>
  <c r="N890" i="1"/>
  <c r="O890" i="1"/>
  <c r="P890" i="1"/>
  <c r="A882" i="1"/>
  <c r="B882" i="1"/>
  <c r="O882" i="1"/>
  <c r="J882" i="1"/>
  <c r="R882" i="1"/>
  <c r="N882" i="1"/>
  <c r="P882" i="1"/>
  <c r="Q882" i="1"/>
  <c r="K882" i="1"/>
  <c r="L882" i="1"/>
  <c r="M882" i="1"/>
  <c r="A874" i="1"/>
  <c r="B874" i="1"/>
  <c r="O874" i="1"/>
  <c r="J874" i="1"/>
  <c r="R874" i="1"/>
  <c r="L874" i="1"/>
  <c r="M874" i="1"/>
  <c r="N874" i="1"/>
  <c r="P874" i="1"/>
  <c r="Q874" i="1"/>
  <c r="K874" i="1"/>
  <c r="A866" i="1"/>
  <c r="B866" i="1"/>
  <c r="O866" i="1"/>
  <c r="Q866" i="1"/>
  <c r="J866" i="1"/>
  <c r="R866" i="1"/>
  <c r="M866" i="1"/>
  <c r="K866" i="1"/>
  <c r="L866" i="1"/>
  <c r="N866" i="1"/>
  <c r="P866" i="1"/>
  <c r="A858" i="1"/>
  <c r="B858" i="1"/>
  <c r="O858" i="1"/>
  <c r="Q858" i="1"/>
  <c r="J858" i="1"/>
  <c r="R858" i="1"/>
  <c r="M858" i="1"/>
  <c r="L858" i="1"/>
  <c r="N858" i="1"/>
  <c r="P858" i="1"/>
  <c r="K858" i="1"/>
  <c r="A850" i="1"/>
  <c r="B850" i="1"/>
  <c r="O850" i="1"/>
  <c r="Q850" i="1"/>
  <c r="J850" i="1"/>
  <c r="R850" i="1"/>
  <c r="M850" i="1"/>
  <c r="K850" i="1"/>
  <c r="L850" i="1"/>
  <c r="N850" i="1"/>
  <c r="P850" i="1"/>
  <c r="A842" i="1"/>
  <c r="B842" i="1"/>
  <c r="O842" i="1"/>
  <c r="Q842" i="1"/>
  <c r="J842" i="1"/>
  <c r="R842" i="1"/>
  <c r="M842" i="1"/>
  <c r="L842" i="1"/>
  <c r="N842" i="1"/>
  <c r="P842" i="1"/>
  <c r="K842" i="1"/>
  <c r="A834" i="1"/>
  <c r="B834" i="1"/>
  <c r="O834" i="1"/>
  <c r="Q834" i="1"/>
  <c r="J834" i="1"/>
  <c r="R834" i="1"/>
  <c r="M834" i="1"/>
  <c r="K834" i="1"/>
  <c r="L834" i="1"/>
  <c r="N834" i="1"/>
  <c r="P834" i="1"/>
  <c r="A826" i="1"/>
  <c r="B826" i="1"/>
  <c r="O826" i="1"/>
  <c r="Q826" i="1"/>
  <c r="J826" i="1"/>
  <c r="R826" i="1"/>
  <c r="M826" i="1"/>
  <c r="L826" i="1"/>
  <c r="N826" i="1"/>
  <c r="P826" i="1"/>
  <c r="K826" i="1"/>
  <c r="A818" i="1"/>
  <c r="B818" i="1"/>
  <c r="M818" i="1"/>
  <c r="N818" i="1"/>
  <c r="P818" i="1"/>
  <c r="Q818" i="1"/>
  <c r="K818" i="1"/>
  <c r="J818" i="1"/>
  <c r="L818" i="1"/>
  <c r="O818" i="1"/>
  <c r="R818" i="1"/>
  <c r="A810" i="1"/>
  <c r="B810" i="1"/>
  <c r="M810" i="1"/>
  <c r="O810" i="1"/>
  <c r="Q810" i="1"/>
  <c r="J810" i="1"/>
  <c r="N810" i="1"/>
  <c r="L810" i="1"/>
  <c r="P810" i="1"/>
  <c r="R810" i="1"/>
  <c r="K810" i="1"/>
  <c r="A802" i="1"/>
  <c r="B802" i="1"/>
  <c r="M802" i="1"/>
  <c r="O802" i="1"/>
  <c r="N802" i="1"/>
  <c r="Q802" i="1"/>
  <c r="R802" i="1"/>
  <c r="K802" i="1"/>
  <c r="J802" i="1"/>
  <c r="L802" i="1"/>
  <c r="P802" i="1"/>
  <c r="A794" i="1"/>
  <c r="B794" i="1"/>
  <c r="M794" i="1"/>
  <c r="O794" i="1"/>
  <c r="K794" i="1"/>
  <c r="N794" i="1"/>
  <c r="P794" i="1"/>
  <c r="J794" i="1"/>
  <c r="L794" i="1"/>
  <c r="Q794" i="1"/>
  <c r="R794" i="1"/>
  <c r="A786" i="1"/>
  <c r="B786" i="1"/>
  <c r="M786" i="1"/>
  <c r="O786" i="1"/>
  <c r="K786" i="1"/>
  <c r="L786" i="1"/>
  <c r="Q786" i="1"/>
  <c r="P786" i="1"/>
  <c r="R786" i="1"/>
  <c r="J786" i="1"/>
  <c r="N786" i="1"/>
  <c r="A778" i="1"/>
  <c r="B778" i="1"/>
  <c r="M778" i="1"/>
  <c r="O778" i="1"/>
  <c r="Q778" i="1"/>
  <c r="J778" i="1"/>
  <c r="N778" i="1"/>
  <c r="K778" i="1"/>
  <c r="L778" i="1"/>
  <c r="P778" i="1"/>
  <c r="R778" i="1"/>
  <c r="A770" i="1"/>
  <c r="B770" i="1"/>
  <c r="M770" i="1"/>
  <c r="O770" i="1"/>
  <c r="N770" i="1"/>
  <c r="Q770" i="1"/>
  <c r="R770" i="1"/>
  <c r="K770" i="1"/>
  <c r="J770" i="1"/>
  <c r="L770" i="1"/>
  <c r="P770" i="1"/>
  <c r="A878" i="1"/>
  <c r="B878" i="1"/>
  <c r="K878" i="1"/>
  <c r="N878" i="1"/>
  <c r="R878" i="1"/>
  <c r="J878" i="1"/>
  <c r="L878" i="1"/>
  <c r="M878" i="1"/>
  <c r="O878" i="1"/>
  <c r="P878" i="1"/>
  <c r="Q878" i="1"/>
  <c r="A830" i="1"/>
  <c r="B830" i="1"/>
  <c r="K830" i="1"/>
  <c r="M830" i="1"/>
  <c r="N830" i="1"/>
  <c r="Q830" i="1"/>
  <c r="J830" i="1"/>
  <c r="L830" i="1"/>
  <c r="O830" i="1"/>
  <c r="P830" i="1"/>
  <c r="R830" i="1"/>
  <c r="A909" i="1"/>
  <c r="B909" i="1"/>
  <c r="N909" i="1"/>
  <c r="O909" i="1"/>
  <c r="P909" i="1"/>
  <c r="Q909" i="1"/>
  <c r="J909" i="1"/>
  <c r="R909" i="1"/>
  <c r="K909" i="1"/>
  <c r="L909" i="1"/>
  <c r="M909" i="1"/>
  <c r="A821" i="1"/>
  <c r="B821" i="1"/>
  <c r="L821" i="1"/>
  <c r="N821" i="1"/>
  <c r="O821" i="1"/>
  <c r="J821" i="1"/>
  <c r="R821" i="1"/>
  <c r="K821" i="1"/>
  <c r="M821" i="1"/>
  <c r="P821" i="1"/>
  <c r="Q821" i="1"/>
  <c r="A913" i="1"/>
  <c r="B913" i="1"/>
  <c r="J913" i="1"/>
  <c r="R913" i="1"/>
  <c r="K913" i="1"/>
  <c r="L913" i="1"/>
  <c r="M913" i="1"/>
  <c r="N913" i="1"/>
  <c r="O913" i="1"/>
  <c r="P913" i="1"/>
  <c r="Q913" i="1"/>
  <c r="A881" i="1"/>
  <c r="B881" i="1"/>
  <c r="P881" i="1"/>
  <c r="K881" i="1"/>
  <c r="M881" i="1"/>
  <c r="N881" i="1"/>
  <c r="O881" i="1"/>
  <c r="Q881" i="1"/>
  <c r="R881" i="1"/>
  <c r="J881" i="1"/>
  <c r="L881" i="1"/>
  <c r="A825" i="1"/>
  <c r="B825" i="1"/>
  <c r="P825" i="1"/>
  <c r="J825" i="1"/>
  <c r="R825" i="1"/>
  <c r="K825" i="1"/>
  <c r="N825" i="1"/>
  <c r="L825" i="1"/>
  <c r="M825" i="1"/>
  <c r="O825" i="1"/>
  <c r="Q825" i="1"/>
  <c r="A910" i="1"/>
  <c r="B910" i="1"/>
  <c r="M910" i="1"/>
  <c r="N910" i="1"/>
  <c r="O910" i="1"/>
  <c r="P910" i="1"/>
  <c r="Q910" i="1"/>
  <c r="J910" i="1"/>
  <c r="R910" i="1"/>
  <c r="K910" i="1"/>
  <c r="L910" i="1"/>
  <c r="A854" i="1"/>
  <c r="B854" i="1"/>
  <c r="K854" i="1"/>
  <c r="M854" i="1"/>
  <c r="N854" i="1"/>
  <c r="Q854" i="1"/>
  <c r="P854" i="1"/>
  <c r="R854" i="1"/>
  <c r="J854" i="1"/>
  <c r="L854" i="1"/>
  <c r="O854" i="1"/>
  <c r="A806" i="1"/>
  <c r="B806" i="1"/>
  <c r="Q806" i="1"/>
  <c r="K806" i="1"/>
  <c r="J806" i="1"/>
  <c r="M806" i="1"/>
  <c r="N806" i="1"/>
  <c r="R806" i="1"/>
  <c r="L806" i="1"/>
  <c r="O806" i="1"/>
  <c r="P806" i="1"/>
  <c r="A933" i="1"/>
  <c r="B933" i="1"/>
  <c r="N933" i="1"/>
  <c r="O933" i="1"/>
  <c r="P933" i="1"/>
  <c r="Q933" i="1"/>
  <c r="J933" i="1"/>
  <c r="R933" i="1"/>
  <c r="K933" i="1"/>
  <c r="L933" i="1"/>
  <c r="M933" i="1"/>
  <c r="A901" i="1"/>
  <c r="B901" i="1"/>
  <c r="N901" i="1"/>
  <c r="O901" i="1"/>
  <c r="P901" i="1"/>
  <c r="Q901" i="1"/>
  <c r="J901" i="1"/>
  <c r="R901" i="1"/>
  <c r="K901" i="1"/>
  <c r="L901" i="1"/>
  <c r="M901" i="1"/>
  <c r="A869" i="1"/>
  <c r="B869" i="1"/>
  <c r="L869" i="1"/>
  <c r="N869" i="1"/>
  <c r="O869" i="1"/>
  <c r="J869" i="1"/>
  <c r="R869" i="1"/>
  <c r="K869" i="1"/>
  <c r="M869" i="1"/>
  <c r="P869" i="1"/>
  <c r="Q869" i="1"/>
  <c r="A853" i="1"/>
  <c r="B853" i="1"/>
  <c r="L853" i="1"/>
  <c r="N853" i="1"/>
  <c r="O853" i="1"/>
  <c r="J853" i="1"/>
  <c r="R853" i="1"/>
  <c r="K853" i="1"/>
  <c r="M853" i="1"/>
  <c r="P853" i="1"/>
  <c r="Q853" i="1"/>
  <c r="A813" i="1"/>
  <c r="B813" i="1"/>
  <c r="J813" i="1"/>
  <c r="R813" i="1"/>
  <c r="L813" i="1"/>
  <c r="K813" i="1"/>
  <c r="N813" i="1"/>
  <c r="O813" i="1"/>
  <c r="M813" i="1"/>
  <c r="P813" i="1"/>
  <c r="Q813" i="1"/>
  <c r="A797" i="1"/>
  <c r="B797" i="1"/>
  <c r="J797" i="1"/>
  <c r="R797" i="1"/>
  <c r="L797" i="1"/>
  <c r="P797" i="1"/>
  <c r="N797" i="1"/>
  <c r="K797" i="1"/>
  <c r="M797" i="1"/>
  <c r="O797" i="1"/>
  <c r="Q797" i="1"/>
  <c r="A773" i="1"/>
  <c r="B773" i="1"/>
  <c r="J773" i="1"/>
  <c r="R773" i="1"/>
  <c r="L773" i="1"/>
  <c r="K773" i="1"/>
  <c r="M773" i="1"/>
  <c r="P773" i="1"/>
  <c r="N773" i="1"/>
  <c r="O773" i="1"/>
  <c r="Q773" i="1"/>
  <c r="A921" i="1"/>
  <c r="B921" i="1"/>
  <c r="J921" i="1"/>
  <c r="R921" i="1"/>
  <c r="K921" i="1"/>
  <c r="L921" i="1"/>
  <c r="M921" i="1"/>
  <c r="N921" i="1"/>
  <c r="O921" i="1"/>
  <c r="P921" i="1"/>
  <c r="Q921" i="1"/>
  <c r="A905" i="1"/>
  <c r="B905" i="1"/>
  <c r="J905" i="1"/>
  <c r="R905" i="1"/>
  <c r="K905" i="1"/>
  <c r="L905" i="1"/>
  <c r="M905" i="1"/>
  <c r="N905" i="1"/>
  <c r="O905" i="1"/>
  <c r="P905" i="1"/>
  <c r="Q905" i="1"/>
  <c r="A897" i="1"/>
  <c r="B897" i="1"/>
  <c r="J897" i="1"/>
  <c r="R897" i="1"/>
  <c r="K897" i="1"/>
  <c r="L897" i="1"/>
  <c r="M897" i="1"/>
  <c r="N897" i="1"/>
  <c r="O897" i="1"/>
  <c r="P897" i="1"/>
  <c r="Q897" i="1"/>
  <c r="A889" i="1"/>
  <c r="B889" i="1"/>
  <c r="J889" i="1"/>
  <c r="R889" i="1"/>
  <c r="K889" i="1"/>
  <c r="L889" i="1"/>
  <c r="M889" i="1"/>
  <c r="N889" i="1"/>
  <c r="O889" i="1"/>
  <c r="P889" i="1"/>
  <c r="Q889" i="1"/>
  <c r="A873" i="1"/>
  <c r="B873" i="1"/>
  <c r="P873" i="1"/>
  <c r="J873" i="1"/>
  <c r="R873" i="1"/>
  <c r="K873" i="1"/>
  <c r="N873" i="1"/>
  <c r="L873" i="1"/>
  <c r="M873" i="1"/>
  <c r="O873" i="1"/>
  <c r="Q873" i="1"/>
  <c r="A865" i="1"/>
  <c r="B865" i="1"/>
  <c r="P865" i="1"/>
  <c r="J865" i="1"/>
  <c r="R865" i="1"/>
  <c r="K865" i="1"/>
  <c r="N865" i="1"/>
  <c r="M865" i="1"/>
  <c r="O865" i="1"/>
  <c r="Q865" i="1"/>
  <c r="L865" i="1"/>
  <c r="A857" i="1"/>
  <c r="B857" i="1"/>
  <c r="P857" i="1"/>
  <c r="J857" i="1"/>
  <c r="R857" i="1"/>
  <c r="K857" i="1"/>
  <c r="N857" i="1"/>
  <c r="L857" i="1"/>
  <c r="M857" i="1"/>
  <c r="O857" i="1"/>
  <c r="Q857" i="1"/>
  <c r="A849" i="1"/>
  <c r="B849" i="1"/>
  <c r="P849" i="1"/>
  <c r="J849" i="1"/>
  <c r="R849" i="1"/>
  <c r="K849" i="1"/>
  <c r="N849" i="1"/>
  <c r="M849" i="1"/>
  <c r="O849" i="1"/>
  <c r="Q849" i="1"/>
  <c r="L849" i="1"/>
  <c r="A841" i="1"/>
  <c r="B841" i="1"/>
  <c r="P841" i="1"/>
  <c r="J841" i="1"/>
  <c r="R841" i="1"/>
  <c r="K841" i="1"/>
  <c r="N841" i="1"/>
  <c r="L841" i="1"/>
  <c r="M841" i="1"/>
  <c r="O841" i="1"/>
  <c r="Q841" i="1"/>
  <c r="A833" i="1"/>
  <c r="B833" i="1"/>
  <c r="P833" i="1"/>
  <c r="J833" i="1"/>
  <c r="R833" i="1"/>
  <c r="K833" i="1"/>
  <c r="N833" i="1"/>
  <c r="M833" i="1"/>
  <c r="O833" i="1"/>
  <c r="Q833" i="1"/>
  <c r="L833" i="1"/>
  <c r="A817" i="1"/>
  <c r="B817" i="1"/>
  <c r="N817" i="1"/>
  <c r="M817" i="1"/>
  <c r="P817" i="1"/>
  <c r="Q817" i="1"/>
  <c r="K817" i="1"/>
  <c r="J817" i="1"/>
  <c r="L817" i="1"/>
  <c r="O817" i="1"/>
  <c r="R817" i="1"/>
  <c r="A809" i="1"/>
  <c r="B809" i="1"/>
  <c r="N809" i="1"/>
  <c r="P809" i="1"/>
  <c r="O809" i="1"/>
  <c r="R809" i="1"/>
  <c r="L809" i="1"/>
  <c r="J809" i="1"/>
  <c r="K809" i="1"/>
  <c r="M809" i="1"/>
  <c r="Q809" i="1"/>
  <c r="A801" i="1"/>
  <c r="B801" i="1"/>
  <c r="N801" i="1"/>
  <c r="P801" i="1"/>
  <c r="L801" i="1"/>
  <c r="O801" i="1"/>
  <c r="Q801" i="1"/>
  <c r="J801" i="1"/>
  <c r="K801" i="1"/>
  <c r="M801" i="1"/>
  <c r="R801" i="1"/>
  <c r="A793" i="1"/>
  <c r="B793" i="1"/>
  <c r="N793" i="1"/>
  <c r="P793" i="1"/>
  <c r="J793" i="1"/>
  <c r="L793" i="1"/>
  <c r="M793" i="1"/>
  <c r="R793" i="1"/>
  <c r="Q793" i="1"/>
  <c r="K793" i="1"/>
  <c r="O793" i="1"/>
  <c r="A785" i="1"/>
  <c r="B785" i="1"/>
  <c r="N785" i="1"/>
  <c r="P785" i="1"/>
  <c r="R785" i="1"/>
  <c r="J785" i="1"/>
  <c r="K785" i="1"/>
  <c r="O785" i="1"/>
  <c r="L785" i="1"/>
  <c r="M785" i="1"/>
  <c r="Q785" i="1"/>
  <c r="A777" i="1"/>
  <c r="B777" i="1"/>
  <c r="N777" i="1"/>
  <c r="P777" i="1"/>
  <c r="O777" i="1"/>
  <c r="R777" i="1"/>
  <c r="L777" i="1"/>
  <c r="K777" i="1"/>
  <c r="M777" i="1"/>
  <c r="Q777" i="1"/>
  <c r="J777" i="1"/>
  <c r="A769" i="1"/>
  <c r="B769" i="1"/>
  <c r="N769" i="1"/>
  <c r="P769" i="1"/>
  <c r="L769" i="1"/>
  <c r="O769" i="1"/>
  <c r="Q769" i="1"/>
  <c r="J769" i="1"/>
  <c r="K769" i="1"/>
  <c r="M769" i="1"/>
  <c r="R769" i="1"/>
  <c r="A928" i="1"/>
  <c r="B928" i="1"/>
  <c r="K928" i="1"/>
  <c r="L928" i="1"/>
  <c r="M928" i="1"/>
  <c r="N928" i="1"/>
  <c r="O928" i="1"/>
  <c r="P928" i="1"/>
  <c r="Q928" i="1"/>
  <c r="J928" i="1"/>
  <c r="R928" i="1"/>
  <c r="A896" i="1"/>
  <c r="B896" i="1"/>
  <c r="K896" i="1"/>
  <c r="L896" i="1"/>
  <c r="M896" i="1"/>
  <c r="N896" i="1"/>
  <c r="O896" i="1"/>
  <c r="P896" i="1"/>
  <c r="Q896" i="1"/>
  <c r="J896" i="1"/>
  <c r="R896" i="1"/>
  <c r="B872" i="1"/>
  <c r="A872" i="1"/>
  <c r="Q872" i="1"/>
  <c r="K872" i="1"/>
  <c r="L872" i="1"/>
  <c r="O872" i="1"/>
  <c r="N872" i="1"/>
  <c r="P872" i="1"/>
  <c r="R872" i="1"/>
  <c r="J872" i="1"/>
  <c r="M872" i="1"/>
  <c r="B856" i="1"/>
  <c r="A856" i="1"/>
  <c r="Q856" i="1"/>
  <c r="K856" i="1"/>
  <c r="L856" i="1"/>
  <c r="O856" i="1"/>
  <c r="N856" i="1"/>
  <c r="P856" i="1"/>
  <c r="R856" i="1"/>
  <c r="J856" i="1"/>
  <c r="M856" i="1"/>
  <c r="B840" i="1"/>
  <c r="A840" i="1"/>
  <c r="Q840" i="1"/>
  <c r="K840" i="1"/>
  <c r="L840" i="1"/>
  <c r="O840" i="1"/>
  <c r="N840" i="1"/>
  <c r="P840" i="1"/>
  <c r="R840" i="1"/>
  <c r="J840" i="1"/>
  <c r="M840" i="1"/>
  <c r="B832" i="1"/>
  <c r="A832" i="1"/>
  <c r="Q832" i="1"/>
  <c r="K832" i="1"/>
  <c r="L832" i="1"/>
  <c r="O832" i="1"/>
  <c r="J832" i="1"/>
  <c r="M832" i="1"/>
  <c r="N832" i="1"/>
  <c r="P832" i="1"/>
  <c r="R832" i="1"/>
  <c r="B816" i="1"/>
  <c r="A816" i="1"/>
  <c r="O816" i="1"/>
  <c r="M816" i="1"/>
  <c r="P816" i="1"/>
  <c r="Q816" i="1"/>
  <c r="K816" i="1"/>
  <c r="J816" i="1"/>
  <c r="L816" i="1"/>
  <c r="N816" i="1"/>
  <c r="R816" i="1"/>
  <c r="B808" i="1"/>
  <c r="A808" i="1"/>
  <c r="O808" i="1"/>
  <c r="Q808" i="1"/>
  <c r="M808" i="1"/>
  <c r="P808" i="1"/>
  <c r="R808" i="1"/>
  <c r="K808" i="1"/>
  <c r="J808" i="1"/>
  <c r="L808" i="1"/>
  <c r="N808" i="1"/>
  <c r="B800" i="1"/>
  <c r="A800" i="1"/>
  <c r="O800" i="1"/>
  <c r="Q800" i="1"/>
  <c r="K800" i="1"/>
  <c r="M800" i="1"/>
  <c r="N800" i="1"/>
  <c r="R800" i="1"/>
  <c r="J800" i="1"/>
  <c r="L800" i="1"/>
  <c r="P800" i="1"/>
  <c r="B792" i="1"/>
  <c r="A792" i="1"/>
  <c r="O792" i="1"/>
  <c r="Q792" i="1"/>
  <c r="K792" i="1"/>
  <c r="L792" i="1"/>
  <c r="P792" i="1"/>
  <c r="J792" i="1"/>
  <c r="M792" i="1"/>
  <c r="N792" i="1"/>
  <c r="R792" i="1"/>
  <c r="B784" i="1"/>
  <c r="A784" i="1"/>
  <c r="O784" i="1"/>
  <c r="Q784" i="1"/>
  <c r="P784" i="1"/>
  <c r="J784" i="1"/>
  <c r="M784" i="1"/>
  <c r="L784" i="1"/>
  <c r="N784" i="1"/>
  <c r="R784" i="1"/>
  <c r="K784" i="1"/>
  <c r="B776" i="1"/>
  <c r="A776" i="1"/>
  <c r="O776" i="1"/>
  <c r="Q776" i="1"/>
  <c r="M776" i="1"/>
  <c r="P776" i="1"/>
  <c r="R776" i="1"/>
  <c r="K776" i="1"/>
  <c r="J776" i="1"/>
  <c r="L776" i="1"/>
  <c r="N776" i="1"/>
  <c r="B768" i="1"/>
  <c r="A768" i="1"/>
  <c r="O768" i="1"/>
  <c r="Q768" i="1"/>
  <c r="K768" i="1"/>
  <c r="M768" i="1"/>
  <c r="N768" i="1"/>
  <c r="J768" i="1"/>
  <c r="L768" i="1"/>
  <c r="P768" i="1"/>
  <c r="R768" i="1"/>
  <c r="A894" i="1"/>
  <c r="B894" i="1"/>
  <c r="M894" i="1"/>
  <c r="N894" i="1"/>
  <c r="O894" i="1"/>
  <c r="P894" i="1"/>
  <c r="Q894" i="1"/>
  <c r="J894" i="1"/>
  <c r="R894" i="1"/>
  <c r="K894" i="1"/>
  <c r="L894" i="1"/>
  <c r="A915" i="1"/>
  <c r="B915" i="1"/>
  <c r="P915" i="1"/>
  <c r="Q915" i="1"/>
  <c r="J915" i="1"/>
  <c r="R915" i="1"/>
  <c r="K915" i="1"/>
  <c r="L915" i="1"/>
  <c r="M915" i="1"/>
  <c r="N915" i="1"/>
  <c r="O915" i="1"/>
  <c r="A899" i="1"/>
  <c r="B899" i="1"/>
  <c r="P899" i="1"/>
  <c r="Q899" i="1"/>
  <c r="J899" i="1"/>
  <c r="R899" i="1"/>
  <c r="K899" i="1"/>
  <c r="L899" i="1"/>
  <c r="M899" i="1"/>
  <c r="N899" i="1"/>
  <c r="O899" i="1"/>
  <c r="A875" i="1"/>
  <c r="B875" i="1"/>
  <c r="N875" i="1"/>
  <c r="Q875" i="1"/>
  <c r="M875" i="1"/>
  <c r="O875" i="1"/>
  <c r="P875" i="1"/>
  <c r="R875" i="1"/>
  <c r="J875" i="1"/>
  <c r="K875" i="1"/>
  <c r="L875" i="1"/>
  <c r="A859" i="1"/>
  <c r="B859" i="1"/>
  <c r="N859" i="1"/>
  <c r="P859" i="1"/>
  <c r="Q859" i="1"/>
  <c r="L859" i="1"/>
  <c r="J859" i="1"/>
  <c r="K859" i="1"/>
  <c r="M859" i="1"/>
  <c r="O859" i="1"/>
  <c r="R859" i="1"/>
  <c r="A835" i="1"/>
  <c r="B835" i="1"/>
  <c r="N835" i="1"/>
  <c r="P835" i="1"/>
  <c r="Q835" i="1"/>
  <c r="L835" i="1"/>
  <c r="K835" i="1"/>
  <c r="M835" i="1"/>
  <c r="O835" i="1"/>
  <c r="R835" i="1"/>
  <c r="J835" i="1"/>
  <c r="A819" i="1"/>
  <c r="B819" i="1"/>
  <c r="L819" i="1"/>
  <c r="N819" i="1"/>
  <c r="P819" i="1"/>
  <c r="Q819" i="1"/>
  <c r="K819" i="1"/>
  <c r="J819" i="1"/>
  <c r="M819" i="1"/>
  <c r="O819" i="1"/>
  <c r="R819" i="1"/>
  <c r="A803" i="1"/>
  <c r="B803" i="1"/>
  <c r="L803" i="1"/>
  <c r="N803" i="1"/>
  <c r="P803" i="1"/>
  <c r="R803" i="1"/>
  <c r="M803" i="1"/>
  <c r="K803" i="1"/>
  <c r="O803" i="1"/>
  <c r="Q803" i="1"/>
  <c r="J803" i="1"/>
  <c r="A779" i="1"/>
  <c r="B779" i="1"/>
  <c r="L779" i="1"/>
  <c r="N779" i="1"/>
  <c r="R779" i="1"/>
  <c r="J779" i="1"/>
  <c r="K779" i="1"/>
  <c r="P779" i="1"/>
  <c r="O779" i="1"/>
  <c r="Q779" i="1"/>
  <c r="M779" i="1"/>
  <c r="A929" i="1"/>
  <c r="B929" i="1"/>
  <c r="J929" i="1"/>
  <c r="R929" i="1"/>
  <c r="K929" i="1"/>
  <c r="L929" i="1"/>
  <c r="M929" i="1"/>
  <c r="N929" i="1"/>
  <c r="O929" i="1"/>
  <c r="P929" i="1"/>
  <c r="Q929" i="1"/>
  <c r="A920" i="1"/>
  <c r="B920" i="1"/>
  <c r="K920" i="1"/>
  <c r="L920" i="1"/>
  <c r="M920" i="1"/>
  <c r="N920" i="1"/>
  <c r="O920" i="1"/>
  <c r="P920" i="1"/>
  <c r="Q920" i="1"/>
  <c r="J920" i="1"/>
  <c r="R920" i="1"/>
  <c r="A912" i="1"/>
  <c r="B912" i="1"/>
  <c r="K912" i="1"/>
  <c r="L912" i="1"/>
  <c r="M912" i="1"/>
  <c r="N912" i="1"/>
  <c r="O912" i="1"/>
  <c r="P912" i="1"/>
  <c r="Q912" i="1"/>
  <c r="J912" i="1"/>
  <c r="R912" i="1"/>
  <c r="A904" i="1"/>
  <c r="B904" i="1"/>
  <c r="K904" i="1"/>
  <c r="L904" i="1"/>
  <c r="M904" i="1"/>
  <c r="N904" i="1"/>
  <c r="O904" i="1"/>
  <c r="P904" i="1"/>
  <c r="Q904" i="1"/>
  <c r="J904" i="1"/>
  <c r="R904" i="1"/>
  <c r="B888" i="1"/>
  <c r="A888" i="1"/>
  <c r="K888" i="1"/>
  <c r="L888" i="1"/>
  <c r="M888" i="1"/>
  <c r="N888" i="1"/>
  <c r="O888" i="1"/>
  <c r="P888" i="1"/>
  <c r="Q888" i="1"/>
  <c r="J888" i="1"/>
  <c r="R888" i="1"/>
  <c r="B880" i="1"/>
  <c r="A880" i="1"/>
  <c r="Q880" i="1"/>
  <c r="L880" i="1"/>
  <c r="K880" i="1"/>
  <c r="M880" i="1"/>
  <c r="N880" i="1"/>
  <c r="O880" i="1"/>
  <c r="P880" i="1"/>
  <c r="R880" i="1"/>
  <c r="J880" i="1"/>
  <c r="B864" i="1"/>
  <c r="A864" i="1"/>
  <c r="Q864" i="1"/>
  <c r="K864" i="1"/>
  <c r="L864" i="1"/>
  <c r="O864" i="1"/>
  <c r="J864" i="1"/>
  <c r="M864" i="1"/>
  <c r="N864" i="1"/>
  <c r="P864" i="1"/>
  <c r="R864" i="1"/>
  <c r="B848" i="1"/>
  <c r="A848" i="1"/>
  <c r="Q848" i="1"/>
  <c r="K848" i="1"/>
  <c r="L848" i="1"/>
  <c r="O848" i="1"/>
  <c r="J848" i="1"/>
  <c r="M848" i="1"/>
  <c r="N848" i="1"/>
  <c r="P848" i="1"/>
  <c r="R848" i="1"/>
  <c r="B824" i="1"/>
  <c r="A824" i="1"/>
  <c r="Q824" i="1"/>
  <c r="K824" i="1"/>
  <c r="L824" i="1"/>
  <c r="O824" i="1"/>
  <c r="N824" i="1"/>
  <c r="P824" i="1"/>
  <c r="R824" i="1"/>
  <c r="J824" i="1"/>
  <c r="M824" i="1"/>
  <c r="A927" i="1"/>
  <c r="B927" i="1"/>
  <c r="L927" i="1"/>
  <c r="M927" i="1"/>
  <c r="N927" i="1"/>
  <c r="O927" i="1"/>
  <c r="P927" i="1"/>
  <c r="Q927" i="1"/>
  <c r="J927" i="1"/>
  <c r="R927" i="1"/>
  <c r="K927" i="1"/>
  <c r="A919" i="1"/>
  <c r="B919" i="1"/>
  <c r="L919" i="1"/>
  <c r="M919" i="1"/>
  <c r="N919" i="1"/>
  <c r="O919" i="1"/>
  <c r="P919" i="1"/>
  <c r="Q919" i="1"/>
  <c r="J919" i="1"/>
  <c r="R919" i="1"/>
  <c r="K919" i="1"/>
  <c r="A911" i="1"/>
  <c r="B911" i="1"/>
  <c r="L911" i="1"/>
  <c r="M911" i="1"/>
  <c r="N911" i="1"/>
  <c r="O911" i="1"/>
  <c r="P911" i="1"/>
  <c r="Q911" i="1"/>
  <c r="J911" i="1"/>
  <c r="R911" i="1"/>
  <c r="K911" i="1"/>
  <c r="A903" i="1"/>
  <c r="B903" i="1"/>
  <c r="L903" i="1"/>
  <c r="M903" i="1"/>
  <c r="N903" i="1"/>
  <c r="O903" i="1"/>
  <c r="P903" i="1"/>
  <c r="Q903" i="1"/>
  <c r="J903" i="1"/>
  <c r="R903" i="1"/>
  <c r="K903" i="1"/>
  <c r="A895" i="1"/>
  <c r="B895" i="1"/>
  <c r="L895" i="1"/>
  <c r="M895" i="1"/>
  <c r="N895" i="1"/>
  <c r="O895" i="1"/>
  <c r="P895" i="1"/>
  <c r="Q895" i="1"/>
  <c r="J895" i="1"/>
  <c r="R895" i="1"/>
  <c r="K895" i="1"/>
  <c r="A887" i="1"/>
  <c r="B887" i="1"/>
  <c r="L887" i="1"/>
  <c r="M887" i="1"/>
  <c r="N887" i="1"/>
  <c r="O887" i="1"/>
  <c r="P887" i="1"/>
  <c r="Q887" i="1"/>
  <c r="J887" i="1"/>
  <c r="R887" i="1"/>
  <c r="K887" i="1"/>
  <c r="A879" i="1"/>
  <c r="B879" i="1"/>
  <c r="J879" i="1"/>
  <c r="R879" i="1"/>
  <c r="M879" i="1"/>
  <c r="K879" i="1"/>
  <c r="L879" i="1"/>
  <c r="N879" i="1"/>
  <c r="O879" i="1"/>
  <c r="P879" i="1"/>
  <c r="Q879" i="1"/>
  <c r="A871" i="1"/>
  <c r="B871" i="1"/>
  <c r="J871" i="1"/>
  <c r="R871" i="1"/>
  <c r="L871" i="1"/>
  <c r="M871" i="1"/>
  <c r="P871" i="1"/>
  <c r="K871" i="1"/>
  <c r="N871" i="1"/>
  <c r="O871" i="1"/>
  <c r="Q871" i="1"/>
  <c r="A863" i="1"/>
  <c r="B863" i="1"/>
  <c r="J863" i="1"/>
  <c r="R863" i="1"/>
  <c r="L863" i="1"/>
  <c r="M863" i="1"/>
  <c r="P863" i="1"/>
  <c r="O863" i="1"/>
  <c r="Q863" i="1"/>
  <c r="K863" i="1"/>
  <c r="N863" i="1"/>
  <c r="A855" i="1"/>
  <c r="B855" i="1"/>
  <c r="J855" i="1"/>
  <c r="R855" i="1"/>
  <c r="L855" i="1"/>
  <c r="M855" i="1"/>
  <c r="P855" i="1"/>
  <c r="K855" i="1"/>
  <c r="N855" i="1"/>
  <c r="O855" i="1"/>
  <c r="Q855" i="1"/>
  <c r="A847" i="1"/>
  <c r="B847" i="1"/>
  <c r="J847" i="1"/>
  <c r="R847" i="1"/>
  <c r="L847" i="1"/>
  <c r="M847" i="1"/>
  <c r="P847" i="1"/>
  <c r="O847" i="1"/>
  <c r="Q847" i="1"/>
  <c r="K847" i="1"/>
  <c r="N847" i="1"/>
  <c r="A839" i="1"/>
  <c r="B839" i="1"/>
  <c r="J839" i="1"/>
  <c r="R839" i="1"/>
  <c r="L839" i="1"/>
  <c r="M839" i="1"/>
  <c r="P839" i="1"/>
  <c r="K839" i="1"/>
  <c r="N839" i="1"/>
  <c r="O839" i="1"/>
  <c r="Q839" i="1"/>
  <c r="A831" i="1"/>
  <c r="B831" i="1"/>
  <c r="J831" i="1"/>
  <c r="R831" i="1"/>
  <c r="L831" i="1"/>
  <c r="M831" i="1"/>
  <c r="P831" i="1"/>
  <c r="O831" i="1"/>
  <c r="Q831" i="1"/>
  <c r="K831" i="1"/>
  <c r="N831" i="1"/>
  <c r="A823" i="1"/>
  <c r="B823" i="1"/>
  <c r="J823" i="1"/>
  <c r="R823" i="1"/>
  <c r="L823" i="1"/>
  <c r="M823" i="1"/>
  <c r="P823" i="1"/>
  <c r="K823" i="1"/>
  <c r="N823" i="1"/>
  <c r="O823" i="1"/>
  <c r="Q823" i="1"/>
  <c r="A815" i="1"/>
  <c r="B815" i="1"/>
  <c r="P815" i="1"/>
  <c r="M815" i="1"/>
  <c r="O815" i="1"/>
  <c r="Q815" i="1"/>
  <c r="K815" i="1"/>
  <c r="J815" i="1"/>
  <c r="L815" i="1"/>
  <c r="N815" i="1"/>
  <c r="R815" i="1"/>
  <c r="A807" i="1"/>
  <c r="B807" i="1"/>
  <c r="P807" i="1"/>
  <c r="J807" i="1"/>
  <c r="R807" i="1"/>
  <c r="L807" i="1"/>
  <c r="N807" i="1"/>
  <c r="O807" i="1"/>
  <c r="K807" i="1"/>
  <c r="M807" i="1"/>
  <c r="Q807" i="1"/>
  <c r="A799" i="1"/>
  <c r="B799" i="1"/>
  <c r="P799" i="1"/>
  <c r="J799" i="1"/>
  <c r="R799" i="1"/>
  <c r="L799" i="1"/>
  <c r="M799" i="1"/>
  <c r="Q799" i="1"/>
  <c r="K799" i="1"/>
  <c r="N799" i="1"/>
  <c r="O799" i="1"/>
  <c r="A791" i="1"/>
  <c r="B791" i="1"/>
  <c r="P791" i="1"/>
  <c r="J791" i="1"/>
  <c r="R791" i="1"/>
  <c r="Q791" i="1"/>
  <c r="K791" i="1"/>
  <c r="N791" i="1"/>
  <c r="M791" i="1"/>
  <c r="O791" i="1"/>
  <c r="L791" i="1"/>
  <c r="A783" i="1"/>
  <c r="B783" i="1"/>
  <c r="P783" i="1"/>
  <c r="J783" i="1"/>
  <c r="R783" i="1"/>
  <c r="N783" i="1"/>
  <c r="Q783" i="1"/>
  <c r="L783" i="1"/>
  <c r="K783" i="1"/>
  <c r="M783" i="1"/>
  <c r="O783" i="1"/>
  <c r="A775" i="1"/>
  <c r="B775" i="1"/>
  <c r="P775" i="1"/>
  <c r="J775" i="1"/>
  <c r="R775" i="1"/>
  <c r="L775" i="1"/>
  <c r="N775" i="1"/>
  <c r="O775" i="1"/>
  <c r="K775" i="1"/>
  <c r="M775" i="1"/>
  <c r="Q775" i="1"/>
  <c r="A767" i="1"/>
  <c r="B767" i="1"/>
  <c r="P767" i="1"/>
  <c r="J767" i="1"/>
  <c r="R767" i="1"/>
  <c r="L767" i="1"/>
  <c r="M767" i="1"/>
  <c r="Q767" i="1"/>
  <c r="O767" i="1"/>
  <c r="K767" i="1"/>
  <c r="N767" i="1"/>
  <c r="A926" i="1"/>
  <c r="B926" i="1"/>
  <c r="M926" i="1"/>
  <c r="N926" i="1"/>
  <c r="O926" i="1"/>
  <c r="P926" i="1"/>
  <c r="Q926" i="1"/>
  <c r="J926" i="1"/>
  <c r="R926" i="1"/>
  <c r="K926" i="1"/>
  <c r="L926" i="1"/>
  <c r="A862" i="1"/>
  <c r="B862" i="1"/>
  <c r="K862" i="1"/>
  <c r="M862" i="1"/>
  <c r="N862" i="1"/>
  <c r="Q862" i="1"/>
  <c r="J862" i="1"/>
  <c r="L862" i="1"/>
  <c r="O862" i="1"/>
  <c r="P862" i="1"/>
  <c r="R862" i="1"/>
  <c r="A814" i="1"/>
  <c r="B814" i="1"/>
  <c r="Q814" i="1"/>
  <c r="K814" i="1"/>
  <c r="M814" i="1"/>
  <c r="O814" i="1"/>
  <c r="P814" i="1"/>
  <c r="J814" i="1"/>
  <c r="L814" i="1"/>
  <c r="N814" i="1"/>
  <c r="R814" i="1"/>
  <c r="A790" i="1"/>
  <c r="B790" i="1"/>
  <c r="Q790" i="1"/>
  <c r="K790" i="1"/>
  <c r="O790" i="1"/>
  <c r="R790" i="1"/>
  <c r="M790" i="1"/>
  <c r="J790" i="1"/>
  <c r="L790" i="1"/>
  <c r="N790" i="1"/>
  <c r="P790" i="1"/>
  <c r="A782" i="1"/>
  <c r="B782" i="1"/>
  <c r="Q782" i="1"/>
  <c r="K782" i="1"/>
  <c r="M782" i="1"/>
  <c r="O782" i="1"/>
  <c r="P782" i="1"/>
  <c r="J782" i="1"/>
  <c r="L782" i="1"/>
  <c r="N782" i="1"/>
  <c r="R782" i="1"/>
  <c r="A774" i="1"/>
  <c r="B774" i="1"/>
  <c r="Q774" i="1"/>
  <c r="K774" i="1"/>
  <c r="J774" i="1"/>
  <c r="M774" i="1"/>
  <c r="N774" i="1"/>
  <c r="R774" i="1"/>
  <c r="P774" i="1"/>
  <c r="L774" i="1"/>
  <c r="O774" i="1"/>
  <c r="A766" i="1"/>
  <c r="B766" i="1"/>
  <c r="Q766" i="1"/>
  <c r="K766" i="1"/>
  <c r="R766" i="1"/>
  <c r="J766" i="1"/>
  <c r="L766" i="1"/>
  <c r="O766" i="1"/>
  <c r="M766" i="1"/>
  <c r="N766" i="1"/>
  <c r="P766"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A416" i="1" l="1"/>
  <c r="B416" i="1"/>
  <c r="Q416" i="1"/>
  <c r="K416" i="1"/>
  <c r="L416" i="1"/>
  <c r="M416" i="1"/>
  <c r="N416" i="1"/>
  <c r="O416" i="1"/>
  <c r="R416" i="1"/>
  <c r="J416" i="1"/>
  <c r="P416" i="1"/>
  <c r="A400" i="1"/>
  <c r="B400" i="1"/>
  <c r="Q400" i="1"/>
  <c r="J400" i="1"/>
  <c r="R400" i="1"/>
  <c r="K400" i="1"/>
  <c r="L400" i="1"/>
  <c r="M400" i="1"/>
  <c r="N400" i="1"/>
  <c r="O400" i="1"/>
  <c r="P400" i="1"/>
  <c r="B425" i="1"/>
  <c r="A425" i="1"/>
  <c r="P425" i="1"/>
  <c r="K425" i="1"/>
  <c r="L425" i="1"/>
  <c r="M425" i="1"/>
  <c r="N425" i="1"/>
  <c r="J425" i="1"/>
  <c r="O425" i="1"/>
  <c r="Q425" i="1"/>
  <c r="R425" i="1"/>
  <c r="B417" i="1"/>
  <c r="A417" i="1"/>
  <c r="P417" i="1"/>
  <c r="J417" i="1"/>
  <c r="R417" i="1"/>
  <c r="K417" i="1"/>
  <c r="L417" i="1"/>
  <c r="M417" i="1"/>
  <c r="N417" i="1"/>
  <c r="O417" i="1"/>
  <c r="Q417" i="1"/>
  <c r="B409" i="1"/>
  <c r="A409" i="1"/>
  <c r="P409" i="1"/>
  <c r="Q409" i="1"/>
  <c r="J409" i="1"/>
  <c r="R409" i="1"/>
  <c r="K409" i="1"/>
  <c r="L409" i="1"/>
  <c r="M409" i="1"/>
  <c r="N409" i="1"/>
  <c r="O409" i="1"/>
  <c r="B401" i="1"/>
  <c r="A401" i="1"/>
  <c r="P401" i="1"/>
  <c r="Q401" i="1"/>
  <c r="J401" i="1"/>
  <c r="R401" i="1"/>
  <c r="K401" i="1"/>
  <c r="L401" i="1"/>
  <c r="M401" i="1"/>
  <c r="N401" i="1"/>
  <c r="O401" i="1"/>
  <c r="B393" i="1"/>
  <c r="A393" i="1"/>
  <c r="P393" i="1"/>
  <c r="Q393" i="1"/>
  <c r="J393" i="1"/>
  <c r="R393" i="1"/>
  <c r="K393" i="1"/>
  <c r="L393" i="1"/>
  <c r="M393" i="1"/>
  <c r="N393" i="1"/>
  <c r="O393" i="1"/>
  <c r="A423" i="1"/>
  <c r="B423" i="1"/>
  <c r="J423" i="1"/>
  <c r="R423" i="1"/>
  <c r="L423" i="1"/>
  <c r="M423" i="1"/>
  <c r="N423" i="1"/>
  <c r="O423" i="1"/>
  <c r="P423" i="1"/>
  <c r="K423" i="1"/>
  <c r="Q423" i="1"/>
  <c r="A415" i="1"/>
  <c r="B415" i="1"/>
  <c r="J415" i="1"/>
  <c r="R415" i="1"/>
  <c r="K415" i="1"/>
  <c r="L415" i="1"/>
  <c r="M415" i="1"/>
  <c r="N415" i="1"/>
  <c r="O415" i="1"/>
  <c r="P415" i="1"/>
  <c r="Q415" i="1"/>
  <c r="A407" i="1"/>
  <c r="B407" i="1"/>
  <c r="J407" i="1"/>
  <c r="R407" i="1"/>
  <c r="K407" i="1"/>
  <c r="L407" i="1"/>
  <c r="M407" i="1"/>
  <c r="N407" i="1"/>
  <c r="O407" i="1"/>
  <c r="P407" i="1"/>
  <c r="Q407" i="1"/>
  <c r="A399" i="1"/>
  <c r="B399" i="1"/>
  <c r="J399" i="1"/>
  <c r="R399" i="1"/>
  <c r="K399" i="1"/>
  <c r="L399" i="1"/>
  <c r="M399" i="1"/>
  <c r="N399" i="1"/>
  <c r="O399" i="1"/>
  <c r="P399" i="1"/>
  <c r="Q399" i="1"/>
  <c r="A424" i="1"/>
  <c r="B424" i="1"/>
  <c r="Q424" i="1"/>
  <c r="L424" i="1"/>
  <c r="M424" i="1"/>
  <c r="N424" i="1"/>
  <c r="O424" i="1"/>
  <c r="J424" i="1"/>
  <c r="K424" i="1"/>
  <c r="P424" i="1"/>
  <c r="R424" i="1"/>
  <c r="A392" i="1"/>
  <c r="B392" i="1"/>
  <c r="Q392" i="1"/>
  <c r="J392" i="1"/>
  <c r="R392" i="1"/>
  <c r="K392" i="1"/>
  <c r="L392" i="1"/>
  <c r="M392" i="1"/>
  <c r="N392" i="1"/>
  <c r="O392" i="1"/>
  <c r="P392" i="1"/>
  <c r="B421" i="1"/>
  <c r="A421" i="1"/>
  <c r="L421" i="1"/>
  <c r="N421" i="1"/>
  <c r="O421" i="1"/>
  <c r="P421" i="1"/>
  <c r="Q421" i="1"/>
  <c r="J421" i="1"/>
  <c r="R421" i="1"/>
  <c r="K421" i="1"/>
  <c r="M421" i="1"/>
  <c r="B413" i="1"/>
  <c r="A413" i="1"/>
  <c r="L413" i="1"/>
  <c r="M413" i="1"/>
  <c r="N413" i="1"/>
  <c r="O413" i="1"/>
  <c r="P413" i="1"/>
  <c r="Q413" i="1"/>
  <c r="J413" i="1"/>
  <c r="R413" i="1"/>
  <c r="K413" i="1"/>
  <c r="B405" i="1"/>
  <c r="A405" i="1"/>
  <c r="L405" i="1"/>
  <c r="M405" i="1"/>
  <c r="N405" i="1"/>
  <c r="O405" i="1"/>
  <c r="P405" i="1"/>
  <c r="Q405" i="1"/>
  <c r="J405" i="1"/>
  <c r="R405" i="1"/>
  <c r="K405" i="1"/>
  <c r="B397" i="1"/>
  <c r="A397" i="1"/>
  <c r="L397" i="1"/>
  <c r="M397" i="1"/>
  <c r="N397" i="1"/>
  <c r="O397" i="1"/>
  <c r="P397" i="1"/>
  <c r="Q397" i="1"/>
  <c r="J397" i="1"/>
  <c r="R397" i="1"/>
  <c r="K397" i="1"/>
  <c r="A422" i="1"/>
  <c r="B422" i="1"/>
  <c r="K422" i="1"/>
  <c r="M422" i="1"/>
  <c r="N422" i="1"/>
  <c r="O422" i="1"/>
  <c r="P422" i="1"/>
  <c r="Q422" i="1"/>
  <c r="J422" i="1"/>
  <c r="L422" i="1"/>
  <c r="R422" i="1"/>
  <c r="A414" i="1"/>
  <c r="B414" i="1"/>
  <c r="K414" i="1"/>
  <c r="L414" i="1"/>
  <c r="M414" i="1"/>
  <c r="N414" i="1"/>
  <c r="O414" i="1"/>
  <c r="P414" i="1"/>
  <c r="Q414" i="1"/>
  <c r="J414" i="1"/>
  <c r="R414" i="1"/>
  <c r="A406" i="1"/>
  <c r="B406" i="1"/>
  <c r="K406" i="1"/>
  <c r="L406" i="1"/>
  <c r="M406" i="1"/>
  <c r="N406" i="1"/>
  <c r="O406" i="1"/>
  <c r="P406" i="1"/>
  <c r="Q406" i="1"/>
  <c r="J406" i="1"/>
  <c r="R406" i="1"/>
  <c r="A398" i="1"/>
  <c r="B398" i="1"/>
  <c r="K398" i="1"/>
  <c r="L398" i="1"/>
  <c r="M398" i="1"/>
  <c r="N398" i="1"/>
  <c r="O398" i="1"/>
  <c r="P398" i="1"/>
  <c r="Q398" i="1"/>
  <c r="J398" i="1"/>
  <c r="R398" i="1"/>
  <c r="A420" i="1"/>
  <c r="B420" i="1"/>
  <c r="M420" i="1"/>
  <c r="O420" i="1"/>
  <c r="P420" i="1"/>
  <c r="Q420" i="1"/>
  <c r="J420" i="1"/>
  <c r="R420" i="1"/>
  <c r="K420" i="1"/>
  <c r="N420" i="1"/>
  <c r="L420" i="1"/>
  <c r="A412" i="1"/>
  <c r="B412" i="1"/>
  <c r="M412" i="1"/>
  <c r="N412" i="1"/>
  <c r="O412" i="1"/>
  <c r="P412" i="1"/>
  <c r="Q412" i="1"/>
  <c r="J412" i="1"/>
  <c r="R412" i="1"/>
  <c r="K412" i="1"/>
  <c r="L412" i="1"/>
  <c r="A404" i="1"/>
  <c r="B404" i="1"/>
  <c r="M404" i="1"/>
  <c r="N404" i="1"/>
  <c r="O404" i="1"/>
  <c r="P404" i="1"/>
  <c r="Q404" i="1"/>
  <c r="J404" i="1"/>
  <c r="R404" i="1"/>
  <c r="K404" i="1"/>
  <c r="L404" i="1"/>
  <c r="A396" i="1"/>
  <c r="B396" i="1"/>
  <c r="M396" i="1"/>
  <c r="N396" i="1"/>
  <c r="O396" i="1"/>
  <c r="P396" i="1"/>
  <c r="Q396" i="1"/>
  <c r="J396" i="1"/>
  <c r="R396" i="1"/>
  <c r="K396" i="1"/>
  <c r="L396" i="1"/>
  <c r="A408" i="1"/>
  <c r="B408" i="1"/>
  <c r="Q408" i="1"/>
  <c r="J408" i="1"/>
  <c r="R408" i="1"/>
  <c r="K408" i="1"/>
  <c r="L408" i="1"/>
  <c r="M408" i="1"/>
  <c r="N408" i="1"/>
  <c r="O408" i="1"/>
  <c r="P408" i="1"/>
  <c r="A419" i="1"/>
  <c r="B419" i="1"/>
  <c r="N419" i="1"/>
  <c r="P419" i="1"/>
  <c r="Q419" i="1"/>
  <c r="J419" i="1"/>
  <c r="R419" i="1"/>
  <c r="K419" i="1"/>
  <c r="L419" i="1"/>
  <c r="M419" i="1"/>
  <c r="O419" i="1"/>
  <c r="A411" i="1"/>
  <c r="B411" i="1"/>
  <c r="N411" i="1"/>
  <c r="O411" i="1"/>
  <c r="P411" i="1"/>
  <c r="Q411" i="1"/>
  <c r="J411" i="1"/>
  <c r="R411" i="1"/>
  <c r="K411" i="1"/>
  <c r="L411" i="1"/>
  <c r="M411" i="1"/>
  <c r="A403" i="1"/>
  <c r="B403" i="1"/>
  <c r="N403" i="1"/>
  <c r="O403" i="1"/>
  <c r="P403" i="1"/>
  <c r="Q403" i="1"/>
  <c r="J403" i="1"/>
  <c r="R403" i="1"/>
  <c r="K403" i="1"/>
  <c r="L403" i="1"/>
  <c r="M403" i="1"/>
  <c r="A395" i="1"/>
  <c r="B395" i="1"/>
  <c r="N395" i="1"/>
  <c r="O395" i="1"/>
  <c r="P395" i="1"/>
  <c r="Q395" i="1"/>
  <c r="J395" i="1"/>
  <c r="R395" i="1"/>
  <c r="K395" i="1"/>
  <c r="L395" i="1"/>
  <c r="M395" i="1"/>
  <c r="A418" i="1"/>
  <c r="B418" i="1"/>
  <c r="O418" i="1"/>
  <c r="Q418" i="1"/>
  <c r="J418" i="1"/>
  <c r="R418" i="1"/>
  <c r="K418" i="1"/>
  <c r="L418" i="1"/>
  <c r="M418" i="1"/>
  <c r="N418" i="1"/>
  <c r="P418" i="1"/>
  <c r="A410" i="1"/>
  <c r="B410" i="1"/>
  <c r="O410" i="1"/>
  <c r="P410" i="1"/>
  <c r="Q410" i="1"/>
  <c r="J410" i="1"/>
  <c r="R410" i="1"/>
  <c r="K410" i="1"/>
  <c r="L410" i="1"/>
  <c r="M410" i="1"/>
  <c r="N410" i="1"/>
  <c r="A402" i="1"/>
  <c r="B402" i="1"/>
  <c r="O402" i="1"/>
  <c r="P402" i="1"/>
  <c r="Q402" i="1"/>
  <c r="J402" i="1"/>
  <c r="R402" i="1"/>
  <c r="K402" i="1"/>
  <c r="L402" i="1"/>
  <c r="M402" i="1"/>
  <c r="N402" i="1"/>
  <c r="A394" i="1"/>
  <c r="B394" i="1"/>
  <c r="O394" i="1"/>
  <c r="P394" i="1"/>
  <c r="Q394" i="1"/>
  <c r="J394" i="1"/>
  <c r="R394" i="1"/>
  <c r="K394" i="1"/>
  <c r="L394" i="1"/>
  <c r="M394" i="1"/>
  <c r="N394" i="1"/>
  <c r="G152" i="13"/>
  <c r="G139" i="13"/>
  <c r="C378" i="1" l="1"/>
  <c r="C379" i="1"/>
  <c r="C380" i="1"/>
  <c r="C381" i="1"/>
  <c r="C382" i="1"/>
  <c r="C383" i="1"/>
  <c r="C384" i="1"/>
  <c r="C385" i="1"/>
  <c r="C386" i="1"/>
  <c r="C387" i="1"/>
  <c r="C388" i="1"/>
  <c r="C389" i="1"/>
  <c r="C390" i="1"/>
  <c r="C391" i="1"/>
  <c r="C377" i="1"/>
  <c r="A378" i="1" l="1"/>
  <c r="B378" i="1"/>
  <c r="O378" i="1"/>
  <c r="P378" i="1"/>
  <c r="Q378" i="1"/>
  <c r="J378" i="1"/>
  <c r="R378" i="1"/>
  <c r="K378" i="1"/>
  <c r="L378" i="1"/>
  <c r="M378" i="1"/>
  <c r="N378" i="1"/>
  <c r="B385" i="1"/>
  <c r="A385" i="1"/>
  <c r="P385" i="1"/>
  <c r="Q385" i="1"/>
  <c r="J385" i="1"/>
  <c r="R385" i="1"/>
  <c r="K385" i="1"/>
  <c r="L385" i="1"/>
  <c r="M385" i="1"/>
  <c r="N385" i="1"/>
  <c r="O385" i="1"/>
  <c r="B377" i="1"/>
  <c r="A377" i="1"/>
  <c r="P377" i="1"/>
  <c r="Q377" i="1"/>
  <c r="J377" i="1"/>
  <c r="R377" i="1"/>
  <c r="K377" i="1"/>
  <c r="L377" i="1"/>
  <c r="M377" i="1"/>
  <c r="N377" i="1"/>
  <c r="O377" i="1"/>
  <c r="A384" i="1"/>
  <c r="B384" i="1"/>
  <c r="Q384" i="1"/>
  <c r="J384" i="1"/>
  <c r="R384" i="1"/>
  <c r="K384" i="1"/>
  <c r="L384" i="1"/>
  <c r="M384" i="1"/>
  <c r="N384" i="1"/>
  <c r="O384" i="1"/>
  <c r="P384" i="1"/>
  <c r="A391" i="1"/>
  <c r="B391" i="1"/>
  <c r="J391" i="1"/>
  <c r="R391" i="1"/>
  <c r="K391" i="1"/>
  <c r="L391" i="1"/>
  <c r="M391" i="1"/>
  <c r="N391" i="1"/>
  <c r="O391" i="1"/>
  <c r="P391" i="1"/>
  <c r="Q391" i="1"/>
  <c r="A383" i="1"/>
  <c r="B383" i="1"/>
  <c r="J383" i="1"/>
  <c r="R383" i="1"/>
  <c r="K383" i="1"/>
  <c r="L383" i="1"/>
  <c r="M383" i="1"/>
  <c r="N383" i="1"/>
  <c r="O383" i="1"/>
  <c r="P383" i="1"/>
  <c r="Q383" i="1"/>
  <c r="B381" i="1"/>
  <c r="A381" i="1"/>
  <c r="L381" i="1"/>
  <c r="M381" i="1"/>
  <c r="N381" i="1"/>
  <c r="O381" i="1"/>
  <c r="P381" i="1"/>
  <c r="Q381" i="1"/>
  <c r="J381" i="1"/>
  <c r="R381" i="1"/>
  <c r="K381" i="1"/>
  <c r="A380" i="1"/>
  <c r="B380" i="1"/>
  <c r="M380" i="1"/>
  <c r="N380" i="1"/>
  <c r="O380" i="1"/>
  <c r="P380" i="1"/>
  <c r="Q380" i="1"/>
  <c r="J380" i="1"/>
  <c r="R380" i="1"/>
  <c r="K380" i="1"/>
  <c r="L380" i="1"/>
  <c r="A386" i="1"/>
  <c r="B386" i="1"/>
  <c r="O386" i="1"/>
  <c r="P386" i="1"/>
  <c r="Q386" i="1"/>
  <c r="J386" i="1"/>
  <c r="R386" i="1"/>
  <c r="K386" i="1"/>
  <c r="L386" i="1"/>
  <c r="M386" i="1"/>
  <c r="N386" i="1"/>
  <c r="A390" i="1"/>
  <c r="B390" i="1"/>
  <c r="K390" i="1"/>
  <c r="L390" i="1"/>
  <c r="M390" i="1"/>
  <c r="N390" i="1"/>
  <c r="O390" i="1"/>
  <c r="P390" i="1"/>
  <c r="Q390" i="1"/>
  <c r="J390" i="1"/>
  <c r="R390" i="1"/>
  <c r="A382" i="1"/>
  <c r="B382" i="1"/>
  <c r="K382" i="1"/>
  <c r="L382" i="1"/>
  <c r="M382" i="1"/>
  <c r="N382" i="1"/>
  <c r="O382" i="1"/>
  <c r="P382" i="1"/>
  <c r="Q382" i="1"/>
  <c r="R382" i="1"/>
  <c r="J382" i="1"/>
  <c r="B389" i="1"/>
  <c r="A389" i="1"/>
  <c r="L389" i="1"/>
  <c r="M389" i="1"/>
  <c r="N389" i="1"/>
  <c r="O389" i="1"/>
  <c r="P389" i="1"/>
  <c r="Q389" i="1"/>
  <c r="J389" i="1"/>
  <c r="R389" i="1"/>
  <c r="K389" i="1"/>
  <c r="A388" i="1"/>
  <c r="B388" i="1"/>
  <c r="M388" i="1"/>
  <c r="N388" i="1"/>
  <c r="O388" i="1"/>
  <c r="P388" i="1"/>
  <c r="Q388" i="1"/>
  <c r="J388" i="1"/>
  <c r="R388" i="1"/>
  <c r="K388" i="1"/>
  <c r="L388" i="1"/>
  <c r="A387" i="1"/>
  <c r="B387" i="1"/>
  <c r="N387" i="1"/>
  <c r="O387" i="1"/>
  <c r="P387" i="1"/>
  <c r="Q387" i="1"/>
  <c r="J387" i="1"/>
  <c r="R387" i="1"/>
  <c r="K387" i="1"/>
  <c r="L387" i="1"/>
  <c r="M387" i="1"/>
  <c r="A379" i="1"/>
  <c r="B379" i="1"/>
  <c r="N379" i="1"/>
  <c r="O379" i="1"/>
  <c r="P379" i="1"/>
  <c r="Q379" i="1"/>
  <c r="J379" i="1"/>
  <c r="R379" i="1"/>
  <c r="K379" i="1"/>
  <c r="L379" i="1"/>
  <c r="M379"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01" i="1"/>
  <c r="C1002" i="1"/>
  <c r="C1003" i="1"/>
  <c r="C1004" i="1"/>
  <c r="C1005" i="1"/>
  <c r="C1006" i="1"/>
  <c r="C1007" i="1"/>
  <c r="C1008" i="1"/>
  <c r="C1009" i="1"/>
  <c r="C1010" i="1"/>
  <c r="C1000" i="1"/>
  <c r="A1009" i="1" l="1"/>
  <c r="B1009" i="1"/>
  <c r="K1009" i="1"/>
  <c r="L1009" i="1"/>
  <c r="M1009" i="1"/>
  <c r="N1009" i="1"/>
  <c r="O1009" i="1"/>
  <c r="P1009" i="1"/>
  <c r="Q1009" i="1"/>
  <c r="J1009" i="1"/>
  <c r="R1009" i="1"/>
  <c r="A1008" i="1"/>
  <c r="B1008" i="1"/>
  <c r="L1008" i="1"/>
  <c r="M1008" i="1"/>
  <c r="N1008" i="1"/>
  <c r="O1008" i="1"/>
  <c r="P1008" i="1"/>
  <c r="Q1008" i="1"/>
  <c r="J1008" i="1"/>
  <c r="R1008" i="1"/>
  <c r="K1008" i="1"/>
  <c r="A1002" i="1"/>
  <c r="B1002" i="1"/>
  <c r="J1002" i="1"/>
  <c r="R1002" i="1"/>
  <c r="K1002" i="1"/>
  <c r="L1002" i="1"/>
  <c r="M1002" i="1"/>
  <c r="N1002" i="1"/>
  <c r="O1002" i="1"/>
  <c r="P1002" i="1"/>
  <c r="Q1002" i="1"/>
  <c r="A1001" i="1"/>
  <c r="B1001" i="1"/>
  <c r="K1001" i="1"/>
  <c r="L1001" i="1"/>
  <c r="M1001" i="1"/>
  <c r="N1001" i="1"/>
  <c r="O1001" i="1"/>
  <c r="P1001" i="1"/>
  <c r="Q1001" i="1"/>
  <c r="J1001" i="1"/>
  <c r="R1001" i="1"/>
  <c r="A1007" i="1"/>
  <c r="B1007" i="1"/>
  <c r="M1007" i="1"/>
  <c r="N1007" i="1"/>
  <c r="O1007" i="1"/>
  <c r="P1007" i="1"/>
  <c r="Q1007" i="1"/>
  <c r="J1007" i="1"/>
  <c r="R1007" i="1"/>
  <c r="K1007" i="1"/>
  <c r="L1007" i="1"/>
  <c r="A1006" i="1"/>
  <c r="B1006" i="1"/>
  <c r="N1006" i="1"/>
  <c r="O1006" i="1"/>
  <c r="P1006" i="1"/>
  <c r="Q1006" i="1"/>
  <c r="J1006" i="1"/>
  <c r="R1006" i="1"/>
  <c r="K1006" i="1"/>
  <c r="L1006" i="1"/>
  <c r="M1006" i="1"/>
  <c r="A1010" i="1"/>
  <c r="B1010" i="1"/>
  <c r="J1010" i="1"/>
  <c r="R1010" i="1"/>
  <c r="K1010" i="1"/>
  <c r="L1010" i="1"/>
  <c r="M1010" i="1"/>
  <c r="N1010" i="1"/>
  <c r="O1010" i="1"/>
  <c r="P1010" i="1"/>
  <c r="Q1010" i="1"/>
  <c r="A1005" i="1"/>
  <c r="B1005" i="1"/>
  <c r="O1005" i="1"/>
  <c r="P1005" i="1"/>
  <c r="Q1005" i="1"/>
  <c r="J1005" i="1"/>
  <c r="R1005" i="1"/>
  <c r="K1005" i="1"/>
  <c r="L1005" i="1"/>
  <c r="M1005" i="1"/>
  <c r="N1005" i="1"/>
  <c r="A1004" i="1"/>
  <c r="B1004" i="1"/>
  <c r="P1004" i="1"/>
  <c r="Q1004" i="1"/>
  <c r="J1004" i="1"/>
  <c r="R1004" i="1"/>
  <c r="K1004" i="1"/>
  <c r="L1004" i="1"/>
  <c r="M1004" i="1"/>
  <c r="N1004" i="1"/>
  <c r="O1004" i="1"/>
  <c r="A1000" i="1"/>
  <c r="B1000" i="1"/>
  <c r="L1000" i="1"/>
  <c r="M1000" i="1"/>
  <c r="N1000" i="1"/>
  <c r="O1000" i="1"/>
  <c r="P1000" i="1"/>
  <c r="Q1000" i="1"/>
  <c r="J1000" i="1"/>
  <c r="R1000" i="1"/>
  <c r="K1000" i="1"/>
  <c r="A1003" i="1"/>
  <c r="B1003" i="1"/>
  <c r="Q1003" i="1"/>
  <c r="J1003" i="1"/>
  <c r="R1003" i="1"/>
  <c r="K1003" i="1"/>
  <c r="L1003" i="1"/>
  <c r="M1003" i="1"/>
  <c r="N1003" i="1"/>
  <c r="O1003" i="1"/>
  <c r="P1003"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B756" i="1" l="1"/>
  <c r="A756" i="1"/>
  <c r="K756" i="1"/>
  <c r="L756" i="1"/>
  <c r="M756" i="1"/>
  <c r="N756" i="1"/>
  <c r="P756" i="1"/>
  <c r="Q756" i="1"/>
  <c r="R756" i="1"/>
  <c r="J756" i="1"/>
  <c r="O756" i="1"/>
  <c r="B748" i="1"/>
  <c r="A748" i="1"/>
  <c r="K748" i="1"/>
  <c r="L748" i="1"/>
  <c r="M748" i="1"/>
  <c r="J748" i="1"/>
  <c r="N748" i="1"/>
  <c r="O748" i="1"/>
  <c r="Q748" i="1"/>
  <c r="P748" i="1"/>
  <c r="R748" i="1"/>
  <c r="B732" i="1"/>
  <c r="A732" i="1"/>
  <c r="K732" i="1"/>
  <c r="L732" i="1"/>
  <c r="M732" i="1"/>
  <c r="J732" i="1"/>
  <c r="N732" i="1"/>
  <c r="O732" i="1"/>
  <c r="P732" i="1"/>
  <c r="Q732" i="1"/>
  <c r="R732" i="1"/>
  <c r="B724" i="1"/>
  <c r="A724" i="1"/>
  <c r="K724" i="1"/>
  <c r="L724" i="1"/>
  <c r="M724" i="1"/>
  <c r="R724" i="1"/>
  <c r="J724" i="1"/>
  <c r="N724" i="1"/>
  <c r="P724" i="1"/>
  <c r="O724" i="1"/>
  <c r="Q724" i="1"/>
  <c r="B716" i="1"/>
  <c r="A716" i="1"/>
  <c r="K716" i="1"/>
  <c r="L716" i="1"/>
  <c r="M716" i="1"/>
  <c r="O716" i="1"/>
  <c r="P716" i="1"/>
  <c r="Q716" i="1"/>
  <c r="R716" i="1"/>
  <c r="J716" i="1"/>
  <c r="N716" i="1"/>
  <c r="B700" i="1"/>
  <c r="A700" i="1"/>
  <c r="K700" i="1"/>
  <c r="L700" i="1"/>
  <c r="M700" i="1"/>
  <c r="O700" i="1"/>
  <c r="J700" i="1"/>
  <c r="N700" i="1"/>
  <c r="P700" i="1"/>
  <c r="Q700" i="1"/>
  <c r="R700" i="1"/>
  <c r="B692" i="1"/>
  <c r="A692" i="1"/>
  <c r="Q692" i="1"/>
  <c r="J692" i="1"/>
  <c r="R692" i="1"/>
  <c r="P692" i="1"/>
  <c r="K692" i="1"/>
  <c r="L692" i="1"/>
  <c r="M692" i="1"/>
  <c r="N692" i="1"/>
  <c r="O692" i="1"/>
  <c r="A713" i="1"/>
  <c r="B713" i="1"/>
  <c r="N713" i="1"/>
  <c r="O713" i="1"/>
  <c r="P713" i="1"/>
  <c r="Q713" i="1"/>
  <c r="R713" i="1"/>
  <c r="J713" i="1"/>
  <c r="L713" i="1"/>
  <c r="K713" i="1"/>
  <c r="M713" i="1"/>
  <c r="A762" i="1"/>
  <c r="B762" i="1"/>
  <c r="M762" i="1"/>
  <c r="N762" i="1"/>
  <c r="O762" i="1"/>
  <c r="J762" i="1"/>
  <c r="L762" i="1"/>
  <c r="P762" i="1"/>
  <c r="Q762" i="1"/>
  <c r="R762" i="1"/>
  <c r="K762" i="1"/>
  <c r="A754" i="1"/>
  <c r="B754" i="1"/>
  <c r="M754" i="1"/>
  <c r="N754" i="1"/>
  <c r="O754" i="1"/>
  <c r="R754" i="1"/>
  <c r="J754" i="1"/>
  <c r="K754" i="1"/>
  <c r="P754" i="1"/>
  <c r="L754" i="1"/>
  <c r="Q754" i="1"/>
  <c r="A746" i="1"/>
  <c r="B746" i="1"/>
  <c r="M746" i="1"/>
  <c r="N746" i="1"/>
  <c r="O746" i="1"/>
  <c r="L746" i="1"/>
  <c r="Q746" i="1"/>
  <c r="R746" i="1"/>
  <c r="J746" i="1"/>
  <c r="K746" i="1"/>
  <c r="P746" i="1"/>
  <c r="A738" i="1"/>
  <c r="B738" i="1"/>
  <c r="M738" i="1"/>
  <c r="N738" i="1"/>
  <c r="O738" i="1"/>
  <c r="J738" i="1"/>
  <c r="K738" i="1"/>
  <c r="L738" i="1"/>
  <c r="P738" i="1"/>
  <c r="R738" i="1"/>
  <c r="Q738" i="1"/>
  <c r="A730" i="1"/>
  <c r="B730" i="1"/>
  <c r="M730" i="1"/>
  <c r="N730" i="1"/>
  <c r="O730" i="1"/>
  <c r="Q730" i="1"/>
  <c r="R730" i="1"/>
  <c r="J730" i="1"/>
  <c r="L730" i="1"/>
  <c r="K730" i="1"/>
  <c r="P730" i="1"/>
  <c r="A714" i="1"/>
  <c r="B714" i="1"/>
  <c r="M714" i="1"/>
  <c r="N714" i="1"/>
  <c r="O714" i="1"/>
  <c r="J714" i="1"/>
  <c r="K714" i="1"/>
  <c r="L714" i="1"/>
  <c r="Q714" i="1"/>
  <c r="P714" i="1"/>
  <c r="R714" i="1"/>
  <c r="A706" i="1"/>
  <c r="B706" i="1"/>
  <c r="M706" i="1"/>
  <c r="N706" i="1"/>
  <c r="O706" i="1"/>
  <c r="Q706" i="1"/>
  <c r="J706" i="1"/>
  <c r="K706" i="1"/>
  <c r="L706" i="1"/>
  <c r="P706" i="1"/>
  <c r="R706" i="1"/>
  <c r="A698" i="1"/>
  <c r="B698" i="1"/>
  <c r="M698" i="1"/>
  <c r="N698" i="1"/>
  <c r="O698" i="1"/>
  <c r="Q698" i="1"/>
  <c r="L698" i="1"/>
  <c r="P698" i="1"/>
  <c r="R698" i="1"/>
  <c r="J698" i="1"/>
  <c r="K698" i="1"/>
  <c r="A761" i="1"/>
  <c r="B761" i="1"/>
  <c r="N761" i="1"/>
  <c r="O761" i="1"/>
  <c r="P761" i="1"/>
  <c r="J761" i="1"/>
  <c r="K761" i="1"/>
  <c r="L761" i="1"/>
  <c r="Q761" i="1"/>
  <c r="M761" i="1"/>
  <c r="R761" i="1"/>
  <c r="A737" i="1"/>
  <c r="B737" i="1"/>
  <c r="N737" i="1"/>
  <c r="O737" i="1"/>
  <c r="P737" i="1"/>
  <c r="R737" i="1"/>
  <c r="J737" i="1"/>
  <c r="K737" i="1"/>
  <c r="M737" i="1"/>
  <c r="L737" i="1"/>
  <c r="Q737" i="1"/>
  <c r="A721" i="1"/>
  <c r="B721" i="1"/>
  <c r="N721" i="1"/>
  <c r="O721" i="1"/>
  <c r="P721" i="1"/>
  <c r="J721" i="1"/>
  <c r="K721" i="1"/>
  <c r="L721" i="1"/>
  <c r="M721" i="1"/>
  <c r="R721" i="1"/>
  <c r="Q721" i="1"/>
  <c r="A759" i="1"/>
  <c r="B759" i="1"/>
  <c r="P759" i="1"/>
  <c r="Q759" i="1"/>
  <c r="J759" i="1"/>
  <c r="R759" i="1"/>
  <c r="L759" i="1"/>
  <c r="N759" i="1"/>
  <c r="O759" i="1"/>
  <c r="K759" i="1"/>
  <c r="M759" i="1"/>
  <c r="A751" i="1"/>
  <c r="B751" i="1"/>
  <c r="P751" i="1"/>
  <c r="Q751" i="1"/>
  <c r="J751" i="1"/>
  <c r="R751" i="1"/>
  <c r="K751" i="1"/>
  <c r="L751" i="1"/>
  <c r="M751" i="1"/>
  <c r="O751" i="1"/>
  <c r="N751" i="1"/>
  <c r="A743" i="1"/>
  <c r="B743" i="1"/>
  <c r="P743" i="1"/>
  <c r="Q743" i="1"/>
  <c r="J743" i="1"/>
  <c r="R743" i="1"/>
  <c r="N743" i="1"/>
  <c r="L743" i="1"/>
  <c r="O743" i="1"/>
  <c r="K743" i="1"/>
  <c r="M743" i="1"/>
  <c r="A735" i="1"/>
  <c r="B735" i="1"/>
  <c r="P735" i="1"/>
  <c r="Q735" i="1"/>
  <c r="J735" i="1"/>
  <c r="R735" i="1"/>
  <c r="K735" i="1"/>
  <c r="L735" i="1"/>
  <c r="M735" i="1"/>
  <c r="N735" i="1"/>
  <c r="O735" i="1"/>
  <c r="A727" i="1"/>
  <c r="B727" i="1"/>
  <c r="P727" i="1"/>
  <c r="Q727" i="1"/>
  <c r="J727" i="1"/>
  <c r="R727" i="1"/>
  <c r="K727" i="1"/>
  <c r="L727" i="1"/>
  <c r="N727" i="1"/>
  <c r="O727" i="1"/>
  <c r="M727" i="1"/>
  <c r="A719" i="1"/>
  <c r="B719" i="1"/>
  <c r="P719" i="1"/>
  <c r="Q719" i="1"/>
  <c r="J719" i="1"/>
  <c r="R719" i="1"/>
  <c r="M719" i="1"/>
  <c r="N719" i="1"/>
  <c r="O719" i="1"/>
  <c r="K719" i="1"/>
  <c r="L719" i="1"/>
  <c r="A711" i="1"/>
  <c r="B711" i="1"/>
  <c r="P711" i="1"/>
  <c r="Q711" i="1"/>
  <c r="J711" i="1"/>
  <c r="R711" i="1"/>
  <c r="K711" i="1"/>
  <c r="L711" i="1"/>
  <c r="M711" i="1"/>
  <c r="N711" i="1"/>
  <c r="O711" i="1"/>
  <c r="A703" i="1"/>
  <c r="B703" i="1"/>
  <c r="P703" i="1"/>
  <c r="Q703" i="1"/>
  <c r="J703" i="1"/>
  <c r="R703" i="1"/>
  <c r="L703" i="1"/>
  <c r="O703" i="1"/>
  <c r="K703" i="1"/>
  <c r="M703" i="1"/>
  <c r="N703" i="1"/>
  <c r="A695" i="1"/>
  <c r="B695" i="1"/>
  <c r="P695" i="1"/>
  <c r="Q695" i="1"/>
  <c r="J695" i="1"/>
  <c r="R695" i="1"/>
  <c r="K695" i="1"/>
  <c r="L695" i="1"/>
  <c r="M695" i="1"/>
  <c r="N695" i="1"/>
  <c r="O695" i="1"/>
  <c r="A745" i="1"/>
  <c r="B745" i="1"/>
  <c r="N745" i="1"/>
  <c r="O745" i="1"/>
  <c r="P745" i="1"/>
  <c r="J745" i="1"/>
  <c r="L745" i="1"/>
  <c r="M745" i="1"/>
  <c r="Q745" i="1"/>
  <c r="K745" i="1"/>
  <c r="R745" i="1"/>
  <c r="A729" i="1"/>
  <c r="B729" i="1"/>
  <c r="N729" i="1"/>
  <c r="O729" i="1"/>
  <c r="P729" i="1"/>
  <c r="L729" i="1"/>
  <c r="M729" i="1"/>
  <c r="Q729" i="1"/>
  <c r="R729" i="1"/>
  <c r="J729" i="1"/>
  <c r="K729" i="1"/>
  <c r="A697" i="1"/>
  <c r="B697" i="1"/>
  <c r="N697" i="1"/>
  <c r="O697" i="1"/>
  <c r="P697" i="1"/>
  <c r="Q697" i="1"/>
  <c r="J697" i="1"/>
  <c r="R697" i="1"/>
  <c r="K697" i="1"/>
  <c r="L697" i="1"/>
  <c r="M697" i="1"/>
  <c r="B760" i="1"/>
  <c r="A760" i="1"/>
  <c r="O760" i="1"/>
  <c r="P760" i="1"/>
  <c r="Q760" i="1"/>
  <c r="N760" i="1"/>
  <c r="J760" i="1"/>
  <c r="L760" i="1"/>
  <c r="K760" i="1"/>
  <c r="M760" i="1"/>
  <c r="R760" i="1"/>
  <c r="B704" i="1"/>
  <c r="A704" i="1"/>
  <c r="O704" i="1"/>
  <c r="P704" i="1"/>
  <c r="Q704" i="1"/>
  <c r="K704" i="1"/>
  <c r="J704" i="1"/>
  <c r="L704" i="1"/>
  <c r="M704" i="1"/>
  <c r="N704" i="1"/>
  <c r="R704" i="1"/>
  <c r="B696" i="1"/>
  <c r="A696" i="1"/>
  <c r="O696" i="1"/>
  <c r="P696" i="1"/>
  <c r="Q696" i="1"/>
  <c r="J696" i="1"/>
  <c r="R696" i="1"/>
  <c r="K696" i="1"/>
  <c r="L696" i="1"/>
  <c r="M696" i="1"/>
  <c r="N696" i="1"/>
  <c r="A758" i="1"/>
  <c r="B758" i="1"/>
  <c r="Q758" i="1"/>
  <c r="J758" i="1"/>
  <c r="R758" i="1"/>
  <c r="K758" i="1"/>
  <c r="L758" i="1"/>
  <c r="M758" i="1"/>
  <c r="N758" i="1"/>
  <c r="P758" i="1"/>
  <c r="O758" i="1"/>
  <c r="A750" i="1"/>
  <c r="B750" i="1"/>
  <c r="Q750" i="1"/>
  <c r="J750" i="1"/>
  <c r="R750" i="1"/>
  <c r="K750" i="1"/>
  <c r="O750" i="1"/>
  <c r="M750" i="1"/>
  <c r="L750" i="1"/>
  <c r="N750" i="1"/>
  <c r="P750" i="1"/>
  <c r="A742" i="1"/>
  <c r="B742" i="1"/>
  <c r="Q742" i="1"/>
  <c r="J742" i="1"/>
  <c r="R742" i="1"/>
  <c r="K742" i="1"/>
  <c r="L742" i="1"/>
  <c r="N742" i="1"/>
  <c r="O742" i="1"/>
  <c r="P742" i="1"/>
  <c r="M742" i="1"/>
  <c r="A734" i="1"/>
  <c r="B734" i="1"/>
  <c r="Q734" i="1"/>
  <c r="J734" i="1"/>
  <c r="R734" i="1"/>
  <c r="K734" i="1"/>
  <c r="L734" i="1"/>
  <c r="M734" i="1"/>
  <c r="O734" i="1"/>
  <c r="N734" i="1"/>
  <c r="P734" i="1"/>
  <c r="A726" i="1"/>
  <c r="B726" i="1"/>
  <c r="Q726" i="1"/>
  <c r="J726" i="1"/>
  <c r="R726" i="1"/>
  <c r="K726" i="1"/>
  <c r="N726" i="1"/>
  <c r="O726" i="1"/>
  <c r="P726" i="1"/>
  <c r="L726" i="1"/>
  <c r="M726" i="1"/>
  <c r="A718" i="1"/>
  <c r="B718" i="1"/>
  <c r="Q718" i="1"/>
  <c r="J718" i="1"/>
  <c r="R718" i="1"/>
  <c r="K718" i="1"/>
  <c r="L718" i="1"/>
  <c r="M718" i="1"/>
  <c r="N718" i="1"/>
  <c r="O718" i="1"/>
  <c r="P718" i="1"/>
  <c r="A710" i="1"/>
  <c r="B710" i="1"/>
  <c r="Q710" i="1"/>
  <c r="J710" i="1"/>
  <c r="R710" i="1"/>
  <c r="K710" i="1"/>
  <c r="M710" i="1"/>
  <c r="P710" i="1"/>
  <c r="L710" i="1"/>
  <c r="N710" i="1"/>
  <c r="O710" i="1"/>
  <c r="A702" i="1"/>
  <c r="B702" i="1"/>
  <c r="Q702" i="1"/>
  <c r="J702" i="1"/>
  <c r="R702" i="1"/>
  <c r="K702" i="1"/>
  <c r="M702" i="1"/>
  <c r="L702" i="1"/>
  <c r="N702" i="1"/>
  <c r="O702" i="1"/>
  <c r="P702" i="1"/>
  <c r="A694" i="1"/>
  <c r="B694" i="1"/>
  <c r="Q694" i="1"/>
  <c r="J694" i="1"/>
  <c r="R694" i="1"/>
  <c r="K694" i="1"/>
  <c r="L694" i="1"/>
  <c r="M694" i="1"/>
  <c r="N694" i="1"/>
  <c r="O694" i="1"/>
  <c r="P694" i="1"/>
  <c r="A722" i="1"/>
  <c r="B722" i="1"/>
  <c r="M722" i="1"/>
  <c r="N722" i="1"/>
  <c r="O722" i="1"/>
  <c r="K722" i="1"/>
  <c r="L722" i="1"/>
  <c r="P722" i="1"/>
  <c r="Q722" i="1"/>
  <c r="R722" i="1"/>
  <c r="J722" i="1"/>
  <c r="A753" i="1"/>
  <c r="B753" i="1"/>
  <c r="N753" i="1"/>
  <c r="O753" i="1"/>
  <c r="P753" i="1"/>
  <c r="M753" i="1"/>
  <c r="R753" i="1"/>
  <c r="K753" i="1"/>
  <c r="J753" i="1"/>
  <c r="L753" i="1"/>
  <c r="Q753" i="1"/>
  <c r="A705" i="1"/>
  <c r="B705" i="1"/>
  <c r="N705" i="1"/>
  <c r="O705" i="1"/>
  <c r="P705" i="1"/>
  <c r="J705" i="1"/>
  <c r="R705" i="1"/>
  <c r="M705" i="1"/>
  <c r="Q705" i="1"/>
  <c r="K705" i="1"/>
  <c r="L705" i="1"/>
  <c r="B752" i="1"/>
  <c r="A752" i="1"/>
  <c r="O752" i="1"/>
  <c r="P752" i="1"/>
  <c r="Q752" i="1"/>
  <c r="K752" i="1"/>
  <c r="M752" i="1"/>
  <c r="N752" i="1"/>
  <c r="R752" i="1"/>
  <c r="J752" i="1"/>
  <c r="L752" i="1"/>
  <c r="B744" i="1"/>
  <c r="A744" i="1"/>
  <c r="O744" i="1"/>
  <c r="P744" i="1"/>
  <c r="Q744" i="1"/>
  <c r="J744" i="1"/>
  <c r="K744" i="1"/>
  <c r="L744" i="1"/>
  <c r="N744" i="1"/>
  <c r="M744" i="1"/>
  <c r="R744" i="1"/>
  <c r="B736" i="1"/>
  <c r="A736" i="1"/>
  <c r="O736" i="1"/>
  <c r="P736" i="1"/>
  <c r="Q736" i="1"/>
  <c r="M736" i="1"/>
  <c r="N736" i="1"/>
  <c r="R736" i="1"/>
  <c r="K736" i="1"/>
  <c r="J736" i="1"/>
  <c r="L736" i="1"/>
  <c r="B728" i="1"/>
  <c r="A728" i="1"/>
  <c r="O728" i="1"/>
  <c r="P728" i="1"/>
  <c r="Q728" i="1"/>
  <c r="J728" i="1"/>
  <c r="K728" i="1"/>
  <c r="L728" i="1"/>
  <c r="M728" i="1"/>
  <c r="N728" i="1"/>
  <c r="R728" i="1"/>
  <c r="B720" i="1"/>
  <c r="A720" i="1"/>
  <c r="O720" i="1"/>
  <c r="P720" i="1"/>
  <c r="Q720" i="1"/>
  <c r="R720" i="1"/>
  <c r="J720" i="1"/>
  <c r="K720" i="1"/>
  <c r="M720" i="1"/>
  <c r="L720" i="1"/>
  <c r="N720" i="1"/>
  <c r="B712" i="1"/>
  <c r="A712" i="1"/>
  <c r="O712" i="1"/>
  <c r="P712" i="1"/>
  <c r="Q712" i="1"/>
  <c r="L712" i="1"/>
  <c r="M712" i="1"/>
  <c r="N712" i="1"/>
  <c r="R712" i="1"/>
  <c r="J712" i="1"/>
  <c r="K712" i="1"/>
  <c r="A757" i="1"/>
  <c r="B757" i="1"/>
  <c r="J757" i="1"/>
  <c r="R757" i="1"/>
  <c r="K757" i="1"/>
  <c r="L757" i="1"/>
  <c r="P757" i="1"/>
  <c r="N757" i="1"/>
  <c r="M757" i="1"/>
  <c r="O757" i="1"/>
  <c r="Q757" i="1"/>
  <c r="A749" i="1"/>
  <c r="B749" i="1"/>
  <c r="J749" i="1"/>
  <c r="R749" i="1"/>
  <c r="K749" i="1"/>
  <c r="L749" i="1"/>
  <c r="M749" i="1"/>
  <c r="O749" i="1"/>
  <c r="P749" i="1"/>
  <c r="Q749" i="1"/>
  <c r="N749" i="1"/>
  <c r="A741" i="1"/>
  <c r="B741" i="1"/>
  <c r="J741" i="1"/>
  <c r="R741" i="1"/>
  <c r="K741" i="1"/>
  <c r="L741" i="1"/>
  <c r="M741" i="1"/>
  <c r="N741" i="1"/>
  <c r="P741" i="1"/>
  <c r="O741" i="1"/>
  <c r="Q741" i="1"/>
  <c r="A733" i="1"/>
  <c r="B733" i="1"/>
  <c r="J733" i="1"/>
  <c r="R733" i="1"/>
  <c r="K733" i="1"/>
  <c r="L733" i="1"/>
  <c r="O733" i="1"/>
  <c r="P733" i="1"/>
  <c r="Q733" i="1"/>
  <c r="M733" i="1"/>
  <c r="N733" i="1"/>
  <c r="A725" i="1"/>
  <c r="B725" i="1"/>
  <c r="J725" i="1"/>
  <c r="R725" i="1"/>
  <c r="K725" i="1"/>
  <c r="L725" i="1"/>
  <c r="M725" i="1"/>
  <c r="N725" i="1"/>
  <c r="O725" i="1"/>
  <c r="P725" i="1"/>
  <c r="Q725" i="1"/>
  <c r="A717" i="1"/>
  <c r="B717" i="1"/>
  <c r="J717" i="1"/>
  <c r="R717" i="1"/>
  <c r="K717" i="1"/>
  <c r="L717" i="1"/>
  <c r="Q717" i="1"/>
  <c r="M717" i="1"/>
  <c r="O717" i="1"/>
  <c r="N717" i="1"/>
  <c r="P717" i="1"/>
  <c r="A709" i="1"/>
  <c r="B709" i="1"/>
  <c r="J709" i="1"/>
  <c r="R709" i="1"/>
  <c r="K709" i="1"/>
  <c r="L709" i="1"/>
  <c r="N709" i="1"/>
  <c r="M709" i="1"/>
  <c r="O709" i="1"/>
  <c r="P709" i="1"/>
  <c r="Q709" i="1"/>
  <c r="A701" i="1"/>
  <c r="B701" i="1"/>
  <c r="J701" i="1"/>
  <c r="R701" i="1"/>
  <c r="K701" i="1"/>
  <c r="L701" i="1"/>
  <c r="N701" i="1"/>
  <c r="Q701" i="1"/>
  <c r="M701" i="1"/>
  <c r="O701" i="1"/>
  <c r="P701" i="1"/>
  <c r="A693" i="1"/>
  <c r="B693" i="1"/>
  <c r="Q693" i="1"/>
  <c r="R693" i="1"/>
  <c r="J693" i="1"/>
  <c r="K693" i="1"/>
  <c r="L693" i="1"/>
  <c r="M693" i="1"/>
  <c r="O693" i="1"/>
  <c r="P693" i="1"/>
  <c r="N693" i="1"/>
  <c r="B740" i="1"/>
  <c r="A740" i="1"/>
  <c r="K740" i="1"/>
  <c r="L740" i="1"/>
  <c r="M740" i="1"/>
  <c r="P740" i="1"/>
  <c r="Q740" i="1"/>
  <c r="R740" i="1"/>
  <c r="N740" i="1"/>
  <c r="J740" i="1"/>
  <c r="O740" i="1"/>
  <c r="B708" i="1"/>
  <c r="A708" i="1"/>
  <c r="K708" i="1"/>
  <c r="L708" i="1"/>
  <c r="M708" i="1"/>
  <c r="O708" i="1"/>
  <c r="R708" i="1"/>
  <c r="J708" i="1"/>
  <c r="N708" i="1"/>
  <c r="P708" i="1"/>
  <c r="Q708" i="1"/>
  <c r="A763" i="1"/>
  <c r="B763" i="1"/>
  <c r="L763" i="1"/>
  <c r="N763" i="1"/>
  <c r="M763" i="1"/>
  <c r="P763" i="1"/>
  <c r="Q763" i="1"/>
  <c r="J763" i="1"/>
  <c r="K763" i="1"/>
  <c r="O763" i="1"/>
  <c r="R763" i="1"/>
  <c r="A755" i="1"/>
  <c r="B755" i="1"/>
  <c r="L755" i="1"/>
  <c r="M755" i="1"/>
  <c r="N755" i="1"/>
  <c r="K755" i="1"/>
  <c r="O755" i="1"/>
  <c r="P755" i="1"/>
  <c r="R755" i="1"/>
  <c r="J755" i="1"/>
  <c r="Q755" i="1"/>
  <c r="A747" i="1"/>
  <c r="B747" i="1"/>
  <c r="L747" i="1"/>
  <c r="M747" i="1"/>
  <c r="N747" i="1"/>
  <c r="Q747" i="1"/>
  <c r="J747" i="1"/>
  <c r="O747" i="1"/>
  <c r="P747" i="1"/>
  <c r="R747" i="1"/>
  <c r="K747" i="1"/>
  <c r="A739" i="1"/>
  <c r="B739" i="1"/>
  <c r="L739" i="1"/>
  <c r="M739" i="1"/>
  <c r="N739" i="1"/>
  <c r="K739" i="1"/>
  <c r="O739" i="1"/>
  <c r="P739" i="1"/>
  <c r="Q739" i="1"/>
  <c r="R739" i="1"/>
  <c r="J739" i="1"/>
  <c r="A731" i="1"/>
  <c r="B731" i="1"/>
  <c r="L731" i="1"/>
  <c r="M731" i="1"/>
  <c r="N731" i="1"/>
  <c r="J731" i="1"/>
  <c r="K731" i="1"/>
  <c r="O731" i="1"/>
  <c r="Q731" i="1"/>
  <c r="P731" i="1"/>
  <c r="R731" i="1"/>
  <c r="A723" i="1"/>
  <c r="B723" i="1"/>
  <c r="L723" i="1"/>
  <c r="M723" i="1"/>
  <c r="N723" i="1"/>
  <c r="P723" i="1"/>
  <c r="Q723" i="1"/>
  <c r="R723" i="1"/>
  <c r="K723" i="1"/>
  <c r="J723" i="1"/>
  <c r="O723" i="1"/>
  <c r="A715" i="1"/>
  <c r="B715" i="1"/>
  <c r="L715" i="1"/>
  <c r="M715" i="1"/>
  <c r="N715" i="1"/>
  <c r="J715" i="1"/>
  <c r="K715" i="1"/>
  <c r="O715" i="1"/>
  <c r="P715" i="1"/>
  <c r="Q715" i="1"/>
  <c r="R715" i="1"/>
  <c r="A707" i="1"/>
  <c r="B707" i="1"/>
  <c r="L707" i="1"/>
  <c r="M707" i="1"/>
  <c r="N707" i="1"/>
  <c r="P707" i="1"/>
  <c r="K707" i="1"/>
  <c r="O707" i="1"/>
  <c r="Q707" i="1"/>
  <c r="R707" i="1"/>
  <c r="J707" i="1"/>
  <c r="A699" i="1"/>
  <c r="B699" i="1"/>
  <c r="L699" i="1"/>
  <c r="M699" i="1"/>
  <c r="N699" i="1"/>
  <c r="P699" i="1"/>
  <c r="J699" i="1"/>
  <c r="K699" i="1"/>
  <c r="O699" i="1"/>
  <c r="Q699" i="1"/>
  <c r="R699"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189" i="1"/>
  <c r="I1188" i="1"/>
  <c r="I1187" i="1"/>
  <c r="I1186" i="1"/>
  <c r="I1184" i="1"/>
  <c r="I1183" i="1"/>
  <c r="I1182" i="1"/>
  <c r="I1181" i="1"/>
  <c r="I1179" i="1"/>
  <c r="I1178" i="1"/>
  <c r="I1177" i="1"/>
  <c r="I1176" i="1"/>
  <c r="I1174" i="1"/>
  <c r="I1173" i="1"/>
  <c r="I1172" i="1"/>
  <c r="I1171" i="1"/>
  <c r="I1169" i="1"/>
  <c r="I1168" i="1"/>
  <c r="I1167" i="1"/>
  <c r="I1166" i="1"/>
  <c r="I1164" i="1"/>
  <c r="I1163" i="1"/>
  <c r="I1162" i="1"/>
  <c r="I1161" i="1"/>
  <c r="I1159" i="1"/>
  <c r="I1158" i="1"/>
  <c r="I1157" i="1"/>
  <c r="I1156" i="1"/>
  <c r="I1154" i="1"/>
  <c r="I1153" i="1"/>
  <c r="I1152" i="1"/>
  <c r="I1151" i="1"/>
  <c r="C1152" i="1"/>
  <c r="C1153" i="1"/>
  <c r="C1154" i="1"/>
  <c r="C1151" i="1"/>
  <c r="C1157" i="1"/>
  <c r="C1158" i="1"/>
  <c r="C1159" i="1"/>
  <c r="C1156" i="1"/>
  <c r="C1162" i="1"/>
  <c r="C1163" i="1"/>
  <c r="C1164" i="1"/>
  <c r="C1161" i="1"/>
  <c r="C1167" i="1"/>
  <c r="C1168" i="1"/>
  <c r="C1169" i="1"/>
  <c r="C1166" i="1"/>
  <c r="C1172" i="1"/>
  <c r="C1173" i="1"/>
  <c r="C1174" i="1"/>
  <c r="C1171" i="1"/>
  <c r="C1177" i="1"/>
  <c r="C1178" i="1"/>
  <c r="C1179" i="1"/>
  <c r="C1176" i="1"/>
  <c r="C1182" i="1"/>
  <c r="C1183" i="1"/>
  <c r="C1184" i="1"/>
  <c r="C1181" i="1"/>
  <c r="C1186" i="1"/>
  <c r="C1187" i="1"/>
  <c r="C1188" i="1"/>
  <c r="C1189" i="1"/>
  <c r="I1149" i="1"/>
  <c r="I1148" i="1"/>
  <c r="I1147" i="1"/>
  <c r="I1146" i="1"/>
  <c r="C1146" i="1"/>
  <c r="C1147" i="1"/>
  <c r="C1148" i="1"/>
  <c r="C1149"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43" i="1"/>
  <c r="C1092" i="1"/>
  <c r="C337" i="1"/>
  <c r="C336" i="1"/>
  <c r="C335" i="1"/>
  <c r="C334" i="1"/>
  <c r="C333" i="1"/>
  <c r="C332" i="1"/>
  <c r="C331" i="1"/>
  <c r="C330" i="1"/>
  <c r="C329" i="1"/>
  <c r="C328" i="1"/>
  <c r="C327" i="1"/>
  <c r="C326" i="1"/>
  <c r="C944" i="1"/>
  <c r="C943" i="1"/>
  <c r="C939" i="1"/>
  <c r="C940" i="1"/>
  <c r="C1025" i="1"/>
  <c r="C1024" i="1"/>
  <c r="C1023" i="1"/>
  <c r="C1022" i="1"/>
  <c r="C1021" i="1"/>
  <c r="C1020" i="1"/>
  <c r="C1019" i="1"/>
  <c r="C1018" i="1"/>
  <c r="C1017" i="1"/>
  <c r="C1016" i="1"/>
  <c r="C1015" i="1"/>
  <c r="C1014" i="1"/>
  <c r="C1013" i="1"/>
  <c r="C1012" i="1"/>
  <c r="C350" i="1"/>
  <c r="C349" i="1"/>
  <c r="C348" i="1"/>
  <c r="C320" i="1"/>
  <c r="C319" i="1"/>
  <c r="C318" i="1"/>
  <c r="C317" i="1"/>
  <c r="C316" i="1"/>
  <c r="C315" i="1"/>
  <c r="C314" i="1"/>
  <c r="C313" i="1"/>
  <c r="C312" i="1"/>
  <c r="C273" i="1"/>
  <c r="C272" i="1"/>
  <c r="C271" i="1"/>
  <c r="C239" i="1"/>
  <c r="C238" i="1"/>
  <c r="C237" i="1"/>
  <c r="C187" i="1"/>
  <c r="C186" i="1"/>
  <c r="C185" i="1"/>
  <c r="C998" i="1"/>
  <c r="C997"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438" i="1"/>
  <c r="C437" i="1"/>
  <c r="C436" i="1"/>
  <c r="C435" i="1"/>
  <c r="C112" i="1"/>
  <c r="C111" i="1"/>
  <c r="C110" i="1"/>
  <c r="C109" i="1"/>
  <c r="C108" i="1"/>
  <c r="C107" i="1"/>
  <c r="C106" i="1"/>
  <c r="C105" i="1"/>
  <c r="C104" i="1"/>
  <c r="C103" i="1"/>
  <c r="C102" i="1"/>
  <c r="C954" i="1"/>
  <c r="C953" i="1"/>
  <c r="C952" i="1"/>
  <c r="C951" i="1"/>
  <c r="C950" i="1"/>
  <c r="C949" i="1"/>
  <c r="C948" i="1"/>
  <c r="C947" i="1"/>
  <c r="C989" i="1"/>
  <c r="C990" i="1"/>
  <c r="C991" i="1"/>
  <c r="C992" i="1"/>
  <c r="C993" i="1"/>
  <c r="C1038" i="1"/>
  <c r="C1039" i="1"/>
  <c r="C1040" i="1"/>
  <c r="C1041" i="1"/>
  <c r="C1042" i="1"/>
  <c r="C130" i="1"/>
  <c r="C135" i="1"/>
  <c r="C140" i="1"/>
  <c r="C128" i="1"/>
  <c r="C129" i="1"/>
  <c r="C131" i="1"/>
  <c r="C132" i="1"/>
  <c r="C133" i="1"/>
  <c r="C134" i="1"/>
  <c r="C136" i="1"/>
  <c r="C137" i="1"/>
  <c r="C138" i="1"/>
  <c r="C139" i="1"/>
  <c r="B17" i="10"/>
  <c r="C936" i="1"/>
  <c r="C935"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434" i="1"/>
  <c r="C433" i="1"/>
  <c r="C432" i="1"/>
  <c r="C431" i="1"/>
  <c r="C430" i="1"/>
  <c r="C323" i="1"/>
  <c r="C322" i="1"/>
  <c r="C1109" i="1"/>
  <c r="C1058"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347" i="1"/>
  <c r="C1111" i="1"/>
  <c r="C1060" i="1"/>
  <c r="C311" i="1"/>
  <c r="C310" i="1"/>
  <c r="C309" i="1"/>
  <c r="C184" i="1"/>
  <c r="C236" i="1"/>
  <c r="C346" i="1"/>
  <c r="C1110" i="1"/>
  <c r="C1059" i="1"/>
  <c r="C308" i="1"/>
  <c r="C307" i="1"/>
  <c r="C306" i="1"/>
  <c r="C183" i="1"/>
  <c r="C235" i="1"/>
  <c r="C988" i="1"/>
  <c r="C1037" i="1"/>
  <c r="C115" i="1"/>
  <c r="C987"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968" i="1"/>
  <c r="C969" i="1"/>
  <c r="C970" i="1"/>
  <c r="C971" i="1"/>
  <c r="C972"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42" i="1"/>
  <c r="C1141" i="1"/>
  <c r="C1140" i="1"/>
  <c r="C1139" i="1"/>
  <c r="C1138" i="1"/>
  <c r="C1119" i="1"/>
  <c r="C1118" i="1"/>
  <c r="C1117" i="1"/>
  <c r="C1116" i="1"/>
  <c r="C1115" i="1"/>
  <c r="C1114" i="1"/>
  <c r="C1113" i="1"/>
  <c r="C1108" i="1"/>
  <c r="C1107" i="1"/>
  <c r="C1106" i="1"/>
  <c r="C1105" i="1"/>
  <c r="C1104" i="1"/>
  <c r="C1103" i="1"/>
  <c r="C1102" i="1"/>
  <c r="C1091" i="1"/>
  <c r="C1090" i="1"/>
  <c r="C1089" i="1"/>
  <c r="C1088" i="1"/>
  <c r="C1087" i="1"/>
  <c r="C1099" i="1"/>
  <c r="C1098" i="1"/>
  <c r="C1097" i="1"/>
  <c r="C1096" i="1"/>
  <c r="C1095" i="1"/>
  <c r="C1068" i="1"/>
  <c r="C1067" i="1"/>
  <c r="C1066" i="1"/>
  <c r="C1065" i="1"/>
  <c r="C1064" i="1"/>
  <c r="C1063" i="1"/>
  <c r="C1062" i="1"/>
  <c r="C1052" i="1"/>
  <c r="C1053" i="1"/>
  <c r="C1054" i="1"/>
  <c r="C1055" i="1"/>
  <c r="C1056" i="1"/>
  <c r="C1057" i="1"/>
  <c r="C1051" i="1"/>
  <c r="C1045" i="1"/>
  <c r="C1046" i="1"/>
  <c r="C1047" i="1"/>
  <c r="C1048" i="1"/>
  <c r="C1044" i="1"/>
  <c r="C986" i="1"/>
  <c r="C975" i="1"/>
  <c r="C976" i="1"/>
  <c r="C977" i="1"/>
  <c r="C978" i="1"/>
  <c r="C979" i="1"/>
  <c r="C980" i="1"/>
  <c r="C981" i="1"/>
  <c r="C982" i="1"/>
  <c r="C983" i="1"/>
  <c r="C984" i="1"/>
  <c r="C985" i="1"/>
  <c r="C974" i="1"/>
  <c r="C690" i="1"/>
  <c r="C691" i="1"/>
  <c r="C689" i="1"/>
  <c r="C688" i="1"/>
  <c r="C687" i="1"/>
  <c r="C686" i="1"/>
  <c r="C685" i="1"/>
  <c r="C226" i="1"/>
  <c r="C227" i="1"/>
  <c r="C228" i="1"/>
  <c r="C229" i="1"/>
  <c r="C230" i="1"/>
  <c r="C231" i="1"/>
  <c r="C225" i="1"/>
  <c r="C168" i="1"/>
  <c r="C169" i="1"/>
  <c r="C170" i="1"/>
  <c r="C171" i="1"/>
  <c r="C167" i="1"/>
  <c r="C165" i="1"/>
  <c r="C164" i="1"/>
  <c r="C143" i="1"/>
  <c r="C144" i="1"/>
  <c r="C145" i="1"/>
  <c r="C146" i="1"/>
  <c r="C142" i="1"/>
  <c r="C91" i="1"/>
  <c r="C1036" i="1"/>
  <c r="C1035" i="1"/>
  <c r="C1034" i="1"/>
  <c r="C1033" i="1"/>
  <c r="C1032" i="1"/>
  <c r="C1031" i="1"/>
  <c r="C1030" i="1"/>
  <c r="C1029" i="1"/>
  <c r="C1028" i="1"/>
  <c r="C1027" i="1"/>
  <c r="C343" i="1"/>
  <c r="C345" i="1"/>
  <c r="C344" i="1"/>
  <c r="C342" i="1"/>
  <c r="C341" i="1"/>
  <c r="C340" i="1"/>
  <c r="C339" i="1"/>
  <c r="F39" i="8"/>
  <c r="F38" i="8"/>
  <c r="F89" i="8"/>
  <c r="F40" i="8"/>
  <c r="F685" i="15" l="1"/>
  <c r="A979" i="1"/>
  <c r="B979" i="1"/>
  <c r="Q979" i="1"/>
  <c r="J979" i="1"/>
  <c r="R979" i="1"/>
  <c r="K979" i="1"/>
  <c r="L979" i="1"/>
  <c r="M979" i="1"/>
  <c r="N979" i="1"/>
  <c r="O979" i="1"/>
  <c r="P979"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00" i="1"/>
  <c r="B500" i="1"/>
  <c r="P500" i="1"/>
  <c r="J500" i="1"/>
  <c r="R500" i="1"/>
  <c r="K500" i="1"/>
  <c r="L500" i="1"/>
  <c r="M500" i="1"/>
  <c r="O500" i="1"/>
  <c r="N500" i="1"/>
  <c r="Q500" i="1"/>
  <c r="A685" i="1"/>
  <c r="B685" i="1"/>
  <c r="P685" i="1"/>
  <c r="Q685" i="1"/>
  <c r="O685" i="1"/>
  <c r="R685" i="1"/>
  <c r="J685" i="1"/>
  <c r="K685" i="1"/>
  <c r="L685" i="1"/>
  <c r="M685" i="1"/>
  <c r="N685" i="1"/>
  <c r="A1091" i="1"/>
  <c r="B1091" i="1"/>
  <c r="J1091" i="1"/>
  <c r="R1091" i="1"/>
  <c r="K1091" i="1"/>
  <c r="L1091" i="1"/>
  <c r="M1091" i="1"/>
  <c r="N1091" i="1"/>
  <c r="O1091" i="1"/>
  <c r="Q1091" i="1"/>
  <c r="P1091" i="1"/>
  <c r="A969" i="1"/>
  <c r="B969" i="1"/>
  <c r="K969" i="1"/>
  <c r="L969" i="1"/>
  <c r="M969" i="1"/>
  <c r="N969" i="1"/>
  <c r="O969" i="1"/>
  <c r="P969" i="1"/>
  <c r="Q969" i="1"/>
  <c r="J969" i="1"/>
  <c r="R969"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07" i="1"/>
  <c r="B1107" i="1"/>
  <c r="K1107" i="1"/>
  <c r="L1107" i="1"/>
  <c r="M1107" i="1"/>
  <c r="N1107" i="1"/>
  <c r="O1107" i="1"/>
  <c r="P1107" i="1"/>
  <c r="Q1107" i="1"/>
  <c r="J1107" i="1"/>
  <c r="R1107"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492" i="1"/>
  <c r="B492" i="1"/>
  <c r="P492" i="1"/>
  <c r="J492" i="1"/>
  <c r="R492" i="1"/>
  <c r="K492" i="1"/>
  <c r="L492" i="1"/>
  <c r="M492" i="1"/>
  <c r="O492" i="1"/>
  <c r="N492" i="1"/>
  <c r="Q492" i="1"/>
  <c r="A168" i="1"/>
  <c r="B168" i="1"/>
  <c r="Q168" i="1"/>
  <c r="K168" i="1"/>
  <c r="M168" i="1"/>
  <c r="N168" i="1"/>
  <c r="O168" i="1"/>
  <c r="P168" i="1"/>
  <c r="L168" i="1"/>
  <c r="R168" i="1"/>
  <c r="J168" i="1"/>
  <c r="A977" i="1"/>
  <c r="B977" i="1"/>
  <c r="K977" i="1"/>
  <c r="L977" i="1"/>
  <c r="M977" i="1"/>
  <c r="N977" i="1"/>
  <c r="O977" i="1"/>
  <c r="P977" i="1"/>
  <c r="Q977" i="1"/>
  <c r="J977" i="1"/>
  <c r="R977" i="1"/>
  <c r="B1062" i="1"/>
  <c r="A1062" i="1"/>
  <c r="N1062" i="1"/>
  <c r="O1062" i="1"/>
  <c r="P1062" i="1"/>
  <c r="Q1062" i="1"/>
  <c r="J1062" i="1"/>
  <c r="R1062" i="1"/>
  <c r="K1062" i="1"/>
  <c r="L1062" i="1"/>
  <c r="M1062" i="1"/>
  <c r="A1139" i="1"/>
  <c r="B1139" i="1"/>
  <c r="K1139" i="1"/>
  <c r="L1139" i="1"/>
  <c r="M1139" i="1"/>
  <c r="N1139" i="1"/>
  <c r="O1139" i="1"/>
  <c r="P1139" i="1"/>
  <c r="Q1139" i="1"/>
  <c r="J1139" i="1"/>
  <c r="R1139"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39" i="1"/>
  <c r="B1039" i="1"/>
  <c r="M1039" i="1"/>
  <c r="N1039" i="1"/>
  <c r="O1039" i="1"/>
  <c r="P1039" i="1"/>
  <c r="Q1039" i="1"/>
  <c r="J1039" i="1"/>
  <c r="R1039" i="1"/>
  <c r="K1039" i="1"/>
  <c r="L1039" i="1"/>
  <c r="A103" i="1"/>
  <c r="B103" i="1"/>
  <c r="J103" i="1"/>
  <c r="R103" i="1"/>
  <c r="K103" i="1"/>
  <c r="M103" i="1"/>
  <c r="O103" i="1"/>
  <c r="Q103" i="1"/>
  <c r="L103" i="1"/>
  <c r="N103" i="1"/>
  <c r="P103" i="1"/>
  <c r="A498" i="1"/>
  <c r="B498" i="1"/>
  <c r="J498" i="1"/>
  <c r="R498" i="1"/>
  <c r="L498" i="1"/>
  <c r="M498" i="1"/>
  <c r="N498" i="1"/>
  <c r="O498" i="1"/>
  <c r="Q498" i="1"/>
  <c r="K498" i="1"/>
  <c r="P498" i="1"/>
  <c r="A482" i="1"/>
  <c r="B482" i="1"/>
  <c r="J482" i="1"/>
  <c r="R482" i="1"/>
  <c r="L482" i="1"/>
  <c r="M482" i="1"/>
  <c r="N482" i="1"/>
  <c r="O482" i="1"/>
  <c r="Q482" i="1"/>
  <c r="K482" i="1"/>
  <c r="P482" i="1"/>
  <c r="A458" i="1"/>
  <c r="B458" i="1"/>
  <c r="Q458" i="1"/>
  <c r="N458" i="1"/>
  <c r="R458" i="1"/>
  <c r="J458" i="1"/>
  <c r="K458" i="1"/>
  <c r="L458" i="1"/>
  <c r="M458" i="1"/>
  <c r="P458" i="1"/>
  <c r="O458" i="1"/>
  <c r="A187" i="1"/>
  <c r="B187" i="1"/>
  <c r="N187" i="1"/>
  <c r="P187" i="1"/>
  <c r="J187" i="1"/>
  <c r="R187" i="1"/>
  <c r="L187" i="1"/>
  <c r="M187" i="1"/>
  <c r="K187" i="1"/>
  <c r="O187" i="1"/>
  <c r="Q187" i="1"/>
  <c r="B348" i="1"/>
  <c r="A348" i="1"/>
  <c r="M348" i="1"/>
  <c r="N348" i="1"/>
  <c r="O348" i="1"/>
  <c r="P348" i="1"/>
  <c r="Q348" i="1"/>
  <c r="J348" i="1"/>
  <c r="R348" i="1"/>
  <c r="K348" i="1"/>
  <c r="L348" i="1"/>
  <c r="A1025" i="1"/>
  <c r="B1025" i="1"/>
  <c r="K1025" i="1"/>
  <c r="L1025" i="1"/>
  <c r="M1025" i="1"/>
  <c r="N1025" i="1"/>
  <c r="O1025" i="1"/>
  <c r="P1025" i="1"/>
  <c r="Q1025" i="1"/>
  <c r="J1025" i="1"/>
  <c r="R1025" i="1"/>
  <c r="A1151" i="1"/>
  <c r="B1151" i="1"/>
  <c r="O1151" i="1"/>
  <c r="P1151" i="1"/>
  <c r="Q1151" i="1"/>
  <c r="J1151" i="1"/>
  <c r="R1151" i="1"/>
  <c r="K1151" i="1"/>
  <c r="L1151" i="1"/>
  <c r="M1151" i="1"/>
  <c r="N1151" i="1"/>
  <c r="A1035" i="1"/>
  <c r="B1035" i="1"/>
  <c r="Q1035" i="1"/>
  <c r="J1035" i="1"/>
  <c r="R1035" i="1"/>
  <c r="K1035" i="1"/>
  <c r="L1035" i="1"/>
  <c r="M1035" i="1"/>
  <c r="N1035" i="1"/>
  <c r="O1035" i="1"/>
  <c r="P1035" i="1"/>
  <c r="A687" i="1"/>
  <c r="B687" i="1"/>
  <c r="N687" i="1"/>
  <c r="O687" i="1"/>
  <c r="J687" i="1"/>
  <c r="K687" i="1"/>
  <c r="L687" i="1"/>
  <c r="M687" i="1"/>
  <c r="P687" i="1"/>
  <c r="Q687" i="1"/>
  <c r="R687" i="1"/>
  <c r="A1057" i="1"/>
  <c r="B1057" i="1"/>
  <c r="K1057" i="1"/>
  <c r="L1057" i="1"/>
  <c r="M1057" i="1"/>
  <c r="N1057" i="1"/>
  <c r="O1057" i="1"/>
  <c r="P1057" i="1"/>
  <c r="Q1057" i="1"/>
  <c r="J1057" i="1"/>
  <c r="R1057" i="1"/>
  <c r="B1098" i="1"/>
  <c r="A1098" i="1"/>
  <c r="K1098" i="1"/>
  <c r="L1098" i="1"/>
  <c r="N1098" i="1"/>
  <c r="P1098" i="1"/>
  <c r="J1098" i="1"/>
  <c r="M1098" i="1"/>
  <c r="O1098" i="1"/>
  <c r="Q1098" i="1"/>
  <c r="R1098" i="1"/>
  <c r="A1141" i="1"/>
  <c r="B1141" i="1"/>
  <c r="Q1141" i="1"/>
  <c r="J1141" i="1"/>
  <c r="R1141" i="1"/>
  <c r="K1141" i="1"/>
  <c r="L1141" i="1"/>
  <c r="M1141" i="1"/>
  <c r="N1141" i="1"/>
  <c r="O1141" i="1"/>
  <c r="P1141"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32" i="1"/>
  <c r="B432" i="1"/>
  <c r="K432" i="1"/>
  <c r="P432" i="1"/>
  <c r="Q432" i="1"/>
  <c r="R432" i="1"/>
  <c r="J432" i="1"/>
  <c r="L432" i="1"/>
  <c r="M432" i="1"/>
  <c r="O432" i="1"/>
  <c r="N432"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50" i="1"/>
  <c r="B950" i="1"/>
  <c r="K950" i="1"/>
  <c r="O950" i="1"/>
  <c r="P950" i="1"/>
  <c r="Q950" i="1"/>
  <c r="R950" i="1"/>
  <c r="J950" i="1"/>
  <c r="L950" i="1"/>
  <c r="M950" i="1"/>
  <c r="N950" i="1"/>
  <c r="A435" i="1"/>
  <c r="B435" i="1"/>
  <c r="P435" i="1"/>
  <c r="M435" i="1"/>
  <c r="K435" i="1"/>
  <c r="L435" i="1"/>
  <c r="N435" i="1"/>
  <c r="O435" i="1"/>
  <c r="Q435" i="1"/>
  <c r="R435" i="1"/>
  <c r="J435" i="1"/>
  <c r="A496" i="1"/>
  <c r="B496" i="1"/>
  <c r="L496" i="1"/>
  <c r="N496" i="1"/>
  <c r="O496" i="1"/>
  <c r="P496" i="1"/>
  <c r="Q496" i="1"/>
  <c r="K496" i="1"/>
  <c r="J496" i="1"/>
  <c r="M496" i="1"/>
  <c r="R496" i="1"/>
  <c r="A480" i="1"/>
  <c r="B480" i="1"/>
  <c r="L480" i="1"/>
  <c r="M480" i="1"/>
  <c r="N480" i="1"/>
  <c r="O480" i="1"/>
  <c r="P480" i="1"/>
  <c r="Q480" i="1"/>
  <c r="K480" i="1"/>
  <c r="J480" i="1"/>
  <c r="R480" i="1"/>
  <c r="A456" i="1"/>
  <c r="B456" i="1"/>
  <c r="K456" i="1"/>
  <c r="P456" i="1"/>
  <c r="N456" i="1"/>
  <c r="O456" i="1"/>
  <c r="Q456" i="1"/>
  <c r="R456" i="1"/>
  <c r="J456" i="1"/>
  <c r="M456" i="1"/>
  <c r="L456" i="1"/>
  <c r="A440" i="1"/>
  <c r="B440" i="1"/>
  <c r="K440" i="1"/>
  <c r="P440" i="1"/>
  <c r="J440" i="1"/>
  <c r="L440" i="1"/>
  <c r="M440" i="1"/>
  <c r="N440" i="1"/>
  <c r="O440" i="1"/>
  <c r="R440" i="1"/>
  <c r="Q440" i="1"/>
  <c r="A315" i="1"/>
  <c r="B315" i="1"/>
  <c r="N315" i="1"/>
  <c r="O315" i="1"/>
  <c r="P315" i="1"/>
  <c r="Q315" i="1"/>
  <c r="J315" i="1"/>
  <c r="R315" i="1"/>
  <c r="K315" i="1"/>
  <c r="L315" i="1"/>
  <c r="M315" i="1"/>
  <c r="A1019" i="1"/>
  <c r="B1019" i="1"/>
  <c r="Q1019" i="1"/>
  <c r="J1019" i="1"/>
  <c r="R1019" i="1"/>
  <c r="K1019" i="1"/>
  <c r="L1019" i="1"/>
  <c r="M1019" i="1"/>
  <c r="N1019" i="1"/>
  <c r="O1019" i="1"/>
  <c r="P1019" i="1"/>
  <c r="A331" i="1"/>
  <c r="B331" i="1"/>
  <c r="N331" i="1"/>
  <c r="O331" i="1"/>
  <c r="P331" i="1"/>
  <c r="Q331" i="1"/>
  <c r="J331" i="1"/>
  <c r="R331" i="1"/>
  <c r="K331" i="1"/>
  <c r="L331" i="1"/>
  <c r="M331" i="1"/>
  <c r="B214" i="1"/>
  <c r="A214" i="1"/>
  <c r="J214" i="1"/>
  <c r="R214" i="1"/>
  <c r="K214" i="1"/>
  <c r="L214" i="1"/>
  <c r="M214" i="1"/>
  <c r="N214" i="1"/>
  <c r="O214" i="1"/>
  <c r="P214" i="1"/>
  <c r="Q214" i="1"/>
  <c r="A339" i="1"/>
  <c r="B339" i="1"/>
  <c r="N339" i="1"/>
  <c r="O339" i="1"/>
  <c r="P339" i="1"/>
  <c r="Q339" i="1"/>
  <c r="J339" i="1"/>
  <c r="R339" i="1"/>
  <c r="K339" i="1"/>
  <c r="L339" i="1"/>
  <c r="M339" i="1"/>
  <c r="A1028" i="1"/>
  <c r="B1028" i="1"/>
  <c r="P1028" i="1"/>
  <c r="Q1028" i="1"/>
  <c r="J1028" i="1"/>
  <c r="R1028" i="1"/>
  <c r="K1028" i="1"/>
  <c r="L1028" i="1"/>
  <c r="M1028" i="1"/>
  <c r="N1028" i="1"/>
  <c r="O1028" i="1"/>
  <c r="A1036" i="1"/>
  <c r="B1036" i="1"/>
  <c r="P1036" i="1"/>
  <c r="Q1036" i="1"/>
  <c r="J1036" i="1"/>
  <c r="R1036" i="1"/>
  <c r="K1036" i="1"/>
  <c r="L1036" i="1"/>
  <c r="M1036" i="1"/>
  <c r="N1036" i="1"/>
  <c r="O1036" i="1"/>
  <c r="A165" i="1"/>
  <c r="B165" i="1"/>
  <c r="L165" i="1"/>
  <c r="M165" i="1"/>
  <c r="N165" i="1"/>
  <c r="P165" i="1"/>
  <c r="Q165" i="1"/>
  <c r="J165" i="1"/>
  <c r="R165" i="1"/>
  <c r="K165" i="1"/>
  <c r="O165" i="1"/>
  <c r="B230" i="1"/>
  <c r="A230" i="1"/>
  <c r="J230" i="1"/>
  <c r="R230" i="1"/>
  <c r="K230" i="1"/>
  <c r="L230" i="1"/>
  <c r="M230" i="1"/>
  <c r="N230" i="1"/>
  <c r="O230" i="1"/>
  <c r="P230" i="1"/>
  <c r="Q230" i="1"/>
  <c r="B688" i="1"/>
  <c r="A688" i="1"/>
  <c r="M688" i="1"/>
  <c r="N688" i="1"/>
  <c r="J688" i="1"/>
  <c r="K688" i="1"/>
  <c r="L688" i="1"/>
  <c r="O688" i="1"/>
  <c r="P688" i="1"/>
  <c r="Q688" i="1"/>
  <c r="R688" i="1"/>
  <c r="A982" i="1"/>
  <c r="B982" i="1"/>
  <c r="N982" i="1"/>
  <c r="O982" i="1"/>
  <c r="P982" i="1"/>
  <c r="Q982" i="1"/>
  <c r="J982" i="1"/>
  <c r="R982" i="1"/>
  <c r="K982" i="1"/>
  <c r="L982" i="1"/>
  <c r="M982" i="1"/>
  <c r="A986" i="1"/>
  <c r="B986" i="1"/>
  <c r="J986" i="1"/>
  <c r="R986" i="1"/>
  <c r="K986" i="1"/>
  <c r="L986" i="1"/>
  <c r="M986" i="1"/>
  <c r="N986" i="1"/>
  <c r="O986" i="1"/>
  <c r="P986" i="1"/>
  <c r="Q986" i="1"/>
  <c r="A1056" i="1"/>
  <c r="B1056" i="1"/>
  <c r="L1056" i="1"/>
  <c r="M1056" i="1"/>
  <c r="N1056" i="1"/>
  <c r="O1056" i="1"/>
  <c r="P1056" i="1"/>
  <c r="Q1056" i="1"/>
  <c r="J1056" i="1"/>
  <c r="R1056" i="1"/>
  <c r="K1056" i="1"/>
  <c r="A1065" i="1"/>
  <c r="B1065" i="1"/>
  <c r="K1065" i="1"/>
  <c r="L1065" i="1"/>
  <c r="M1065" i="1"/>
  <c r="N1065" i="1"/>
  <c r="O1065" i="1"/>
  <c r="P1065" i="1"/>
  <c r="Q1065" i="1"/>
  <c r="J1065" i="1"/>
  <c r="R1065" i="1"/>
  <c r="A1099" i="1"/>
  <c r="B1099" i="1"/>
  <c r="J1099" i="1"/>
  <c r="R1099" i="1"/>
  <c r="K1099" i="1"/>
  <c r="M1099" i="1"/>
  <c r="O1099" i="1"/>
  <c r="L1099" i="1"/>
  <c r="N1099" i="1"/>
  <c r="P1099" i="1"/>
  <c r="Q1099" i="1"/>
  <c r="A1104" i="1"/>
  <c r="B1104" i="1"/>
  <c r="J1104" i="1"/>
  <c r="R1104" i="1"/>
  <c r="M1104" i="1"/>
  <c r="N1104" i="1"/>
  <c r="O1104" i="1"/>
  <c r="P1104" i="1"/>
  <c r="Q1104" i="1"/>
  <c r="K1104" i="1"/>
  <c r="L1104" i="1"/>
  <c r="A1116" i="1"/>
  <c r="B1116" i="1"/>
  <c r="J1116" i="1"/>
  <c r="R1116" i="1"/>
  <c r="K1116" i="1"/>
  <c r="L1116" i="1"/>
  <c r="M1116" i="1"/>
  <c r="N1116" i="1"/>
  <c r="O1116" i="1"/>
  <c r="P1116" i="1"/>
  <c r="Q1116" i="1"/>
  <c r="B1142" i="1"/>
  <c r="A1142" i="1"/>
  <c r="P1142" i="1"/>
  <c r="Q1142" i="1"/>
  <c r="J1142" i="1"/>
  <c r="R1142" i="1"/>
  <c r="K1142" i="1"/>
  <c r="L1142" i="1"/>
  <c r="M1142" i="1"/>
  <c r="N1142" i="1"/>
  <c r="O1142"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59" i="1"/>
  <c r="B1059" i="1"/>
  <c r="Q1059" i="1"/>
  <c r="J1059" i="1"/>
  <c r="R1059" i="1"/>
  <c r="K1059" i="1"/>
  <c r="L1059" i="1"/>
  <c r="M1059" i="1"/>
  <c r="N1059" i="1"/>
  <c r="O1059" i="1"/>
  <c r="P1059" i="1"/>
  <c r="A1060" i="1"/>
  <c r="B1060" i="1"/>
  <c r="P1060" i="1"/>
  <c r="Q1060" i="1"/>
  <c r="J1060" i="1"/>
  <c r="R1060" i="1"/>
  <c r="K1060" i="1"/>
  <c r="L1060" i="1"/>
  <c r="M1060" i="1"/>
  <c r="N1060" i="1"/>
  <c r="O1060"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33" i="1"/>
  <c r="B433" i="1"/>
  <c r="J433" i="1"/>
  <c r="R433" i="1"/>
  <c r="O433" i="1"/>
  <c r="K433" i="1"/>
  <c r="L433" i="1"/>
  <c r="M433" i="1"/>
  <c r="N433" i="1"/>
  <c r="Q433" i="1"/>
  <c r="P433"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992" i="1"/>
  <c r="B992" i="1"/>
  <c r="L992" i="1"/>
  <c r="M992" i="1"/>
  <c r="N992" i="1"/>
  <c r="O992" i="1"/>
  <c r="P992" i="1"/>
  <c r="Q992" i="1"/>
  <c r="J992" i="1"/>
  <c r="R992" i="1"/>
  <c r="K992" i="1"/>
  <c r="A951" i="1"/>
  <c r="B951" i="1"/>
  <c r="J951" i="1"/>
  <c r="R951" i="1"/>
  <c r="N951" i="1"/>
  <c r="Q951" i="1"/>
  <c r="K951" i="1"/>
  <c r="L951" i="1"/>
  <c r="M951" i="1"/>
  <c r="O951" i="1"/>
  <c r="P951" i="1"/>
  <c r="B106" i="1"/>
  <c r="A106" i="1"/>
  <c r="O106" i="1"/>
  <c r="P106" i="1"/>
  <c r="J106" i="1"/>
  <c r="R106" i="1"/>
  <c r="L106" i="1"/>
  <c r="K106" i="1"/>
  <c r="M106" i="1"/>
  <c r="N106" i="1"/>
  <c r="Q106" i="1"/>
  <c r="A436" i="1"/>
  <c r="B436" i="1"/>
  <c r="O436" i="1"/>
  <c r="L436" i="1"/>
  <c r="M436" i="1"/>
  <c r="N436" i="1"/>
  <c r="P436" i="1"/>
  <c r="Q436" i="1"/>
  <c r="R436" i="1"/>
  <c r="K436" i="1"/>
  <c r="J436" i="1"/>
  <c r="A503" i="1"/>
  <c r="B503" i="1"/>
  <c r="M503" i="1"/>
  <c r="O503" i="1"/>
  <c r="P503" i="1"/>
  <c r="Q503" i="1"/>
  <c r="J503" i="1"/>
  <c r="R503" i="1"/>
  <c r="L503" i="1"/>
  <c r="K503" i="1"/>
  <c r="N503" i="1"/>
  <c r="A495" i="1"/>
  <c r="B495" i="1"/>
  <c r="M495" i="1"/>
  <c r="O495" i="1"/>
  <c r="P495" i="1"/>
  <c r="Q495" i="1"/>
  <c r="J495" i="1"/>
  <c r="R495" i="1"/>
  <c r="L495" i="1"/>
  <c r="N495" i="1"/>
  <c r="K495" i="1"/>
  <c r="A487" i="1"/>
  <c r="B487" i="1"/>
  <c r="M487" i="1"/>
  <c r="O487" i="1"/>
  <c r="P487" i="1"/>
  <c r="Q487" i="1"/>
  <c r="J487" i="1"/>
  <c r="R487" i="1"/>
  <c r="L487" i="1"/>
  <c r="K487" i="1"/>
  <c r="N487" i="1"/>
  <c r="A479" i="1"/>
  <c r="B479" i="1"/>
  <c r="M479" i="1"/>
  <c r="N479" i="1"/>
  <c r="O479" i="1"/>
  <c r="P479" i="1"/>
  <c r="Q479" i="1"/>
  <c r="J479" i="1"/>
  <c r="R479" i="1"/>
  <c r="L479" i="1"/>
  <c r="K479" i="1"/>
  <c r="A471" i="1"/>
  <c r="B471" i="1"/>
  <c r="M471" i="1"/>
  <c r="N471" i="1"/>
  <c r="O471" i="1"/>
  <c r="P471" i="1"/>
  <c r="Q471" i="1"/>
  <c r="J471" i="1"/>
  <c r="R471" i="1"/>
  <c r="L471" i="1"/>
  <c r="K471" i="1"/>
  <c r="A463" i="1"/>
  <c r="B463" i="1"/>
  <c r="M463" i="1"/>
  <c r="N463" i="1"/>
  <c r="O463" i="1"/>
  <c r="P463" i="1"/>
  <c r="Q463" i="1"/>
  <c r="J463" i="1"/>
  <c r="R463" i="1"/>
  <c r="L463" i="1"/>
  <c r="K463" i="1"/>
  <c r="A455" i="1"/>
  <c r="B455" i="1"/>
  <c r="L455" i="1"/>
  <c r="Q455" i="1"/>
  <c r="M455" i="1"/>
  <c r="N455" i="1"/>
  <c r="O455" i="1"/>
  <c r="P455" i="1"/>
  <c r="R455" i="1"/>
  <c r="K455" i="1"/>
  <c r="J455" i="1"/>
  <c r="A447" i="1"/>
  <c r="B447" i="1"/>
  <c r="L447" i="1"/>
  <c r="Q447" i="1"/>
  <c r="J447" i="1"/>
  <c r="K447" i="1"/>
  <c r="M447" i="1"/>
  <c r="N447" i="1"/>
  <c r="O447" i="1"/>
  <c r="P447" i="1"/>
  <c r="R447" i="1"/>
  <c r="A439" i="1"/>
  <c r="B439" i="1"/>
  <c r="L439" i="1"/>
  <c r="Q439" i="1"/>
  <c r="R439" i="1"/>
  <c r="J439" i="1"/>
  <c r="K439" i="1"/>
  <c r="M439" i="1"/>
  <c r="N439" i="1"/>
  <c r="P439" i="1"/>
  <c r="O439" i="1"/>
  <c r="A239" i="1"/>
  <c r="B239" i="1"/>
  <c r="Q239" i="1"/>
  <c r="J239" i="1"/>
  <c r="R239" i="1"/>
  <c r="K239" i="1"/>
  <c r="L239" i="1"/>
  <c r="M239" i="1"/>
  <c r="N239" i="1"/>
  <c r="O239" i="1"/>
  <c r="P239" i="1"/>
  <c r="B316" i="1"/>
  <c r="A316" i="1"/>
  <c r="M316" i="1"/>
  <c r="N316" i="1"/>
  <c r="O316" i="1"/>
  <c r="P316" i="1"/>
  <c r="Q316" i="1"/>
  <c r="J316" i="1"/>
  <c r="R316" i="1"/>
  <c r="K316" i="1"/>
  <c r="L316" i="1"/>
  <c r="A1012" i="1"/>
  <c r="B1012" i="1"/>
  <c r="P1012" i="1"/>
  <c r="Q1012" i="1"/>
  <c r="J1012" i="1"/>
  <c r="R1012" i="1"/>
  <c r="K1012" i="1"/>
  <c r="L1012" i="1"/>
  <c r="M1012" i="1"/>
  <c r="N1012" i="1"/>
  <c r="O1012" i="1"/>
  <c r="A1020" i="1"/>
  <c r="B1020" i="1"/>
  <c r="P1020" i="1"/>
  <c r="Q1020" i="1"/>
  <c r="J1020" i="1"/>
  <c r="R1020" i="1"/>
  <c r="K1020" i="1"/>
  <c r="L1020" i="1"/>
  <c r="M1020" i="1"/>
  <c r="N1020" i="1"/>
  <c r="O1020" i="1"/>
  <c r="A943" i="1"/>
  <c r="B943" i="1"/>
  <c r="Q943" i="1"/>
  <c r="J943" i="1"/>
  <c r="R943" i="1"/>
  <c r="K943" i="1"/>
  <c r="M943" i="1"/>
  <c r="L943" i="1"/>
  <c r="N943" i="1"/>
  <c r="O943" i="1"/>
  <c r="P943" i="1"/>
  <c r="B332" i="1"/>
  <c r="A332" i="1"/>
  <c r="M332" i="1"/>
  <c r="N332" i="1"/>
  <c r="O332" i="1"/>
  <c r="P332" i="1"/>
  <c r="Q332" i="1"/>
  <c r="J332" i="1"/>
  <c r="R332" i="1"/>
  <c r="K332" i="1"/>
  <c r="L332" i="1"/>
  <c r="A207" i="1"/>
  <c r="B207" i="1"/>
  <c r="Q207" i="1"/>
  <c r="J207" i="1"/>
  <c r="R207" i="1"/>
  <c r="K207" i="1"/>
  <c r="L207" i="1"/>
  <c r="M207" i="1"/>
  <c r="N207" i="1"/>
  <c r="O207" i="1"/>
  <c r="P207" i="1"/>
  <c r="A215" i="1"/>
  <c r="B215" i="1"/>
  <c r="Q215" i="1"/>
  <c r="J215" i="1"/>
  <c r="R215" i="1"/>
  <c r="K215" i="1"/>
  <c r="L215" i="1"/>
  <c r="M215" i="1"/>
  <c r="N215" i="1"/>
  <c r="O215" i="1"/>
  <c r="P215" i="1"/>
  <c r="B1182" i="1"/>
  <c r="A1182" i="1"/>
  <c r="P1182" i="1"/>
  <c r="K1182" i="1"/>
  <c r="Q1182" i="1"/>
  <c r="J1182" i="1"/>
  <c r="R1182" i="1"/>
  <c r="L1182" i="1"/>
  <c r="M1182" i="1"/>
  <c r="N1182" i="1"/>
  <c r="O1182" i="1"/>
  <c r="A1172" i="1"/>
  <c r="B1172" i="1"/>
  <c r="J1172" i="1"/>
  <c r="R1172" i="1"/>
  <c r="K1172" i="1"/>
  <c r="L1172" i="1"/>
  <c r="M1172" i="1"/>
  <c r="N1172" i="1"/>
  <c r="O1172" i="1"/>
  <c r="P1172" i="1"/>
  <c r="Q1172" i="1"/>
  <c r="A1162" i="1"/>
  <c r="B1162" i="1"/>
  <c r="L1162" i="1"/>
  <c r="O1162" i="1"/>
  <c r="M1162" i="1"/>
  <c r="N1162" i="1"/>
  <c r="P1162" i="1"/>
  <c r="Q1162" i="1"/>
  <c r="J1162" i="1"/>
  <c r="R1162" i="1"/>
  <c r="K1162" i="1"/>
  <c r="A1152" i="1"/>
  <c r="B1152" i="1"/>
  <c r="N1152" i="1"/>
  <c r="O1152" i="1"/>
  <c r="P1152" i="1"/>
  <c r="Q1152" i="1"/>
  <c r="J1152" i="1"/>
  <c r="R1152" i="1"/>
  <c r="K1152" i="1"/>
  <c r="L1152" i="1"/>
  <c r="M1152" i="1"/>
  <c r="B170" i="1"/>
  <c r="A170" i="1"/>
  <c r="O170" i="1"/>
  <c r="Q170" i="1"/>
  <c r="K170" i="1"/>
  <c r="L170" i="1"/>
  <c r="M170" i="1"/>
  <c r="N170" i="1"/>
  <c r="J170" i="1"/>
  <c r="P170" i="1"/>
  <c r="R170" i="1"/>
  <c r="A1089" i="1"/>
  <c r="B1089" i="1"/>
  <c r="L1089" i="1"/>
  <c r="M1089" i="1"/>
  <c r="N1089" i="1"/>
  <c r="O1089" i="1"/>
  <c r="P1089" i="1"/>
  <c r="Q1089" i="1"/>
  <c r="J1089" i="1"/>
  <c r="K1089" i="1"/>
  <c r="R1089"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36" i="1"/>
  <c r="B936" i="1"/>
  <c r="M936" i="1"/>
  <c r="N936" i="1"/>
  <c r="O936" i="1"/>
  <c r="P936" i="1"/>
  <c r="Q936" i="1"/>
  <c r="J936" i="1"/>
  <c r="R936" i="1"/>
  <c r="L936" i="1"/>
  <c r="K936" i="1"/>
  <c r="A484" i="1"/>
  <c r="B484" i="1"/>
  <c r="P484" i="1"/>
  <c r="J484" i="1"/>
  <c r="R484" i="1"/>
  <c r="K484" i="1"/>
  <c r="L484" i="1"/>
  <c r="M484" i="1"/>
  <c r="O484" i="1"/>
  <c r="Q484" i="1"/>
  <c r="N484" i="1"/>
  <c r="A144" i="1"/>
  <c r="B144" i="1"/>
  <c r="Q144" i="1"/>
  <c r="J144" i="1"/>
  <c r="R144" i="1"/>
  <c r="K144" i="1"/>
  <c r="L144" i="1"/>
  <c r="M144" i="1"/>
  <c r="N144" i="1"/>
  <c r="O144" i="1"/>
  <c r="P144" i="1"/>
  <c r="A985" i="1"/>
  <c r="B985" i="1"/>
  <c r="K985" i="1"/>
  <c r="L985" i="1"/>
  <c r="M985" i="1"/>
  <c r="N985" i="1"/>
  <c r="O985" i="1"/>
  <c r="P985" i="1"/>
  <c r="Q985" i="1"/>
  <c r="J985" i="1"/>
  <c r="R985" i="1"/>
  <c r="A1045" i="1"/>
  <c r="B1045" i="1"/>
  <c r="O1045" i="1"/>
  <c r="P1045" i="1"/>
  <c r="Q1045" i="1"/>
  <c r="J1045" i="1"/>
  <c r="R1045" i="1"/>
  <c r="K1045" i="1"/>
  <c r="L1045" i="1"/>
  <c r="M1045" i="1"/>
  <c r="N1045" i="1"/>
  <c r="A1113" i="1"/>
  <c r="B1113" i="1"/>
  <c r="M1113" i="1"/>
  <c r="N1113" i="1"/>
  <c r="O1113" i="1"/>
  <c r="P1113" i="1"/>
  <c r="Q1113" i="1"/>
  <c r="J1113" i="1"/>
  <c r="R1113" i="1"/>
  <c r="K1113" i="1"/>
  <c r="L1113"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30" i="1"/>
  <c r="B430" i="1"/>
  <c r="M430" i="1"/>
  <c r="J430" i="1"/>
  <c r="R430" i="1"/>
  <c r="N430" i="1"/>
  <c r="O430" i="1"/>
  <c r="P430" i="1"/>
  <c r="Q430" i="1"/>
  <c r="L430" i="1"/>
  <c r="K430"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48" i="1"/>
  <c r="B948" i="1"/>
  <c r="M948" i="1"/>
  <c r="Q948" i="1"/>
  <c r="L948" i="1"/>
  <c r="N948" i="1"/>
  <c r="O948" i="1"/>
  <c r="P948" i="1"/>
  <c r="R948" i="1"/>
  <c r="J948" i="1"/>
  <c r="K948" i="1"/>
  <c r="A111" i="1"/>
  <c r="B111" i="1"/>
  <c r="J111" i="1"/>
  <c r="R111" i="1"/>
  <c r="K111" i="1"/>
  <c r="M111" i="1"/>
  <c r="O111" i="1"/>
  <c r="L111" i="1"/>
  <c r="N111" i="1"/>
  <c r="P111" i="1"/>
  <c r="Q111" i="1"/>
  <c r="A490" i="1"/>
  <c r="B490" i="1"/>
  <c r="J490" i="1"/>
  <c r="R490" i="1"/>
  <c r="L490" i="1"/>
  <c r="M490" i="1"/>
  <c r="N490" i="1"/>
  <c r="O490" i="1"/>
  <c r="Q490" i="1"/>
  <c r="K490" i="1"/>
  <c r="P490" i="1"/>
  <c r="A474" i="1"/>
  <c r="B474" i="1"/>
  <c r="J474" i="1"/>
  <c r="R474" i="1"/>
  <c r="K474" i="1"/>
  <c r="L474" i="1"/>
  <c r="M474" i="1"/>
  <c r="N474" i="1"/>
  <c r="O474" i="1"/>
  <c r="Q474" i="1"/>
  <c r="P474" i="1"/>
  <c r="A442" i="1"/>
  <c r="B442" i="1"/>
  <c r="Q442" i="1"/>
  <c r="N442" i="1"/>
  <c r="L442" i="1"/>
  <c r="M442" i="1"/>
  <c r="O442" i="1"/>
  <c r="P442" i="1"/>
  <c r="R442" i="1"/>
  <c r="K442" i="1"/>
  <c r="J442" i="1"/>
  <c r="A313" i="1"/>
  <c r="B313" i="1"/>
  <c r="P313" i="1"/>
  <c r="Q313" i="1"/>
  <c r="J313" i="1"/>
  <c r="R313" i="1"/>
  <c r="K313" i="1"/>
  <c r="L313" i="1"/>
  <c r="M313" i="1"/>
  <c r="N313" i="1"/>
  <c r="O313" i="1"/>
  <c r="A329" i="1"/>
  <c r="B329" i="1"/>
  <c r="P329" i="1"/>
  <c r="Q329" i="1"/>
  <c r="J329" i="1"/>
  <c r="R329" i="1"/>
  <c r="K329" i="1"/>
  <c r="L329" i="1"/>
  <c r="M329" i="1"/>
  <c r="N329" i="1"/>
  <c r="O329" i="1"/>
  <c r="A1161" i="1"/>
  <c r="B1161" i="1"/>
  <c r="M1161" i="1"/>
  <c r="P1161" i="1"/>
  <c r="N1161" i="1"/>
  <c r="O1161" i="1"/>
  <c r="Q1161" i="1"/>
  <c r="J1161" i="1"/>
  <c r="R1161" i="1"/>
  <c r="K1161" i="1"/>
  <c r="L1161" i="1"/>
  <c r="A1027" i="1"/>
  <c r="B1027" i="1"/>
  <c r="Q1027" i="1"/>
  <c r="J1027" i="1"/>
  <c r="R1027" i="1"/>
  <c r="K1027" i="1"/>
  <c r="L1027" i="1"/>
  <c r="M1027" i="1"/>
  <c r="N1027" i="1"/>
  <c r="O1027" i="1"/>
  <c r="P1027" i="1"/>
  <c r="A164" i="1"/>
  <c r="B164" i="1"/>
  <c r="M164" i="1"/>
  <c r="N164" i="1"/>
  <c r="O164" i="1"/>
  <c r="Q164" i="1"/>
  <c r="J164" i="1"/>
  <c r="R164" i="1"/>
  <c r="K164" i="1"/>
  <c r="L164" i="1"/>
  <c r="P164" i="1"/>
  <c r="A983" i="1"/>
  <c r="B983" i="1"/>
  <c r="M983" i="1"/>
  <c r="N983" i="1"/>
  <c r="O983" i="1"/>
  <c r="P983" i="1"/>
  <c r="Q983" i="1"/>
  <c r="J983" i="1"/>
  <c r="R983" i="1"/>
  <c r="K983" i="1"/>
  <c r="L983" i="1"/>
  <c r="A1064" i="1"/>
  <c r="B1064" i="1"/>
  <c r="L1064" i="1"/>
  <c r="M1064" i="1"/>
  <c r="N1064" i="1"/>
  <c r="O1064" i="1"/>
  <c r="P1064" i="1"/>
  <c r="Q1064" i="1"/>
  <c r="J1064" i="1"/>
  <c r="R1064" i="1"/>
  <c r="K1064" i="1"/>
  <c r="A1103" i="1"/>
  <c r="B1103" i="1"/>
  <c r="K1103" i="1"/>
  <c r="M1103" i="1"/>
  <c r="N1103" i="1"/>
  <c r="O1103" i="1"/>
  <c r="P1103" i="1"/>
  <c r="Q1103" i="1"/>
  <c r="R1103" i="1"/>
  <c r="J1103" i="1"/>
  <c r="L1103"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987" i="1"/>
  <c r="B987" i="1"/>
  <c r="Q987" i="1"/>
  <c r="J987" i="1"/>
  <c r="R987" i="1"/>
  <c r="K987" i="1"/>
  <c r="L987" i="1"/>
  <c r="M987" i="1"/>
  <c r="N987" i="1"/>
  <c r="O987" i="1"/>
  <c r="P987"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993" i="1"/>
  <c r="B993" i="1"/>
  <c r="K993" i="1"/>
  <c r="L993" i="1"/>
  <c r="M993" i="1"/>
  <c r="N993" i="1"/>
  <c r="O993" i="1"/>
  <c r="P993" i="1"/>
  <c r="Q993" i="1"/>
  <c r="J993" i="1"/>
  <c r="R993" i="1"/>
  <c r="A105" i="1"/>
  <c r="B105" i="1"/>
  <c r="P105" i="1"/>
  <c r="Q105" i="1"/>
  <c r="K105" i="1"/>
  <c r="M105" i="1"/>
  <c r="O105" i="1"/>
  <c r="R105" i="1"/>
  <c r="J105" i="1"/>
  <c r="L105" i="1"/>
  <c r="N105" i="1"/>
  <c r="A504" i="1"/>
  <c r="B504" i="1"/>
  <c r="L504" i="1"/>
  <c r="N504" i="1"/>
  <c r="O504" i="1"/>
  <c r="P504" i="1"/>
  <c r="Q504" i="1"/>
  <c r="K504" i="1"/>
  <c r="J504" i="1"/>
  <c r="M504" i="1"/>
  <c r="R504" i="1"/>
  <c r="A488" i="1"/>
  <c r="B488" i="1"/>
  <c r="L488" i="1"/>
  <c r="N488" i="1"/>
  <c r="O488" i="1"/>
  <c r="P488" i="1"/>
  <c r="Q488" i="1"/>
  <c r="K488" i="1"/>
  <c r="R488" i="1"/>
  <c r="M488" i="1"/>
  <c r="J488" i="1"/>
  <c r="A464" i="1"/>
  <c r="B464" i="1"/>
  <c r="L464" i="1"/>
  <c r="M464" i="1"/>
  <c r="N464" i="1"/>
  <c r="O464" i="1"/>
  <c r="P464" i="1"/>
  <c r="Q464" i="1"/>
  <c r="K464" i="1"/>
  <c r="J464" i="1"/>
  <c r="R464" i="1"/>
  <c r="A448" i="1"/>
  <c r="B448" i="1"/>
  <c r="K448" i="1"/>
  <c r="P448" i="1"/>
  <c r="L448" i="1"/>
  <c r="M448" i="1"/>
  <c r="N448" i="1"/>
  <c r="O448" i="1"/>
  <c r="Q448" i="1"/>
  <c r="R448" i="1"/>
  <c r="J448" i="1"/>
  <c r="B238" i="1"/>
  <c r="A238" i="1"/>
  <c r="J238" i="1"/>
  <c r="R238" i="1"/>
  <c r="K238" i="1"/>
  <c r="L238" i="1"/>
  <c r="M238" i="1"/>
  <c r="N238" i="1"/>
  <c r="O238" i="1"/>
  <c r="P238" i="1"/>
  <c r="Q238" i="1"/>
  <c r="A350" i="1"/>
  <c r="B350" i="1"/>
  <c r="K350" i="1"/>
  <c r="L350" i="1"/>
  <c r="M350" i="1"/>
  <c r="N350" i="1"/>
  <c r="O350" i="1"/>
  <c r="P350" i="1"/>
  <c r="Q350" i="1"/>
  <c r="J350" i="1"/>
  <c r="R350" i="1"/>
  <c r="A939" i="1"/>
  <c r="B939" i="1"/>
  <c r="K939" i="1"/>
  <c r="M939" i="1"/>
  <c r="N939" i="1"/>
  <c r="O939" i="1"/>
  <c r="Q939" i="1"/>
  <c r="J939" i="1"/>
  <c r="L939" i="1"/>
  <c r="P939" i="1"/>
  <c r="R939" i="1"/>
  <c r="A1143" i="1"/>
  <c r="B1143" i="1"/>
  <c r="O1143" i="1"/>
  <c r="P1143" i="1"/>
  <c r="Q1143" i="1"/>
  <c r="J1143" i="1"/>
  <c r="R1143" i="1"/>
  <c r="K1143" i="1"/>
  <c r="L1143" i="1"/>
  <c r="M1143" i="1"/>
  <c r="N1143" i="1"/>
  <c r="A180" i="1"/>
  <c r="B180" i="1"/>
  <c r="M180" i="1"/>
  <c r="O180" i="1"/>
  <c r="Q180" i="1"/>
  <c r="J180" i="1"/>
  <c r="R180" i="1"/>
  <c r="K180" i="1"/>
  <c r="L180" i="1"/>
  <c r="N180" i="1"/>
  <c r="P180" i="1"/>
  <c r="A1183" i="1"/>
  <c r="B1183" i="1"/>
  <c r="O1183" i="1"/>
  <c r="P1183" i="1"/>
  <c r="Q1183" i="1"/>
  <c r="J1183" i="1"/>
  <c r="R1183" i="1"/>
  <c r="K1183" i="1"/>
  <c r="L1183" i="1"/>
  <c r="M1183" i="1"/>
  <c r="N1183" i="1"/>
  <c r="B1173" i="1"/>
  <c r="A1173" i="1"/>
  <c r="Q1173" i="1"/>
  <c r="J1173" i="1"/>
  <c r="R1173" i="1"/>
  <c r="K1173" i="1"/>
  <c r="L1173" i="1"/>
  <c r="M1173" i="1"/>
  <c r="N1173" i="1"/>
  <c r="O1173" i="1"/>
  <c r="P1173" i="1"/>
  <c r="A1163" i="1"/>
  <c r="B1163" i="1"/>
  <c r="K1163" i="1"/>
  <c r="N1163" i="1"/>
  <c r="L1163" i="1"/>
  <c r="M1163" i="1"/>
  <c r="O1163" i="1"/>
  <c r="P1163" i="1"/>
  <c r="Q1163" i="1"/>
  <c r="J1163" i="1"/>
  <c r="R1163" i="1"/>
  <c r="A1153" i="1"/>
  <c r="B1153" i="1"/>
  <c r="M1153" i="1"/>
  <c r="N1153" i="1"/>
  <c r="O1153" i="1"/>
  <c r="P1153" i="1"/>
  <c r="Q1153" i="1"/>
  <c r="J1153" i="1"/>
  <c r="R1153" i="1"/>
  <c r="K1153" i="1"/>
  <c r="L1153" i="1"/>
  <c r="B340" i="1"/>
  <c r="A340" i="1"/>
  <c r="M340" i="1"/>
  <c r="N340" i="1"/>
  <c r="O340" i="1"/>
  <c r="P340" i="1"/>
  <c r="Q340" i="1"/>
  <c r="J340" i="1"/>
  <c r="R340" i="1"/>
  <c r="K340" i="1"/>
  <c r="L340" i="1"/>
  <c r="A1029" i="1"/>
  <c r="B1029" i="1"/>
  <c r="O1029" i="1"/>
  <c r="P1029" i="1"/>
  <c r="Q1029" i="1"/>
  <c r="J1029" i="1"/>
  <c r="R1029" i="1"/>
  <c r="K1029" i="1"/>
  <c r="L1029" i="1"/>
  <c r="M1029" i="1"/>
  <c r="N1029"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689" i="1"/>
  <c r="B689" i="1"/>
  <c r="L689" i="1"/>
  <c r="M689" i="1"/>
  <c r="K689" i="1"/>
  <c r="N689" i="1"/>
  <c r="O689" i="1"/>
  <c r="P689" i="1"/>
  <c r="Q689" i="1"/>
  <c r="R689" i="1"/>
  <c r="J689" i="1"/>
  <c r="A981" i="1"/>
  <c r="B981" i="1"/>
  <c r="O981" i="1"/>
  <c r="P981" i="1"/>
  <c r="Q981" i="1"/>
  <c r="J981" i="1"/>
  <c r="R981" i="1"/>
  <c r="K981" i="1"/>
  <c r="L981" i="1"/>
  <c r="M981" i="1"/>
  <c r="N981" i="1"/>
  <c r="A1044" i="1"/>
  <c r="B1044" i="1"/>
  <c r="P1044" i="1"/>
  <c r="Q1044" i="1"/>
  <c r="J1044" i="1"/>
  <c r="R1044" i="1"/>
  <c r="K1044" i="1"/>
  <c r="L1044" i="1"/>
  <c r="M1044" i="1"/>
  <c r="N1044" i="1"/>
  <c r="O1044" i="1"/>
  <c r="A1055" i="1"/>
  <c r="B1055" i="1"/>
  <c r="M1055" i="1"/>
  <c r="N1055" i="1"/>
  <c r="O1055" i="1"/>
  <c r="P1055" i="1"/>
  <c r="Q1055" i="1"/>
  <c r="J1055" i="1"/>
  <c r="R1055" i="1"/>
  <c r="K1055" i="1"/>
  <c r="L1055" i="1"/>
  <c r="B1066" i="1"/>
  <c r="A1066" i="1"/>
  <c r="J1066" i="1"/>
  <c r="R1066" i="1"/>
  <c r="K1066" i="1"/>
  <c r="L1066" i="1"/>
  <c r="M1066" i="1"/>
  <c r="N1066" i="1"/>
  <c r="O1066" i="1"/>
  <c r="P1066" i="1"/>
  <c r="Q1066" i="1"/>
  <c r="A1087" i="1"/>
  <c r="B1087" i="1"/>
  <c r="N1087" i="1"/>
  <c r="O1087" i="1"/>
  <c r="P1087" i="1"/>
  <c r="Q1087" i="1"/>
  <c r="J1087" i="1"/>
  <c r="R1087" i="1"/>
  <c r="K1087" i="1"/>
  <c r="L1087" i="1"/>
  <c r="M1087" i="1"/>
  <c r="A1105" i="1"/>
  <c r="B1105" i="1"/>
  <c r="M1105" i="1"/>
  <c r="N1105" i="1"/>
  <c r="O1105" i="1"/>
  <c r="P1105" i="1"/>
  <c r="Q1105" i="1"/>
  <c r="J1105" i="1"/>
  <c r="R1105" i="1"/>
  <c r="K1105" i="1"/>
  <c r="L1105" i="1"/>
  <c r="A1117" i="1"/>
  <c r="B1117" i="1"/>
  <c r="Q1117" i="1"/>
  <c r="J1117" i="1"/>
  <c r="R1117" i="1"/>
  <c r="K1117" i="1"/>
  <c r="L1117" i="1"/>
  <c r="M1117" i="1"/>
  <c r="N1117" i="1"/>
  <c r="O1117" i="1"/>
  <c r="P1117"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37" i="1"/>
  <c r="B1037" i="1"/>
  <c r="O1037" i="1"/>
  <c r="P1037" i="1"/>
  <c r="Q1037" i="1"/>
  <c r="J1037" i="1"/>
  <c r="R1037" i="1"/>
  <c r="K1037" i="1"/>
  <c r="L1037" i="1"/>
  <c r="M1037" i="1"/>
  <c r="N1037" i="1"/>
  <c r="B1110" i="1"/>
  <c r="A1110" i="1"/>
  <c r="P1110" i="1"/>
  <c r="Q1110" i="1"/>
  <c r="J1110" i="1"/>
  <c r="R1110" i="1"/>
  <c r="K1110" i="1"/>
  <c r="L1110" i="1"/>
  <c r="M1110" i="1"/>
  <c r="N1110" i="1"/>
  <c r="O1110" i="1"/>
  <c r="A1111" i="1"/>
  <c r="B1111" i="1"/>
  <c r="O1111" i="1"/>
  <c r="P1111" i="1"/>
  <c r="Q1111" i="1"/>
  <c r="J1111" i="1"/>
  <c r="R1111" i="1"/>
  <c r="K1111" i="1"/>
  <c r="L1111" i="1"/>
  <c r="M1111" i="1"/>
  <c r="N1111"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58" i="1"/>
  <c r="A1058" i="1"/>
  <c r="J1058" i="1"/>
  <c r="R1058" i="1"/>
  <c r="K1058" i="1"/>
  <c r="L1058" i="1"/>
  <c r="M1058" i="1"/>
  <c r="N1058" i="1"/>
  <c r="O1058" i="1"/>
  <c r="P1058" i="1"/>
  <c r="Q1058" i="1"/>
  <c r="A434" i="1"/>
  <c r="B434" i="1"/>
  <c r="Q434" i="1"/>
  <c r="N434" i="1"/>
  <c r="J434" i="1"/>
  <c r="K434" i="1"/>
  <c r="L434" i="1"/>
  <c r="M434" i="1"/>
  <c r="O434" i="1"/>
  <c r="P434" i="1"/>
  <c r="R434"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991" i="1"/>
  <c r="B991" i="1"/>
  <c r="M991" i="1"/>
  <c r="N991" i="1"/>
  <c r="O991" i="1"/>
  <c r="P991" i="1"/>
  <c r="Q991" i="1"/>
  <c r="J991" i="1"/>
  <c r="R991" i="1"/>
  <c r="K991" i="1"/>
  <c r="L991" i="1"/>
  <c r="A952" i="1"/>
  <c r="B952" i="1"/>
  <c r="Q952" i="1"/>
  <c r="M952" i="1"/>
  <c r="J952" i="1"/>
  <c r="K952" i="1"/>
  <c r="L952" i="1"/>
  <c r="N952" i="1"/>
  <c r="O952" i="1"/>
  <c r="P952" i="1"/>
  <c r="R952" i="1"/>
  <c r="A107" i="1"/>
  <c r="B107" i="1"/>
  <c r="N107" i="1"/>
  <c r="O107" i="1"/>
  <c r="Q107" i="1"/>
  <c r="K107" i="1"/>
  <c r="M107" i="1"/>
  <c r="P107" i="1"/>
  <c r="R107" i="1"/>
  <c r="J107" i="1"/>
  <c r="L107" i="1"/>
  <c r="A437" i="1"/>
  <c r="B437" i="1"/>
  <c r="N437" i="1"/>
  <c r="K437" i="1"/>
  <c r="O437" i="1"/>
  <c r="P437" i="1"/>
  <c r="Q437" i="1"/>
  <c r="R437" i="1"/>
  <c r="J437" i="1"/>
  <c r="M437" i="1"/>
  <c r="L437" i="1"/>
  <c r="A502" i="1"/>
  <c r="B502" i="1"/>
  <c r="N502" i="1"/>
  <c r="P502" i="1"/>
  <c r="Q502" i="1"/>
  <c r="J502" i="1"/>
  <c r="R502" i="1"/>
  <c r="K502" i="1"/>
  <c r="M502" i="1"/>
  <c r="O502" i="1"/>
  <c r="L502" i="1"/>
  <c r="A494" i="1"/>
  <c r="B494" i="1"/>
  <c r="N494" i="1"/>
  <c r="P494" i="1"/>
  <c r="Q494" i="1"/>
  <c r="J494" i="1"/>
  <c r="R494" i="1"/>
  <c r="K494" i="1"/>
  <c r="M494" i="1"/>
  <c r="L494" i="1"/>
  <c r="O494" i="1"/>
  <c r="A486" i="1"/>
  <c r="B486" i="1"/>
  <c r="N486" i="1"/>
  <c r="P486" i="1"/>
  <c r="Q486" i="1"/>
  <c r="J486" i="1"/>
  <c r="R486" i="1"/>
  <c r="K486" i="1"/>
  <c r="M486" i="1"/>
  <c r="L486" i="1"/>
  <c r="O486" i="1"/>
  <c r="A478" i="1"/>
  <c r="B478" i="1"/>
  <c r="N478" i="1"/>
  <c r="O478" i="1"/>
  <c r="P478" i="1"/>
  <c r="Q478" i="1"/>
  <c r="J478" i="1"/>
  <c r="R478" i="1"/>
  <c r="K478" i="1"/>
  <c r="M478" i="1"/>
  <c r="L478" i="1"/>
  <c r="A470" i="1"/>
  <c r="B470" i="1"/>
  <c r="N470" i="1"/>
  <c r="O470" i="1"/>
  <c r="P470" i="1"/>
  <c r="Q470" i="1"/>
  <c r="J470" i="1"/>
  <c r="R470" i="1"/>
  <c r="K470" i="1"/>
  <c r="M470" i="1"/>
  <c r="L470" i="1"/>
  <c r="A462" i="1"/>
  <c r="B462" i="1"/>
  <c r="M462" i="1"/>
  <c r="J462" i="1"/>
  <c r="N462" i="1"/>
  <c r="O462" i="1"/>
  <c r="P462" i="1"/>
  <c r="Q462" i="1"/>
  <c r="R462" i="1"/>
  <c r="L462" i="1"/>
  <c r="K462" i="1"/>
  <c r="A454" i="1"/>
  <c r="B454" i="1"/>
  <c r="M454" i="1"/>
  <c r="J454" i="1"/>
  <c r="R454" i="1"/>
  <c r="K454" i="1"/>
  <c r="L454" i="1"/>
  <c r="N454" i="1"/>
  <c r="O454" i="1"/>
  <c r="P454" i="1"/>
  <c r="Q454" i="1"/>
  <c r="A446" i="1"/>
  <c r="B446" i="1"/>
  <c r="M446" i="1"/>
  <c r="J446" i="1"/>
  <c r="R446" i="1"/>
  <c r="K446" i="1"/>
  <c r="L446" i="1"/>
  <c r="N446" i="1"/>
  <c r="O446" i="1"/>
  <c r="Q446" i="1"/>
  <c r="P446" i="1"/>
  <c r="A997" i="1"/>
  <c r="B997" i="1"/>
  <c r="O997" i="1"/>
  <c r="P997" i="1"/>
  <c r="Q997" i="1"/>
  <c r="J997" i="1"/>
  <c r="R997" i="1"/>
  <c r="K997" i="1"/>
  <c r="L997" i="1"/>
  <c r="M997" i="1"/>
  <c r="N997" i="1"/>
  <c r="A271" i="1"/>
  <c r="B271" i="1"/>
  <c r="Q271" i="1"/>
  <c r="J271" i="1"/>
  <c r="K271" i="1"/>
  <c r="L271" i="1"/>
  <c r="M271" i="1"/>
  <c r="N271" i="1"/>
  <c r="O271" i="1"/>
  <c r="P271" i="1"/>
  <c r="R271" i="1"/>
  <c r="A317" i="1"/>
  <c r="B317" i="1"/>
  <c r="L317" i="1"/>
  <c r="M317" i="1"/>
  <c r="N317" i="1"/>
  <c r="O317" i="1"/>
  <c r="P317" i="1"/>
  <c r="Q317" i="1"/>
  <c r="J317" i="1"/>
  <c r="R317" i="1"/>
  <c r="K317" i="1"/>
  <c r="A1013" i="1"/>
  <c r="B1013" i="1"/>
  <c r="O1013" i="1"/>
  <c r="P1013" i="1"/>
  <c r="Q1013" i="1"/>
  <c r="J1013" i="1"/>
  <c r="R1013" i="1"/>
  <c r="K1013" i="1"/>
  <c r="L1013" i="1"/>
  <c r="M1013" i="1"/>
  <c r="N1013" i="1"/>
  <c r="A1021" i="1"/>
  <c r="B1021" i="1"/>
  <c r="O1021" i="1"/>
  <c r="P1021" i="1"/>
  <c r="Q1021" i="1"/>
  <c r="J1021" i="1"/>
  <c r="R1021" i="1"/>
  <c r="K1021" i="1"/>
  <c r="L1021" i="1"/>
  <c r="M1021" i="1"/>
  <c r="N1021" i="1"/>
  <c r="A944" i="1"/>
  <c r="B944" i="1"/>
  <c r="P944" i="1"/>
  <c r="Q944" i="1"/>
  <c r="J944" i="1"/>
  <c r="R944" i="1"/>
  <c r="L944" i="1"/>
  <c r="K944" i="1"/>
  <c r="M944" i="1"/>
  <c r="N944" i="1"/>
  <c r="O944" i="1"/>
  <c r="A333" i="1"/>
  <c r="B333" i="1"/>
  <c r="L333" i="1"/>
  <c r="M333" i="1"/>
  <c r="N333" i="1"/>
  <c r="O333" i="1"/>
  <c r="P333" i="1"/>
  <c r="Q333" i="1"/>
  <c r="J333" i="1"/>
  <c r="R333" i="1"/>
  <c r="K333" i="1"/>
  <c r="B208" i="1"/>
  <c r="A208" i="1"/>
  <c r="P208" i="1"/>
  <c r="Q208" i="1"/>
  <c r="J208" i="1"/>
  <c r="R208" i="1"/>
  <c r="K208" i="1"/>
  <c r="L208" i="1"/>
  <c r="M208" i="1"/>
  <c r="N208" i="1"/>
  <c r="O208" i="1"/>
  <c r="B216" i="1"/>
  <c r="A216" i="1"/>
  <c r="P216" i="1"/>
  <c r="Q216" i="1"/>
  <c r="J216" i="1"/>
  <c r="R216" i="1"/>
  <c r="K216" i="1"/>
  <c r="L216" i="1"/>
  <c r="M216" i="1"/>
  <c r="N216" i="1"/>
  <c r="O216" i="1"/>
  <c r="A1149" i="1"/>
  <c r="B1149" i="1"/>
  <c r="Q1149" i="1"/>
  <c r="J1149" i="1"/>
  <c r="R1149" i="1"/>
  <c r="K1149" i="1"/>
  <c r="L1149" i="1"/>
  <c r="M1149" i="1"/>
  <c r="N1149" i="1"/>
  <c r="O1149" i="1"/>
  <c r="P1149" i="1"/>
  <c r="A1189" i="1"/>
  <c r="B1189" i="1"/>
  <c r="Q1189" i="1"/>
  <c r="J1189" i="1"/>
  <c r="R1189" i="1"/>
  <c r="K1189" i="1"/>
  <c r="L1189" i="1"/>
  <c r="M1189" i="1"/>
  <c r="N1189" i="1"/>
  <c r="O1189" i="1"/>
  <c r="P1189" i="1"/>
  <c r="A1176" i="1"/>
  <c r="B1176" i="1"/>
  <c r="N1176" i="1"/>
  <c r="O1176" i="1"/>
  <c r="P1176" i="1"/>
  <c r="Q1176" i="1"/>
  <c r="J1176" i="1"/>
  <c r="R1176" i="1"/>
  <c r="K1176" i="1"/>
  <c r="L1176" i="1"/>
  <c r="M1176" i="1"/>
  <c r="B1166" i="1"/>
  <c r="A1166" i="1"/>
  <c r="P1166" i="1"/>
  <c r="K1166" i="1"/>
  <c r="Q1166" i="1"/>
  <c r="J1166" i="1"/>
  <c r="R1166" i="1"/>
  <c r="L1166" i="1"/>
  <c r="M1166" i="1"/>
  <c r="N1166" i="1"/>
  <c r="O1166" i="1"/>
  <c r="A1156" i="1"/>
  <c r="B1156" i="1"/>
  <c r="J1156" i="1"/>
  <c r="R1156" i="1"/>
  <c r="K1156" i="1"/>
  <c r="M1156" i="1"/>
  <c r="L1156" i="1"/>
  <c r="N1156" i="1"/>
  <c r="O1156" i="1"/>
  <c r="P1156" i="1"/>
  <c r="Q1156" i="1"/>
  <c r="A1031" i="1"/>
  <c r="B1031" i="1"/>
  <c r="M1031" i="1"/>
  <c r="N1031" i="1"/>
  <c r="O1031" i="1"/>
  <c r="P1031" i="1"/>
  <c r="Q1031" i="1"/>
  <c r="J1031" i="1"/>
  <c r="R1031" i="1"/>
  <c r="K1031" i="1"/>
  <c r="L1031" i="1"/>
  <c r="A1053" i="1"/>
  <c r="B1053" i="1"/>
  <c r="O1053" i="1"/>
  <c r="P1053" i="1"/>
  <c r="Q1053" i="1"/>
  <c r="J1053" i="1"/>
  <c r="R1053" i="1"/>
  <c r="K1053" i="1"/>
  <c r="L1053" i="1"/>
  <c r="M1053" i="1"/>
  <c r="N1053"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08" i="1"/>
  <c r="B508" i="1"/>
  <c r="P508" i="1"/>
  <c r="J508" i="1"/>
  <c r="R508" i="1"/>
  <c r="K508" i="1"/>
  <c r="L508" i="1"/>
  <c r="M508" i="1"/>
  <c r="O508" i="1"/>
  <c r="N508" i="1"/>
  <c r="Q508" i="1"/>
  <c r="A147" i="1"/>
  <c r="B147" i="1"/>
  <c r="N147" i="1"/>
  <c r="O147" i="1"/>
  <c r="P147" i="1"/>
  <c r="Q147" i="1"/>
  <c r="J147" i="1"/>
  <c r="R147" i="1"/>
  <c r="K147" i="1"/>
  <c r="L147" i="1"/>
  <c r="M147" i="1"/>
  <c r="A466" i="1"/>
  <c r="B466" i="1"/>
  <c r="J466" i="1"/>
  <c r="R466" i="1"/>
  <c r="K466" i="1"/>
  <c r="L466" i="1"/>
  <c r="M466" i="1"/>
  <c r="N466" i="1"/>
  <c r="O466" i="1"/>
  <c r="Q466" i="1"/>
  <c r="P466" i="1"/>
  <c r="A231" i="1"/>
  <c r="B231" i="1"/>
  <c r="Q231" i="1"/>
  <c r="J231" i="1"/>
  <c r="R231" i="1"/>
  <c r="K231" i="1"/>
  <c r="L231" i="1"/>
  <c r="M231" i="1"/>
  <c r="N231" i="1"/>
  <c r="O231" i="1"/>
  <c r="P231" i="1"/>
  <c r="A975" i="1"/>
  <c r="B975" i="1"/>
  <c r="M975" i="1"/>
  <c r="N975" i="1"/>
  <c r="O975" i="1"/>
  <c r="P975" i="1"/>
  <c r="Q975" i="1"/>
  <c r="J975" i="1"/>
  <c r="R975" i="1"/>
  <c r="K975" i="1"/>
  <c r="L975" i="1"/>
  <c r="A1115" i="1"/>
  <c r="B1115" i="1"/>
  <c r="K1115" i="1"/>
  <c r="L1115" i="1"/>
  <c r="M1115" i="1"/>
  <c r="N1115" i="1"/>
  <c r="O1115" i="1"/>
  <c r="P1115" i="1"/>
  <c r="Q1115" i="1"/>
  <c r="J1115" i="1"/>
  <c r="R1115" i="1"/>
  <c r="A285" i="1"/>
  <c r="B285" i="1"/>
  <c r="N285" i="1"/>
  <c r="P285" i="1"/>
  <c r="Q285" i="1"/>
  <c r="M285" i="1"/>
  <c r="O285" i="1"/>
  <c r="R285" i="1"/>
  <c r="J285" i="1"/>
  <c r="K285" i="1"/>
  <c r="L285" i="1"/>
  <c r="A81" i="1"/>
  <c r="B81" i="1"/>
  <c r="J81" i="1"/>
  <c r="R81" i="1"/>
  <c r="M81" i="1"/>
  <c r="N81" i="1"/>
  <c r="O81" i="1"/>
  <c r="P81" i="1"/>
  <c r="Q81" i="1"/>
  <c r="K81" i="1"/>
  <c r="L81" i="1"/>
  <c r="A472" i="1"/>
  <c r="B472" i="1"/>
  <c r="L472" i="1"/>
  <c r="M472" i="1"/>
  <c r="N472" i="1"/>
  <c r="O472" i="1"/>
  <c r="P472" i="1"/>
  <c r="Q472" i="1"/>
  <c r="K472" i="1"/>
  <c r="J472" i="1"/>
  <c r="R472" i="1"/>
  <c r="A341" i="1"/>
  <c r="B341" i="1"/>
  <c r="L341" i="1"/>
  <c r="M341" i="1"/>
  <c r="N341" i="1"/>
  <c r="O341" i="1"/>
  <c r="P341" i="1"/>
  <c r="Q341" i="1"/>
  <c r="J341" i="1"/>
  <c r="R341" i="1"/>
  <c r="K341" i="1"/>
  <c r="A1030" i="1"/>
  <c r="B1030" i="1"/>
  <c r="N1030" i="1"/>
  <c r="O1030" i="1"/>
  <c r="P1030" i="1"/>
  <c r="Q1030" i="1"/>
  <c r="J1030" i="1"/>
  <c r="R1030" i="1"/>
  <c r="K1030" i="1"/>
  <c r="L1030" i="1"/>
  <c r="M1030"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691" i="1"/>
  <c r="B691" i="1"/>
  <c r="J691" i="1"/>
  <c r="R691" i="1"/>
  <c r="K691" i="1"/>
  <c r="O691" i="1"/>
  <c r="P691" i="1"/>
  <c r="Q691" i="1"/>
  <c r="L691" i="1"/>
  <c r="M691" i="1"/>
  <c r="N691" i="1"/>
  <c r="A980" i="1"/>
  <c r="B980" i="1"/>
  <c r="P980" i="1"/>
  <c r="Q980" i="1"/>
  <c r="J980" i="1"/>
  <c r="R980" i="1"/>
  <c r="K980" i="1"/>
  <c r="L980" i="1"/>
  <c r="M980" i="1"/>
  <c r="N980" i="1"/>
  <c r="O980" i="1"/>
  <c r="A1048" i="1"/>
  <c r="B1048" i="1"/>
  <c r="L1048" i="1"/>
  <c r="M1048" i="1"/>
  <c r="N1048" i="1"/>
  <c r="O1048" i="1"/>
  <c r="P1048" i="1"/>
  <c r="Q1048" i="1"/>
  <c r="J1048" i="1"/>
  <c r="R1048" i="1"/>
  <c r="K1048" i="1"/>
  <c r="B1054" i="1"/>
  <c r="A1054" i="1"/>
  <c r="N1054" i="1"/>
  <c r="O1054" i="1"/>
  <c r="P1054" i="1"/>
  <c r="Q1054" i="1"/>
  <c r="J1054" i="1"/>
  <c r="R1054" i="1"/>
  <c r="K1054" i="1"/>
  <c r="L1054" i="1"/>
  <c r="M1054" i="1"/>
  <c r="A1067" i="1"/>
  <c r="B1067" i="1"/>
  <c r="Q1067" i="1"/>
  <c r="J1067" i="1"/>
  <c r="R1067" i="1"/>
  <c r="K1067" i="1"/>
  <c r="L1067" i="1"/>
  <c r="M1067" i="1"/>
  <c r="N1067" i="1"/>
  <c r="O1067" i="1"/>
  <c r="P1067" i="1"/>
  <c r="A1088" i="1"/>
  <c r="B1088" i="1"/>
  <c r="M1088" i="1"/>
  <c r="N1088" i="1"/>
  <c r="O1088" i="1"/>
  <c r="P1088" i="1"/>
  <c r="Q1088" i="1"/>
  <c r="J1088" i="1"/>
  <c r="R1088" i="1"/>
  <c r="L1088" i="1"/>
  <c r="K1088" i="1"/>
  <c r="B1106" i="1"/>
  <c r="A1106" i="1"/>
  <c r="L1106" i="1"/>
  <c r="M1106" i="1"/>
  <c r="N1106" i="1"/>
  <c r="O1106" i="1"/>
  <c r="P1106" i="1"/>
  <c r="Q1106" i="1"/>
  <c r="J1106" i="1"/>
  <c r="R1106" i="1"/>
  <c r="K1106" i="1"/>
  <c r="B1118" i="1"/>
  <c r="A1118" i="1"/>
  <c r="P1118" i="1"/>
  <c r="Q1118" i="1"/>
  <c r="J1118" i="1"/>
  <c r="R1118" i="1"/>
  <c r="K1118" i="1"/>
  <c r="L1118" i="1"/>
  <c r="M1118" i="1"/>
  <c r="N1118" i="1"/>
  <c r="O1118"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972" i="1"/>
  <c r="B972" i="1"/>
  <c r="P972" i="1"/>
  <c r="Q972" i="1"/>
  <c r="J972" i="1"/>
  <c r="R972" i="1"/>
  <c r="K972" i="1"/>
  <c r="L972" i="1"/>
  <c r="M972" i="1"/>
  <c r="N972" i="1"/>
  <c r="O972"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988" i="1"/>
  <c r="B988" i="1"/>
  <c r="P988" i="1"/>
  <c r="Q988" i="1"/>
  <c r="J988" i="1"/>
  <c r="R988" i="1"/>
  <c r="K988" i="1"/>
  <c r="L988" i="1"/>
  <c r="M988" i="1"/>
  <c r="N988" i="1"/>
  <c r="O988" i="1"/>
  <c r="B346" i="1"/>
  <c r="A346" i="1"/>
  <c r="O346" i="1"/>
  <c r="P346" i="1"/>
  <c r="Q346" i="1"/>
  <c r="J346" i="1"/>
  <c r="R346" i="1"/>
  <c r="K346" i="1"/>
  <c r="L346" i="1"/>
  <c r="M346" i="1"/>
  <c r="N346" i="1"/>
  <c r="A347" i="1"/>
  <c r="B347" i="1"/>
  <c r="N347" i="1"/>
  <c r="O347" i="1"/>
  <c r="P347" i="1"/>
  <c r="Q347" i="1"/>
  <c r="J347" i="1"/>
  <c r="R347" i="1"/>
  <c r="K347" i="1"/>
  <c r="L347" i="1"/>
  <c r="M347"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09" i="1"/>
  <c r="B1109" i="1"/>
  <c r="Q1109" i="1"/>
  <c r="J1109" i="1"/>
  <c r="R1109" i="1"/>
  <c r="K1109" i="1"/>
  <c r="L1109" i="1"/>
  <c r="M1109" i="1"/>
  <c r="N1109" i="1"/>
  <c r="O1109" i="1"/>
  <c r="P1109"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35" i="1"/>
  <c r="B935" i="1"/>
  <c r="N935" i="1"/>
  <c r="O935" i="1"/>
  <c r="P935" i="1"/>
  <c r="Q935" i="1"/>
  <c r="J935" i="1"/>
  <c r="R935" i="1"/>
  <c r="K935" i="1"/>
  <c r="M935" i="1"/>
  <c r="L935" i="1"/>
  <c r="A133" i="1"/>
  <c r="B133" i="1"/>
  <c r="L133" i="1"/>
  <c r="M133" i="1"/>
  <c r="N133" i="1"/>
  <c r="O133" i="1"/>
  <c r="P133" i="1"/>
  <c r="Q133" i="1"/>
  <c r="J133" i="1"/>
  <c r="R133" i="1"/>
  <c r="K133" i="1"/>
  <c r="A1042" i="1"/>
  <c r="B1042" i="1"/>
  <c r="J1042" i="1"/>
  <c r="R1042" i="1"/>
  <c r="K1042" i="1"/>
  <c r="L1042" i="1"/>
  <c r="M1042" i="1"/>
  <c r="N1042" i="1"/>
  <c r="O1042" i="1"/>
  <c r="P1042" i="1"/>
  <c r="Q1042" i="1"/>
  <c r="A990" i="1"/>
  <c r="B990" i="1"/>
  <c r="N990" i="1"/>
  <c r="O990" i="1"/>
  <c r="P990" i="1"/>
  <c r="Q990" i="1"/>
  <c r="J990" i="1"/>
  <c r="R990" i="1"/>
  <c r="K990" i="1"/>
  <c r="L990" i="1"/>
  <c r="M990" i="1"/>
  <c r="A953" i="1"/>
  <c r="B953" i="1"/>
  <c r="L953" i="1"/>
  <c r="J953" i="1"/>
  <c r="K953" i="1"/>
  <c r="M953" i="1"/>
  <c r="N953" i="1"/>
  <c r="O953" i="1"/>
  <c r="P953" i="1"/>
  <c r="Q953" i="1"/>
  <c r="R953" i="1"/>
  <c r="A108" i="1"/>
  <c r="B108" i="1"/>
  <c r="M108" i="1"/>
  <c r="N108" i="1"/>
  <c r="P108" i="1"/>
  <c r="J108" i="1"/>
  <c r="R108" i="1"/>
  <c r="K108" i="1"/>
  <c r="L108" i="1"/>
  <c r="O108" i="1"/>
  <c r="Q108" i="1"/>
  <c r="A438" i="1"/>
  <c r="B438" i="1"/>
  <c r="M438" i="1"/>
  <c r="J438" i="1"/>
  <c r="R438" i="1"/>
  <c r="P438" i="1"/>
  <c r="Q438" i="1"/>
  <c r="K438" i="1"/>
  <c r="L438" i="1"/>
  <c r="O438" i="1"/>
  <c r="N438" i="1"/>
  <c r="A501" i="1"/>
  <c r="B501" i="1"/>
  <c r="O501" i="1"/>
  <c r="Q501" i="1"/>
  <c r="J501" i="1"/>
  <c r="R501" i="1"/>
  <c r="K501" i="1"/>
  <c r="L501" i="1"/>
  <c r="N501" i="1"/>
  <c r="M501" i="1"/>
  <c r="P501" i="1"/>
  <c r="A493" i="1"/>
  <c r="B493" i="1"/>
  <c r="O493" i="1"/>
  <c r="Q493" i="1"/>
  <c r="J493" i="1"/>
  <c r="R493" i="1"/>
  <c r="K493" i="1"/>
  <c r="L493" i="1"/>
  <c r="N493" i="1"/>
  <c r="M493" i="1"/>
  <c r="P493" i="1"/>
  <c r="A485" i="1"/>
  <c r="B485" i="1"/>
  <c r="O485" i="1"/>
  <c r="Q485" i="1"/>
  <c r="J485" i="1"/>
  <c r="R485" i="1"/>
  <c r="K485" i="1"/>
  <c r="L485" i="1"/>
  <c r="N485" i="1"/>
  <c r="M485" i="1"/>
  <c r="P485" i="1"/>
  <c r="A477" i="1"/>
  <c r="B477" i="1"/>
  <c r="O477" i="1"/>
  <c r="P477" i="1"/>
  <c r="Q477" i="1"/>
  <c r="J477" i="1"/>
  <c r="R477" i="1"/>
  <c r="K477" i="1"/>
  <c r="L477" i="1"/>
  <c r="N477" i="1"/>
  <c r="M477" i="1"/>
  <c r="A469" i="1"/>
  <c r="B469" i="1"/>
  <c r="O469" i="1"/>
  <c r="P469" i="1"/>
  <c r="Q469" i="1"/>
  <c r="J469" i="1"/>
  <c r="R469" i="1"/>
  <c r="K469" i="1"/>
  <c r="L469" i="1"/>
  <c r="N469" i="1"/>
  <c r="M469" i="1"/>
  <c r="A461" i="1"/>
  <c r="B461" i="1"/>
  <c r="N461" i="1"/>
  <c r="K461" i="1"/>
  <c r="L461" i="1"/>
  <c r="M461" i="1"/>
  <c r="O461" i="1"/>
  <c r="P461" i="1"/>
  <c r="Q461" i="1"/>
  <c r="R461" i="1"/>
  <c r="J461" i="1"/>
  <c r="A453" i="1"/>
  <c r="B453" i="1"/>
  <c r="N453" i="1"/>
  <c r="K453" i="1"/>
  <c r="J453" i="1"/>
  <c r="L453" i="1"/>
  <c r="M453" i="1"/>
  <c r="O453" i="1"/>
  <c r="P453" i="1"/>
  <c r="R453" i="1"/>
  <c r="Q453" i="1"/>
  <c r="A445" i="1"/>
  <c r="B445" i="1"/>
  <c r="N445" i="1"/>
  <c r="K445" i="1"/>
  <c r="Q445" i="1"/>
  <c r="R445" i="1"/>
  <c r="J445" i="1"/>
  <c r="L445" i="1"/>
  <c r="M445" i="1"/>
  <c r="P445" i="1"/>
  <c r="O445" i="1"/>
  <c r="A998" i="1"/>
  <c r="B998" i="1"/>
  <c r="N998" i="1"/>
  <c r="O998" i="1"/>
  <c r="P998" i="1"/>
  <c r="Q998" i="1"/>
  <c r="J998" i="1"/>
  <c r="R998" i="1"/>
  <c r="K998" i="1"/>
  <c r="L998" i="1"/>
  <c r="M998" i="1"/>
  <c r="B272" i="1"/>
  <c r="A272" i="1"/>
  <c r="P272" i="1"/>
  <c r="J272" i="1"/>
  <c r="R272" i="1"/>
  <c r="K272" i="1"/>
  <c r="L272" i="1"/>
  <c r="M272" i="1"/>
  <c r="N272" i="1"/>
  <c r="O272" i="1"/>
  <c r="Q272" i="1"/>
  <c r="B318" i="1"/>
  <c r="A318" i="1"/>
  <c r="K318" i="1"/>
  <c r="L318" i="1"/>
  <c r="M318" i="1"/>
  <c r="N318" i="1"/>
  <c r="O318" i="1"/>
  <c r="P318" i="1"/>
  <c r="Q318" i="1"/>
  <c r="R318" i="1"/>
  <c r="J318" i="1"/>
  <c r="A1014" i="1"/>
  <c r="B1014" i="1"/>
  <c r="N1014" i="1"/>
  <c r="O1014" i="1"/>
  <c r="P1014" i="1"/>
  <c r="Q1014" i="1"/>
  <c r="J1014" i="1"/>
  <c r="R1014" i="1"/>
  <c r="K1014" i="1"/>
  <c r="L1014" i="1"/>
  <c r="M1014" i="1"/>
  <c r="A1022" i="1"/>
  <c r="B1022" i="1"/>
  <c r="N1022" i="1"/>
  <c r="O1022" i="1"/>
  <c r="P1022" i="1"/>
  <c r="Q1022" i="1"/>
  <c r="J1022" i="1"/>
  <c r="R1022" i="1"/>
  <c r="K1022" i="1"/>
  <c r="L1022" i="1"/>
  <c r="M1022" i="1"/>
  <c r="B326" i="1"/>
  <c r="A326" i="1"/>
  <c r="K326" i="1"/>
  <c r="L326" i="1"/>
  <c r="M326" i="1"/>
  <c r="N326" i="1"/>
  <c r="O326" i="1"/>
  <c r="P326" i="1"/>
  <c r="Q326" i="1"/>
  <c r="J326" i="1"/>
  <c r="R326" i="1"/>
  <c r="B334" i="1"/>
  <c r="A334" i="1"/>
  <c r="K334" i="1"/>
  <c r="L334" i="1"/>
  <c r="M334" i="1"/>
  <c r="N334" i="1"/>
  <c r="O334" i="1"/>
  <c r="P334" i="1"/>
  <c r="Q334" i="1"/>
  <c r="J334" i="1"/>
  <c r="R334" i="1"/>
  <c r="A209" i="1"/>
  <c r="B209" i="1"/>
  <c r="O209" i="1"/>
  <c r="P209" i="1"/>
  <c r="Q209" i="1"/>
  <c r="J209" i="1"/>
  <c r="R209" i="1"/>
  <c r="K209" i="1"/>
  <c r="L209" i="1"/>
  <c r="M209" i="1"/>
  <c r="N209" i="1"/>
  <c r="A217" i="1"/>
  <c r="B217" i="1"/>
  <c r="O217" i="1"/>
  <c r="P217" i="1"/>
  <c r="Q217" i="1"/>
  <c r="J217" i="1"/>
  <c r="R217" i="1"/>
  <c r="K217" i="1"/>
  <c r="L217" i="1"/>
  <c r="M217" i="1"/>
  <c r="N217" i="1"/>
  <c r="A1148" i="1"/>
  <c r="B1148" i="1"/>
  <c r="J1148" i="1"/>
  <c r="R1148" i="1"/>
  <c r="K1148" i="1"/>
  <c r="L1148" i="1"/>
  <c r="M1148" i="1"/>
  <c r="N1148" i="1"/>
  <c r="O1148" i="1"/>
  <c r="P1148" i="1"/>
  <c r="Q1148" i="1"/>
  <c r="B1188" i="1"/>
  <c r="A1188" i="1"/>
  <c r="J1188" i="1"/>
  <c r="R1188" i="1"/>
  <c r="K1188" i="1"/>
  <c r="L1188" i="1"/>
  <c r="M1188" i="1"/>
  <c r="N1188" i="1"/>
  <c r="O1188" i="1"/>
  <c r="P1188" i="1"/>
  <c r="Q1188" i="1"/>
  <c r="A1179" i="1"/>
  <c r="B1179" i="1"/>
  <c r="K1179" i="1"/>
  <c r="L1179" i="1"/>
  <c r="M1179" i="1"/>
  <c r="N1179" i="1"/>
  <c r="O1179" i="1"/>
  <c r="P1179" i="1"/>
  <c r="Q1179" i="1"/>
  <c r="J1179" i="1"/>
  <c r="R1179" i="1"/>
  <c r="A1169" i="1"/>
  <c r="B1169" i="1"/>
  <c r="M1169" i="1"/>
  <c r="P1169" i="1"/>
  <c r="N1169" i="1"/>
  <c r="O1169" i="1"/>
  <c r="Q1169" i="1"/>
  <c r="J1169" i="1"/>
  <c r="R1169" i="1"/>
  <c r="K1169" i="1"/>
  <c r="L1169" i="1"/>
  <c r="A1159" i="1"/>
  <c r="B1159" i="1"/>
  <c r="O1159" i="1"/>
  <c r="P1159" i="1"/>
  <c r="J1159" i="1"/>
  <c r="Q1159" i="1"/>
  <c r="R1159" i="1"/>
  <c r="K1159" i="1"/>
  <c r="L1159" i="1"/>
  <c r="M1159" i="1"/>
  <c r="N1159" i="1"/>
  <c r="A1147" i="1"/>
  <c r="B1147" i="1"/>
  <c r="K1147" i="1"/>
  <c r="L1147" i="1"/>
  <c r="M1147" i="1"/>
  <c r="N1147" i="1"/>
  <c r="O1147" i="1"/>
  <c r="P1147" i="1"/>
  <c r="Q1147" i="1"/>
  <c r="J1147" i="1"/>
  <c r="R1147" i="1"/>
  <c r="A1187" i="1"/>
  <c r="B1187" i="1"/>
  <c r="K1187" i="1"/>
  <c r="L1187" i="1"/>
  <c r="M1187" i="1"/>
  <c r="N1187" i="1"/>
  <c r="O1187" i="1"/>
  <c r="Q1187" i="1"/>
  <c r="P1187" i="1"/>
  <c r="J1187" i="1"/>
  <c r="R1187" i="1"/>
  <c r="A1178" i="1"/>
  <c r="B1178" i="1"/>
  <c r="L1178" i="1"/>
  <c r="M1178" i="1"/>
  <c r="N1178" i="1"/>
  <c r="O1178" i="1"/>
  <c r="P1178" i="1"/>
  <c r="Q1178" i="1"/>
  <c r="J1178" i="1"/>
  <c r="R1178" i="1"/>
  <c r="K1178" i="1"/>
  <c r="A1168" i="1"/>
  <c r="B1168" i="1"/>
  <c r="N1168" i="1"/>
  <c r="Q1168" i="1"/>
  <c r="O1168" i="1"/>
  <c r="P1168" i="1"/>
  <c r="J1168" i="1"/>
  <c r="R1168" i="1"/>
  <c r="K1168" i="1"/>
  <c r="L1168" i="1"/>
  <c r="M1168" i="1"/>
  <c r="A1158" i="1"/>
  <c r="B1158" i="1"/>
  <c r="P1158" i="1"/>
  <c r="Q1158" i="1"/>
  <c r="K1158" i="1"/>
  <c r="J1158" i="1"/>
  <c r="R1158" i="1"/>
  <c r="L1158" i="1"/>
  <c r="M1158" i="1"/>
  <c r="N1158" i="1"/>
  <c r="O1158" i="1"/>
  <c r="B146" i="1"/>
  <c r="A146" i="1"/>
  <c r="O146" i="1"/>
  <c r="P146" i="1"/>
  <c r="Q146" i="1"/>
  <c r="J146" i="1"/>
  <c r="R146" i="1"/>
  <c r="K146" i="1"/>
  <c r="L146" i="1"/>
  <c r="M146" i="1"/>
  <c r="N146" i="1"/>
  <c r="A1068" i="1"/>
  <c r="B1068" i="1"/>
  <c r="P1068" i="1"/>
  <c r="Q1068" i="1"/>
  <c r="J1068" i="1"/>
  <c r="R1068" i="1"/>
  <c r="K1068" i="1"/>
  <c r="L1068" i="1"/>
  <c r="M1068" i="1"/>
  <c r="N1068" i="1"/>
  <c r="O1068" i="1"/>
  <c r="A971" i="1"/>
  <c r="B971" i="1"/>
  <c r="Q971" i="1"/>
  <c r="J971" i="1"/>
  <c r="R971" i="1"/>
  <c r="K971" i="1"/>
  <c r="L971" i="1"/>
  <c r="M971" i="1"/>
  <c r="N971" i="1"/>
  <c r="O971" i="1"/>
  <c r="P971" i="1"/>
  <c r="A77" i="1"/>
  <c r="B77" i="1"/>
  <c r="N77" i="1"/>
  <c r="L77" i="1"/>
  <c r="M77" i="1"/>
  <c r="O77" i="1"/>
  <c r="P77" i="1"/>
  <c r="Q77" i="1"/>
  <c r="J77" i="1"/>
  <c r="K77" i="1"/>
  <c r="R77" i="1"/>
  <c r="A55" i="1"/>
  <c r="B55" i="1"/>
  <c r="M55" i="1"/>
  <c r="N55" i="1"/>
  <c r="O55" i="1"/>
  <c r="L55" i="1"/>
  <c r="K55" i="1"/>
  <c r="P55" i="1"/>
  <c r="Q55" i="1"/>
  <c r="R55" i="1"/>
  <c r="J55" i="1"/>
  <c r="A1041" i="1"/>
  <c r="B1041" i="1"/>
  <c r="K1041" i="1"/>
  <c r="L1041" i="1"/>
  <c r="M1041" i="1"/>
  <c r="N1041" i="1"/>
  <c r="O1041" i="1"/>
  <c r="P1041" i="1"/>
  <c r="Q1041" i="1"/>
  <c r="J1041" i="1"/>
  <c r="R1041" i="1"/>
  <c r="A989" i="1"/>
  <c r="B989" i="1"/>
  <c r="O989" i="1"/>
  <c r="P989" i="1"/>
  <c r="Q989" i="1"/>
  <c r="J989" i="1"/>
  <c r="R989" i="1"/>
  <c r="K989" i="1"/>
  <c r="L989" i="1"/>
  <c r="M989" i="1"/>
  <c r="N989" i="1"/>
  <c r="A109" i="1"/>
  <c r="B109" i="1"/>
  <c r="L109" i="1"/>
  <c r="M109" i="1"/>
  <c r="O109" i="1"/>
  <c r="Q109" i="1"/>
  <c r="K109" i="1"/>
  <c r="N109" i="1"/>
  <c r="P109" i="1"/>
  <c r="R109" i="1"/>
  <c r="J109" i="1"/>
  <c r="A476" i="1"/>
  <c r="B476" i="1"/>
  <c r="P476" i="1"/>
  <c r="Q476" i="1"/>
  <c r="J476" i="1"/>
  <c r="R476" i="1"/>
  <c r="K476" i="1"/>
  <c r="L476" i="1"/>
  <c r="M476" i="1"/>
  <c r="O476" i="1"/>
  <c r="N476" i="1"/>
  <c r="A468" i="1"/>
  <c r="B468" i="1"/>
  <c r="P468" i="1"/>
  <c r="Q468" i="1"/>
  <c r="J468" i="1"/>
  <c r="R468" i="1"/>
  <c r="K468" i="1"/>
  <c r="L468" i="1"/>
  <c r="M468" i="1"/>
  <c r="O468" i="1"/>
  <c r="N468" i="1"/>
  <c r="A460" i="1"/>
  <c r="B460" i="1"/>
  <c r="O460" i="1"/>
  <c r="L460" i="1"/>
  <c r="J460" i="1"/>
  <c r="K460" i="1"/>
  <c r="M460" i="1"/>
  <c r="N460" i="1"/>
  <c r="P460" i="1"/>
  <c r="Q460" i="1"/>
  <c r="R460" i="1"/>
  <c r="A452" i="1"/>
  <c r="B452" i="1"/>
  <c r="O452" i="1"/>
  <c r="L452" i="1"/>
  <c r="R452" i="1"/>
  <c r="J452" i="1"/>
  <c r="K452" i="1"/>
  <c r="M452" i="1"/>
  <c r="N452" i="1"/>
  <c r="Q452" i="1"/>
  <c r="P452" i="1"/>
  <c r="A444" i="1"/>
  <c r="B444" i="1"/>
  <c r="O444" i="1"/>
  <c r="L444" i="1"/>
  <c r="P444" i="1"/>
  <c r="Q444" i="1"/>
  <c r="R444" i="1"/>
  <c r="J444" i="1"/>
  <c r="K444" i="1"/>
  <c r="N444" i="1"/>
  <c r="M444"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15" i="1"/>
  <c r="B1015" i="1"/>
  <c r="M1015" i="1"/>
  <c r="N1015" i="1"/>
  <c r="O1015" i="1"/>
  <c r="P1015" i="1"/>
  <c r="Q1015" i="1"/>
  <c r="J1015" i="1"/>
  <c r="R1015" i="1"/>
  <c r="K1015" i="1"/>
  <c r="L1015" i="1"/>
  <c r="A1023" i="1"/>
  <c r="B1023" i="1"/>
  <c r="M1023" i="1"/>
  <c r="N1023" i="1"/>
  <c r="O1023" i="1"/>
  <c r="P1023" i="1"/>
  <c r="Q1023" i="1"/>
  <c r="J1023" i="1"/>
  <c r="R1023" i="1"/>
  <c r="K1023" i="1"/>
  <c r="L1023" i="1"/>
  <c r="A327" i="1"/>
  <c r="B327" i="1"/>
  <c r="J327" i="1"/>
  <c r="R327" i="1"/>
  <c r="K327" i="1"/>
  <c r="L327" i="1"/>
  <c r="M327" i="1"/>
  <c r="N327" i="1"/>
  <c r="O327" i="1"/>
  <c r="P327" i="1"/>
  <c r="Q327" i="1"/>
  <c r="A335" i="1"/>
  <c r="B335" i="1"/>
  <c r="J335" i="1"/>
  <c r="R335" i="1"/>
  <c r="K335" i="1"/>
  <c r="L335" i="1"/>
  <c r="M335" i="1"/>
  <c r="N335" i="1"/>
  <c r="O335" i="1"/>
  <c r="P335" i="1"/>
  <c r="Q335" i="1"/>
  <c r="B210" i="1"/>
  <c r="A210" i="1"/>
  <c r="N210" i="1"/>
  <c r="O210" i="1"/>
  <c r="P210" i="1"/>
  <c r="Q210" i="1"/>
  <c r="J210" i="1"/>
  <c r="R210" i="1"/>
  <c r="K210" i="1"/>
  <c r="L210" i="1"/>
  <c r="M210" i="1"/>
  <c r="B218" i="1"/>
  <c r="A218" i="1"/>
  <c r="N218" i="1"/>
  <c r="O218" i="1"/>
  <c r="P218" i="1"/>
  <c r="Q218" i="1"/>
  <c r="J218" i="1"/>
  <c r="R218" i="1"/>
  <c r="K218" i="1"/>
  <c r="L218" i="1"/>
  <c r="M218" i="1"/>
  <c r="B344" i="1"/>
  <c r="A344" i="1"/>
  <c r="Q344" i="1"/>
  <c r="J344" i="1"/>
  <c r="R344" i="1"/>
  <c r="K344" i="1"/>
  <c r="L344" i="1"/>
  <c r="M344" i="1"/>
  <c r="N344" i="1"/>
  <c r="O344" i="1"/>
  <c r="P344" i="1"/>
  <c r="A1032" i="1"/>
  <c r="B1032" i="1"/>
  <c r="L1032" i="1"/>
  <c r="M1032" i="1"/>
  <c r="N1032" i="1"/>
  <c r="O1032" i="1"/>
  <c r="P1032" i="1"/>
  <c r="Q1032" i="1"/>
  <c r="J1032" i="1"/>
  <c r="R1032" i="1"/>
  <c r="K1032"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974" i="1"/>
  <c r="B974" i="1"/>
  <c r="N974" i="1"/>
  <c r="O974" i="1"/>
  <c r="P974" i="1"/>
  <c r="Q974" i="1"/>
  <c r="J974" i="1"/>
  <c r="R974" i="1"/>
  <c r="K974" i="1"/>
  <c r="L974" i="1"/>
  <c r="M974" i="1"/>
  <c r="A978" i="1"/>
  <c r="B978" i="1"/>
  <c r="J978" i="1"/>
  <c r="R978" i="1"/>
  <c r="K978" i="1"/>
  <c r="L978" i="1"/>
  <c r="M978" i="1"/>
  <c r="N978" i="1"/>
  <c r="O978" i="1"/>
  <c r="P978" i="1"/>
  <c r="Q978" i="1"/>
  <c r="A1046" i="1"/>
  <c r="B1046" i="1"/>
  <c r="N1046" i="1"/>
  <c r="O1046" i="1"/>
  <c r="P1046" i="1"/>
  <c r="Q1046" i="1"/>
  <c r="J1046" i="1"/>
  <c r="R1046" i="1"/>
  <c r="K1046" i="1"/>
  <c r="L1046" i="1"/>
  <c r="M1046" i="1"/>
  <c r="A1052" i="1"/>
  <c r="B1052" i="1"/>
  <c r="P1052" i="1"/>
  <c r="Q1052" i="1"/>
  <c r="J1052" i="1"/>
  <c r="R1052" i="1"/>
  <c r="K1052" i="1"/>
  <c r="L1052" i="1"/>
  <c r="M1052" i="1"/>
  <c r="N1052" i="1"/>
  <c r="O1052" i="1"/>
  <c r="A1095" i="1"/>
  <c r="B1095" i="1"/>
  <c r="N1095" i="1"/>
  <c r="O1095" i="1"/>
  <c r="Q1095" i="1"/>
  <c r="K1095" i="1"/>
  <c r="P1095" i="1"/>
  <c r="R1095" i="1"/>
  <c r="J1095" i="1"/>
  <c r="L1095" i="1"/>
  <c r="M1095" i="1"/>
  <c r="B1090" i="1"/>
  <c r="A1090" i="1"/>
  <c r="K1090" i="1"/>
  <c r="L1090" i="1"/>
  <c r="M1090" i="1"/>
  <c r="N1090" i="1"/>
  <c r="O1090" i="1"/>
  <c r="P1090" i="1"/>
  <c r="J1090" i="1"/>
  <c r="Q1090" i="1"/>
  <c r="R1090" i="1"/>
  <c r="A1108" i="1"/>
  <c r="B1108" i="1"/>
  <c r="J1108" i="1"/>
  <c r="R1108" i="1"/>
  <c r="K1108" i="1"/>
  <c r="L1108" i="1"/>
  <c r="M1108" i="1"/>
  <c r="N1108" i="1"/>
  <c r="O1108" i="1"/>
  <c r="P1108" i="1"/>
  <c r="Q1108" i="1"/>
  <c r="B1138" i="1"/>
  <c r="A1138" i="1"/>
  <c r="L1138" i="1"/>
  <c r="M1138" i="1"/>
  <c r="N1138" i="1"/>
  <c r="O1138" i="1"/>
  <c r="P1138" i="1"/>
  <c r="Q1138" i="1"/>
  <c r="J1138" i="1"/>
  <c r="R1138" i="1"/>
  <c r="K1138"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970" i="1"/>
  <c r="B970" i="1"/>
  <c r="J970" i="1"/>
  <c r="R970" i="1"/>
  <c r="K970" i="1"/>
  <c r="L970" i="1"/>
  <c r="M970" i="1"/>
  <c r="N970" i="1"/>
  <c r="O970" i="1"/>
  <c r="P970" i="1"/>
  <c r="Q970"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40" i="1"/>
  <c r="B1040" i="1"/>
  <c r="L1040" i="1"/>
  <c r="M1040" i="1"/>
  <c r="N1040" i="1"/>
  <c r="O1040" i="1"/>
  <c r="P1040" i="1"/>
  <c r="Q1040" i="1"/>
  <c r="J1040" i="1"/>
  <c r="R1040" i="1"/>
  <c r="K1040" i="1"/>
  <c r="A947" i="1"/>
  <c r="B947" i="1"/>
  <c r="N947" i="1"/>
  <c r="P947" i="1"/>
  <c r="J947" i="1"/>
  <c r="R947" i="1"/>
  <c r="K947" i="1"/>
  <c r="L947" i="1"/>
  <c r="M947" i="1"/>
  <c r="O947" i="1"/>
  <c r="Q947" i="1"/>
  <c r="B102" i="1"/>
  <c r="A102" i="1"/>
  <c r="K102" i="1"/>
  <c r="L102" i="1"/>
  <c r="N102" i="1"/>
  <c r="P102" i="1"/>
  <c r="J102" i="1"/>
  <c r="M102" i="1"/>
  <c r="O102" i="1"/>
  <c r="Q102" i="1"/>
  <c r="R102" i="1"/>
  <c r="B110" i="1"/>
  <c r="A110" i="1"/>
  <c r="K110" i="1"/>
  <c r="L110" i="1"/>
  <c r="N110" i="1"/>
  <c r="P110" i="1"/>
  <c r="R110" i="1"/>
  <c r="J110" i="1"/>
  <c r="M110" i="1"/>
  <c r="O110" i="1"/>
  <c r="Q110" i="1"/>
  <c r="A507" i="1"/>
  <c r="B507" i="1"/>
  <c r="Q507" i="1"/>
  <c r="K507" i="1"/>
  <c r="L507" i="1"/>
  <c r="M507" i="1"/>
  <c r="N507" i="1"/>
  <c r="P507" i="1"/>
  <c r="J507" i="1"/>
  <c r="O507" i="1"/>
  <c r="R507" i="1"/>
  <c r="A499" i="1"/>
  <c r="B499" i="1"/>
  <c r="Q499" i="1"/>
  <c r="K499" i="1"/>
  <c r="L499" i="1"/>
  <c r="M499" i="1"/>
  <c r="N499" i="1"/>
  <c r="P499" i="1"/>
  <c r="O499" i="1"/>
  <c r="R499" i="1"/>
  <c r="J499" i="1"/>
  <c r="A491" i="1"/>
  <c r="B491" i="1"/>
  <c r="Q491" i="1"/>
  <c r="K491" i="1"/>
  <c r="L491" i="1"/>
  <c r="M491" i="1"/>
  <c r="N491" i="1"/>
  <c r="P491" i="1"/>
  <c r="J491" i="1"/>
  <c r="R491" i="1"/>
  <c r="O491" i="1"/>
  <c r="A483" i="1"/>
  <c r="B483" i="1"/>
  <c r="Q483" i="1"/>
  <c r="K483" i="1"/>
  <c r="L483" i="1"/>
  <c r="M483" i="1"/>
  <c r="N483" i="1"/>
  <c r="P483" i="1"/>
  <c r="J483" i="1"/>
  <c r="O483" i="1"/>
  <c r="R483" i="1"/>
  <c r="A475" i="1"/>
  <c r="B475" i="1"/>
  <c r="Q475" i="1"/>
  <c r="J475" i="1"/>
  <c r="R475" i="1"/>
  <c r="K475" i="1"/>
  <c r="L475" i="1"/>
  <c r="M475" i="1"/>
  <c r="N475" i="1"/>
  <c r="P475" i="1"/>
  <c r="O475" i="1"/>
  <c r="A467" i="1"/>
  <c r="B467" i="1"/>
  <c r="Q467" i="1"/>
  <c r="J467" i="1"/>
  <c r="R467" i="1"/>
  <c r="K467" i="1"/>
  <c r="L467" i="1"/>
  <c r="M467" i="1"/>
  <c r="N467" i="1"/>
  <c r="P467" i="1"/>
  <c r="O467" i="1"/>
  <c r="A459" i="1"/>
  <c r="B459" i="1"/>
  <c r="P459" i="1"/>
  <c r="M459" i="1"/>
  <c r="J459" i="1"/>
  <c r="K459" i="1"/>
  <c r="L459" i="1"/>
  <c r="N459" i="1"/>
  <c r="O459" i="1"/>
  <c r="R459" i="1"/>
  <c r="Q459" i="1"/>
  <c r="A451" i="1"/>
  <c r="B451" i="1"/>
  <c r="P451" i="1"/>
  <c r="M451" i="1"/>
  <c r="Q451" i="1"/>
  <c r="R451" i="1"/>
  <c r="J451" i="1"/>
  <c r="K451" i="1"/>
  <c r="L451" i="1"/>
  <c r="O451" i="1"/>
  <c r="N451" i="1"/>
  <c r="A443" i="1"/>
  <c r="B443" i="1"/>
  <c r="P443" i="1"/>
  <c r="M443" i="1"/>
  <c r="N443" i="1"/>
  <c r="O443" i="1"/>
  <c r="Q443" i="1"/>
  <c r="R443" i="1"/>
  <c r="J443" i="1"/>
  <c r="L443" i="1"/>
  <c r="K443"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16" i="1"/>
  <c r="B1016" i="1"/>
  <c r="L1016" i="1"/>
  <c r="M1016" i="1"/>
  <c r="N1016" i="1"/>
  <c r="O1016" i="1"/>
  <c r="P1016" i="1"/>
  <c r="Q1016" i="1"/>
  <c r="J1016" i="1"/>
  <c r="R1016" i="1"/>
  <c r="K1016" i="1"/>
  <c r="A1024" i="1"/>
  <c r="B1024" i="1"/>
  <c r="L1024" i="1"/>
  <c r="M1024" i="1"/>
  <c r="N1024" i="1"/>
  <c r="O1024" i="1"/>
  <c r="P1024" i="1"/>
  <c r="Q1024" i="1"/>
  <c r="J1024" i="1"/>
  <c r="R1024" i="1"/>
  <c r="K1024" i="1"/>
  <c r="B328" i="1"/>
  <c r="A328" i="1"/>
  <c r="Q328" i="1"/>
  <c r="J328" i="1"/>
  <c r="R328" i="1"/>
  <c r="K328" i="1"/>
  <c r="L328" i="1"/>
  <c r="M328" i="1"/>
  <c r="N328" i="1"/>
  <c r="O328" i="1"/>
  <c r="P328" i="1"/>
  <c r="B336" i="1"/>
  <c r="A336" i="1"/>
  <c r="Q336" i="1"/>
  <c r="J336" i="1"/>
  <c r="R336" i="1"/>
  <c r="K336" i="1"/>
  <c r="L336" i="1"/>
  <c r="M336" i="1"/>
  <c r="N336" i="1"/>
  <c r="O336" i="1"/>
  <c r="P336" i="1"/>
  <c r="A211" i="1"/>
  <c r="B211" i="1"/>
  <c r="M211" i="1"/>
  <c r="N211" i="1"/>
  <c r="O211" i="1"/>
  <c r="P211" i="1"/>
  <c r="Q211" i="1"/>
  <c r="J211" i="1"/>
  <c r="R211" i="1"/>
  <c r="K211" i="1"/>
  <c r="L211" i="1"/>
  <c r="A219" i="1"/>
  <c r="B219" i="1"/>
  <c r="M219" i="1"/>
  <c r="N219" i="1"/>
  <c r="O219" i="1"/>
  <c r="P219" i="1"/>
  <c r="Q219" i="1"/>
  <c r="J219" i="1"/>
  <c r="R219" i="1"/>
  <c r="K219" i="1"/>
  <c r="L219" i="1"/>
  <c r="B1146" i="1"/>
  <c r="A1146" i="1"/>
  <c r="L1146" i="1"/>
  <c r="M1146" i="1"/>
  <c r="N1146" i="1"/>
  <c r="O1146" i="1"/>
  <c r="P1146" i="1"/>
  <c r="Q1146" i="1"/>
  <c r="J1146" i="1"/>
  <c r="R1146" i="1"/>
  <c r="K1146" i="1"/>
  <c r="A1186" i="1"/>
  <c r="B1186" i="1"/>
  <c r="L1186" i="1"/>
  <c r="M1186" i="1"/>
  <c r="N1186" i="1"/>
  <c r="O1186" i="1"/>
  <c r="P1186" i="1"/>
  <c r="K1186" i="1"/>
  <c r="Q1186" i="1"/>
  <c r="J1186" i="1"/>
  <c r="R1186" i="1"/>
  <c r="B1177" i="1"/>
  <c r="A1177" i="1"/>
  <c r="M1177" i="1"/>
  <c r="N1177" i="1"/>
  <c r="O1177" i="1"/>
  <c r="P1177" i="1"/>
  <c r="Q1177" i="1"/>
  <c r="J1177" i="1"/>
  <c r="R1177" i="1"/>
  <c r="K1177" i="1"/>
  <c r="L1177" i="1"/>
  <c r="A1167" i="1"/>
  <c r="B1167" i="1"/>
  <c r="O1167" i="1"/>
  <c r="J1167" i="1"/>
  <c r="R1167" i="1"/>
  <c r="P1167" i="1"/>
  <c r="Q1167" i="1"/>
  <c r="K1167" i="1"/>
  <c r="L1167" i="1"/>
  <c r="M1167" i="1"/>
  <c r="N1167" i="1"/>
  <c r="A1157" i="1"/>
  <c r="B1157" i="1"/>
  <c r="Q1157" i="1"/>
  <c r="L1157" i="1"/>
  <c r="J1157" i="1"/>
  <c r="R1157" i="1"/>
  <c r="K1157" i="1"/>
  <c r="M1157" i="1"/>
  <c r="N1157" i="1"/>
  <c r="O1157" i="1"/>
  <c r="P1157" i="1"/>
  <c r="B342" i="1"/>
  <c r="A342" i="1"/>
  <c r="K342" i="1"/>
  <c r="L342" i="1"/>
  <c r="M342" i="1"/>
  <c r="N342" i="1"/>
  <c r="O342" i="1"/>
  <c r="P342" i="1"/>
  <c r="Q342" i="1"/>
  <c r="J342" i="1"/>
  <c r="R342" i="1"/>
  <c r="A1047" i="1"/>
  <c r="B1047" i="1"/>
  <c r="M1047" i="1"/>
  <c r="N1047" i="1"/>
  <c r="O1047" i="1"/>
  <c r="P1047" i="1"/>
  <c r="Q1047" i="1"/>
  <c r="J1047" i="1"/>
  <c r="R1047" i="1"/>
  <c r="K1047" i="1"/>
  <c r="L1047" i="1"/>
  <c r="A297" i="1"/>
  <c r="B297" i="1"/>
  <c r="M297" i="1"/>
  <c r="L297" i="1"/>
  <c r="N297" i="1"/>
  <c r="O297" i="1"/>
  <c r="P297" i="1"/>
  <c r="Q297" i="1"/>
  <c r="R297" i="1"/>
  <c r="J297" i="1"/>
  <c r="K297" i="1"/>
  <c r="A345" i="1"/>
  <c r="B345" i="1"/>
  <c r="P345" i="1"/>
  <c r="Q345" i="1"/>
  <c r="J345" i="1"/>
  <c r="R345" i="1"/>
  <c r="K345" i="1"/>
  <c r="L345" i="1"/>
  <c r="M345" i="1"/>
  <c r="N345" i="1"/>
  <c r="O345" i="1"/>
  <c r="A690" i="1"/>
  <c r="B690" i="1"/>
  <c r="K690" i="1"/>
  <c r="L690" i="1"/>
  <c r="N690" i="1"/>
  <c r="O690" i="1"/>
  <c r="P690" i="1"/>
  <c r="Q690" i="1"/>
  <c r="R690" i="1"/>
  <c r="J690" i="1"/>
  <c r="M690" i="1"/>
  <c r="A1119" i="1"/>
  <c r="B1119" i="1"/>
  <c r="O1119" i="1"/>
  <c r="P1119" i="1"/>
  <c r="Q1119" i="1"/>
  <c r="J1119" i="1"/>
  <c r="R1119" i="1"/>
  <c r="K1119" i="1"/>
  <c r="L1119" i="1"/>
  <c r="M1119" i="1"/>
  <c r="N1119" i="1"/>
  <c r="A289" i="1"/>
  <c r="B289" i="1"/>
  <c r="L289" i="1"/>
  <c r="M289" i="1"/>
  <c r="N289" i="1"/>
  <c r="O289" i="1"/>
  <c r="P289" i="1"/>
  <c r="Q289" i="1"/>
  <c r="R289" i="1"/>
  <c r="J289" i="1"/>
  <c r="K289" i="1"/>
  <c r="A85" i="1"/>
  <c r="B85" i="1"/>
  <c r="K85" i="1"/>
  <c r="L85" i="1"/>
  <c r="M85" i="1"/>
  <c r="N85" i="1"/>
  <c r="O85" i="1"/>
  <c r="Q85" i="1"/>
  <c r="J85" i="1"/>
  <c r="P85" i="1"/>
  <c r="R85" i="1"/>
  <c r="A954" i="1"/>
  <c r="B954" i="1"/>
  <c r="J954" i="1"/>
  <c r="R954" i="1"/>
  <c r="K954" i="1"/>
  <c r="L954" i="1"/>
  <c r="M954" i="1"/>
  <c r="N954" i="1"/>
  <c r="O954" i="1"/>
  <c r="P954" i="1"/>
  <c r="Q954" i="1"/>
  <c r="A1033" i="1"/>
  <c r="B1033" i="1"/>
  <c r="K1033" i="1"/>
  <c r="L1033" i="1"/>
  <c r="M1033" i="1"/>
  <c r="N1033" i="1"/>
  <c r="O1033" i="1"/>
  <c r="P1033" i="1"/>
  <c r="Q1033" i="1"/>
  <c r="J1033" i="1"/>
  <c r="R1033" i="1"/>
  <c r="A1096" i="1"/>
  <c r="B1096" i="1"/>
  <c r="M1096" i="1"/>
  <c r="N1096" i="1"/>
  <c r="P1096" i="1"/>
  <c r="J1096" i="1"/>
  <c r="R1096" i="1"/>
  <c r="K1096" i="1"/>
  <c r="L1096" i="1"/>
  <c r="O1096" i="1"/>
  <c r="Q1096"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06" i="1"/>
  <c r="B506" i="1"/>
  <c r="J506" i="1"/>
  <c r="R506" i="1"/>
  <c r="L506" i="1"/>
  <c r="M506" i="1"/>
  <c r="N506" i="1"/>
  <c r="O506" i="1"/>
  <c r="Q506" i="1"/>
  <c r="P506" i="1"/>
  <c r="K506" i="1"/>
  <c r="A450" i="1"/>
  <c r="B450" i="1"/>
  <c r="Q450" i="1"/>
  <c r="N450" i="1"/>
  <c r="O450" i="1"/>
  <c r="P450" i="1"/>
  <c r="R450" i="1"/>
  <c r="J450" i="1"/>
  <c r="K450" i="1"/>
  <c r="M450" i="1"/>
  <c r="L450" i="1"/>
  <c r="A1017" i="1"/>
  <c r="B1017" i="1"/>
  <c r="K1017" i="1"/>
  <c r="L1017" i="1"/>
  <c r="M1017" i="1"/>
  <c r="N1017" i="1"/>
  <c r="O1017" i="1"/>
  <c r="P1017" i="1"/>
  <c r="Q1017" i="1"/>
  <c r="J1017" i="1"/>
  <c r="R1017" i="1"/>
  <c r="A337" i="1"/>
  <c r="B337" i="1"/>
  <c r="P337" i="1"/>
  <c r="Q337" i="1"/>
  <c r="J337" i="1"/>
  <c r="R337" i="1"/>
  <c r="K337" i="1"/>
  <c r="L337" i="1"/>
  <c r="M337" i="1"/>
  <c r="N337" i="1"/>
  <c r="O337" i="1"/>
  <c r="B212" i="1"/>
  <c r="A212" i="1"/>
  <c r="L212" i="1"/>
  <c r="M212" i="1"/>
  <c r="N212" i="1"/>
  <c r="O212" i="1"/>
  <c r="P212" i="1"/>
  <c r="Q212" i="1"/>
  <c r="J212" i="1"/>
  <c r="R212" i="1"/>
  <c r="K212" i="1"/>
  <c r="B220" i="1"/>
  <c r="A220" i="1"/>
  <c r="L220" i="1"/>
  <c r="M220" i="1"/>
  <c r="N220" i="1"/>
  <c r="O220" i="1"/>
  <c r="P220" i="1"/>
  <c r="Q220" i="1"/>
  <c r="J220" i="1"/>
  <c r="R220" i="1"/>
  <c r="K220" i="1"/>
  <c r="A1181" i="1"/>
  <c r="B1181" i="1"/>
  <c r="Q1181" i="1"/>
  <c r="J1181" i="1"/>
  <c r="R1181" i="1"/>
  <c r="K1181" i="1"/>
  <c r="L1181" i="1"/>
  <c r="M1181" i="1"/>
  <c r="N1181" i="1"/>
  <c r="O1181" i="1"/>
  <c r="P1181" i="1"/>
  <c r="A1171" i="1"/>
  <c r="B1171" i="1"/>
  <c r="K1171" i="1"/>
  <c r="L1171" i="1"/>
  <c r="M1171" i="1"/>
  <c r="N1171" i="1"/>
  <c r="O1171" i="1"/>
  <c r="P1171" i="1"/>
  <c r="Q1171" i="1"/>
  <c r="J1171" i="1"/>
  <c r="R1171" i="1"/>
  <c r="A343" i="1"/>
  <c r="B343" i="1"/>
  <c r="J343" i="1"/>
  <c r="R343" i="1"/>
  <c r="K343" i="1"/>
  <c r="L343" i="1"/>
  <c r="M343" i="1"/>
  <c r="N343" i="1"/>
  <c r="O343" i="1"/>
  <c r="P343" i="1"/>
  <c r="Q343" i="1"/>
  <c r="A1034" i="1"/>
  <c r="B1034" i="1"/>
  <c r="J1034" i="1"/>
  <c r="R1034" i="1"/>
  <c r="K1034" i="1"/>
  <c r="L1034" i="1"/>
  <c r="M1034" i="1"/>
  <c r="N1034" i="1"/>
  <c r="O1034" i="1"/>
  <c r="P1034" i="1"/>
  <c r="Q1034" i="1"/>
  <c r="A143" i="1"/>
  <c r="B143" i="1"/>
  <c r="J143" i="1"/>
  <c r="R143" i="1"/>
  <c r="K143" i="1"/>
  <c r="L143" i="1"/>
  <c r="M143" i="1"/>
  <c r="N143" i="1"/>
  <c r="O143" i="1"/>
  <c r="P143" i="1"/>
  <c r="Q143" i="1"/>
  <c r="A225" i="1"/>
  <c r="B225" i="1"/>
  <c r="O225" i="1"/>
  <c r="P225" i="1"/>
  <c r="Q225" i="1"/>
  <c r="J225" i="1"/>
  <c r="R225" i="1"/>
  <c r="K225" i="1"/>
  <c r="L225" i="1"/>
  <c r="M225" i="1"/>
  <c r="N225" i="1"/>
  <c r="A686" i="1"/>
  <c r="B686" i="1"/>
  <c r="O686" i="1"/>
  <c r="P686" i="1"/>
  <c r="R686" i="1"/>
  <c r="J686" i="1"/>
  <c r="K686" i="1"/>
  <c r="L686" i="1"/>
  <c r="M686" i="1"/>
  <c r="N686" i="1"/>
  <c r="Q686" i="1"/>
  <c r="A984" i="1"/>
  <c r="B984" i="1"/>
  <c r="L984" i="1"/>
  <c r="M984" i="1"/>
  <c r="N984" i="1"/>
  <c r="O984" i="1"/>
  <c r="P984" i="1"/>
  <c r="Q984" i="1"/>
  <c r="J984" i="1"/>
  <c r="R984" i="1"/>
  <c r="K984" i="1"/>
  <c r="A976" i="1"/>
  <c r="B976" i="1"/>
  <c r="L976" i="1"/>
  <c r="M976" i="1"/>
  <c r="N976" i="1"/>
  <c r="O976" i="1"/>
  <c r="P976" i="1"/>
  <c r="Q976" i="1"/>
  <c r="J976" i="1"/>
  <c r="R976" i="1"/>
  <c r="K976" i="1"/>
  <c r="A1051" i="1"/>
  <c r="B1051" i="1"/>
  <c r="Q1051" i="1"/>
  <c r="J1051" i="1"/>
  <c r="R1051" i="1"/>
  <c r="K1051" i="1"/>
  <c r="L1051" i="1"/>
  <c r="M1051" i="1"/>
  <c r="N1051" i="1"/>
  <c r="O1051" i="1"/>
  <c r="P1051" i="1"/>
  <c r="A1063" i="1"/>
  <c r="B1063" i="1"/>
  <c r="M1063" i="1"/>
  <c r="N1063" i="1"/>
  <c r="O1063" i="1"/>
  <c r="P1063" i="1"/>
  <c r="Q1063" i="1"/>
  <c r="J1063" i="1"/>
  <c r="R1063" i="1"/>
  <c r="K1063" i="1"/>
  <c r="L1063" i="1"/>
  <c r="A1097" i="1"/>
  <c r="B1097" i="1"/>
  <c r="L1097" i="1"/>
  <c r="M1097" i="1"/>
  <c r="O1097" i="1"/>
  <c r="Q1097" i="1"/>
  <c r="N1097" i="1"/>
  <c r="P1097" i="1"/>
  <c r="R1097" i="1"/>
  <c r="J1097" i="1"/>
  <c r="K1097" i="1"/>
  <c r="B1102" i="1"/>
  <c r="A1102" i="1"/>
  <c r="L1102" i="1"/>
  <c r="M1102" i="1"/>
  <c r="N1102" i="1"/>
  <c r="O1102" i="1"/>
  <c r="P1102" i="1"/>
  <c r="Q1102" i="1"/>
  <c r="R1102" i="1"/>
  <c r="J1102" i="1"/>
  <c r="K1102" i="1"/>
  <c r="B1114" i="1"/>
  <c r="A1114" i="1"/>
  <c r="L1114" i="1"/>
  <c r="M1114" i="1"/>
  <c r="N1114" i="1"/>
  <c r="O1114" i="1"/>
  <c r="P1114" i="1"/>
  <c r="Q1114" i="1"/>
  <c r="J1114" i="1"/>
  <c r="R1114" i="1"/>
  <c r="K1114" i="1"/>
  <c r="A1140" i="1"/>
  <c r="B1140" i="1"/>
  <c r="J1140" i="1"/>
  <c r="R1140" i="1"/>
  <c r="K1140" i="1"/>
  <c r="L1140" i="1"/>
  <c r="M1140" i="1"/>
  <c r="N1140" i="1"/>
  <c r="O1140" i="1"/>
  <c r="P1140" i="1"/>
  <c r="Q1140"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968" i="1"/>
  <c r="B968" i="1"/>
  <c r="L968" i="1"/>
  <c r="M968" i="1"/>
  <c r="N968" i="1"/>
  <c r="O968" i="1"/>
  <c r="P968" i="1"/>
  <c r="Q968" i="1"/>
  <c r="J968" i="1"/>
  <c r="R968" i="1"/>
  <c r="K968"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31" i="1"/>
  <c r="B431" i="1"/>
  <c r="L431" i="1"/>
  <c r="Q431" i="1"/>
  <c r="O431" i="1"/>
  <c r="P431" i="1"/>
  <c r="R431" i="1"/>
  <c r="J431" i="1"/>
  <c r="K431" i="1"/>
  <c r="N431" i="1"/>
  <c r="M431"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38" i="1"/>
  <c r="B1038" i="1"/>
  <c r="N1038" i="1"/>
  <c r="O1038" i="1"/>
  <c r="P1038" i="1"/>
  <c r="Q1038" i="1"/>
  <c r="J1038" i="1"/>
  <c r="R1038" i="1"/>
  <c r="K1038" i="1"/>
  <c r="L1038" i="1"/>
  <c r="M1038" i="1"/>
  <c r="A949" i="1"/>
  <c r="B949" i="1"/>
  <c r="L949" i="1"/>
  <c r="P949" i="1"/>
  <c r="N949" i="1"/>
  <c r="O949" i="1"/>
  <c r="Q949" i="1"/>
  <c r="R949" i="1"/>
  <c r="J949" i="1"/>
  <c r="K949" i="1"/>
  <c r="M949" i="1"/>
  <c r="A104" i="1"/>
  <c r="B104" i="1"/>
  <c r="Q104" i="1"/>
  <c r="J104" i="1"/>
  <c r="R104" i="1"/>
  <c r="L104" i="1"/>
  <c r="N104" i="1"/>
  <c r="K104" i="1"/>
  <c r="M104" i="1"/>
  <c r="O104" i="1"/>
  <c r="P104" i="1"/>
  <c r="A112" i="1"/>
  <c r="B112" i="1"/>
  <c r="Q112" i="1"/>
  <c r="J112" i="1"/>
  <c r="R112" i="1"/>
  <c r="L112" i="1"/>
  <c r="N112" i="1"/>
  <c r="P112" i="1"/>
  <c r="K112" i="1"/>
  <c r="M112" i="1"/>
  <c r="O112" i="1"/>
  <c r="A505" i="1"/>
  <c r="B505" i="1"/>
  <c r="K505" i="1"/>
  <c r="M505" i="1"/>
  <c r="N505" i="1"/>
  <c r="O505" i="1"/>
  <c r="P505" i="1"/>
  <c r="J505" i="1"/>
  <c r="R505" i="1"/>
  <c r="L505" i="1"/>
  <c r="Q505" i="1"/>
  <c r="A497" i="1"/>
  <c r="B497" i="1"/>
  <c r="K497" i="1"/>
  <c r="M497" i="1"/>
  <c r="N497" i="1"/>
  <c r="O497" i="1"/>
  <c r="P497" i="1"/>
  <c r="J497" i="1"/>
  <c r="R497" i="1"/>
  <c r="L497" i="1"/>
  <c r="Q497" i="1"/>
  <c r="A489" i="1"/>
  <c r="B489" i="1"/>
  <c r="K489" i="1"/>
  <c r="M489" i="1"/>
  <c r="N489" i="1"/>
  <c r="O489" i="1"/>
  <c r="P489" i="1"/>
  <c r="J489" i="1"/>
  <c r="R489" i="1"/>
  <c r="L489" i="1"/>
  <c r="Q489" i="1"/>
  <c r="A481" i="1"/>
  <c r="B481" i="1"/>
  <c r="K481" i="1"/>
  <c r="M481" i="1"/>
  <c r="N481" i="1"/>
  <c r="O481" i="1"/>
  <c r="P481" i="1"/>
  <c r="J481" i="1"/>
  <c r="R481" i="1"/>
  <c r="Q481" i="1"/>
  <c r="L481" i="1"/>
  <c r="A473" i="1"/>
  <c r="B473" i="1"/>
  <c r="K473" i="1"/>
  <c r="L473" i="1"/>
  <c r="M473" i="1"/>
  <c r="N473" i="1"/>
  <c r="O473" i="1"/>
  <c r="P473" i="1"/>
  <c r="J473" i="1"/>
  <c r="R473" i="1"/>
  <c r="Q473" i="1"/>
  <c r="A465" i="1"/>
  <c r="B465" i="1"/>
  <c r="K465" i="1"/>
  <c r="L465" i="1"/>
  <c r="M465" i="1"/>
  <c r="N465" i="1"/>
  <c r="O465" i="1"/>
  <c r="P465" i="1"/>
  <c r="J465" i="1"/>
  <c r="R465" i="1"/>
  <c r="Q465" i="1"/>
  <c r="A457" i="1"/>
  <c r="B457" i="1"/>
  <c r="J457" i="1"/>
  <c r="R457" i="1"/>
  <c r="O457" i="1"/>
  <c r="P457" i="1"/>
  <c r="Q457" i="1"/>
  <c r="K457" i="1"/>
  <c r="L457" i="1"/>
  <c r="N457" i="1"/>
  <c r="M457" i="1"/>
  <c r="A449" i="1"/>
  <c r="B449" i="1"/>
  <c r="J449" i="1"/>
  <c r="R449" i="1"/>
  <c r="O449" i="1"/>
  <c r="M449" i="1"/>
  <c r="N449" i="1"/>
  <c r="P449" i="1"/>
  <c r="Q449" i="1"/>
  <c r="L449" i="1"/>
  <c r="K449" i="1"/>
  <c r="A441" i="1"/>
  <c r="B441" i="1"/>
  <c r="J441" i="1"/>
  <c r="R441" i="1"/>
  <c r="O441" i="1"/>
  <c r="K441" i="1"/>
  <c r="L441" i="1"/>
  <c r="M441" i="1"/>
  <c r="N441" i="1"/>
  <c r="P441" i="1"/>
  <c r="Q441" i="1"/>
  <c r="A237" i="1"/>
  <c r="B237" i="1"/>
  <c r="K237" i="1"/>
  <c r="L237" i="1"/>
  <c r="M237" i="1"/>
  <c r="N237" i="1"/>
  <c r="O237" i="1"/>
  <c r="P237" i="1"/>
  <c r="Q237" i="1"/>
  <c r="J237" i="1"/>
  <c r="R237" i="1"/>
  <c r="B314" i="1"/>
  <c r="A314" i="1"/>
  <c r="O314" i="1"/>
  <c r="P314" i="1"/>
  <c r="Q314" i="1"/>
  <c r="J314" i="1"/>
  <c r="R314" i="1"/>
  <c r="K314" i="1"/>
  <c r="L314" i="1"/>
  <c r="M314" i="1"/>
  <c r="N314" i="1"/>
  <c r="A349" i="1"/>
  <c r="B349" i="1"/>
  <c r="L349" i="1"/>
  <c r="M349" i="1"/>
  <c r="N349" i="1"/>
  <c r="O349" i="1"/>
  <c r="P349" i="1"/>
  <c r="Q349" i="1"/>
  <c r="J349" i="1"/>
  <c r="R349" i="1"/>
  <c r="K349" i="1"/>
  <c r="A1018" i="1"/>
  <c r="B1018" i="1"/>
  <c r="J1018" i="1"/>
  <c r="R1018" i="1"/>
  <c r="K1018" i="1"/>
  <c r="L1018" i="1"/>
  <c r="M1018" i="1"/>
  <c r="N1018" i="1"/>
  <c r="O1018" i="1"/>
  <c r="P1018" i="1"/>
  <c r="Q1018" i="1"/>
  <c r="A940" i="1"/>
  <c r="B940" i="1"/>
  <c r="J940" i="1"/>
  <c r="R940" i="1"/>
  <c r="L940" i="1"/>
  <c r="M940" i="1"/>
  <c r="N940" i="1"/>
  <c r="P940" i="1"/>
  <c r="K940" i="1"/>
  <c r="O940" i="1"/>
  <c r="Q940" i="1"/>
  <c r="B330" i="1"/>
  <c r="A330" i="1"/>
  <c r="O330" i="1"/>
  <c r="P330" i="1"/>
  <c r="Q330" i="1"/>
  <c r="J330" i="1"/>
  <c r="R330" i="1"/>
  <c r="K330" i="1"/>
  <c r="L330" i="1"/>
  <c r="M330" i="1"/>
  <c r="N330" i="1"/>
  <c r="A1092" i="1"/>
  <c r="B1092" i="1"/>
  <c r="Q1092" i="1"/>
  <c r="J1092" i="1"/>
  <c r="R1092" i="1"/>
  <c r="K1092" i="1"/>
  <c r="L1092" i="1"/>
  <c r="M1092" i="1"/>
  <c r="N1092" i="1"/>
  <c r="O1092" i="1"/>
  <c r="P1092" i="1"/>
  <c r="A213" i="1"/>
  <c r="B213" i="1"/>
  <c r="K213" i="1"/>
  <c r="L213" i="1"/>
  <c r="M213" i="1"/>
  <c r="N213" i="1"/>
  <c r="O213" i="1"/>
  <c r="P213" i="1"/>
  <c r="Q213" i="1"/>
  <c r="J213" i="1"/>
  <c r="R213" i="1"/>
  <c r="A221" i="1"/>
  <c r="B221" i="1"/>
  <c r="K221" i="1"/>
  <c r="L221" i="1"/>
  <c r="M221" i="1"/>
  <c r="N221" i="1"/>
  <c r="O221" i="1"/>
  <c r="P221" i="1"/>
  <c r="Q221" i="1"/>
  <c r="R221" i="1"/>
  <c r="J221" i="1"/>
  <c r="A1184" i="1"/>
  <c r="B1184" i="1"/>
  <c r="N1184" i="1"/>
  <c r="O1184" i="1"/>
  <c r="P1184" i="1"/>
  <c r="Q1184" i="1"/>
  <c r="J1184" i="1"/>
  <c r="R1184" i="1"/>
  <c r="K1184" i="1"/>
  <c r="L1184" i="1"/>
  <c r="M1184" i="1"/>
  <c r="A1174" i="1"/>
  <c r="B1174" i="1"/>
  <c r="P1174" i="1"/>
  <c r="Q1174" i="1"/>
  <c r="J1174" i="1"/>
  <c r="R1174" i="1"/>
  <c r="K1174" i="1"/>
  <c r="L1174" i="1"/>
  <c r="M1174" i="1"/>
  <c r="N1174" i="1"/>
  <c r="O1174" i="1"/>
  <c r="A1164" i="1"/>
  <c r="B1164" i="1"/>
  <c r="J1164" i="1"/>
  <c r="R1164" i="1"/>
  <c r="M1164" i="1"/>
  <c r="K1164" i="1"/>
  <c r="L1164" i="1"/>
  <c r="N1164" i="1"/>
  <c r="O1164" i="1"/>
  <c r="P1164" i="1"/>
  <c r="Q1164" i="1"/>
  <c r="B1154" i="1"/>
  <c r="A1154" i="1"/>
  <c r="L1154" i="1"/>
  <c r="M1154" i="1"/>
  <c r="N1154" i="1"/>
  <c r="O1154" i="1"/>
  <c r="P1154" i="1"/>
  <c r="Q1154" i="1"/>
  <c r="J1154" i="1"/>
  <c r="R1154" i="1"/>
  <c r="K1154"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<sst xmlns="http://schemas.openxmlformats.org/spreadsheetml/2006/main" count="14706" uniqueCount="3534">
  <si>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</si>
  <si>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</si>
  <si>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</si>
  <si>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</si>
  <si>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</si>
  <si>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</si>
  <si>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</si>
  <si>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</si>
  <si>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</si>
  <si>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</si>
  <si>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</si>
  <si>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</si>
  <si>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</si>
  <si>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</si>
  <si>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</si>
  <si>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</si>
  <si>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</si>
  <si>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</si>
  <si>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</si>
  <si>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</si>
  <si>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</si>
  <si>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</si>
  <si>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</si>
  <si>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</si>
  <si>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</si>
  <si>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</si>
  <si>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</si>
  <si>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</si>
  <si>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</si>
  <si>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</si>
  <si>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</si>
  <si>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</si>
  <si>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</si>
  <si>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</si>
  <si>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</si>
  <si>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</si>
  <si>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</si>
  <si>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</si>
  <si>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</si>
  <si>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</si>
  <si>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</si>
  <si>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</si>
  <si>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</si>
  <si>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</si>
  <si>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</si>
  <si>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</si>
  <si>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</si>
  <si>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</si>
  <si>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</si>
  <si>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</si>
  <si>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</si>
  <si>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</si>
  <si>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</si>
  <si>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</si>
  <si>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</si>
  <si>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</si>
  <si>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</si>
  <si>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</si>
  <si>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</si>
  <si>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</si>
  <si>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</si>
  <si>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</si>
  <si>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</si>
  <si>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</si>
  <si>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</si>
  <si>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</si>
  <si>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</si>
  <si>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</si>
  <si>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</si>
  <si>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</si>
  <si>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</si>
  <si>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</si>
  <si>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</si>
  <si>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</si>
  <si>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</si>
  <si>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</si>
  <si>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</si>
  <si>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</si>
  <si>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natural gas es</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</si>
  <si>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</si>
  <si>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</si>
  <si>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</si>
  <si>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</si>
  <si>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</si>
  <si>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</si>
  <si>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</si>
  <si>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</si>
  <si>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</si>
  <si>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</si>
  <si>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</si>
  <si>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</si>
  <si>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</si>
  <si>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</si>
  <si>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</si>
  <si>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</si>
  <si>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</si>
  <si>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</si>
  <si>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</si>
  <si>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</si>
  <si>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</si>
  <si>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</si>
  <si>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</si>
  <si>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</si>
  <si>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</si>
  <si>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</si>
  <si>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</si>
  <si>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</si>
  <si>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</si>
  <si>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</si>
  <si>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</si>
  <si>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</si>
  <si>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</si>
  <si>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</si>
  <si>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</si>
  <si>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</si>
  <si>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</si>
  <si>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</si>
  <si>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</si>
  <si>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</si>
  <si>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</si>
  <si>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</si>
  <si>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</si>
  <si>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</si>
  <si>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</si>
  <si>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</si>
  <si>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</si>
  <si>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</si>
  <si>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</si>
  <si>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</si>
  <si>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</si>
  <si>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</si>
  <si>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</si>
  <si>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</si>
  <si>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</si>
  <si>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</si>
  <si>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</si>
  <si>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</si>
  <si>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</si>
  <si>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</si>
  <si>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</si>
  <si>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</si>
  <si>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</si>
  <si>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</si>
  <si>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</si>
  <si>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</si>
  <si>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</si>
  <si>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</si>
  <si>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</si>
  <si>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</si>
  <si>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</si>
  <si>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</si>
  <si>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</si>
  <si>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</si>
  <si>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</si>
  <si>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</si>
  <si>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</si>
  <si>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</si>
  <si>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</si>
  <si>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</si>
  <si>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</si>
  <si>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</si>
  <si>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</si>
  <si>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</si>
  <si>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</si>
  <si>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</si>
  <si>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</si>
  <si>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</si>
  <si>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</si>
  <si>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</si>
  <si>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</si>
  <si>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</si>
  <si>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</si>
  <si>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</si>
  <si>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</si>
  <si>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</si>
  <si>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</si>
  <si>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</si>
  <si>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</si>
  <si>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</si>
  <si>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</si>
  <si>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</si>
  <si>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</si>
  <si>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</si>
  <si>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</si>
  <si>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</si>
  <si>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</si>
  <si>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</si>
  <si>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</si>
  <si>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</si>
  <si>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</si>
  <si>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</si>
  <si>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</si>
  <si>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</si>
  <si>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</si>
  <si>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</si>
  <si>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</si>
  <si>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</si>
  <si>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</si>
  <si>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</si>
  <si>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</si>
  <si>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</si>
  <si>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</si>
  <si>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</si>
  <si>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</si>
  <si>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</si>
  <si>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</si>
  <si>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</si>
  <si>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</si>
  <si>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</si>
  <si>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</si>
  <si>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</si>
  <si>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</si>
  <si>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</si>
  <si>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</si>
  <si>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</si>
  <si>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</si>
  <si>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</si>
  <si>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</si>
  <si>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</si>
  <si>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</si>
  <si>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</si>
  <si>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</si>
  <si>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</si>
  <si>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</si>
  <si>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</si>
  <si>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</si>
  <si>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</si>
  <si>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</si>
  <si>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</si>
  <si>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</si>
  <si>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</si>
  <si>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</si>
  <si>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</si>
  <si>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</si>
  <si>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</si>
  <si>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</si>
  <si>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</si>
  <si>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</si>
  <si>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</si>
  <si>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</si>
  <si>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</si>
  <si>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</si>
  <si>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</si>
  <si>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</si>
  <si>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</si>
  <si>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</si>
  <si>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</si>
  <si>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</si>
  <si>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</si>
  <si>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</si>
  <si>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</si>
  <si>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</si>
  <si>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</si>
  <si>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</si>
  <si>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</si>
  <si>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</si>
  <si>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</si>
  <si>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</si>
  <si>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</si>
  <si>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</si>
  <si>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</si>
  <si>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</si>
  <si>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</si>
  <si>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</si>
  <si>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</si>
  <si>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</si>
  <si>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</si>
  <si>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</si>
  <si>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</si>
  <si>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</si>
  <si>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</si>
  <si>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</si>
  <si>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</si>
  <si>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</si>
  <si>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</si>
  <si>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</si>
  <si>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</si>
  <si>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</si>
  <si>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</si>
  <si>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</si>
  <si>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</si>
  <si>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</si>
  <si>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</si>
  <si>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</si>
  <si>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</si>
  <si>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</si>
  <si>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</si>
  <si>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</si>
  <si>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</si>
  <si>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</si>
  <si>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</si>
  <si>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</si>
  <si>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</si>
  <si>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</si>
  <si>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</si>
  <si>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</si>
  <si>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</si>
  <si>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</si>
  <si>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</si>
  <si>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</si>
  <si>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</si>
  <si>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</si>
  <si>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</si>
  <si>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</si>
  <si>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</si>
  <si>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</si>
  <si>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</si>
  <si>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</si>
  <si>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</si>
  <si>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</si>
  <si>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</si>
  <si>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</si>
  <si>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</si>
  <si>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</si>
  <si>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</si>
  <si>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</si>
  <si>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</si>
  <si>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</si>
  <si>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</si>
  <si>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</si>
  <si>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</si>
  <si>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</si>
  <si>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</si>
  <si>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</si>
  <si>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</si>
  <si>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</si>
  <si>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</si>
  <si>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</si>
  <si>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</si>
  <si>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</si>
  <si>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</si>
  <si>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</si>
  <si>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</si>
  <si>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</si>
  <si>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</si>
  <si>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</si>
  <si>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</si>
  <si>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</si>
  <si>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</si>
  <si>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</si>
  <si>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</si>
  <si>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</si>
  <si>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</si>
  <si>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</si>
  <si>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</si>
  <si>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</si>
  <si>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</si>
  <si>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</si>
  <si>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</si>
  <si>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</si>
  <si>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</si>
  <si>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</si>
  <si>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</si>
  <si>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</si>
  <si>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</si>
  <si>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</si>
  <si>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</si>
  <si>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</si>
  <si>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</si>
  <si>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</si>
  <si>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</si>
  <si>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</si>
  <si>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</si>
  <si>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</si>
  <si>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</si>
  <si>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</si>
  <si>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</si>
  <si>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</si>
  <si>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</si>
  <si>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</si>
  <si>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</si>
  <si>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</si>
  <si>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</si>
  <si>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</si>
  <si>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</si>
  <si>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</si>
  <si>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</si>
  <si>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</si>
  <si>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</si>
  <si>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</si>
  <si>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</si>
  <si>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</si>
  <si>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</si>
  <si>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</si>
  <si>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</si>
  <si>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</si>
  <si>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</si>
  <si>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</si>
  <si>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</si>
  <si>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</si>
  <si>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</si>
  <si>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</si>
  <si>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</si>
  <si>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</si>
  <si>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</si>
  <si>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</si>
  <si>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</si>
  <si>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</si>
  <si>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</si>
  <si>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</si>
  <si>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</si>
  <si>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</si>
  <si>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</si>
  <si>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</si>
  <si>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</si>
  <si>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</si>
  <si>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</si>
  <si>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</si>
  <si>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</si>
  <si>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</si>
  <si>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</si>
  <si>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</si>
  <si>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</si>
  <si>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</si>
  <si>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</si>
  <si>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</si>
  <si>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</si>
  <si>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</si>
  <si>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</si>
  <si>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</si>
  <si>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</si>
  <si>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</si>
  <si>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</si>
  <si>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</si>
  <si>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</si>
  <si>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</si>
  <si>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</si>
  <si>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</si>
  <si>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</si>
  <si>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</si>
  <si>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</si>
  <si>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</si>
  <si>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</si>
  <si>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</si>
  <si>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</si>
  <si>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</si>
  <si>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</si>
  <si>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</si>
  <si>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</si>
  <si>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</si>
  <si>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</si>
  <si>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</si>
  <si>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</si>
  <si>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</si>
  <si>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</si>
  <si>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</si>
  <si>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</si>
  <si>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</si>
  <si>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</si>
  <si>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</si>
  <si>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</si>
  <si>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</si>
  <si>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</si>
  <si>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</si>
  <si>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</si>
  <si>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</si>
  <si>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</si>
  <si>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</si>
  <si>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</si>
  <si>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</si>
  <si>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</si>
  <si>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</si>
  <si>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</si>
  <si>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</si>
  <si>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</si>
  <si>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</si>
  <si>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</si>
  <si>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</si>
  <si>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</si>
  <si>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</si>
  <si>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</si>
  <si>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</si>
  <si>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</si>
  <si>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</si>
  <si>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</si>
  <si>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</si>
  <si>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</si>
  <si>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</si>
  <si>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</si>
  <si>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</si>
  <si>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</si>
  <si>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</si>
  <si>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</si>
  <si>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</si>
  <si>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</si>
  <si>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</si>
  <si>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</si>
  <si>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</si>
  <si>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</si>
  <si>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</si>
  <si>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</si>
  <si>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</si>
  <si>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</si>
  <si>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</si>
  <si>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</si>
  <si>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</si>
  <si>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</si>
  <si>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</si>
  <si>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</si>
  <si>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</si>
  <si>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</si>
  <si>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</si>
  <si>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</si>
  <si>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</si>
  <si>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</si>
  <si>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</si>
  <si>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</si>
  <si>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</si>
  <si>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</si>
  <si>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</si>
  <si>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</si>
  <si>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</si>
  <si>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</si>
  <si>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</si>
  <si>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</si>
  <si>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</si>
  <si>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</si>
  <si>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</si>
  <si>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</si>
  <si>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</si>
  <si>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</si>
  <si>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</si>
  <si>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</si>
  <si>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</si>
  <si>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</si>
  <si>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</si>
  <si>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</si>
  <si>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</si>
  <si>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</si>
  <si>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</si>
  <si>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</si>
  <si>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</si>
  <si>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</si>
  <si>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</si>
  <si>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</si>
  <si>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</si>
  <si>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</si>
  <si>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</si>
  <si>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</si>
  <si>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</si>
  <si>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</si>
  <si>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</si>
  <si>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</si>
  <si>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</si>
  <si>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</si>
  <si>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</si>
  <si>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</si>
  <si>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</si>
  <si>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</si>
  <si>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</si>
  <si>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</si>
  <si>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</si>
  <si>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</si>
  <si>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</si>
  <si>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</si>
  <si>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</si>
  <si>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</si>
  <si>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</si>
  <si>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</si>
  <si>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</si>
  <si>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</si>
  <si>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</si>
  <si>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</si>
  <si>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</si>
  <si>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</si>
  <si>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</si>
  <si>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</si>
  <si>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</si>
  <si>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</si>
  <si>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</si>
  <si>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</si>
  <si>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</si>
  <si>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</si>
  <si>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</si>
  <si>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</si>
  <si>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</si>
  <si>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</si>
  <si>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</si>
  <si>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</si>
  <si>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</si>
  <si>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</si>
  <si>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</si>
  <si>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</si>
  <si>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</si>
  <si>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</si>
  <si>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</si>
  <si>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</si>
  <si>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</si>
  <si>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</si>
  <si>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</si>
  <si>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</si>
  <si>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</si>
  <si>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</si>
  <si>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</si>
  <si>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</si>
  <si>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</si>
  <si>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</si>
  <si>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</si>
  <si>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</si>
  <si>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</si>
  <si>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</si>
  <si>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</si>
  <si>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</si>
  <si>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</si>
  <si>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</si>
  <si>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</si>
  <si>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</si>
  <si>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</si>
  <si>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</si>
  <si>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</si>
  <si>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</si>
  <si>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</si>
  <si>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</si>
  <si>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</si>
  <si>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</si>
  <si>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</si>
  <si>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</si>
  <si>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</si>
  <si>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</si>
  <si>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</si>
  <si>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</si>
  <si>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</si>
  <si>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</si>
  <si>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</si>
  <si>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</si>
  <si>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</si>
  <si>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</si>
  <si>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</si>
  <si>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</si>
  <si>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</si>
  <si>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</si>
  <si>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</si>
  <si>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</si>
  <si>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</si>
  <si>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</si>
  <si>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</si>
  <si>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</si>
  <si>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</si>
  <si>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</si>
  <si>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</si>
  <si>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</si>
  <si>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</si>
  <si>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</si>
  <si>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</si>
  <si>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</si>
  <si>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</si>
  <si>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</si>
  <si>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</si>
  <si>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</si>
  <si>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</si>
  <si>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</si>
  <si>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</si>
  <si>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</si>
  <si>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</si>
  <si>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</si>
  <si>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</si>
  <si>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</si>
  <si>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</si>
  <si>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</si>
  <si>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</si>
  <si>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</si>
  <si>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</si>
  <si>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</si>
  <si>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</si>
  <si>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</si>
  <si>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</si>
  <si>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</si>
  <si>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</si>
  <si>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</si>
  <si>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</si>
  <si>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</si>
  <si>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</si>
  <si>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</si>
  <si>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</si>
  <si>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</si>
  <si>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</si>
  <si>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</si>
  <si>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</si>
  <si>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</si>
  <si>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</si>
  <si>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</si>
  <si>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</si>
  <si>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</si>
  <si>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</si>
  <si>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</si>
  <si>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</si>
  <si>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</si>
  <si>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</si>
  <si>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</si>
  <si>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</si>
  <si>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</si>
  <si>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</si>
  <si>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</si>
  <si>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</si>
  <si>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</si>
  <si>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</si>
  <si>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</si>
  <si>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</si>
  <si>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</si>
  <si>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</si>
  <si>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</si>
  <si>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</si>
  <si>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</si>
  <si>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</si>
  <si>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</si>
  <si>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</si>
  <si>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</si>
  <si>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</si>
  <si>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</si>
  <si>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</si>
  <si>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</si>
  <si>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</si>
  <si>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</si>
  <si>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</si>
  <si>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</si>
  <si>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</si>
  <si>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</si>
  <si>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</si>
  <si>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</si>
  <si>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</si>
  <si>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</si>
  <si>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</si>
  <si>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</si>
  <si>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</si>
  <si>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</si>
  <si>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</si>
  <si>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</si>
  <si>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</si>
  <si>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</si>
  <si>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</si>
  <si>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</si>
  <si>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</si>
  <si>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</si>
  <si>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</si>
  <si>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</si>
  <si>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</si>
  <si>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</si>
  <si>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</si>
  <si>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</si>
  <si>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</si>
  <si>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</si>
  <si>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</si>
  <si>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</si>
  <si>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</si>
  <si>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</si>
  <si>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</si>
  <si>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</si>
  <si>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</si>
  <si>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</si>
  <si>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</si>
  <si>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</si>
  <si>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</si>
  <si>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</si>
  <si>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</si>
  <si>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</si>
  <si>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</si>
  <si>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</si>
  <si>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</si>
  <si>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</si>
  <si>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</si>
  <si>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</si>
  <si>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</si>
  <si>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</si>
  <si>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</si>
  <si>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</si>
  <si>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</si>
  <si>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</si>
  <si>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</si>
  <si>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</si>
  <si>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</si>
  <si>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</si>
  <si>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</si>
  <si>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</si>
  <si>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</si>
  <si>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</si>
  <si>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</si>
  <si>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</si>
  <si>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</si>
  <si>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</si>
  <si>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</si>
  <si>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</si>
  <si>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</si>
  <si>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</si>
  <si>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</si>
  <si>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</si>
  <si>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</si>
  <si>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</si>
  <si>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</si>
  <si>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</si>
  <si>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</si>
  <si>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</si>
  <si>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</si>
  <si>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</si>
  <si>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</si>
  <si>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</si>
  <si>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</si>
  <si>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</si>
  <si>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</si>
  <si>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</si>
  <si>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</si>
  <si>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</si>
  <si>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</si>
  <si>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</si>
  <si>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</si>
  <si>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</si>
  <si>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</si>
  <si>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</si>
  <si>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</si>
  <si>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</si>
  <si>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</si>
  <si>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</si>
  <si>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</si>
  <si>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</si>
  <si>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</si>
  <si>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</si>
  <si>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</si>
  <si>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</si>
  <si>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</si>
  <si>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</si>
  <si>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</si>
  <si>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</si>
  <si>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</si>
  <si>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</si>
  <si>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</si>
  <si>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</si>
  <si>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</si>
  <si>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</si>
  <si>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</si>
  <si>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</si>
  <si>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</si>
  <si>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</si>
  <si>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</si>
  <si>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</si>
  <si>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</si>
  <si>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</si>
  <si>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</si>
  <si>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</si>
  <si>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</si>
  <si>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</si>
  <si>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</si>
  <si>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</si>
  <si>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</si>
  <si>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</si>
  <si>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</si>
  <si>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</si>
  <si>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</si>
  <si>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</si>
  <si>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</si>
  <si>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</si>
  <si>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</si>
  <si>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</si>
  <si>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</si>
  <si>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</si>
  <si>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</si>
  <si>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</si>
  <si>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</si>
  <si>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</si>
  <si>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</si>
  <si>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</si>
  <si>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</si>
  <si>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</si>
  <si>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</si>
  <si>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</si>
  <si>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</si>
  <si>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</si>
  <si>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</si>
  <si>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</si>
  <si>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</si>
  <si>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</si>
  <si>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</si>
  <si>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</si>
  <si>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</si>
  <si>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</si>
  <si>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</si>
  <si>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</si>
  <si>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</si>
  <si>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</si>
  <si>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</si>
  <si>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</si>
  <si>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</si>
  <si>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</si>
  <si>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</si>
  <si>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</si>
  <si>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</si>
  <si>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</si>
  <si>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</si>
  <si>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</si>
  <si>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</si>
  <si>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</si>
  <si>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</si>
  <si>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</si>
  <si>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</si>
  <si>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</si>
  <si>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</si>
  <si>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</si>
  <si>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</si>
  <si>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</si>
  <si>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</si>
  <si>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</si>
  <si>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</si>
  <si>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</si>
  <si>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</si>
  <si>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</si>
  <si>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</si>
  <si>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</si>
  <si>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</si>
  <si>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</si>
  <si>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</si>
  <si>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</si>
  <si>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</si>
  <si>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</si>
  <si>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</si>
  <si>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</si>
  <si>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</si>
  <si>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</si>
  <si>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</si>
  <si>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</si>
  <si>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</si>
  <si>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</si>
  <si>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</si>
  <si>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</si>
  <si>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</si>
  <si>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</si>
  <si>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</si>
  <si>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</si>
  <si>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</si>
  <si>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</si>
  <si>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</si>
  <si>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</si>
  <si>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</si>
  <si>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</si>
  <si>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</si>
  <si>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</si>
  <si>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</si>
  <si>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</si>
  <si>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</si>
  <si>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</si>
  <si>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</si>
  <si>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</si>
  <si>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</si>
  <si>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</si>
  <si>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</si>
  <si>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</si>
  <si>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</si>
  <si>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</si>
  <si>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</si>
  <si>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</si>
  <si>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</si>
  <si>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</si>
  <si>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</si>
  <si>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</si>
  <si>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</si>
  <si>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</si>
  <si>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</si>
  <si>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</si>
  <si>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</si>
  <si>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</si>
  <si>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</si>
  <si>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</si>
  <si>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</si>
  <si>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</si>
  <si>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</si>
  <si>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</si>
  <si>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</si>
  <si>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</si>
  <si>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</si>
  <si>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</si>
  <si>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</si>
  <si>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</si>
  <si>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</si>
  <si>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</si>
  <si>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</si>
  <si>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</si>
  <si>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</si>
  <si>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</si>
  <si>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</si>
  <si>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</si>
  <si>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</si>
  <si>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</si>
  <si>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</si>
  <si>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</si>
  <si>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</si>
  <si>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</si>
  <si>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</si>
  <si>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</si>
  <si>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</si>
  <si>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</si>
  <si>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</si>
  <si>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</si>
  <si>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</si>
  <si>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</si>
  <si>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</si>
  <si>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</si>
  <si>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</si>
  <si>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</si>
  <si>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</si>
  <si>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</si>
  <si>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</si>
  <si>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</si>
  <si>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</si>
  <si>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</si>
  <si>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</si>
  <si>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</si>
  <si>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</si>
  <si>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</si>
  <si>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</si>
  <si>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</si>
  <si>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</si>
  <si>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</si>
  <si>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</si>
  <si>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</si>
  <si>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</si>
  <si>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</si>
  <si>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</si>
  <si>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</si>
  <si>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</si>
  <si>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</si>
  <si>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</si>
  <si>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</si>
  <si>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</si>
  <si>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</si>
  <si>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</si>
  <si>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</si>
  <si>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</si>
  <si>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</si>
  <si>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</si>
  <si>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</si>
  <si>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</si>
  <si>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</si>
  <si>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</si>
  <si>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</si>
  <si>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</si>
  <si>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</si>
  <si>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</si>
  <si>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</si>
  <si>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</si>
  <si>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</si>
  <si>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</si>
  <si>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</si>
  <si>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</si>
  <si>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</si>
  <si>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</si>
  <si>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</si>
  <si>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</si>
  <si>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</si>
  <si>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</si>
  <si>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</si>
  <si>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</si>
  <si>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</si>
  <si>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</si>
  <si>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</si>
  <si>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</si>
  <si>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</si>
  <si>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</si>
  <si>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</si>
  <si>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</si>
  <si>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</si>
  <si>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</si>
  <si>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</si>
  <si>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</si>
  <si>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</si>
  <si>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</si>
  <si>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</si>
  <si>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</si>
  <si>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</si>
  <si>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</si>
  <si>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</si>
  <si>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</si>
  <si>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</si>
  <si>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</si>
  <si>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</si>
  <si>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</si>
  <si>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</si>
  <si>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</si>
  <si>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</si>
  <si>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</si>
  <si>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</si>
  <si>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</si>
  <si>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</si>
  <si>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</si>
  <si>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</si>
  <si>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</si>
  <si>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</si>
  <si>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</si>
  <si>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</si>
  <si>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</si>
  <si>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</si>
  <si>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</si>
  <si>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</si>
  <si>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</si>
  <si>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</si>
  <si>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</si>
  <si>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</si>
  <si>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</si>
  <si>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</si>
  <si>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</si>
  <si>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</si>
  <si>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</si>
  <si>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</si>
  <si>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</si>
  <si>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</si>
  <si>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</si>
  <si>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</si>
  <si>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</si>
  <si>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</si>
  <si>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</si>
  <si>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</si>
  <si>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</si>
  <si>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</si>
  <si>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</si>
  <si>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</si>
  <si>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</si>
  <si>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</si>
  <si>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</si>
  <si>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</si>
  <si>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</si>
  <si>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</si>
  <si>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</si>
  <si>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</si>
  <si>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</si>
  <si>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</si>
  <si>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</si>
  <si>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</si>
  <si>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</si>
  <si>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</si>
  <si>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</si>
  <si>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</si>
  <si>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</si>
  <si>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</si>
  <si>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</si>
  <si>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</si>
  <si>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</si>
  <si>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</si>
  <si>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</si>
  <si>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</si>
  <si>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</si>
  <si>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</si>
  <si>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</si>
  <si>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</si>
  <si>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</si>
  <si>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</si>
  <si>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</si>
  <si>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</si>
  <si>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</si>
  <si>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</si>
  <si>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</si>
  <si>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</si>
  <si>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</si>
  <si>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</si>
  <si>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</si>
  <si>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</si>
  <si>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</si>
  <si>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</si>
  <si>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</si>
  <si>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</si>
  <si>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</si>
  <si>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</si>
  <si>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</si>
  <si>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</si>
  <si>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</si>
  <si>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</si>
  <si>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</si>
  <si>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</si>
  <si>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</si>
  <si>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</si>
  <si>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</si>
  <si>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</si>
  <si>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</si>
  <si>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</si>
  <si>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</si>
  <si>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</si>
  <si>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</si>
  <si>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</si>
  <si>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</si>
  <si>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</si>
  <si>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</si>
  <si>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</si>
  <si>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</si>
  <si>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</si>
  <si>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</si>
  <si>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</si>
  <si>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</si>
  <si>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</si>
  <si>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</si>
  <si>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</si>
  <si>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</si>
  <si>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</si>
  <si>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</si>
  <si>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</si>
  <si>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</si>
  <si>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</si>
  <si>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</si>
  <si>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</si>
  <si>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</si>
  <si>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</si>
  <si>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</si>
  <si>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</si>
  <si>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</si>
  <si>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</si>
  <si>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</si>
  <si>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</si>
  <si>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</si>
  <si>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</si>
  <si>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</si>
  <si>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</si>
  <si>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</si>
  <si>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</si>
  <si>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</si>
  <si>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</si>
  <si>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</si>
  <si>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</si>
  <si>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</si>
  <si>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</si>
  <si>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</si>
  <si>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</si>
  <si>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</si>
  <si>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</si>
  <si>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</si>
  <si>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</si>
  <si>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</si>
  <si>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</si>
  <si>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</si>
  <si>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</si>
  <si>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</si>
  <si>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</si>
  <si>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</si>
  <si>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</si>
  <si>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</si>
  <si>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</si>
  <si>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</si>
  <si>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</si>
  <si>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</si>
  <si>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</si>
  <si>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</si>
  <si>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</si>
  <si>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</si>
  <si>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</si>
  <si>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</si>
  <si>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</si>
  <si>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</si>
  <si>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</si>
  <si>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</si>
  <si>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</si>
  <si>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</si>
  <si>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</si>
  <si>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</si>
  <si>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</si>
  <si>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</si>
  <si>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</si>
  <si>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</si>
  <si>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</si>
  <si>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</si>
  <si>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</si>
  <si>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</si>
  <si>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</si>
  <si>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</si>
  <si>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</si>
  <si>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</si>
  <si>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</si>
  <si>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</si>
  <si>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</si>
  <si>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</si>
  <si>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</si>
  <si>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</si>
  <si>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</si>
  <si>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</si>
  <si>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</si>
  <si>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</si>
  <si>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</si>
  <si>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</si>
  <si>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</si>
  <si>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</si>
  <si>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</si>
  <si>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</si>
  <si>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</si>
  <si>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</si>
  <si>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</si>
  <si>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</si>
  <si>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</si>
  <si>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</si>
  <si>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</si>
  <si>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</si>
  <si>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</si>
  <si>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</si>
  <si>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</si>
  <si>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</si>
  <si>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</si>
  <si>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</si>
  <si>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</si>
  <si>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</si>
  <si>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</si>
  <si>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</si>
  <si>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</si>
  <si>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</si>
  <si>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</si>
  <si>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</si>
  <si>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</si>
  <si>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</si>
  <si>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</si>
  <si>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</si>
  <si>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</si>
  <si>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</si>
  <si>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</si>
  <si>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</si>
  <si>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</si>
  <si>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</si>
  <si>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</si>
  <si>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</si>
  <si>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</si>
  <si>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</si>
  <si>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</si>
  <si>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</si>
  <si>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</si>
  <si>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</si>
  <si>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</si>
  <si>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</si>
  <si>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</si>
  <si>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</si>
  <si>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</si>
  <si>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</si>
  <si>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</si>
  <si>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</si>
  <si>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</si>
  <si>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</si>
  <si>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</si>
  <si>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</si>
  <si>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</si>
  <si>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</si>
  <si>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</si>
  <si>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</si>
  <si>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</si>
  <si>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</si>
  <si>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</si>
  <si>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</si>
  <si>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</si>
  <si>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</si>
  <si>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</si>
  <si>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</si>
  <si>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</si>
  <si>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</si>
  <si>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</si>
  <si>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</si>
  <si>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</si>
  <si>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</si>
  <si>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</si>
  <si>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</si>
  <si>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</si>
  <si>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</si>
  <si>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</si>
  <si>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</si>
  <si>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</si>
  <si>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</si>
  <si>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</si>
  <si>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</si>
  <si>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</si>
  <si>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</si>
  <si>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</si>
  <si>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</si>
  <si>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</si>
  <si>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</si>
  <si>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</si>
  <si>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</si>
  <si>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</si>
  <si>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</si>
  <si>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</si>
  <si>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</si>
  <si>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</si>
  <si>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</si>
  <si>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</si>
  <si>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</si>
  <si>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</si>
  <si>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</si>
  <si>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</si>
  <si>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</si>
  <si>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</si>
  <si>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</si>
  <si>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</si>
  <si>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</si>
  <si>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</si>
  <si>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</si>
  <si>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</si>
  <si>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</si>
  <si>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</si>
  <si>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</si>
  <si>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</si>
  <si>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</si>
  <si>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</si>
  <si>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</si>
  <si>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</si>
  <si>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</si>
  <si>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</si>
  <si>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</si>
  <si>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</si>
  <si>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</si>
  <si>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</si>
  <si>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</si>
  <si>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</si>
  <si>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</si>
  <si>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</si>
  <si>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</si>
  <si>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</si>
  <si>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</si>
  <si>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</si>
  <si>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</si>
  <si>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</si>
  <si>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</si>
  <si>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</si>
  <si>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</si>
  <si>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</si>
  <si>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</si>
  <si>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</si>
  <si>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</si>
  <si>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</si>
  <si>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</si>
  <si>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</si>
  <si>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</si>
  <si>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</si>
  <si>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</si>
  <si>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</si>
  <si>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</si>
  <si>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</si>
  <si>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</si>
  <si>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</si>
  <si>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</si>
  <si>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</si>
  <si>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</si>
  <si>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</si>
  <si>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</si>
  <si>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</si>
  <si>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</si>
  <si>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</si>
  <si>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</si>
  <si>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</si>
  <si>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</si>
  <si>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</si>
  <si>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</si>
  <si>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</si>
  <si>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</si>
  <si>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</si>
  <si>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</si>
  <si>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</si>
  <si>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</si>
  <si>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</si>
  <si>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</si>
  <si>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</si>
  <si>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</si>
  <si>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</si>
  <si>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</si>
  <si>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</si>
  <si>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</si>
  <si>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</si>
  <si>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</si>
  <si>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</si>
  <si>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</si>
  <si>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</si>
  <si>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</si>
  <si>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</si>
  <si>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</si>
  <si>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</si>
  <si>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</si>
  <si>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</si>
  <si>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</si>
  <si>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</si>
  <si>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</si>
  <si>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</si>
  <si>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</si>
  <si>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</si>
  <si>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</si>
  <si>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</si>
  <si>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</si>
  <si>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</si>
  <si>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</si>
  <si>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</si>
  <si>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</si>
  <si>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</si>
  <si>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</si>
  <si>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</si>
  <si>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</si>
  <si>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</si>
  <si>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</si>
  <si>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</si>
  <si>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</si>
  <si>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</si>
  <si>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</si>
  <si>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</si>
  <si>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</si>
  <si>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</si>
  <si>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</si>
  <si>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</si>
  <si>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</si>
  <si>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</si>
  <si>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</si>
  <si>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</si>
  <si>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</si>
  <si>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</si>
  <si>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</si>
  <si>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</si>
  <si>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</si>
  <si>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</si>
  <si>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</si>
  <si>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</si>
  <si>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</si>
  <si>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</si>
  <si>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</si>
  <si>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</si>
  <si>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</si>
  <si>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</si>
  <si>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</si>
  <si>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</si>
  <si>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</si>
  <si>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</si>
  <si>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</si>
  <si>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</si>
  <si>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</si>
  <si>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</si>
  <si>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</si>
  <si>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</si>
  <si>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</si>
  <si>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</si>
  <si>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</si>
  <si>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</si>
  <si>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</si>
  <si>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</si>
  <si>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</si>
  <si>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</si>
  <si>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</si>
  <si>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</si>
  <si>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</si>
  <si>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</si>
  <si>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</si>
  <si>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</si>
  <si>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</si>
  <si>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</si>
  <si>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</si>
  <si>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</si>
  <si>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</si>
  <si>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</si>
  <si>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</si>
  <si>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</si>
  <si>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</si>
  <si>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</si>
  <si>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</si>
  <si>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</si>
  <si>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</si>
  <si>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</si>
  <si>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</si>
  <si>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</si>
  <si>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</si>
  <si>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</si>
  <si>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</si>
  <si>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</si>
  <si>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</si>
  <si>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</si>
  <si>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</si>
  <si>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</si>
  <si>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</si>
  <si>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</si>
  <si>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</si>
  <si>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</si>
  <si>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</si>
  <si>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</si>
  <si>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</si>
  <si>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</si>
  <si>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</si>
  <si>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</si>
  <si>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</si>
  <si>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</si>
  <si>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</si>
  <si>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</si>
  <si>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</si>
  <si>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</si>
  <si>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</si>
  <si>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</si>
  <si>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</si>
  <si>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</si>
  <si>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</si>
  <si>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</si>
  <si>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</si>
  <si>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</si>
  <si>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</si>
  <si>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</si>
  <si>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</si>
  <si>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</si>
  <si>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</si>
  <si>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</si>
  <si>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</si>
  <si>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</si>
  <si>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</si>
  <si>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</si>
  <si>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</si>
  <si>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</si>
  <si>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</si>
  <si>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</si>
  <si>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</si>
  <si>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</si>
  <si>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</si>
  <si>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</si>
  <si>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</si>
  <si>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</si>
  <si>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</si>
  <si>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</si>
  <si>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</si>
  <si>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</si>
  <si>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</si>
  <si>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</si>
  <si>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</si>
  <si>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</si>
  <si>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</si>
  <si>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</si>
  <si>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</si>
  <si>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</si>
  <si>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</si>
  <si>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</si>
  <si>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</si>
  <si>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</si>
  <si>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</si>
  <si>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</si>
  <si>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</si>
  <si>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</si>
  <si>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</si>
  <si>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</si>
  <si>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</si>
  <si>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</si>
  <si>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</si>
  <si>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</si>
  <si>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</si>
  <si>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</si>
  <si>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</si>
  <si>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</si>
  <si>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</si>
  <si>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</si>
  <si>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</si>
  <si>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</si>
  <si>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</si>
  <si>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</si>
  <si>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</si>
  <si>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</si>
  <si>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</si>
  <si>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</si>
  <si>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</si>
  <si>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</si>
  <si>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</si>
  <si>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</si>
  <si>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</si>
  <si>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</si>
  <si>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</si>
  <si>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</si>
  <si>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</si>
  <si>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</si>
  <si>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</si>
  <si>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</si>
  <si>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</si>
  <si>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</si>
  <si>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</si>
  <si>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</si>
  <si>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</si>
  <si>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</si>
  <si>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</si>
  <si>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</si>
  <si>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</si>
  <si>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</si>
  <si>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</si>
  <si>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</si>
  <si>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</si>
  <si>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</si>
  <si>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</si>
  <si>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</si>
  <si>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</si>
  <si>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</si>
  <si>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</si>
  <si>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</si>
  <si>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</si>
  <si>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</si>
  <si>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</si>
  <si>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</si>
  <si>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</si>
  <si>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</si>
  <si>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</si>
  <si>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</si>
  <si>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</si>
  <si>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</si>
  <si>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</si>
  <si>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</si>
  <si>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</si>
  <si>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</si>
  <si>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</si>
  <si>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</si>
  <si>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</si>
  <si>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</si>
  <si>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</si>
  <si>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</si>
  <si>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</si>
  <si>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</si>
  <si>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</si>
  <si>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</si>
  <si>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</si>
  <si>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</si>
  <si>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</si>
  <si>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</si>
  <si>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</si>
  <si>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</si>
  <si>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</si>
  <si>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</si>
  <si>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</si>
  <si>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</si>
  <si>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</si>
  <si>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</si>
  <si>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</si>
  <si>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</si>
  <si>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</si>
  <si>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</si>
  <si>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</si>
  <si>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</si>
  <si>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</si>
  <si>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</si>
  <si>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</si>
  <si>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</si>
  <si>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</si>
  <si>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</si>
  <si>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</si>
  <si>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</si>
  <si>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</si>
  <si>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</si>
  <si>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</si>
  <si>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</si>
  <si>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</si>
  <si>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</si>
  <si>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</si>
  <si>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</si>
  <si>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</si>
  <si>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</si>
  <si>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</si>
  <si>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</si>
  <si>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</si>
  <si>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</si>
  <si>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</si>
  <si>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</si>
  <si>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</si>
  <si>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</si>
  <si>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</si>
  <si>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</si>
  <si>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</si>
  <si>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</si>
  <si>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</si>
  <si>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</si>
  <si>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</si>
  <si>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</si>
  <si>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</si>
  <si>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</si>
  <si>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</si>
  <si>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</si>
  <si>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</si>
  <si>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</si>
  <si>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</si>
  <si>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</si>
  <si>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</si>
  <si>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</si>
  <si>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</si>
  <si>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</si>
  <si>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</si>
  <si>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</si>
  <si>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</si>
  <si>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</si>
  <si>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</si>
  <si>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</si>
  <si>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</si>
  <si>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</si>
  <si>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</si>
  <si>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</si>
  <si>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</si>
  <si>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</si>
  <si>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</si>
  <si>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</si>
  <si>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</si>
  <si>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</si>
  <si>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</si>
  <si>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</si>
  <si>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</si>
  <si>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</si>
  <si>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</si>
  <si>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</si>
  <si>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</si>
  <si>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</si>
  <si>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</si>
  <si>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</si>
  <si>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</si>
  <si>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</si>
  <si>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</si>
  <si>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</si>
  <si>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</si>
  <si>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</si>
  <si>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</si>
  <si>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</si>
  <si>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</si>
  <si>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</si>
  <si>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</si>
  <si>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</si>
  <si>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</si>
  <si>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</si>
  <si>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</si>
  <si>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</si>
  <si>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</si>
  <si>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</si>
  <si>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</si>
  <si>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</si>
  <si>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</si>
  <si>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</si>
  <si>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</si>
  <si>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</si>
  <si>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</si>
  <si>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</si>
  <si>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</si>
  <si>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</si>
  <si>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</si>
  <si>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</si>
  <si>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</si>
  <si>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</si>
  <si>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</si>
  <si>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</si>
  <si>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</si>
  <si>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</si>
  <si>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</si>
  <si>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</si>
  <si>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</si>
  <si>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</si>
  <si>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</si>
  <si>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</si>
  <si>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</si>
  <si>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</si>
  <si>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</si>
  <si>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</si>
  <si>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</si>
  <si>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</si>
  <si>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</si>
  <si>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</si>
  <si>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</si>
  <si>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</si>
  <si>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</si>
  <si>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</si>
  <si>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</si>
  <si>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</si>
  <si>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</si>
  <si>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</si>
  <si>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</si>
  <si>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</si>
  <si>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</si>
  <si>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</si>
  <si>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</si>
  <si>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</si>
  <si>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</si>
  <si>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</si>
  <si>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</si>
  <si>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</si>
  <si>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</si>
  <si>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</si>
  <si>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</si>
  <si>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</si>
  <si>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</si>
  <si>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</si>
  <si>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</si>
  <si>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</si>
  <si>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</si>
  <si>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</si>
  <si>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</si>
  <si>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</si>
  <si>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</si>
  <si>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</si>
  <si>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</si>
  <si>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</si>
  <si>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</si>
  <si>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</si>
  <si>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</si>
  <si>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</si>
  <si>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</si>
  <si>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</si>
  <si>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</si>
  <si>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</si>
  <si>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</si>
  <si>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</si>
  <si>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</si>
  <si>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</si>
  <si>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</si>
  <si>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</si>
  <si>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</si>
  <si>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</si>
  <si>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</si>
  <si>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</si>
  <si>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</si>
  <si>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</si>
  <si>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</si>
  <si>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</si>
  <si>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</si>
  <si>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</si>
  <si>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</si>
  <si>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</si>
  <si>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</si>
  <si>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</si>
  <si>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</si>
  <si>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</si>
  <si>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</si>
  <si>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</si>
  <si>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</si>
  <si>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</si>
  <si>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</si>
  <si>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</si>
  <si>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</si>
  <si>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</si>
  <si>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</si>
  <si>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</si>
  <si>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</si>
  <si>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</si>
  <si>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</si>
  <si>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</si>
  <si>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</si>
  <si>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</si>
  <si>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</si>
  <si>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</si>
  <si>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</si>
  <si>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</si>
  <si>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</si>
  <si>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</si>
  <si>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</si>
  <si>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</si>
  <si>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</si>
  <si>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</si>
  <si>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</si>
  <si>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</si>
  <si>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</si>
  <si>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</si>
  <si>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</si>
  <si>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</si>
  <si>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</si>
  <si>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</si>
  <si>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</si>
  <si>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</si>
  <si>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</si>
  <si>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</si>
  <si>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</si>
  <si>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</si>
  <si>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</si>
  <si>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</si>
  <si>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</si>
  <si>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</si>
  <si>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</si>
  <si>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</si>
  <si>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</si>
  <si>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</si>
  <si>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</si>
  <si>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</si>
  <si>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</si>
  <si>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</si>
  <si>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</si>
  <si>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</si>
  <si>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</si>
  <si>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</si>
  <si>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</si>
  <si>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</si>
  <si>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</si>
  <si>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</si>
  <si>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</si>
  <si>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</si>
  <si>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</si>
  <si>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</si>
  <si>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</si>
  <si>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</si>
  <si>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</si>
  <si>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</si>
  <si>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</si>
  <si>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</si>
  <si>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</si>
  <si>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</si>
  <si>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</si>
  <si>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</si>
  <si>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</si>
  <si>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</si>
  <si>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</si>
  <si>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</si>
  <si>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</si>
  <si>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</si>
  <si>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</si>
  <si>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</si>
  <si>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</si>
  <si>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</si>
  <si>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</si>
  <si>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</si>
  <si>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</si>
  <si>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</si>
  <si>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</si>
  <si>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</si>
  <si>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</si>
  <si>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</si>
  <si>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</si>
  <si>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</si>
  <si>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</si>
  <si>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</si>
  <si>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</si>
  <si>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</si>
  <si>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</si>
  <si>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</si>
  <si>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</si>
  <si>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</si>
  <si>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</si>
  <si>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</si>
  <si>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</si>
  <si>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</si>
  <si>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</si>
  <si>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</si>
  <si>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</si>
  <si>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</si>
  <si>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</si>
  <si>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</si>
  <si>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</si>
  <si>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</si>
  <si>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</si>
  <si>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</si>
  <si>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</si>
  <si>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</si>
  <si>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</si>
  <si>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</si>
  <si>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</si>
  <si>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</si>
  <si>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</si>
  <si>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</si>
  <si>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</si>
  <si>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</si>
  <si>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</si>
  <si>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</si>
  <si>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</si>
  <si>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</si>
  <si>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</si>
  <si>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</si>
  <si>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</si>
  <si>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</si>
  <si>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</si>
  <si>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</si>
  <si>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</si>
  <si>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</si>
  <si>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</si>
  <si>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</si>
  <si>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</si>
  <si>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</si>
  <si>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</si>
  <si>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</si>
  <si>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</si>
  <si>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</si>
  <si>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</si>
  <si>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</si>
  <si>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</si>
  <si>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</si>
  <si>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</si>
  <si>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</si>
  <si>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</si>
  <si>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</si>
  <si>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</si>
  <si>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</si>
  <si>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</si>
  <si>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</si>
  <si>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</si>
  <si>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</si>
  <si>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</si>
  <si>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</si>
  <si>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</si>
  <si>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</si>
  <si>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</si>
  <si>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</si>
  <si>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</si>
  <si>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</si>
  <si>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</si>
  <si>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</si>
  <si>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</si>
  <si>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</si>
  <si>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</si>
  <si>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</si>
  <si>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</si>
  <si>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</si>
  <si>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</si>
  <si>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</si>
  <si>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</si>
  <si>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</si>
  <si>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</si>
  <si>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</si>
  <si>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</si>
  <si>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</si>
  <si>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</si>
  <si>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</si>
  <si>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</si>
  <si>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</si>
  <si>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</si>
  <si>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</si>
  <si>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</si>
  <si>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</si>
  <si>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</si>
  <si>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</si>
  <si>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</si>
  <si>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</si>
  <si>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</si>
  <si>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</si>
  <si>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</si>
  <si>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</si>
  <si>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</si>
  <si>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</si>
  <si>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</si>
  <si>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</si>
  <si>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</si>
  <si>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</si>
  <si>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</si>
  <si>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</si>
  <si>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</si>
  <si>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</si>
  <si>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</si>
  <si>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</si>
  <si>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</si>
  <si>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</si>
  <si>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</si>
  <si>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</si>
  <si>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</si>
  <si>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</si>
  <si>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</si>
  <si>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</si>
  <si>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</si>
  <si>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</si>
  <si>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</si>
  <si>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</si>
  <si>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</si>
  <si>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</si>
  <si>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</si>
  <si>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</si>
  <si>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</si>
  <si>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</si>
  <si>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</si>
  <si>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</si>
  <si>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</si>
  <si>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</si>
  <si>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</si>
  <si>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</si>
  <si>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</si>
  <si>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</si>
  <si>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</si>
  <si>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</si>
  <si>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</si>
  <si>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</si>
  <si>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</si>
  <si>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</si>
  <si>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</si>
  <si>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</si>
  <si>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</si>
  <si>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</si>
  <si>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</si>
  <si>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</si>
  <si>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</si>
  <si>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</si>
  <si>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</si>
  <si>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</si>
  <si>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</si>
  <si>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</si>
  <si>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</si>
  <si>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</si>
  <si>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</si>
  <si>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</si>
  <si>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</si>
  <si>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</si>
  <si>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</si>
  <si>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</si>
  <si>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</si>
  <si>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</si>
  <si>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</si>
  <si>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</si>
  <si>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</si>
  <si>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</si>
  <si>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</si>
  <si>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</si>
  <si>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</si>
  <si>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</si>
  <si>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</si>
  <si>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</si>
  <si>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</si>
  <si>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</si>
  <si>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</si>
  <si>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</si>
  <si>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</si>
  <si>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</si>
  <si>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</si>
  <si>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</si>
  <si>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</si>
  <si>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</si>
  <si>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</si>
  <si>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</si>
  <si>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</si>
  <si>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</si>
  <si>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</si>
  <si>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</si>
  <si>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</si>
  <si>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</si>
  <si>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</si>
  <si>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</si>
  <si>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</si>
  <si>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</si>
  <si>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</si>
  <si>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</si>
  <si>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</si>
  <si>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</si>
  <si>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</si>
  <si>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</si>
  <si>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</si>
  <si>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</si>
  <si>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</si>
  <si>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</si>
  <si>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</si>
  <si>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</si>
  <si>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</si>
  <si>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</si>
  <si>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</si>
  <si>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</si>
  <si>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</si>
  <si>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</si>
  <si>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</si>
  <si>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</si>
  <si>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</si>
  <si>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</si>
  <si>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</si>
  <si>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</si>
  <si>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</si>
  <si>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</si>
  <si>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</si>
  <si>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</si>
  <si>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</si>
  <si>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</si>
  <si>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</si>
  <si>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</si>
  <si>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</si>
  <si>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</si>
  <si>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</si>
  <si>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</si>
  <si>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</si>
  <si>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</si>
  <si>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</si>
  <si>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</si>
  <si>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</si>
  <si>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</si>
  <si>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</si>
  <si>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</si>
  <si>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</si>
  <si>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</si>
  <si>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</si>
  <si>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</si>
  <si>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</si>
  <si>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</si>
  <si>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</si>
  <si>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</si>
  <si>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</si>
  <si>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</si>
  <si>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</si>
  <si>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</si>
  <si>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</si>
  <si>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</si>
  <si>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</si>
  <si>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</si>
  <si>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</si>
  <si>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</si>
  <si>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</si>
  <si>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</si>
  <si>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</si>
  <si>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</si>
  <si>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</si>
  <si>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</si>
  <si>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</si>
  <si>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</si>
  <si>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</si>
  <si>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</si>
  <si>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</si>
  <si>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</si>
  <si>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</si>
  <si>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</si>
  <si>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</si>
  <si>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</si>
  <si>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</si>
  <si>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</si>
  <si>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</si>
  <si>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</si>
  <si>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</si>
  <si>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</si>
  <si>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</si>
  <si>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</si>
  <si>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</si>
  <si>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</si>
  <si>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</si>
  <si>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</si>
  <si>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</si>
  <si>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</si>
  <si>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</si>
  <si>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</si>
  <si>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</si>
  <si>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</si>
  <si>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</si>
  <si>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</si>
  <si>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</si>
  <si>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</si>
  <si>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</si>
  <si>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</si>
  <si>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</si>
  <si>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</si>
  <si>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</si>
  <si>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</si>
  <si>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</si>
  <si>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</si>
  <si>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</si>
  <si>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</si>
  <si>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</si>
  <si>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</si>
  <si>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</si>
  <si>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</si>
  <si>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</si>
  <si>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</si>
  <si>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</si>
  <si>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</si>
  <si>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</si>
  <si>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</si>
  <si>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</si>
  <si>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</si>
  <si>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</si>
  <si>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</si>
  <si>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</si>
  <si>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</si>
  <si>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</si>
  <si>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</si>
  <si>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</si>
  <si>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</si>
  <si>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</si>
  <si>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</si>
  <si>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</si>
  <si>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</si>
  <si>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</si>
  <si>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</si>
  <si>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</si>
  <si>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</si>
  <si>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</si>
  <si>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</si>
  <si>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</si>
  <si>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</si>
  <si>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</si>
  <si>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</si>
  <si>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</si>
  <si>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</si>
  <si>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</si>
  <si>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</si>
  <si>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</si>
  <si>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</si>
  <si>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</si>
  <si>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</si>
  <si>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</si>
  <si>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</si>
  <si>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</si>
  <si>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</si>
  <si>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</si>
  <si>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</si>
  <si>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</si>
  <si>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</si>
  <si>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</si>
  <si>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</si>
  <si>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</si>
  <si>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</si>
  <si>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</si>
  <si>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</si>
  <si>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</si>
  <si>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</si>
  <si>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million barrels / year</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</si>
  <si>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</si>
  <si>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</si>
  <si>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</si>
  <si>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</si>
  <si>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</si>
  <si>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</si>
  <si>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</si>
  <si>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</si>
  <si>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</si>
  <si>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</si>
  <si>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</si>
  <si>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</si>
  <si>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</si>
  <si>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</si>
  <si>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</si>
  <si>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</si>
  <si>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</si>
  <si>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</si>
  <si>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</si>
  <si>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</si>
  <si>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</si>
  <si>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</si>
  <si>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</si>
  <si>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</si>
  <si>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</si>
  <si>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</si>
  <si>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</si>
  <si>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</si>
  <si>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</si>
  <si>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</si>
  <si>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</si>
  <si>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</si>
  <si>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</si>
  <si>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</si>
  <si>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</si>
  <si>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</si>
  <si>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</si>
  <si>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</si>
  <si>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</si>
  <si>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</si>
  <si>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</si>
  <si>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</si>
  <si>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</si>
  <si>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</si>
  <si>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</si>
  <si>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</si>
  <si>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</si>
  <si>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</si>
  <si>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</si>
  <si>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</si>
  <si>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</si>
  <si>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</si>
  <si>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</si>
  <si>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</si>
  <si>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</si>
  <si>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</si>
  <si>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</si>
  <si>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</si>
  <si>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</si>
  <si>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</si>
  <si>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</si>
  <si>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</si>
  <si>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</si>
  <si>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</si>
  <si>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</si>
  <si>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</si>
  <si>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</si>
  <si>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</si>
  <si>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</si>
  <si>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</si>
  <si>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</si>
  <si>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</si>
  <si>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</si>
  <si>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</si>
  <si>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</si>
  <si>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</si>
  <si>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</si>
  <si>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</si>
  <si>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</si>
  <si>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</si>
  <si>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</si>
  <si>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</si>
  <si>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</si>
  <si>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</si>
  <si>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</si>
  <si>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</si>
  <si>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</si>
  <si>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</si>
  <si>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</si>
  <si>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</si>
  <si>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</si>
  <si>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</si>
  <si>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</si>
  <si>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</si>
  <si>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</si>
  <si>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</si>
  <si>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</si>
  <si>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</si>
  <si>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</si>
  <si>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</si>
  <si>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</si>
  <si>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</si>
  <si>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</si>
  <si>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</si>
  <si>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</si>
  <si>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</si>
  <si>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</si>
  <si>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</si>
  <si>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</si>
  <si>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</si>
  <si>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</si>
  <si>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</si>
  <si>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</si>
  <si>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</si>
  <si>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</si>
  <si>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</si>
  <si>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</si>
  <si>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</si>
  <si>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</si>
  <si>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</si>
  <si>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</si>
  <si>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</si>
  <si>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</si>
  <si>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</si>
  <si>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</si>
  <si>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</si>
  <si>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</si>
  <si>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</si>
  <si>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</si>
  <si>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</si>
  <si>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</si>
  <si>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</si>
  <si>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</si>
  <si>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</si>
  <si>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</si>
  <si>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</si>
  <si>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</si>
  <si>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</si>
  <si>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</si>
  <si>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</si>
  <si>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</si>
  <si>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</si>
  <si>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</si>
  <si>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</si>
  <si>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</si>
  <si>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</si>
  <si>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</si>
  <si>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</si>
  <si>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</si>
  <si>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</si>
  <si>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</si>
  <si>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</si>
  <si>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</si>
  <si>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</si>
  <si>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</si>
  <si>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</si>
  <si>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</si>
  <si>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</si>
  <si>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</si>
  <si>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</si>
  <si>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</si>
  <si>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</si>
  <si>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</si>
  <si>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</si>
  <si>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</si>
  <si>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</si>
  <si>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</si>
  <si>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</si>
  <si>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</si>
  <si>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</si>
  <si>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</si>
  <si>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</si>
  <si>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</si>
  <si>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</si>
  <si>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</si>
  <si>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</si>
  <si>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</si>
  <si>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</si>
  <si>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</si>
  <si>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</si>
  <si>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</si>
  <si>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</si>
  <si>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</si>
  <si>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</si>
  <si>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</si>
  <si>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</si>
  <si>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</si>
  <si>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</si>
  <si>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</si>
  <si>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</si>
  <si>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</si>
  <si>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</si>
  <si>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</si>
  <si>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</si>
  <si>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</si>
  <si>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</si>
  <si>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</si>
  <si>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</si>
  <si>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</si>
  <si>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</si>
  <si>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</si>
  <si>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</si>
  <si>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</si>
  <si>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</si>
  <si>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</si>
  <si>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</si>
  <si>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</si>
  <si>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</si>
  <si>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</si>
  <si>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</si>
  <si>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</si>
  <si>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</si>
  <si>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</si>
  <si>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</si>
  <si>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</si>
  <si>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</si>
  <si>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</si>
  <si>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</si>
  <si>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</si>
  <si>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</si>
  <si>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</si>
  <si>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</si>
  <si>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</si>
  <si>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</si>
  <si>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</si>
  <si>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</si>
  <si>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</si>
  <si>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</si>
  <si>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</si>
  <si>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</si>
  <si>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</si>
  <si>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</si>
  <si>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</si>
  <si>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</si>
  <si>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</si>
  <si>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</si>
  <si>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</si>
  <si>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</si>
  <si>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</si>
  <si>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</si>
  <si>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</si>
  <si>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</si>
  <si>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</si>
  <si>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</si>
  <si>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</si>
  <si>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</si>
  <si>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</si>
  <si>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</si>
  <si>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</si>
  <si>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</si>
  <si>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</si>
  <si>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</si>
  <si>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</si>
  <si>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</si>
  <si>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</si>
  <si>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</si>
  <si>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</si>
  <si>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</si>
  <si>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</si>
  <si>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</si>
  <si>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</si>
  <si>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</si>
  <si>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</si>
  <si>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</si>
  <si>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</si>
  <si>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</si>
  <si>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</si>
  <si>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</si>
  <si>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</si>
  <si>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</si>
  <si>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</si>
  <si>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</si>
  <si>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</si>
  <si>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</si>
  <si>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</si>
  <si>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</si>
  <si>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</si>
  <si>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</si>
  <si>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</si>
  <si>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</si>
  <si>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</si>
  <si>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</si>
  <si>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</si>
  <si>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</si>
  <si>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</si>
  <si>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</si>
  <si>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</si>
  <si>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</si>
  <si>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</si>
  <si>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</si>
  <si>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</si>
  <si>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</si>
  <si>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</si>
  <si>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</si>
  <si>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</si>
  <si>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</si>
  <si>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</si>
  <si>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</si>
  <si>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</si>
  <si>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</si>
  <si>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</si>
  <si>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</si>
  <si>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</si>
  <si>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</si>
  <si>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</si>
  <si>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</si>
  <si>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</si>
  <si>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</si>
  <si>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</si>
  <si>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</si>
  <si>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</si>
  <si>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</si>
  <si>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</si>
  <si>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</si>
  <si>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</si>
  <si>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</si>
  <si>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</si>
  <si>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</si>
  <si>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</si>
  <si>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</si>
  <si>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</si>
  <si>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</si>
  <si>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</si>
  <si>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</si>
  <si>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</si>
  <si>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</si>
  <si>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</si>
  <si>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</si>
  <si>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</si>
  <si>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</si>
  <si>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</si>
  <si>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</si>
  <si>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</si>
  <si>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</si>
  <si>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</si>
  <si>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</si>
  <si>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</si>
  <si>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</si>
  <si>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</si>
  <si>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</si>
  <si>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</si>
  <si>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</si>
  <si>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</si>
  <si>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</si>
  <si>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</si>
  <si>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</si>
  <si>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</si>
  <si>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</si>
  <si>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</si>
  <si>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</si>
  <si>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</si>
  <si>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</si>
  <si>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</si>
  <si>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</si>
  <si>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</si>
  <si>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</si>
  <si>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</si>
  <si>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</si>
  <si>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</si>
  <si>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</si>
  <si>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</si>
  <si>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</si>
  <si>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</si>
  <si>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</si>
  <si>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</si>
  <si>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</si>
  <si>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</si>
  <si>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</si>
  <si>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</si>
  <si>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</si>
  <si>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</si>
  <si>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</si>
  <si>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</si>
  <si>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</si>
  <si>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</si>
  <si>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</si>
  <si>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</si>
  <si>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</si>
  <si>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</si>
  <si>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</si>
  <si>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</si>
  <si>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</si>
  <si>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</si>
  <si>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</si>
  <si>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</si>
  <si>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</si>
  <si>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</si>
  <si>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</si>
  <si>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</si>
  <si>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</si>
  <si>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</si>
  <si>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</si>
  <si>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</si>
  <si>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</si>
  <si>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</si>
  <si>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</si>
  <si>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</si>
  <si>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</si>
  <si>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</si>
  <si>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</si>
  <si>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</si>
  <si>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</si>
  <si>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</si>
  <si>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</si>
  <si>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</si>
  <si>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</si>
  <si>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</si>
  <si>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</si>
  <si>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</si>
  <si>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</si>
  <si>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</si>
  <si>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</si>
  <si>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</si>
  <si>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</si>
  <si>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</si>
  <si>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</si>
  <si>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</si>
  <si>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</si>
  <si>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</si>
  <si>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</si>
  <si>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</si>
  <si>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</si>
  <si>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</si>
  <si>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</si>
  <si>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</si>
  <si>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</si>
  <si>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</si>
  <si>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</si>
  <si>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</si>
  <si>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</si>
  <si>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</si>
  <si>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</si>
  <si>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</si>
  <si>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</si>
  <si>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</si>
  <si>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</si>
  <si>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</si>
  <si>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</si>
  <si>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</si>
  <si>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</si>
  <si>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</si>
  <si>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</si>
  <si>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</si>
  <si>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</si>
  <si>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</si>
  <si>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</si>
  <si>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</si>
  <si>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</si>
  <si>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</si>
  <si>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</si>
  <si>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</si>
  <si>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</si>
  <si>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</si>
  <si>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</si>
  <si>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</si>
  <si>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</si>
  <si>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</si>
  <si>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</si>
  <si>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</si>
  <si>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</si>
  <si>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</si>
  <si>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</si>
  <si>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</si>
  <si>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</si>
  <si>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</si>
  <si>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</si>
  <si>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</si>
  <si>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</si>
  <si>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</si>
  <si>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</si>
  <si>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</si>
  <si>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</si>
  <si>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</si>
  <si>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</si>
  <si>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</si>
  <si>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</si>
  <si>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</si>
  <si>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</si>
  <si>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</si>
  <si>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</si>
  <si>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</si>
  <si>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</si>
  <si>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</si>
  <si>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</si>
  <si>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</si>
  <si>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</si>
  <si>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</si>
  <si>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</si>
  <si>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</si>
  <si>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</si>
  <si>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</si>
  <si>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</si>
  <si>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</si>
  <si>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</si>
  <si>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</si>
  <si>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</si>
  <si>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</si>
  <si>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</si>
  <si>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</si>
  <si>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</si>
  <si>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</si>
  <si>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</si>
  <si>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</si>
  <si>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</si>
  <si>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</si>
  <si>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</si>
  <si>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</si>
  <si>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</si>
  <si>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</si>
  <si>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</si>
  <si>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</si>
  <si>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</si>
  <si>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</si>
  <si>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</si>
  <si>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</si>
  <si>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</si>
  <si>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</si>
  <si>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</si>
  <si>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</si>
  <si>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</si>
  <si>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</si>
  <si>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</si>
  <si>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</si>
  <si>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</si>
  <si>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</si>
  <si>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</si>
  <si>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</si>
  <si>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</si>
  <si>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</si>
  <si>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</si>
  <si>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</si>
  <si>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</si>
  <si>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</si>
  <si>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</si>
  <si>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</si>
  <si>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</si>
  <si>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</si>
  <si>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</si>
  <si>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</si>
  <si>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</si>
  <si>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</si>
  <si>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</si>
  <si>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</si>
  <si>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</si>
  <si>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</si>
  <si>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</si>
  <si>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</si>
  <si>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</si>
  <si>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</si>
  <si>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</si>
  <si>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</si>
  <si>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</si>
  <si>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</si>
  <si>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</si>
  <si>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</si>
  <si>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</si>
  <si>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</si>
  <si>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</si>
  <si>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</si>
  <si>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</si>
  <si>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</si>
  <si>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</si>
  <si>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</si>
  <si>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</si>
  <si>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</si>
  <si>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</si>
  <si>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</si>
  <si>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</si>
  <si>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</si>
  <si>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</si>
  <si>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</si>
  <si>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</si>
  <si>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</si>
  <si>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</si>
  <si>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</si>
  <si>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</si>
  <si>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</si>
  <si>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</si>
  <si>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</si>
  <si>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</si>
  <si>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</si>
  <si>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</si>
  <si>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</si>
  <si>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</si>
  <si>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</si>
  <si>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</si>
  <si>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</si>
  <si>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</si>
  <si>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</si>
  <si>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</si>
  <si>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</si>
  <si>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</si>
  <si>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</si>
  <si>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</si>
  <si>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</si>
  <si>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</si>
  <si>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</si>
  <si>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</si>
  <si>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</si>
  <si>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</si>
  <si>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</si>
  <si>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</si>
  <si>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</si>
  <si>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</si>
  <si>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</si>
  <si>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</si>
  <si>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</si>
  <si>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</si>
  <si>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</si>
  <si>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</si>
  <si>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</si>
  <si>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</si>
  <si>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</si>
  <si>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</si>
  <si>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</si>
  <si>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</si>
  <si>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</si>
  <si>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</si>
  <si>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</si>
  <si>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</si>
  <si>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</si>
  <si>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</si>
  <si>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</si>
  <si>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</si>
  <si>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</si>
  <si>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</si>
  <si>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</si>
  <si>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</si>
  <si>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</si>
  <si>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</si>
  <si>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</si>
  <si>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</si>
  <si>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</si>
  <si>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</si>
  <si>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</si>
  <si>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</si>
  <si>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</si>
  <si>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</si>
  <si>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</si>
  <si>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</si>
  <si>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</si>
  <si>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</si>
  <si>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</si>
  <si>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</si>
  <si>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</si>
  <si>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</si>
  <si>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</si>
  <si>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</si>
  <si>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</si>
  <si>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</si>
  <si>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</si>
  <si>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</si>
  <si>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</si>
  <si>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</si>
  <si>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</si>
  <si>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</si>
  <si>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</si>
  <si>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</si>
  <si>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</si>
  <si>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</si>
  <si>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</si>
  <si>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</si>
  <si>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</si>
  <si>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</si>
  <si>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</si>
  <si>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</si>
  <si>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</si>
  <si>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</si>
  <si>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</si>
  <si>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</si>
  <si>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</si>
  <si>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</si>
  <si>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</si>
  <si>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</si>
  <si>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</si>
  <si>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</si>
  <si>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</si>
  <si>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</si>
  <si>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</si>
  <si>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</si>
  <si>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</si>
  <si>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</si>
  <si>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</si>
  <si>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</si>
  <si>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</si>
  <si>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</si>
  <si>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</si>
  <si>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</si>
  <si>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</si>
  <si>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</si>
  <si>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</si>
  <si>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</si>
  <si>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thousand BTU / 2019 dollar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</si>
  <si>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</si>
  <si>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</si>
  <si>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</si>
  <si>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</si>
  <si>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</si>
  <si>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</si>
  <si>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</si>
  <si>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</si>
  <si>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</si>
  <si>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</si>
  <si>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</si>
  <si>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</si>
  <si>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</si>
  <si>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</si>
  <si>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</si>
  <si>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</si>
  <si>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</si>
  <si>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</si>
  <si>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</si>
  <si>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</si>
  <si>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</si>
  <si>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</si>
  <si>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</si>
  <si>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</si>
  <si>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</si>
  <si>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</si>
  <si>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</si>
  <si>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</si>
  <si>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</si>
  <si>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</si>
  <si>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</si>
  <si>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</si>
  <si>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</si>
  <si>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</si>
  <si>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</si>
  <si>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</si>
  <si>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</si>
  <si>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</si>
  <si>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</si>
  <si>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</si>
  <si>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</si>
  <si>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</si>
  <si>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</si>
  <si>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</si>
  <si>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</si>
  <si>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</si>
  <si>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</si>
  <si>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</si>
  <si>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</si>
  <si>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</si>
  <si>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</si>
  <si>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</si>
  <si>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</si>
  <si>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</si>
  <si>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</si>
  <si>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</si>
  <si>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</si>
  <si>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</si>
  <si>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</si>
  <si>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</si>
  <si>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</si>
  <si>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</si>
  <si>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</si>
  <si>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</si>
  <si>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</si>
  <si>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</si>
  <si>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</si>
  <si>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</si>
  <si>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</si>
  <si>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</si>
  <si>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</si>
  <si>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</si>
  <si>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</si>
  <si>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</si>
  <si>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</si>
  <si>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</si>
  <si>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</si>
  <si>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</si>
  <si>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</si>
  <si>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</si>
  <si>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</si>
  <si>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</si>
  <si>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</si>
  <si>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</si>
  <si>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</si>
  <si>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</si>
  <si>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</si>
  <si>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</si>
  <si>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</si>
  <si>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</si>
  <si>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</si>
  <si>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</si>
  <si>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</si>
  <si>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</si>
  <si>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</si>
  <si>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</si>
  <si>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</si>
  <si>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</si>
  <si>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</si>
  <si>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</si>
  <si>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</si>
  <si>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</si>
  <si>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</si>
  <si>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</si>
  <si>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</si>
  <si>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</si>
  <si>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</si>
  <si>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</si>
  <si>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</si>
  <si>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</si>
  <si>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</si>
  <si>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</si>
  <si>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</si>
  <si>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</si>
  <si>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</si>
  <si>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</si>
  <si>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</si>
  <si>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</si>
  <si>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</si>
  <si>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</si>
  <si>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</si>
  <si>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</si>
  <si>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</si>
  <si>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</si>
  <si>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</si>
  <si>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</si>
  <si>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</si>
  <si>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</si>
  <si>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</si>
  <si>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</si>
  <si>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</si>
  <si>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</si>
  <si>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</si>
  <si>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</si>
  <si>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</si>
  <si>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</si>
  <si>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</si>
  <si>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</si>
  <si>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</si>
  <si>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</si>
  <si>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</si>
  <si>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</si>
  <si>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</si>
  <si>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</si>
  <si>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</si>
  <si>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</si>
  <si>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</si>
  <si>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</si>
  <si>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</si>
  <si>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</si>
  <si>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</si>
  <si>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</si>
  <si>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</si>
  <si>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</si>
  <si>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</si>
  <si>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</si>
  <si>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</si>
  <si>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</si>
  <si>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</si>
  <si>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</si>
  <si>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</si>
  <si>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</si>
  <si>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</si>
  <si>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</si>
  <si>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</si>
  <si>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</si>
  <si>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</si>
  <si>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</si>
  <si>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</si>
  <si>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</si>
  <si>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</si>
  <si>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</si>
  <si>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</si>
  <si>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</si>
  <si>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</si>
  <si>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</si>
  <si>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</si>
  <si>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</si>
  <si>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</si>
  <si>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</si>
  <si>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</si>
  <si>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</si>
  <si>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</si>
  <si>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</si>
  <si>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</si>
  <si>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</si>
  <si>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</si>
  <si>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</si>
  <si>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</si>
  <si>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</si>
  <si>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</si>
  <si>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</si>
  <si>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</si>
  <si>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</si>
  <si>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</si>
  <si>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</si>
  <si>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</si>
  <si>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</si>
  <si>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</si>
  <si>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</si>
  <si>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</si>
  <si>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</si>
  <si>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</si>
  <si>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</si>
  <si>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</si>
  <si>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</si>
  <si>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</si>
  <si>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</si>
  <si>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</si>
  <si>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</si>
  <si>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</si>
  <si>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</si>
  <si>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</si>
  <si>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</si>
  <si>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</si>
  <si>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</si>
  <si>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</si>
  <si>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</si>
  <si>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</si>
  <si>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</si>
  <si>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</si>
  <si>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</si>
  <si>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</si>
  <si>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</si>
  <si>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</si>
  <si>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</si>
  <si>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</si>
  <si>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</si>
  <si>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</si>
  <si>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</si>
  <si>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</si>
  <si>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</si>
  <si>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</si>
  <si>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</si>
  <si>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</si>
  <si>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</si>
  <si>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</si>
  <si>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</si>
  <si>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</si>
  <si>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</si>
  <si>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</si>
  <si>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</si>
  <si>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</si>
  <si>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</si>
  <si>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</si>
  <si>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</si>
  <si>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</si>
  <si>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</si>
  <si>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</si>
  <si>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</si>
  <si>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</si>
  <si>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</si>
  <si>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</si>
  <si>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</si>
  <si>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Biomass, Municipal Solid Waste, Petroleum, Natural Gas Peaker, Natural Gas Nonpeaker, Lignite, Hard Coal</t>
  </si>
  <si>
    <t>00b050, ff00ff, 000000, f593e0, c01b00, 004d10, 969696</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</si>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</sst>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6">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56">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107</v>
      </c>
    </row>
    <row r="3" spans="1:2" x14ac:dyDescent="0.35">
      <c r="A3" s="8" t="s">
        <v>108</v>
      </c>
    </row>
    <row r="4" spans="1:2" x14ac:dyDescent="0.35">
      <c r="A4" s="8" t="s">
        <v>146</v>
      </c>
    </row>
    <row r="5" spans="1:2" x14ac:dyDescent="0.35">
      <c r="A5" s="8" t="s">
        <v>112</v>
      </c>
    </row>
    <row r="6" spans="1:2" x14ac:dyDescent="0.35">
      <c r="A6" s="8" t="s">
        <v>109</v>
      </c>
    </row>
    <row r="8" spans="1:2" x14ac:dyDescent="0.35">
      <c r="A8" s="8" t="s">
        <v>110</v>
      </c>
    </row>
    <row r="9" spans="1:2" x14ac:dyDescent="0.35">
      <c r="A9" s="8" t="s">
        <v>111</v>
      </c>
    </row>
    <row r="10" spans="1:2" x14ac:dyDescent="0.35">
      <c r="A10" s="47" t="s">
        <v>2896</v>
      </c>
    </row>
    <row r="11" spans="1:2" x14ac:dyDescent="0.35">
      <c r="A11" s="47"/>
    </row>
    <row r="12" spans="1:2" x14ac:dyDescent="0.35">
      <c r="A12" s="8" t="s">
        <v>113</v>
      </c>
    </row>
    <row r="13" spans="1:2" x14ac:dyDescent="0.35">
      <c r="A13" s="8" t="s">
        <v>114</v>
      </c>
    </row>
    <row r="14" spans="1:2" x14ac:dyDescent="0.35">
      <c r="A14" s="8" t="s">
        <v>115</v>
      </c>
    </row>
    <row r="16" spans="1:2" x14ac:dyDescent="0.35">
      <c r="A16" s="48" t="s">
        <v>2992</v>
      </c>
      <c r="B16" s="260"/>
    </row>
    <row r="17" spans="1:3" x14ac:dyDescent="0.35">
      <c r="A17" s="263" t="s">
        <v>2975</v>
      </c>
      <c r="B17" s="215">
        <f>MAX(PolicyLevers!H:H)</f>
        <v>1562</v>
      </c>
    </row>
    <row r="18" spans="1:3" x14ac:dyDescent="0.35">
      <c r="A18" s="264" t="s">
        <v>2991</v>
      </c>
      <c r="B18" s="215" t="str">
        <f t="array" ref="B18">IF(MIN(IF(COUNTIF(PolicyLevers!$H$2:$H$1189,PolicyLevers!$H$2:$H$1189)&gt;1,PolicyLevers!$H$2:$H$1189, ""))=0,"No duplicate ID numbers",MIN(IF(COUNTIF(PolicyLevers!$H$2:$H$1189,PolicyLevers!$H$2:$H$1189)&gt;1,PolicyLevers!$H$2:$H$1189, "")))</f>
        <v>No duplicate ID numbers</v>
      </c>
    </row>
    <row r="19" spans="1:3" ht="29" x14ac:dyDescent="0.35">
      <c r="A19" s="109" t="s">
        <v>3153</v>
      </c>
      <c r="B19" s="215" t="str">
        <f t="array" ref="B19">IF(MIN(IF((NOT(ISNUMBER(PolicyLevers!$H$2:$H$1189)))*(ISTEXT(PolicyLevers!$I$2:$I$1189)),ROW(PolicyLevers!$H$2:$H$1189)))=0,"No missing ID numbers",MIN(IF((NOT(ISNUMBER(PolicyLevers!$H$2:$H$1189)))*(ISTEXT(PolicyLevers!$I$2:$I$1189)),ROW(PolicyLevers!$H$2:$H$1189))))</f>
        <v>No missing ID numbers</v>
      </c>
    </row>
    <row r="21" spans="1:3" x14ac:dyDescent="0.35">
      <c r="A21" s="48" t="s">
        <v>3438</v>
      </c>
      <c r="B21" s="260"/>
    </row>
    <row r="22" spans="1:3" x14ac:dyDescent="0.35">
      <c r="A22" s="8" t="s">
        <v>3432</v>
      </c>
    </row>
    <row r="23" spans="1:3" x14ac:dyDescent="0.35">
      <c r="A23" s="8" t="s">
        <v>3433</v>
      </c>
    </row>
    <row r="24" spans="1:3" x14ac:dyDescent="0.35">
      <c r="A24" s="8" t="s">
        <v>3434</v>
      </c>
    </row>
    <row r="25" spans="1:3" x14ac:dyDescent="0.35">
      <c r="A25" s="8" t="s">
        <v>3435</v>
      </c>
    </row>
    <row r="27" spans="1:3" x14ac:dyDescent="0.35">
      <c r="A27" s="48" t="s">
        <v>3436</v>
      </c>
      <c r="B27" s="260"/>
      <c r="C27" s="260"/>
    </row>
    <row r="28" spans="1:3" x14ac:dyDescent="0.35">
      <c r="A28" s="8" t="s">
        <v>2985</v>
      </c>
    </row>
    <row r="29" spans="1:3" x14ac:dyDescent="0.35">
      <c r="A29" s="8" t="s">
        <v>2971</v>
      </c>
    </row>
    <row r="30" spans="1:3" x14ac:dyDescent="0.35">
      <c r="A30" s="8" t="s">
        <v>2972</v>
      </c>
    </row>
    <row r="31" spans="1:3" x14ac:dyDescent="0.35">
      <c r="A31" s="8" t="s">
        <v>2973</v>
      </c>
    </row>
    <row r="32" spans="1:3" x14ac:dyDescent="0.35">
      <c r="A32" s="8" t="s">
        <v>2974</v>
      </c>
    </row>
    <row r="34" spans="1:2" x14ac:dyDescent="0.35">
      <c r="A34" s="8" t="s">
        <v>2986</v>
      </c>
    </row>
    <row r="35" spans="1:2" x14ac:dyDescent="0.35">
      <c r="A35" s="8" t="s">
        <v>2969</v>
      </c>
    </row>
    <row r="36" spans="1:2" x14ac:dyDescent="0.35">
      <c r="A36" s="8" t="s">
        <v>2970</v>
      </c>
    </row>
    <row r="38" spans="1:2" x14ac:dyDescent="0.35">
      <c r="A38" s="8" t="s">
        <v>2987</v>
      </c>
    </row>
    <row r="39" spans="1:2" x14ac:dyDescent="0.35">
      <c r="A39" s="8" t="s">
        <v>2976</v>
      </c>
    </row>
    <row r="40" spans="1:2" x14ac:dyDescent="0.35">
      <c r="A40" s="8" t="s">
        <v>2977</v>
      </c>
    </row>
    <row r="42" spans="1:2" x14ac:dyDescent="0.35">
      <c r="A42" s="8" t="s">
        <v>2988</v>
      </c>
    </row>
    <row r="43" spans="1:2" x14ac:dyDescent="0.35">
      <c r="A43" s="8" t="s">
        <v>2978</v>
      </c>
    </row>
    <row r="44" spans="1:2" x14ac:dyDescent="0.35">
      <c r="A44" s="8" t="s">
        <v>2979</v>
      </c>
    </row>
    <row r="46" spans="1:2" x14ac:dyDescent="0.35">
      <c r="A46" s="48" t="s">
        <v>3437</v>
      </c>
      <c r="B46" s="260"/>
    </row>
    <row r="47" spans="1:2" x14ac:dyDescent="0.35">
      <c r="A47" s="8" t="s">
        <v>2980</v>
      </c>
    </row>
    <row r="48" spans="1:2" x14ac:dyDescent="0.35">
      <c r="A48" s="8" t="s">
        <v>2981</v>
      </c>
    </row>
    <row r="50" spans="1:1" x14ac:dyDescent="0.35">
      <c r="A50" s="8" t="s">
        <v>2982</v>
      </c>
    </row>
    <row r="51" spans="1:1" x14ac:dyDescent="0.35">
      <c r="A51" s="8" t="s">
        <v>2989</v>
      </c>
    </row>
    <row r="52" spans="1:1" x14ac:dyDescent="0.35">
      <c r="A52" s="8" t="s">
        <v>2983</v>
      </c>
    </row>
    <row r="53" spans="1:1" x14ac:dyDescent="0.35">
      <c r="A53" s="8" t="s">
        <v>2984</v>
      </c>
    </row>
  </sheetData>
  <conditionalFormatting sqref="B18">
    <cfRule type="containsText" dxfId="55" priority="3" stopIfTrue="1" operator="containsText" text="No duplicate ID numbers">
      <formula>NOT(ISERROR(SEARCH("No duplicate ID numbers",B18)))</formula>
    </cfRule>
    <cfRule type="cellIs" dxfId="54" priority="4" operator="greaterThan">
      <formula>0</formula>
    </cfRule>
  </conditionalFormatting>
  <conditionalFormatting sqref="B19">
    <cfRule type="containsText" dxfId="53" priority="1" stopIfTrue="1" operator="containsText" text="No missing ID numbers">
      <formula>NOT(ISERROR(SEARCH("No missing ID numbers",B19)))</formula>
    </cfRule>
    <cfRule type="cellIs" dxfId="52"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4" activePane="bottomLeft" state="frozen"/>
      <selection pane="bottomLeft" activeCell="A3" sqref="A3"/>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3393</v>
      </c>
      <c r="M1" s="379"/>
    </row>
    <row r="2" spans="1:14" x14ac:dyDescent="0.35">
      <c r="A2" s="353" t="s">
        <v>3394</v>
      </c>
      <c r="M2" s="379"/>
    </row>
    <row r="3" spans="1:14" ht="43.5" x14ac:dyDescent="0.35">
      <c r="A3" s="203" t="s">
        <v>3</v>
      </c>
      <c r="B3" s="203" t="s">
        <v>0</v>
      </c>
      <c r="C3" s="203" t="s">
        <v>1</v>
      </c>
      <c r="D3" s="52" t="s">
        <v>371</v>
      </c>
      <c r="E3" s="51" t="s">
        <v>2301</v>
      </c>
      <c r="F3" s="352" t="s">
        <v>71</v>
      </c>
      <c r="G3" s="352" t="s">
        <v>72</v>
      </c>
      <c r="H3" s="352" t="s">
        <v>84</v>
      </c>
      <c r="I3" s="51" t="s">
        <v>30</v>
      </c>
      <c r="J3" s="295" t="s">
        <v>2</v>
      </c>
      <c r="K3" s="51" t="s">
        <v>471</v>
      </c>
      <c r="L3" s="51" t="s">
        <v>201</v>
      </c>
      <c r="M3" s="276" t="s">
        <v>153</v>
      </c>
      <c r="N3" s="49" t="s">
        <v>154</v>
      </c>
    </row>
    <row r="4" spans="1:14" ht="43.5" x14ac:dyDescent="0.35">
      <c r="A4" s="198" t="s">
        <v>4</v>
      </c>
      <c r="B4" s="198" t="s">
        <v>2457</v>
      </c>
      <c r="C4" s="4" t="s">
        <v>2452</v>
      </c>
      <c r="D4" s="2" t="s">
        <v>2451</v>
      </c>
      <c r="E4" s="2" t="s">
        <v>2453</v>
      </c>
      <c r="F4" s="201">
        <v>0</v>
      </c>
      <c r="G4" s="201">
        <v>1</v>
      </c>
      <c r="H4" s="201">
        <v>0.02</v>
      </c>
      <c r="I4" s="2" t="s">
        <v>2454</v>
      </c>
      <c r="J4" s="285" t="s">
        <v>3395</v>
      </c>
      <c r="K4" s="66" t="s">
        <v>2456</v>
      </c>
      <c r="L4" s="206" t="s">
        <v>2455</v>
      </c>
    </row>
    <row r="5" spans="1:14" ht="72.5" x14ac:dyDescent="0.35">
      <c r="A5" s="197" t="s">
        <v>4</v>
      </c>
      <c r="B5" s="198" t="s">
        <v>2532</v>
      </c>
      <c r="C5" s="4" t="s">
        <v>2533</v>
      </c>
      <c r="D5" s="2" t="s">
        <v>2533</v>
      </c>
      <c r="E5" s="2" t="s">
        <v>2534</v>
      </c>
      <c r="F5" s="208">
        <v>0</v>
      </c>
      <c r="G5" s="208">
        <v>300</v>
      </c>
      <c r="H5" s="208">
        <v>5</v>
      </c>
      <c r="I5" s="2" t="s">
        <v>2535</v>
      </c>
      <c r="J5" s="286" t="s">
        <v>3507</v>
      </c>
      <c r="K5" s="2"/>
      <c r="L5" s="206" t="s">
        <v>2818</v>
      </c>
      <c r="M5" s="356" t="s">
        <v>3429</v>
      </c>
    </row>
    <row r="6" spans="1:14" ht="72.5" x14ac:dyDescent="0.35">
      <c r="A6" s="197" t="s">
        <v>4</v>
      </c>
      <c r="B6" s="197" t="s">
        <v>2528</v>
      </c>
      <c r="C6" s="4" t="s">
        <v>2529</v>
      </c>
      <c r="D6" s="197" t="s">
        <v>2537</v>
      </c>
      <c r="E6" s="196" t="s">
        <v>2530</v>
      </c>
      <c r="F6" s="59">
        <v>0</v>
      </c>
      <c r="G6" s="59">
        <v>1</v>
      </c>
      <c r="H6" s="59">
        <v>0.02</v>
      </c>
      <c r="I6" s="53" t="s">
        <v>2531</v>
      </c>
      <c r="J6" s="285" t="s">
        <v>2538</v>
      </c>
      <c r="K6" s="66"/>
      <c r="L6" s="66" t="s">
        <v>2819</v>
      </c>
      <c r="M6" s="277" t="s">
        <v>2536</v>
      </c>
    </row>
    <row r="7" spans="1:14" ht="348" x14ac:dyDescent="0.35">
      <c r="A7" s="197" t="s">
        <v>4</v>
      </c>
      <c r="B7" s="197" t="s">
        <v>3198</v>
      </c>
      <c r="C7" s="4" t="s">
        <v>496</v>
      </c>
      <c r="D7" s="197" t="s">
        <v>3199</v>
      </c>
      <c r="E7" s="196" t="s">
        <v>2344</v>
      </c>
      <c r="F7" s="59">
        <v>0</v>
      </c>
      <c r="G7" s="59">
        <v>1</v>
      </c>
      <c r="H7" s="59">
        <v>0.01</v>
      </c>
      <c r="I7" s="53" t="s">
        <v>497</v>
      </c>
      <c r="J7" s="285" t="s">
        <v>3397</v>
      </c>
      <c r="K7" s="66" t="s">
        <v>498</v>
      </c>
      <c r="L7" s="66" t="s">
        <v>499</v>
      </c>
      <c r="M7" s="377" t="s">
        <v>3396</v>
      </c>
    </row>
    <row r="8" spans="1:14" ht="43.5" x14ac:dyDescent="0.35">
      <c r="A8" s="197" t="s">
        <v>4</v>
      </c>
      <c r="B8" s="197" t="s">
        <v>495</v>
      </c>
      <c r="C8" s="4" t="s">
        <v>490</v>
      </c>
      <c r="D8" s="197" t="s">
        <v>489</v>
      </c>
      <c r="E8" s="196" t="s">
        <v>2343</v>
      </c>
      <c r="F8" s="59">
        <v>0</v>
      </c>
      <c r="G8" s="59">
        <v>0.5</v>
      </c>
      <c r="H8" s="59">
        <v>0.01</v>
      </c>
      <c r="I8" s="66" t="s">
        <v>491</v>
      </c>
      <c r="J8" s="299" t="s">
        <v>3321</v>
      </c>
      <c r="K8" s="66" t="s">
        <v>492</v>
      </c>
      <c r="L8" s="66" t="s">
        <v>493</v>
      </c>
      <c r="M8" s="277" t="s">
        <v>494</v>
      </c>
    </row>
    <row r="9" spans="1:14" ht="72.5" x14ac:dyDescent="0.35">
      <c r="A9" s="196" t="s">
        <v>4</v>
      </c>
      <c r="B9" s="196" t="s">
        <v>11</v>
      </c>
      <c r="C9" s="4" t="s">
        <v>116</v>
      </c>
      <c r="D9" s="54" t="s">
        <v>11</v>
      </c>
      <c r="E9" s="196" t="s">
        <v>2342</v>
      </c>
      <c r="F9" s="57">
        <v>0</v>
      </c>
      <c r="G9" s="57">
        <v>1</v>
      </c>
      <c r="H9" s="58">
        <v>0.02</v>
      </c>
      <c r="I9" s="53" t="s">
        <v>472</v>
      </c>
      <c r="J9" s="285" t="s">
        <v>2345</v>
      </c>
      <c r="K9" s="53" t="s">
        <v>202</v>
      </c>
      <c r="L9" s="9" t="s">
        <v>203</v>
      </c>
      <c r="M9" s="279" t="s">
        <v>155</v>
      </c>
      <c r="N9" s="53" t="s">
        <v>184</v>
      </c>
    </row>
    <row r="10" spans="1:14" ht="290" x14ac:dyDescent="0.35">
      <c r="A10" s="196" t="s">
        <v>4</v>
      </c>
      <c r="B10" s="196" t="s">
        <v>5</v>
      </c>
      <c r="C10" s="4" t="s">
        <v>321</v>
      </c>
      <c r="D10" s="54" t="s">
        <v>372</v>
      </c>
      <c r="E10" s="196" t="s">
        <v>2341</v>
      </c>
      <c r="F10" s="57">
        <v>0</v>
      </c>
      <c r="G10" s="57">
        <f>ROUND(MaxBoundCalculations!B88,1)</f>
        <v>1</v>
      </c>
      <c r="H10" s="57">
        <v>0.01</v>
      </c>
      <c r="I10" s="53" t="s">
        <v>117</v>
      </c>
      <c r="J10" s="285" t="s">
        <v>3398</v>
      </c>
      <c r="K10" s="53" t="s">
        <v>204</v>
      </c>
      <c r="L10" s="9" t="s">
        <v>205</v>
      </c>
      <c r="M10" s="279" t="s">
        <v>3399</v>
      </c>
      <c r="N10" s="53" t="s">
        <v>3400</v>
      </c>
    </row>
    <row r="11" spans="1:14" ht="174" x14ac:dyDescent="0.35">
      <c r="A11" s="197" t="s">
        <v>4</v>
      </c>
      <c r="B11" s="197" t="s">
        <v>3200</v>
      </c>
      <c r="C11" s="4" t="s">
        <v>2577</v>
      </c>
      <c r="D11" s="197" t="s">
        <v>3201</v>
      </c>
      <c r="E11" s="196" t="s">
        <v>2578</v>
      </c>
      <c r="F11" s="59">
        <v>0</v>
      </c>
      <c r="G11" s="59">
        <v>1</v>
      </c>
      <c r="H11" s="59">
        <v>0.01</v>
      </c>
      <c r="I11" s="53" t="s">
        <v>497</v>
      </c>
      <c r="J11" s="285" t="s">
        <v>3401</v>
      </c>
      <c r="K11" s="66"/>
      <c r="L11" s="66" t="s">
        <v>2820</v>
      </c>
      <c r="M11" s="378" t="s">
        <v>2579</v>
      </c>
    </row>
    <row r="12" spans="1:14" ht="43.5" x14ac:dyDescent="0.35">
      <c r="A12" s="197" t="s">
        <v>4</v>
      </c>
      <c r="B12" s="197" t="s">
        <v>500</v>
      </c>
      <c r="C12" s="4" t="s">
        <v>501</v>
      </c>
      <c r="D12" s="197" t="s">
        <v>500</v>
      </c>
      <c r="E12" s="196" t="s">
        <v>2340</v>
      </c>
      <c r="F12" s="60">
        <v>0</v>
      </c>
      <c r="G12" s="60">
        <v>0.2</v>
      </c>
      <c r="H12" s="60">
        <v>0.01</v>
      </c>
      <c r="I12" s="9" t="s">
        <v>502</v>
      </c>
      <c r="J12" s="285" t="s">
        <v>2346</v>
      </c>
      <c r="K12" s="53" t="s">
        <v>503</v>
      </c>
      <c r="L12" s="9" t="s">
        <v>504</v>
      </c>
      <c r="M12" s="280" t="s">
        <v>505</v>
      </c>
    </row>
    <row r="13" spans="1:14" ht="130.5" x14ac:dyDescent="0.35">
      <c r="A13" s="196" t="s">
        <v>4</v>
      </c>
      <c r="B13" s="196" t="s">
        <v>3165</v>
      </c>
      <c r="C13" s="4" t="s">
        <v>3166</v>
      </c>
      <c r="D13" s="196" t="s">
        <v>3165</v>
      </c>
      <c r="E13" s="196" t="s">
        <v>3167</v>
      </c>
      <c r="F13" s="58">
        <v>0</v>
      </c>
      <c r="G13" s="58">
        <f>-ROUND(MaxBoundCalculations!$B$206,2)</f>
        <v>0.26</v>
      </c>
      <c r="H13" s="58">
        <v>0.01</v>
      </c>
      <c r="I13" s="53" t="s">
        <v>3168</v>
      </c>
      <c r="J13" s="285" t="s">
        <v>3402</v>
      </c>
      <c r="K13" s="53" t="s">
        <v>206</v>
      </c>
      <c r="L13" s="9" t="s">
        <v>207</v>
      </c>
      <c r="M13" s="281" t="s">
        <v>3428</v>
      </c>
    </row>
    <row r="14" spans="1:14" ht="174" x14ac:dyDescent="0.35">
      <c r="A14" s="196" t="s">
        <v>73</v>
      </c>
      <c r="B14" s="196" t="s">
        <v>15</v>
      </c>
      <c r="C14" s="4" t="s">
        <v>2569</v>
      </c>
      <c r="D14" s="196" t="s">
        <v>15</v>
      </c>
      <c r="E14" s="196" t="s">
        <v>2568</v>
      </c>
      <c r="F14" s="57">
        <v>0</v>
      </c>
      <c r="G14" s="57">
        <v>1</v>
      </c>
      <c r="H14" s="57">
        <v>0.01</v>
      </c>
      <c r="I14" s="53" t="s">
        <v>119</v>
      </c>
      <c r="J14" s="285" t="s">
        <v>3404</v>
      </c>
      <c r="K14" s="53" t="s">
        <v>208</v>
      </c>
      <c r="L14" s="9" t="s">
        <v>209</v>
      </c>
      <c r="M14" s="279" t="s">
        <v>3403</v>
      </c>
    </row>
    <row r="15" spans="1:14" ht="72.5" x14ac:dyDescent="0.35">
      <c r="A15" s="196" t="s">
        <v>73</v>
      </c>
      <c r="B15" s="196" t="s">
        <v>105</v>
      </c>
      <c r="C15" s="4" t="s">
        <v>322</v>
      </c>
      <c r="D15" s="196" t="s">
        <v>105</v>
      </c>
      <c r="E15" s="196" t="s">
        <v>2339</v>
      </c>
      <c r="F15" s="57">
        <v>0</v>
      </c>
      <c r="G15" s="57">
        <v>0.75</v>
      </c>
      <c r="H15" s="57">
        <v>0.01</v>
      </c>
      <c r="I15" s="53" t="s">
        <v>32</v>
      </c>
      <c r="J15" s="285" t="s">
        <v>3405</v>
      </c>
      <c r="K15" s="53" t="s">
        <v>210</v>
      </c>
      <c r="L15" s="9" t="s">
        <v>211</v>
      </c>
      <c r="M15" s="279" t="s">
        <v>156</v>
      </c>
      <c r="N15" s="53" t="s">
        <v>458</v>
      </c>
    </row>
    <row r="16" spans="1:14" ht="43.5" x14ac:dyDescent="0.35">
      <c r="A16" s="196" t="s">
        <v>73</v>
      </c>
      <c r="B16" s="196" t="s">
        <v>14</v>
      </c>
      <c r="C16" s="4" t="s">
        <v>7</v>
      </c>
      <c r="D16" s="196" t="s">
        <v>14</v>
      </c>
      <c r="E16" s="196" t="s">
        <v>2338</v>
      </c>
      <c r="F16" s="61">
        <v>0</v>
      </c>
      <c r="G16" s="61">
        <v>1</v>
      </c>
      <c r="H16" s="61">
        <v>1</v>
      </c>
      <c r="I16" s="53" t="s">
        <v>31</v>
      </c>
      <c r="J16" s="285" t="s">
        <v>2358</v>
      </c>
      <c r="K16" s="53" t="s">
        <v>212</v>
      </c>
      <c r="L16" s="9" t="s">
        <v>213</v>
      </c>
    </row>
    <row r="17" spans="1:14" ht="58" x14ac:dyDescent="0.35">
      <c r="A17" s="196" t="s">
        <v>73</v>
      </c>
      <c r="B17" s="196" t="s">
        <v>279</v>
      </c>
      <c r="C17" s="4" t="s">
        <v>323</v>
      </c>
      <c r="D17" s="54" t="s">
        <v>373</v>
      </c>
      <c r="E17" s="196" t="s">
        <v>2337</v>
      </c>
      <c r="F17" s="61">
        <v>0</v>
      </c>
      <c r="G17" s="58">
        <f>ROUND(MaxBoundCalculations!B172,2)</f>
        <v>0.24</v>
      </c>
      <c r="H17" s="62">
        <v>5.0000000000000001E-3</v>
      </c>
      <c r="I17" s="53" t="s">
        <v>280</v>
      </c>
      <c r="J17" s="285" t="s">
        <v>2347</v>
      </c>
      <c r="K17" s="53" t="s">
        <v>281</v>
      </c>
      <c r="L17" s="9" t="s">
        <v>282</v>
      </c>
      <c r="M17" s="280" t="s">
        <v>328</v>
      </c>
      <c r="N17" s="9" t="s">
        <v>423</v>
      </c>
    </row>
    <row r="18" spans="1:14" ht="43.5" x14ac:dyDescent="0.35">
      <c r="A18" s="196" t="s">
        <v>73</v>
      </c>
      <c r="B18" s="196" t="s">
        <v>283</v>
      </c>
      <c r="C18" s="4" t="s">
        <v>286</v>
      </c>
      <c r="D18" s="54" t="s">
        <v>373</v>
      </c>
      <c r="E18" s="196" t="s">
        <v>2336</v>
      </c>
      <c r="F18" s="61">
        <v>0</v>
      </c>
      <c r="G18" s="57">
        <v>0.5</v>
      </c>
      <c r="H18" s="58">
        <v>0.01</v>
      </c>
      <c r="I18" s="53" t="s">
        <v>287</v>
      </c>
      <c r="J18" s="285" t="s">
        <v>2359</v>
      </c>
      <c r="K18" s="53" t="s">
        <v>284</v>
      </c>
      <c r="L18" s="9" t="s">
        <v>285</v>
      </c>
      <c r="M18" s="280" t="s">
        <v>329</v>
      </c>
      <c r="N18" s="55"/>
    </row>
    <row r="19" spans="1:14" ht="43.5" x14ac:dyDescent="0.35">
      <c r="A19" s="196" t="s">
        <v>73</v>
      </c>
      <c r="B19" s="196" t="s">
        <v>13</v>
      </c>
      <c r="C19" s="4" t="s">
        <v>132</v>
      </c>
      <c r="D19" s="196" t="s">
        <v>13</v>
      </c>
      <c r="E19" s="196" t="s">
        <v>2335</v>
      </c>
      <c r="F19" s="61">
        <v>0</v>
      </c>
      <c r="G19" s="61">
        <v>1</v>
      </c>
      <c r="H19" s="61">
        <v>1</v>
      </c>
      <c r="I19" s="53" t="s">
        <v>31</v>
      </c>
      <c r="J19" s="285" t="s">
        <v>3104</v>
      </c>
      <c r="K19" s="53" t="s">
        <v>214</v>
      </c>
      <c r="L19" s="9" t="s">
        <v>215</v>
      </c>
      <c r="M19" s="280" t="s">
        <v>76</v>
      </c>
      <c r="N19" s="55"/>
    </row>
    <row r="20" spans="1:14" ht="43.5" x14ac:dyDescent="0.35">
      <c r="A20" s="196" t="s">
        <v>73</v>
      </c>
      <c r="B20" s="196" t="s">
        <v>2543</v>
      </c>
      <c r="C20" s="4" t="s">
        <v>2542</v>
      </c>
      <c r="D20" s="196" t="s">
        <v>16</v>
      </c>
      <c r="E20" s="196" t="s">
        <v>2334</v>
      </c>
      <c r="F20" s="57">
        <v>0</v>
      </c>
      <c r="G20" s="57">
        <v>0.5</v>
      </c>
      <c r="H20" s="57">
        <v>0.01</v>
      </c>
      <c r="I20" s="53" t="s">
        <v>2544</v>
      </c>
      <c r="J20" s="285" t="s">
        <v>3406</v>
      </c>
      <c r="K20" s="53" t="s">
        <v>216</v>
      </c>
      <c r="L20" s="9" t="s">
        <v>217</v>
      </c>
      <c r="M20" s="279" t="s">
        <v>163</v>
      </c>
    </row>
    <row r="21" spans="1:14" ht="43.5" x14ac:dyDescent="0.35">
      <c r="A21" s="196" t="s">
        <v>73</v>
      </c>
      <c r="B21" s="196" t="s">
        <v>12</v>
      </c>
      <c r="C21" s="4" t="s">
        <v>6</v>
      </c>
      <c r="D21" s="196" t="s">
        <v>12</v>
      </c>
      <c r="E21" s="196" t="s">
        <v>2333</v>
      </c>
      <c r="F21" s="61">
        <v>0</v>
      </c>
      <c r="G21" s="61">
        <v>1</v>
      </c>
      <c r="H21" s="61">
        <v>1</v>
      </c>
      <c r="I21" s="53" t="s">
        <v>31</v>
      </c>
      <c r="J21" s="285" t="s">
        <v>3407</v>
      </c>
      <c r="K21" s="53" t="s">
        <v>218</v>
      </c>
      <c r="L21" s="9" t="s">
        <v>219</v>
      </c>
    </row>
    <row r="22" spans="1:14" ht="29" x14ac:dyDescent="0.35">
      <c r="A22" s="197" t="s">
        <v>8</v>
      </c>
      <c r="B22" s="197" t="s">
        <v>356</v>
      </c>
      <c r="C22" s="4" t="s">
        <v>357</v>
      </c>
      <c r="D22" s="197" t="s">
        <v>356</v>
      </c>
      <c r="E22" s="196" t="s">
        <v>2332</v>
      </c>
      <c r="F22" s="63">
        <v>0</v>
      </c>
      <c r="G22" s="63">
        <v>1</v>
      </c>
      <c r="H22" s="63">
        <v>1</v>
      </c>
      <c r="I22" s="9" t="s">
        <v>31</v>
      </c>
      <c r="J22" s="285" t="s">
        <v>3408</v>
      </c>
      <c r="K22" s="53" t="s">
        <v>358</v>
      </c>
      <c r="L22" s="9" t="s">
        <v>359</v>
      </c>
    </row>
    <row r="23" spans="1:14" ht="58" x14ac:dyDescent="0.35">
      <c r="A23" s="197" t="s">
        <v>8</v>
      </c>
      <c r="B23" s="197" t="s">
        <v>28</v>
      </c>
      <c r="C23" s="4" t="s">
        <v>3204</v>
      </c>
      <c r="D23" s="53" t="s">
        <v>3328</v>
      </c>
      <c r="E23" s="197" t="s">
        <v>3205</v>
      </c>
      <c r="F23" s="59">
        <v>0</v>
      </c>
      <c r="G23" s="59">
        <v>1</v>
      </c>
      <c r="H23" s="59">
        <v>0.01</v>
      </c>
      <c r="I23" s="9" t="s">
        <v>2950</v>
      </c>
      <c r="J23" s="285" t="s">
        <v>3206</v>
      </c>
      <c r="K23" s="53" t="s">
        <v>256</v>
      </c>
      <c r="L23" s="9" t="s">
        <v>257</v>
      </c>
    </row>
    <row r="24" spans="1:14" ht="130.5" x14ac:dyDescent="0.35">
      <c r="A24" s="196" t="s">
        <v>8</v>
      </c>
      <c r="B24" s="53" t="s">
        <v>3329</v>
      </c>
      <c r="C24" s="4" t="s">
        <v>2865</v>
      </c>
      <c r="D24" s="53" t="s">
        <v>3329</v>
      </c>
      <c r="E24" s="196" t="s">
        <v>2321</v>
      </c>
      <c r="F24" s="57">
        <v>0</v>
      </c>
      <c r="G24" s="58">
        <v>1</v>
      </c>
      <c r="H24" s="58">
        <v>0.01</v>
      </c>
      <c r="I24" s="53" t="s">
        <v>36</v>
      </c>
      <c r="J24" s="285" t="s">
        <v>3150</v>
      </c>
      <c r="K24" s="53" t="s">
        <v>2525</v>
      </c>
      <c r="L24" s="9" t="s">
        <v>2526</v>
      </c>
      <c r="M24" s="280" t="s">
        <v>161</v>
      </c>
    </row>
    <row r="25" spans="1:14" ht="43.5" x14ac:dyDescent="0.35">
      <c r="A25" s="197" t="s">
        <v>8</v>
      </c>
      <c r="B25" s="197" t="s">
        <v>288</v>
      </c>
      <c r="C25" s="4" t="s">
        <v>291</v>
      </c>
      <c r="D25" s="197" t="s">
        <v>374</v>
      </c>
      <c r="E25" s="196" t="s">
        <v>2331</v>
      </c>
      <c r="F25" s="60">
        <v>-0.5</v>
      </c>
      <c r="G25" s="60">
        <v>1</v>
      </c>
      <c r="H25" s="60">
        <v>0.02</v>
      </c>
      <c r="I25" s="9" t="s">
        <v>292</v>
      </c>
      <c r="J25" s="285" t="s">
        <v>2360</v>
      </c>
      <c r="K25" s="53" t="s">
        <v>294</v>
      </c>
      <c r="L25" s="9" t="s">
        <v>296</v>
      </c>
      <c r="M25" s="280" t="s">
        <v>330</v>
      </c>
    </row>
    <row r="26" spans="1:14" ht="43.5" x14ac:dyDescent="0.35">
      <c r="A26" s="197" t="s">
        <v>8</v>
      </c>
      <c r="B26" s="197" t="s">
        <v>289</v>
      </c>
      <c r="C26" s="4" t="s">
        <v>290</v>
      </c>
      <c r="D26" s="197" t="s">
        <v>374</v>
      </c>
      <c r="E26" s="196" t="s">
        <v>2330</v>
      </c>
      <c r="F26" s="60">
        <v>-0.5</v>
      </c>
      <c r="G26" s="60">
        <v>1</v>
      </c>
      <c r="H26" s="60">
        <v>0.02</v>
      </c>
      <c r="I26" s="9" t="s">
        <v>293</v>
      </c>
      <c r="J26" s="285" t="s">
        <v>2361</v>
      </c>
      <c r="K26" s="53" t="s">
        <v>295</v>
      </c>
      <c r="L26" s="9" t="s">
        <v>296</v>
      </c>
      <c r="M26" s="280" t="s">
        <v>330</v>
      </c>
    </row>
    <row r="27" spans="1:14" ht="43.5" x14ac:dyDescent="0.35">
      <c r="A27" s="196" t="s">
        <v>8</v>
      </c>
      <c r="B27" s="196" t="s">
        <v>325</v>
      </c>
      <c r="C27" s="4" t="s">
        <v>324</v>
      </c>
      <c r="D27" s="196" t="s">
        <v>325</v>
      </c>
      <c r="E27" s="196" t="s">
        <v>2329</v>
      </c>
      <c r="F27" s="61">
        <v>0</v>
      </c>
      <c r="G27" s="61">
        <v>1</v>
      </c>
      <c r="H27" s="61">
        <v>1</v>
      </c>
      <c r="I27" s="53" t="s">
        <v>31</v>
      </c>
    </row>
    <row r="28" spans="1:14" ht="43.5" x14ac:dyDescent="0.35">
      <c r="A28" s="196" t="s">
        <v>8</v>
      </c>
      <c r="B28" s="196" t="s">
        <v>17</v>
      </c>
      <c r="C28" s="4" t="s">
        <v>29</v>
      </c>
      <c r="D28" s="196" t="s">
        <v>17</v>
      </c>
      <c r="E28" s="196" t="s">
        <v>2328</v>
      </c>
      <c r="F28" s="57">
        <v>0</v>
      </c>
      <c r="G28" s="58">
        <v>1</v>
      </c>
      <c r="H28" s="58">
        <v>0.01</v>
      </c>
      <c r="I28" s="53" t="s">
        <v>35</v>
      </c>
      <c r="J28" s="285" t="s">
        <v>2348</v>
      </c>
      <c r="K28" s="53" t="s">
        <v>220</v>
      </c>
      <c r="L28" s="9" t="s">
        <v>221</v>
      </c>
      <c r="M28" s="279" t="s">
        <v>163</v>
      </c>
    </row>
    <row r="29" spans="1:14" ht="87" x14ac:dyDescent="0.35">
      <c r="A29" s="196" t="s">
        <v>8</v>
      </c>
      <c r="B29" s="196" t="s">
        <v>134</v>
      </c>
      <c r="C29" s="4" t="s">
        <v>133</v>
      </c>
      <c r="D29" s="196" t="s">
        <v>134</v>
      </c>
      <c r="E29" s="196" t="s">
        <v>2327</v>
      </c>
      <c r="F29" s="64">
        <v>0</v>
      </c>
      <c r="G29" s="64">
        <v>25000</v>
      </c>
      <c r="H29" s="64">
        <v>500</v>
      </c>
      <c r="I29" s="53" t="s">
        <v>198</v>
      </c>
      <c r="J29" s="285" t="s">
        <v>3409</v>
      </c>
      <c r="K29" s="53" t="s">
        <v>222</v>
      </c>
      <c r="L29" s="9" t="s">
        <v>223</v>
      </c>
      <c r="M29" s="279" t="s">
        <v>157</v>
      </c>
      <c r="N29" s="53" t="s">
        <v>199</v>
      </c>
    </row>
    <row r="30" spans="1:14" ht="58" x14ac:dyDescent="0.35">
      <c r="A30" s="196" t="s">
        <v>8</v>
      </c>
      <c r="B30" s="196" t="s">
        <v>19</v>
      </c>
      <c r="C30" s="4" t="s">
        <v>3146</v>
      </c>
      <c r="D30" s="196" t="s">
        <v>19</v>
      </c>
      <c r="E30" s="196" t="s">
        <v>2326</v>
      </c>
      <c r="F30" s="57">
        <v>0</v>
      </c>
      <c r="G30" s="57">
        <v>1</v>
      </c>
      <c r="H30" s="57">
        <v>0.01</v>
      </c>
      <c r="I30" s="53" t="s">
        <v>35</v>
      </c>
      <c r="J30" s="285" t="s">
        <v>3147</v>
      </c>
      <c r="K30" s="53" t="s">
        <v>224</v>
      </c>
      <c r="L30" s="9" t="s">
        <v>225</v>
      </c>
      <c r="M30" s="279" t="s">
        <v>158</v>
      </c>
      <c r="N30" s="53"/>
    </row>
    <row r="31" spans="1:14" ht="58" x14ac:dyDescent="0.35">
      <c r="A31" s="196" t="s">
        <v>8</v>
      </c>
      <c r="B31" s="196" t="s">
        <v>138</v>
      </c>
      <c r="C31" s="4" t="s">
        <v>302</v>
      </c>
      <c r="D31" s="196" t="s">
        <v>138</v>
      </c>
      <c r="E31" s="196" t="s">
        <v>2325</v>
      </c>
      <c r="F31" s="57">
        <v>0</v>
      </c>
      <c r="G31" s="57">
        <f>ROUND(MaxBoundCalculations!B181,2)</f>
        <v>1.1299999999999999</v>
      </c>
      <c r="H31" s="57">
        <v>0.01</v>
      </c>
      <c r="I31" s="53" t="s">
        <v>139</v>
      </c>
      <c r="J31" s="285" t="s">
        <v>2349</v>
      </c>
      <c r="K31" s="53" t="s">
        <v>226</v>
      </c>
      <c r="L31" s="9" t="s">
        <v>227</v>
      </c>
      <c r="M31" s="279" t="s">
        <v>159</v>
      </c>
      <c r="N31" s="53" t="s">
        <v>428</v>
      </c>
    </row>
    <row r="32" spans="1:14" ht="43.5" x14ac:dyDescent="0.35">
      <c r="A32" s="196" t="s">
        <v>8</v>
      </c>
      <c r="B32" s="196" t="s">
        <v>3202</v>
      </c>
      <c r="C32" s="4" t="s">
        <v>3203</v>
      </c>
      <c r="D32" s="196" t="s">
        <v>3202</v>
      </c>
      <c r="E32" s="190"/>
      <c r="F32" s="61">
        <v>0</v>
      </c>
      <c r="G32" s="61">
        <v>1</v>
      </c>
      <c r="H32" s="61">
        <v>1</v>
      </c>
      <c r="I32" s="53" t="s">
        <v>31</v>
      </c>
      <c r="J32" s="299" t="s">
        <v>3410</v>
      </c>
    </row>
    <row r="33" spans="1:14" ht="43.5" x14ac:dyDescent="0.35">
      <c r="A33" s="196" t="s">
        <v>8</v>
      </c>
      <c r="B33" s="196" t="s">
        <v>61</v>
      </c>
      <c r="C33" s="4" t="s">
        <v>135</v>
      </c>
      <c r="D33" s="196" t="s">
        <v>61</v>
      </c>
      <c r="E33" s="190"/>
      <c r="F33" s="61">
        <v>0</v>
      </c>
      <c r="G33" s="61">
        <v>1</v>
      </c>
      <c r="H33" s="61">
        <v>1</v>
      </c>
      <c r="I33" s="53" t="s">
        <v>31</v>
      </c>
      <c r="J33" s="296" t="s">
        <v>3411</v>
      </c>
    </row>
    <row r="34" spans="1:14" ht="43.5" x14ac:dyDescent="0.35">
      <c r="A34" s="196" t="s">
        <v>8</v>
      </c>
      <c r="B34" s="196" t="s">
        <v>385</v>
      </c>
      <c r="C34" s="4" t="s">
        <v>386</v>
      </c>
      <c r="D34" s="196" t="s">
        <v>385</v>
      </c>
      <c r="E34" s="196" t="s">
        <v>2324</v>
      </c>
      <c r="F34" s="61">
        <v>0</v>
      </c>
      <c r="G34" s="61">
        <v>1</v>
      </c>
      <c r="H34" s="61">
        <v>1</v>
      </c>
      <c r="I34" s="53" t="s">
        <v>31</v>
      </c>
      <c r="J34" s="285"/>
    </row>
    <row r="35" spans="1:14" ht="43.5" x14ac:dyDescent="0.35">
      <c r="A35" s="196" t="s">
        <v>8</v>
      </c>
      <c r="B35" s="196" t="s">
        <v>2298</v>
      </c>
      <c r="C35" s="4" t="s">
        <v>2297</v>
      </c>
      <c r="D35" s="196" t="s">
        <v>2299</v>
      </c>
      <c r="E35" s="190"/>
      <c r="F35" s="298">
        <v>0</v>
      </c>
      <c r="G35" s="61">
        <v>20</v>
      </c>
      <c r="H35" s="61">
        <v>1</v>
      </c>
      <c r="I35" s="9" t="s">
        <v>136</v>
      </c>
      <c r="J35" s="285" t="s">
        <v>2944</v>
      </c>
      <c r="K35" s="53" t="s">
        <v>228</v>
      </c>
      <c r="L35" s="9" t="s">
        <v>2300</v>
      </c>
      <c r="M35" s="280" t="s">
        <v>160</v>
      </c>
      <c r="N35" s="9" t="s">
        <v>160</v>
      </c>
    </row>
    <row r="36" spans="1:14" ht="145" x14ac:dyDescent="0.35">
      <c r="A36" s="197" t="s">
        <v>8</v>
      </c>
      <c r="B36" s="197" t="s">
        <v>271</v>
      </c>
      <c r="C36" s="4" t="s">
        <v>272</v>
      </c>
      <c r="D36" s="197" t="s">
        <v>271</v>
      </c>
      <c r="E36" s="196" t="s">
        <v>2323</v>
      </c>
      <c r="F36" s="60">
        <v>0</v>
      </c>
      <c r="G36" s="60">
        <v>0.6</v>
      </c>
      <c r="H36" s="60">
        <v>0.01</v>
      </c>
      <c r="I36" s="9" t="s">
        <v>276</v>
      </c>
      <c r="J36" s="285" t="s">
        <v>3412</v>
      </c>
      <c r="K36" s="9" t="s">
        <v>2279</v>
      </c>
      <c r="L36" s="9" t="s">
        <v>277</v>
      </c>
      <c r="M36" s="279" t="s">
        <v>3427</v>
      </c>
    </row>
    <row r="37" spans="1:14" ht="43.5" x14ac:dyDescent="0.35">
      <c r="A37" s="197" t="s">
        <v>8</v>
      </c>
      <c r="B37" s="56" t="s">
        <v>2387</v>
      </c>
      <c r="C37" s="4" t="s">
        <v>2388</v>
      </c>
      <c r="D37" s="56" t="s">
        <v>2387</v>
      </c>
      <c r="E37" s="197" t="s">
        <v>2389</v>
      </c>
      <c r="F37" s="60">
        <v>0</v>
      </c>
      <c r="G37" s="60">
        <v>0.9</v>
      </c>
      <c r="H37" s="60">
        <v>0.01</v>
      </c>
      <c r="I37" s="9" t="s">
        <v>2390</v>
      </c>
      <c r="J37" s="355" t="s">
        <v>3413</v>
      </c>
      <c r="K37" s="9" t="s">
        <v>2448</v>
      </c>
      <c r="L37" s="9" t="s">
        <v>2447</v>
      </c>
    </row>
    <row r="38" spans="1:14" ht="43.5" x14ac:dyDescent="0.35">
      <c r="A38" s="197" t="s">
        <v>8</v>
      </c>
      <c r="B38" s="197" t="s">
        <v>268</v>
      </c>
      <c r="C38" s="4" t="s">
        <v>303</v>
      </c>
      <c r="D38" s="197" t="s">
        <v>375</v>
      </c>
      <c r="E38" s="196" t="s">
        <v>2322</v>
      </c>
      <c r="F38" s="60">
        <v>0</v>
      </c>
      <c r="G38" s="60">
        <v>0.4</v>
      </c>
      <c r="H38" s="60">
        <v>0.01</v>
      </c>
      <c r="I38" s="9" t="s">
        <v>269</v>
      </c>
      <c r="J38" s="285" t="s">
        <v>2350</v>
      </c>
      <c r="K38" s="9" t="s">
        <v>2280</v>
      </c>
      <c r="L38" s="9" t="s">
        <v>270</v>
      </c>
      <c r="M38" s="280" t="s">
        <v>331</v>
      </c>
    </row>
    <row r="39" spans="1:14" ht="159.5" x14ac:dyDescent="0.35">
      <c r="A39" s="197" t="s">
        <v>8</v>
      </c>
      <c r="B39" s="196" t="s">
        <v>2919</v>
      </c>
      <c r="C39" s="4" t="s">
        <v>2921</v>
      </c>
      <c r="D39" s="196" t="s">
        <v>2919</v>
      </c>
      <c r="E39" s="196" t="s">
        <v>2922</v>
      </c>
      <c r="F39" s="60">
        <v>0</v>
      </c>
      <c r="G39" s="60">
        <v>0.95</v>
      </c>
      <c r="H39" s="60">
        <v>0.01</v>
      </c>
      <c r="I39" s="9" t="s">
        <v>2923</v>
      </c>
      <c r="J39" s="285" t="s">
        <v>3414</v>
      </c>
      <c r="K39" s="53" t="s">
        <v>229</v>
      </c>
      <c r="L39" s="9"/>
      <c r="M39" s="279" t="s">
        <v>3426</v>
      </c>
    </row>
    <row r="40" spans="1:14" ht="159.5" x14ac:dyDescent="0.35">
      <c r="A40" s="196" t="s">
        <v>8</v>
      </c>
      <c r="B40" s="196" t="s">
        <v>18</v>
      </c>
      <c r="C40" s="4" t="s">
        <v>137</v>
      </c>
      <c r="D40" s="196" t="s">
        <v>18</v>
      </c>
      <c r="E40" s="196" t="s">
        <v>2920</v>
      </c>
      <c r="F40" s="63">
        <v>0</v>
      </c>
      <c r="G40" s="63">
        <v>60</v>
      </c>
      <c r="H40" s="63">
        <v>1</v>
      </c>
      <c r="I40" s="256" t="str">
        <f>UnitControlCenter!$B$45</f>
        <v>$/MWh</v>
      </c>
      <c r="J40" s="285" t="s">
        <v>3415</v>
      </c>
      <c r="K40" s="53" t="s">
        <v>229</v>
      </c>
      <c r="L40" s="9" t="s">
        <v>230</v>
      </c>
      <c r="M40" s="279" t="s">
        <v>162</v>
      </c>
    </row>
    <row r="41" spans="1:14" ht="101.5" x14ac:dyDescent="0.35">
      <c r="A41" s="196" t="s">
        <v>9</v>
      </c>
      <c r="B41" s="196" t="s">
        <v>3447</v>
      </c>
      <c r="C41" s="4" t="s">
        <v>3391</v>
      </c>
      <c r="D41" s="196" t="s">
        <v>3447</v>
      </c>
      <c r="E41" s="196" t="s">
        <v>3392</v>
      </c>
      <c r="F41" s="60">
        <v>0</v>
      </c>
      <c r="G41" s="60">
        <v>0.5</v>
      </c>
      <c r="H41" s="60">
        <v>0.01</v>
      </c>
      <c r="I41" s="9" t="s">
        <v>3390</v>
      </c>
      <c r="J41" s="285" t="s">
        <v>3448</v>
      </c>
    </row>
    <row r="42" spans="1:14" ht="58" x14ac:dyDescent="0.35">
      <c r="A42" s="196" t="s">
        <v>9</v>
      </c>
      <c r="B42" s="196" t="s">
        <v>28</v>
      </c>
      <c r="C42" s="4" t="s">
        <v>3208</v>
      </c>
      <c r="D42" s="196" t="s">
        <v>3209</v>
      </c>
      <c r="E42" s="196" t="s">
        <v>3207</v>
      </c>
      <c r="F42" s="57">
        <v>0</v>
      </c>
      <c r="G42" s="58">
        <v>1</v>
      </c>
      <c r="H42" s="58">
        <v>0.01</v>
      </c>
      <c r="I42" s="53" t="s">
        <v>2950</v>
      </c>
      <c r="J42" s="285" t="s">
        <v>3210</v>
      </c>
      <c r="K42" s="53" t="s">
        <v>256</v>
      </c>
      <c r="L42" s="9" t="s">
        <v>257</v>
      </c>
    </row>
    <row r="43" spans="1:14" ht="29" x14ac:dyDescent="0.35">
      <c r="A43" s="196" t="s">
        <v>9</v>
      </c>
      <c r="B43" s="196" t="s">
        <v>21</v>
      </c>
      <c r="C43" s="4" t="s">
        <v>2901</v>
      </c>
      <c r="D43" s="196" t="s">
        <v>21</v>
      </c>
      <c r="E43" s="196" t="s">
        <v>2902</v>
      </c>
      <c r="F43" s="57">
        <v>0</v>
      </c>
      <c r="G43" s="58">
        <v>1</v>
      </c>
      <c r="H43" s="58">
        <v>0.01</v>
      </c>
      <c r="I43" s="53" t="s">
        <v>35</v>
      </c>
      <c r="J43" s="285" t="s">
        <v>2460</v>
      </c>
      <c r="K43" s="53" t="s">
        <v>231</v>
      </c>
      <c r="L43" s="9" t="s">
        <v>232</v>
      </c>
      <c r="M43" s="279" t="s">
        <v>2461</v>
      </c>
    </row>
    <row r="44" spans="1:14" ht="58" x14ac:dyDescent="0.35">
      <c r="A44" s="196" t="s">
        <v>9</v>
      </c>
      <c r="B44" s="196" t="s">
        <v>25</v>
      </c>
      <c r="C44" s="4" t="s">
        <v>304</v>
      </c>
      <c r="D44" s="196" t="s">
        <v>25</v>
      </c>
      <c r="E44" s="196" t="s">
        <v>2320</v>
      </c>
      <c r="F44" s="57">
        <v>0</v>
      </c>
      <c r="G44" s="58">
        <v>1</v>
      </c>
      <c r="H44" s="58">
        <v>0.01</v>
      </c>
      <c r="I44" s="53" t="s">
        <v>35</v>
      </c>
      <c r="J44" s="285" t="s">
        <v>2351</v>
      </c>
      <c r="K44" s="53" t="s">
        <v>233</v>
      </c>
      <c r="L44" s="9" t="s">
        <v>234</v>
      </c>
      <c r="M44" s="279" t="s">
        <v>163</v>
      </c>
    </row>
    <row r="45" spans="1:14" ht="58" x14ac:dyDescent="0.35">
      <c r="A45" s="196" t="s">
        <v>9</v>
      </c>
      <c r="B45" s="196" t="s">
        <v>23</v>
      </c>
      <c r="C45" s="4" t="s">
        <v>60</v>
      </c>
      <c r="D45" s="196" t="s">
        <v>23</v>
      </c>
      <c r="E45" s="196" t="s">
        <v>2319</v>
      </c>
      <c r="F45" s="57">
        <v>0</v>
      </c>
      <c r="G45" s="58">
        <v>1</v>
      </c>
      <c r="H45" s="58">
        <v>0.01</v>
      </c>
      <c r="I45" s="53" t="s">
        <v>35</v>
      </c>
      <c r="J45" s="285" t="s">
        <v>2352</v>
      </c>
      <c r="K45" s="53" t="s">
        <v>235</v>
      </c>
      <c r="L45" s="9" t="s">
        <v>236</v>
      </c>
      <c r="M45" s="279" t="s">
        <v>163</v>
      </c>
    </row>
    <row r="46" spans="1:14" ht="58" x14ac:dyDescent="0.35">
      <c r="A46" s="196" t="s">
        <v>9</v>
      </c>
      <c r="B46" s="196" t="s">
        <v>106</v>
      </c>
      <c r="C46" s="4" t="s">
        <v>305</v>
      </c>
      <c r="D46" s="196" t="s">
        <v>106</v>
      </c>
      <c r="E46" s="196" t="s">
        <v>2318</v>
      </c>
      <c r="F46" s="58">
        <v>0</v>
      </c>
      <c r="G46" s="58">
        <v>0.25</v>
      </c>
      <c r="H46" s="58">
        <v>0.01</v>
      </c>
      <c r="I46" s="53" t="s">
        <v>32</v>
      </c>
      <c r="J46" s="285" t="s">
        <v>3214</v>
      </c>
      <c r="K46" s="53" t="s">
        <v>237</v>
      </c>
      <c r="L46" s="9" t="s">
        <v>238</v>
      </c>
      <c r="M46" s="280" t="s">
        <v>2292</v>
      </c>
      <c r="N46" s="9" t="s">
        <v>2292</v>
      </c>
    </row>
    <row r="47" spans="1:14" ht="43.5" x14ac:dyDescent="0.35">
      <c r="A47" s="196" t="s">
        <v>9</v>
      </c>
      <c r="B47" s="196" t="s">
        <v>24</v>
      </c>
      <c r="C47" s="4" t="s">
        <v>306</v>
      </c>
      <c r="D47" s="196" t="s">
        <v>24</v>
      </c>
      <c r="E47" s="196" t="s">
        <v>2317</v>
      </c>
      <c r="F47" s="57">
        <v>0</v>
      </c>
      <c r="G47" s="58">
        <v>1</v>
      </c>
      <c r="H47" s="58">
        <v>0.01</v>
      </c>
      <c r="I47" s="53" t="s">
        <v>35</v>
      </c>
      <c r="J47" s="285" t="s">
        <v>2353</v>
      </c>
      <c r="K47" s="53" t="s">
        <v>239</v>
      </c>
      <c r="L47" s="9" t="s">
        <v>240</v>
      </c>
      <c r="M47" s="279" t="s">
        <v>163</v>
      </c>
    </row>
    <row r="48" spans="1:14" ht="87" x14ac:dyDescent="0.35">
      <c r="A48" s="196" t="s">
        <v>9</v>
      </c>
      <c r="B48" s="196" t="s">
        <v>2811</v>
      </c>
      <c r="C48" s="4" t="s">
        <v>2469</v>
      </c>
      <c r="D48" s="196" t="s">
        <v>2811</v>
      </c>
      <c r="E48" s="196" t="s">
        <v>2483</v>
      </c>
      <c r="F48" s="57">
        <v>0</v>
      </c>
      <c r="G48" s="57">
        <v>1</v>
      </c>
      <c r="H48" s="58">
        <v>0.01</v>
      </c>
      <c r="I48" s="53" t="s">
        <v>2482</v>
      </c>
      <c r="J48" s="285" t="s">
        <v>3286</v>
      </c>
      <c r="K48" s="53" t="s">
        <v>241</v>
      </c>
      <c r="L48" s="9" t="s">
        <v>2826</v>
      </c>
      <c r="M48" s="279"/>
    </row>
    <row r="49" spans="1:14" ht="43.5" x14ac:dyDescent="0.35">
      <c r="A49" s="197" t="s">
        <v>9</v>
      </c>
      <c r="B49" s="197" t="s">
        <v>2906</v>
      </c>
      <c r="C49" s="4" t="s">
        <v>2909</v>
      </c>
      <c r="D49" s="197" t="s">
        <v>2913</v>
      </c>
      <c r="E49" s="197" t="s">
        <v>2914</v>
      </c>
      <c r="F49" s="59">
        <v>0</v>
      </c>
      <c r="G49" s="60">
        <v>1</v>
      </c>
      <c r="H49" s="60">
        <v>0.01</v>
      </c>
      <c r="I49" s="9" t="s">
        <v>35</v>
      </c>
      <c r="J49" s="286" t="s">
        <v>3504</v>
      </c>
      <c r="K49" s="9" t="s">
        <v>2295</v>
      </c>
      <c r="L49" s="9" t="s">
        <v>2296</v>
      </c>
      <c r="M49" s="280" t="s">
        <v>163</v>
      </c>
    </row>
    <row r="50" spans="1:14" ht="43.5" x14ac:dyDescent="0.35">
      <c r="A50" s="197" t="s">
        <v>9</v>
      </c>
      <c r="B50" s="197" t="s">
        <v>2907</v>
      </c>
      <c r="C50" s="4" t="s">
        <v>2910</v>
      </c>
      <c r="D50" s="197" t="s">
        <v>2913</v>
      </c>
      <c r="E50" s="197" t="s">
        <v>2915</v>
      </c>
      <c r="F50" s="59">
        <v>0</v>
      </c>
      <c r="G50" s="60">
        <v>1</v>
      </c>
      <c r="H50" s="60">
        <v>0.01</v>
      </c>
      <c r="I50" s="9" t="s">
        <v>35</v>
      </c>
      <c r="J50" s="286" t="s">
        <v>3508</v>
      </c>
      <c r="K50" s="9" t="s">
        <v>2295</v>
      </c>
      <c r="L50" s="9" t="s">
        <v>2296</v>
      </c>
      <c r="M50" s="280"/>
    </row>
    <row r="51" spans="1:14" ht="43.5" x14ac:dyDescent="0.35">
      <c r="A51" s="197" t="s">
        <v>9</v>
      </c>
      <c r="B51" s="197" t="s">
        <v>2908</v>
      </c>
      <c r="C51" s="4" t="s">
        <v>2911</v>
      </c>
      <c r="D51" s="197" t="s">
        <v>2913</v>
      </c>
      <c r="E51" s="197" t="s">
        <v>2916</v>
      </c>
      <c r="F51" s="59">
        <v>0</v>
      </c>
      <c r="G51" s="60">
        <v>1</v>
      </c>
      <c r="H51" s="60">
        <v>0.01</v>
      </c>
      <c r="I51" s="9" t="s">
        <v>35</v>
      </c>
      <c r="J51" s="286" t="s">
        <v>3505</v>
      </c>
      <c r="K51" s="9" t="s">
        <v>2295</v>
      </c>
      <c r="L51" s="9" t="s">
        <v>2296</v>
      </c>
      <c r="M51" s="280"/>
    </row>
    <row r="52" spans="1:14" ht="43.5" x14ac:dyDescent="0.35">
      <c r="A52" s="197" t="s">
        <v>9</v>
      </c>
      <c r="B52" s="197" t="s">
        <v>2918</v>
      </c>
      <c r="C52" s="4" t="s">
        <v>2912</v>
      </c>
      <c r="D52" s="197" t="s">
        <v>2913</v>
      </c>
      <c r="E52" s="197" t="s">
        <v>2917</v>
      </c>
      <c r="F52" s="59">
        <v>0</v>
      </c>
      <c r="G52" s="60">
        <v>1</v>
      </c>
      <c r="H52" s="60">
        <v>0.01</v>
      </c>
      <c r="I52" s="9" t="s">
        <v>35</v>
      </c>
      <c r="J52" s="286" t="s">
        <v>3506</v>
      </c>
      <c r="K52" s="9" t="s">
        <v>2295</v>
      </c>
      <c r="L52" s="9" t="s">
        <v>2296</v>
      </c>
      <c r="M52" s="280"/>
    </row>
    <row r="53" spans="1:14" ht="174" x14ac:dyDescent="0.35">
      <c r="A53" s="196" t="s">
        <v>9</v>
      </c>
      <c r="B53" s="196" t="s">
        <v>2510</v>
      </c>
      <c r="C53" s="4" t="s">
        <v>2509</v>
      </c>
      <c r="D53" s="196" t="s">
        <v>2510</v>
      </c>
      <c r="E53" s="196" t="s">
        <v>2512</v>
      </c>
      <c r="F53" s="57">
        <v>0</v>
      </c>
      <c r="G53" s="58">
        <v>1</v>
      </c>
      <c r="H53" s="58">
        <v>0.01</v>
      </c>
      <c r="I53" s="53" t="s">
        <v>2513</v>
      </c>
      <c r="J53" s="285" t="s">
        <v>3416</v>
      </c>
      <c r="K53" s="53"/>
      <c r="L53" s="9" t="s">
        <v>2821</v>
      </c>
      <c r="M53" s="279" t="s">
        <v>3425</v>
      </c>
    </row>
    <row r="54" spans="1:14" ht="43.5" x14ac:dyDescent="0.35">
      <c r="A54" s="196" t="s">
        <v>9</v>
      </c>
      <c r="B54" s="196" t="s">
        <v>22</v>
      </c>
      <c r="C54" s="4" t="s">
        <v>307</v>
      </c>
      <c r="D54" s="54" t="s">
        <v>376</v>
      </c>
      <c r="E54" s="196" t="s">
        <v>2316</v>
      </c>
      <c r="F54" s="57">
        <v>0</v>
      </c>
      <c r="G54" s="58">
        <v>1</v>
      </c>
      <c r="H54" s="58">
        <v>0.01</v>
      </c>
      <c r="I54" s="53" t="s">
        <v>35</v>
      </c>
      <c r="J54" s="285" t="s">
        <v>3417</v>
      </c>
      <c r="K54" s="53" t="s">
        <v>242</v>
      </c>
      <c r="L54" s="9" t="s">
        <v>243</v>
      </c>
      <c r="M54" s="279"/>
    </row>
    <row r="55" spans="1:14" ht="58" x14ac:dyDescent="0.35">
      <c r="A55" s="196" t="s">
        <v>9</v>
      </c>
      <c r="B55" s="196" t="s">
        <v>20</v>
      </c>
      <c r="C55" s="4" t="s">
        <v>308</v>
      </c>
      <c r="D55" s="54" t="s">
        <v>376</v>
      </c>
      <c r="E55" s="196" t="s">
        <v>2315</v>
      </c>
      <c r="F55" s="57">
        <v>0</v>
      </c>
      <c r="G55" s="58">
        <v>1</v>
      </c>
      <c r="H55" s="58">
        <v>0.01</v>
      </c>
      <c r="I55" s="53" t="s">
        <v>35</v>
      </c>
      <c r="J55" s="285" t="s">
        <v>3418</v>
      </c>
      <c r="K55" s="53" t="s">
        <v>244</v>
      </c>
      <c r="L55" s="9" t="s">
        <v>245</v>
      </c>
      <c r="M55" s="279"/>
    </row>
    <row r="56" spans="1:14" s="195" customFormat="1" ht="29" x14ac:dyDescent="0.35">
      <c r="A56" s="196" t="s">
        <v>9</v>
      </c>
      <c r="B56" s="196" t="s">
        <v>3455</v>
      </c>
      <c r="C56" s="4" t="s">
        <v>3456</v>
      </c>
      <c r="D56" s="196" t="s">
        <v>3455</v>
      </c>
      <c r="E56" s="196" t="s">
        <v>3457</v>
      </c>
      <c r="F56" s="57">
        <v>0</v>
      </c>
      <c r="G56" s="58">
        <v>1</v>
      </c>
      <c r="H56" s="58">
        <v>0.01</v>
      </c>
      <c r="I56" s="53" t="s">
        <v>35</v>
      </c>
      <c r="J56" s="285" t="s">
        <v>3458</v>
      </c>
      <c r="K56" s="53"/>
      <c r="L56" s="9"/>
      <c r="M56" s="279"/>
    </row>
    <row r="57" spans="1:14" ht="58" x14ac:dyDescent="0.35">
      <c r="A57" s="196" t="s">
        <v>9</v>
      </c>
      <c r="B57" s="196" t="s">
        <v>2573</v>
      </c>
      <c r="C57" s="4" t="s">
        <v>2574</v>
      </c>
      <c r="D57" s="196" t="s">
        <v>2574</v>
      </c>
      <c r="E57" s="196" t="s">
        <v>2575</v>
      </c>
      <c r="F57" s="57">
        <v>0</v>
      </c>
      <c r="G57" s="58">
        <v>1</v>
      </c>
      <c r="H57" s="58">
        <v>0.01</v>
      </c>
      <c r="I57" s="53" t="s">
        <v>2576</v>
      </c>
      <c r="J57" s="285" t="s">
        <v>3419</v>
      </c>
      <c r="K57" s="53"/>
      <c r="L57" s="9" t="s">
        <v>2822</v>
      </c>
      <c r="M57" s="279" t="s">
        <v>163</v>
      </c>
    </row>
    <row r="58" spans="1:14" ht="58" x14ac:dyDescent="0.35">
      <c r="A58" s="196" t="s">
        <v>141</v>
      </c>
      <c r="B58" s="196" t="s">
        <v>143</v>
      </c>
      <c r="C58" s="4" t="s">
        <v>459</v>
      </c>
      <c r="D58" s="196" t="s">
        <v>143</v>
      </c>
      <c r="E58" s="196" t="s">
        <v>2314</v>
      </c>
      <c r="F58" s="57">
        <v>0</v>
      </c>
      <c r="G58" s="58">
        <v>1</v>
      </c>
      <c r="H58" s="58">
        <v>0.01</v>
      </c>
      <c r="I58" s="53" t="s">
        <v>35</v>
      </c>
      <c r="J58" s="285" t="s">
        <v>2354</v>
      </c>
      <c r="K58" s="53" t="s">
        <v>246</v>
      </c>
      <c r="L58" s="9" t="s">
        <v>247</v>
      </c>
      <c r="M58" s="279" t="s">
        <v>163</v>
      </c>
      <c r="N58" s="53" t="s">
        <v>196</v>
      </c>
    </row>
    <row r="59" spans="1:14" ht="43.5" x14ac:dyDescent="0.35">
      <c r="A59" s="196" t="s">
        <v>141</v>
      </c>
      <c r="B59" s="196" t="s">
        <v>278</v>
      </c>
      <c r="C59" s="4" t="s">
        <v>468</v>
      </c>
      <c r="D59" s="196" t="s">
        <v>278</v>
      </c>
      <c r="E59" s="196" t="s">
        <v>2313</v>
      </c>
      <c r="F59" s="57">
        <v>0</v>
      </c>
      <c r="G59" s="58">
        <v>1</v>
      </c>
      <c r="H59" s="58">
        <v>0.01</v>
      </c>
      <c r="I59" s="53" t="s">
        <v>35</v>
      </c>
      <c r="J59" s="285"/>
      <c r="K59" s="53" t="s">
        <v>339</v>
      </c>
      <c r="L59" s="9" t="s">
        <v>340</v>
      </c>
      <c r="M59" s="279"/>
      <c r="N59" s="53"/>
    </row>
    <row r="60" spans="1:14" ht="29" x14ac:dyDescent="0.35">
      <c r="A60" s="196" t="s">
        <v>141</v>
      </c>
      <c r="B60" s="196" t="s">
        <v>464</v>
      </c>
      <c r="C60" s="4" t="s">
        <v>465</v>
      </c>
      <c r="D60" s="196" t="s">
        <v>464</v>
      </c>
      <c r="E60" s="196" t="s">
        <v>2312</v>
      </c>
      <c r="F60" s="57">
        <v>0</v>
      </c>
      <c r="G60" s="58">
        <v>1</v>
      </c>
      <c r="H60" s="58">
        <v>0.01</v>
      </c>
      <c r="I60" s="53" t="s">
        <v>35</v>
      </c>
      <c r="J60" s="285"/>
      <c r="K60" s="53"/>
      <c r="L60" s="9" t="s">
        <v>2827</v>
      </c>
      <c r="M60" s="279"/>
      <c r="N60" s="53"/>
    </row>
    <row r="61" spans="1:14" ht="29" x14ac:dyDescent="0.35">
      <c r="A61" s="196" t="s">
        <v>141</v>
      </c>
      <c r="B61" s="196" t="s">
        <v>197</v>
      </c>
      <c r="C61" s="4" t="s">
        <v>460</v>
      </c>
      <c r="D61" s="196" t="s">
        <v>197</v>
      </c>
      <c r="E61" s="196" t="s">
        <v>2311</v>
      </c>
      <c r="F61" s="57">
        <v>0</v>
      </c>
      <c r="G61" s="58">
        <v>1</v>
      </c>
      <c r="H61" s="58">
        <v>0.01</v>
      </c>
      <c r="I61" s="53" t="s">
        <v>35</v>
      </c>
      <c r="J61" s="285" t="s">
        <v>2355</v>
      </c>
      <c r="K61" s="53" t="s">
        <v>248</v>
      </c>
      <c r="L61" s="9" t="s">
        <v>249</v>
      </c>
      <c r="M61" s="279" t="s">
        <v>163</v>
      </c>
      <c r="N61" s="53"/>
    </row>
    <row r="62" spans="1:14" ht="43.5" x14ac:dyDescent="0.35">
      <c r="A62" s="196" t="s">
        <v>141</v>
      </c>
      <c r="B62" s="196" t="s">
        <v>2903</v>
      </c>
      <c r="C62" s="4" t="s">
        <v>2904</v>
      </c>
      <c r="D62" s="196" t="s">
        <v>2903</v>
      </c>
      <c r="E62" s="196" t="s">
        <v>2905</v>
      </c>
      <c r="F62" s="57">
        <v>0</v>
      </c>
      <c r="G62" s="58">
        <v>1</v>
      </c>
      <c r="H62" s="58">
        <v>0.01</v>
      </c>
      <c r="I62" s="53" t="s">
        <v>35</v>
      </c>
      <c r="J62" s="285" t="s">
        <v>2924</v>
      </c>
      <c r="K62" s="53" t="s">
        <v>250</v>
      </c>
      <c r="L62" s="9" t="s">
        <v>251</v>
      </c>
      <c r="M62" s="279" t="s">
        <v>163</v>
      </c>
      <c r="N62" s="53"/>
    </row>
    <row r="63" spans="1:14" ht="43.5" x14ac:dyDescent="0.35">
      <c r="A63" s="196" t="s">
        <v>141</v>
      </c>
      <c r="B63" s="196" t="s">
        <v>144</v>
      </c>
      <c r="C63" s="4" t="s">
        <v>461</v>
      </c>
      <c r="D63" s="196" t="s">
        <v>144</v>
      </c>
      <c r="E63" s="196" t="s">
        <v>2310</v>
      </c>
      <c r="F63" s="57">
        <v>0</v>
      </c>
      <c r="G63" s="58">
        <v>1</v>
      </c>
      <c r="H63" s="58">
        <v>0.01</v>
      </c>
      <c r="I63" s="53" t="s">
        <v>35</v>
      </c>
      <c r="J63" s="285" t="s">
        <v>2356</v>
      </c>
      <c r="K63" s="53" t="s">
        <v>252</v>
      </c>
      <c r="L63" s="9" t="s">
        <v>253</v>
      </c>
      <c r="M63" s="279" t="s">
        <v>163</v>
      </c>
      <c r="N63" s="53"/>
    </row>
    <row r="64" spans="1:14" ht="29" x14ac:dyDescent="0.35">
      <c r="A64" s="196" t="s">
        <v>141</v>
      </c>
      <c r="B64" s="196" t="s">
        <v>142</v>
      </c>
      <c r="C64" s="4" t="s">
        <v>2938</v>
      </c>
      <c r="D64" s="196" t="s">
        <v>142</v>
      </c>
      <c r="E64" s="196" t="s">
        <v>2309</v>
      </c>
      <c r="F64" s="57">
        <v>0</v>
      </c>
      <c r="G64" s="58">
        <v>1</v>
      </c>
      <c r="H64" s="58">
        <v>0.01</v>
      </c>
      <c r="I64" s="53" t="s">
        <v>35</v>
      </c>
      <c r="J64" s="285" t="s">
        <v>2925</v>
      </c>
      <c r="K64" s="53" t="s">
        <v>254</v>
      </c>
      <c r="L64" s="9" t="s">
        <v>255</v>
      </c>
      <c r="M64" s="279" t="s">
        <v>163</v>
      </c>
      <c r="N64" s="53"/>
    </row>
    <row r="65" spans="1:14" ht="29" x14ac:dyDescent="0.35">
      <c r="A65" s="196" t="s">
        <v>141</v>
      </c>
      <c r="B65" s="196" t="s">
        <v>462</v>
      </c>
      <c r="C65" s="4" t="s">
        <v>463</v>
      </c>
      <c r="D65" s="196" t="s">
        <v>462</v>
      </c>
      <c r="E65" s="196" t="s">
        <v>2308</v>
      </c>
      <c r="F65" s="57">
        <v>0</v>
      </c>
      <c r="G65" s="58">
        <v>1</v>
      </c>
      <c r="H65" s="58">
        <v>0.01</v>
      </c>
      <c r="I65" s="53" t="s">
        <v>35</v>
      </c>
      <c r="J65" s="285"/>
      <c r="K65" s="53"/>
      <c r="L65" s="9" t="s">
        <v>2828</v>
      </c>
      <c r="M65" s="279"/>
      <c r="N65" s="53"/>
    </row>
    <row r="66" spans="1:14" ht="87" x14ac:dyDescent="0.35">
      <c r="A66" s="196" t="s">
        <v>141</v>
      </c>
      <c r="B66" s="196" t="s">
        <v>2514</v>
      </c>
      <c r="C66" s="4" t="s">
        <v>2515</v>
      </c>
      <c r="D66" s="196" t="s">
        <v>2514</v>
      </c>
      <c r="E66" s="196" t="s">
        <v>2516</v>
      </c>
      <c r="F66" s="57">
        <v>0</v>
      </c>
      <c r="G66" s="58">
        <v>1</v>
      </c>
      <c r="H66" s="58">
        <v>0.01</v>
      </c>
      <c r="I66" s="53" t="s">
        <v>2517</v>
      </c>
      <c r="J66" s="285" t="s">
        <v>3459</v>
      </c>
      <c r="K66" s="53"/>
      <c r="L66" s="9" t="s">
        <v>2823</v>
      </c>
      <c r="M66" s="278" t="s">
        <v>2518</v>
      </c>
      <c r="N66" s="53"/>
    </row>
    <row r="67" spans="1:14" ht="43.5" x14ac:dyDescent="0.35">
      <c r="A67" s="197" t="s">
        <v>2559</v>
      </c>
      <c r="B67" s="197" t="s">
        <v>2563</v>
      </c>
      <c r="C67" s="4" t="s">
        <v>309</v>
      </c>
      <c r="D67" s="197" t="s">
        <v>2562</v>
      </c>
      <c r="E67" s="196" t="s">
        <v>2307</v>
      </c>
      <c r="F67" s="60">
        <v>0</v>
      </c>
      <c r="G67" s="60">
        <v>1</v>
      </c>
      <c r="H67" s="60">
        <v>0.01</v>
      </c>
      <c r="I67" s="9" t="s">
        <v>59</v>
      </c>
      <c r="J67" s="286" t="s">
        <v>2357</v>
      </c>
      <c r="K67" s="9" t="s">
        <v>260</v>
      </c>
      <c r="L67" s="9" t="s">
        <v>261</v>
      </c>
      <c r="M67" s="279" t="s">
        <v>163</v>
      </c>
      <c r="N67" s="9"/>
    </row>
    <row r="68" spans="1:14" ht="58" x14ac:dyDescent="0.35">
      <c r="A68" s="197" t="s">
        <v>2559</v>
      </c>
      <c r="B68" s="197" t="s">
        <v>2864</v>
      </c>
      <c r="C68" s="4" t="s">
        <v>2863</v>
      </c>
      <c r="D68" s="197" t="s">
        <v>377</v>
      </c>
      <c r="E68" s="196" t="s">
        <v>2861</v>
      </c>
      <c r="F68" s="60">
        <v>0</v>
      </c>
      <c r="G68" s="60">
        <v>1</v>
      </c>
      <c r="H68" s="60">
        <v>0.01</v>
      </c>
      <c r="I68" s="53" t="s">
        <v>2862</v>
      </c>
      <c r="J68" s="286" t="s">
        <v>3105</v>
      </c>
      <c r="K68" s="9" t="s">
        <v>370</v>
      </c>
      <c r="L68" s="9" t="s">
        <v>2824</v>
      </c>
      <c r="M68" s="279" t="s">
        <v>163</v>
      </c>
      <c r="N68" s="9"/>
    </row>
    <row r="69" spans="1:14" ht="43.5" x14ac:dyDescent="0.35">
      <c r="A69" s="197" t="s">
        <v>2559</v>
      </c>
      <c r="B69" s="197" t="s">
        <v>2560</v>
      </c>
      <c r="C69" s="4" t="s">
        <v>2561</v>
      </c>
      <c r="D69" s="197" t="s">
        <v>2564</v>
      </c>
      <c r="E69" s="196" t="s">
        <v>2565</v>
      </c>
      <c r="F69" s="60">
        <v>0</v>
      </c>
      <c r="G69" s="60">
        <v>1</v>
      </c>
      <c r="H69" s="60">
        <v>0.01</v>
      </c>
      <c r="I69" s="53" t="s">
        <v>2566</v>
      </c>
      <c r="J69" s="286" t="s">
        <v>2567</v>
      </c>
      <c r="K69" s="9"/>
      <c r="L69" s="9" t="s">
        <v>2825</v>
      </c>
      <c r="M69" s="279"/>
      <c r="N69" s="9"/>
    </row>
    <row r="70" spans="1:14" ht="72.5" x14ac:dyDescent="0.35">
      <c r="A70" s="196" t="s">
        <v>10</v>
      </c>
      <c r="B70" s="196" t="s">
        <v>3327</v>
      </c>
      <c r="C70" s="4" t="s">
        <v>2484</v>
      </c>
      <c r="D70" s="196" t="s">
        <v>3327</v>
      </c>
      <c r="E70" s="196" t="s">
        <v>2306</v>
      </c>
      <c r="F70" s="61">
        <v>0</v>
      </c>
      <c r="G70" s="61">
        <v>300</v>
      </c>
      <c r="H70" s="61">
        <v>5</v>
      </c>
      <c r="I70" s="190" t="str">
        <f>UnitControlCenter!$B$44</f>
        <v>$/metric ton CO2e</v>
      </c>
      <c r="J70" s="285" t="s">
        <v>3420</v>
      </c>
      <c r="K70" s="53" t="s">
        <v>258</v>
      </c>
      <c r="L70" s="9" t="s">
        <v>259</v>
      </c>
      <c r="M70" s="280" t="s">
        <v>2458</v>
      </c>
      <c r="N70" s="9" t="s">
        <v>425</v>
      </c>
    </row>
    <row r="71" spans="1:14" ht="43.5" x14ac:dyDescent="0.35">
      <c r="A71" s="196" t="s">
        <v>10</v>
      </c>
      <c r="B71" s="196" t="s">
        <v>27</v>
      </c>
      <c r="C71" s="4" t="s">
        <v>148</v>
      </c>
      <c r="D71" s="196" t="s">
        <v>27</v>
      </c>
      <c r="E71" s="196" t="s">
        <v>2305</v>
      </c>
      <c r="F71" s="60">
        <v>0</v>
      </c>
      <c r="G71" s="60">
        <v>1</v>
      </c>
      <c r="H71" s="60">
        <v>0.01</v>
      </c>
      <c r="I71" s="53" t="s">
        <v>150</v>
      </c>
      <c r="J71" s="355" t="s">
        <v>3421</v>
      </c>
      <c r="K71" s="9" t="s">
        <v>262</v>
      </c>
      <c r="L71" s="9" t="s">
        <v>263</v>
      </c>
      <c r="M71" s="279" t="s">
        <v>163</v>
      </c>
    </row>
    <row r="72" spans="1:14" ht="43.5" x14ac:dyDescent="0.35">
      <c r="A72" s="197" t="s">
        <v>10</v>
      </c>
      <c r="B72" s="197" t="s">
        <v>2519</v>
      </c>
      <c r="C72" s="4" t="s">
        <v>2521</v>
      </c>
      <c r="D72" s="197" t="s">
        <v>2522</v>
      </c>
      <c r="E72" s="197" t="s">
        <v>2524</v>
      </c>
      <c r="F72" s="61">
        <v>0</v>
      </c>
      <c r="G72" s="61">
        <v>1</v>
      </c>
      <c r="H72" s="61">
        <v>1</v>
      </c>
      <c r="I72" s="53" t="s">
        <v>31</v>
      </c>
      <c r="J72" s="355"/>
    </row>
    <row r="73" spans="1:14" ht="43.5" x14ac:dyDescent="0.35">
      <c r="A73" s="197" t="s">
        <v>10</v>
      </c>
      <c r="B73" s="197" t="s">
        <v>3151</v>
      </c>
      <c r="C73" s="4" t="s">
        <v>2520</v>
      </c>
      <c r="D73" s="197" t="s">
        <v>2673</v>
      </c>
      <c r="E73" s="197" t="s">
        <v>2523</v>
      </c>
      <c r="F73" s="61">
        <v>0</v>
      </c>
      <c r="G73" s="61">
        <v>1</v>
      </c>
      <c r="H73" s="61">
        <v>1</v>
      </c>
      <c r="I73" s="53" t="s">
        <v>31</v>
      </c>
      <c r="J73" s="285" t="s">
        <v>3152</v>
      </c>
      <c r="K73" s="53" t="s">
        <v>258</v>
      </c>
      <c r="L73" s="9" t="s">
        <v>259</v>
      </c>
    </row>
    <row r="74" spans="1:14" ht="43.5" x14ac:dyDescent="0.35">
      <c r="A74" s="197" t="s">
        <v>10</v>
      </c>
      <c r="B74" s="197" t="s">
        <v>2838</v>
      </c>
      <c r="C74" s="4" t="s">
        <v>2837</v>
      </c>
      <c r="D74" s="197" t="s">
        <v>2838</v>
      </c>
      <c r="E74" s="196" t="s">
        <v>2839</v>
      </c>
      <c r="F74" s="61">
        <v>0</v>
      </c>
      <c r="G74" s="61">
        <v>1</v>
      </c>
      <c r="H74" s="61">
        <v>1</v>
      </c>
      <c r="I74" s="53" t="s">
        <v>31</v>
      </c>
      <c r="J74" s="286"/>
    </row>
    <row r="75" spans="1:14" ht="29" x14ac:dyDescent="0.35">
      <c r="A75" s="197" t="s">
        <v>10</v>
      </c>
      <c r="B75" s="197" t="s">
        <v>2886</v>
      </c>
      <c r="C75" s="4" t="s">
        <v>2886</v>
      </c>
      <c r="D75" s="197" t="s">
        <v>2886</v>
      </c>
      <c r="E75" s="197" t="s">
        <v>2887</v>
      </c>
      <c r="F75" s="60">
        <v>0</v>
      </c>
      <c r="G75" s="60">
        <v>1</v>
      </c>
      <c r="H75" s="60">
        <v>0.01</v>
      </c>
      <c r="I75" s="53" t="s">
        <v>2888</v>
      </c>
      <c r="J75" s="355" t="s">
        <v>3422</v>
      </c>
      <c r="K75" s="9" t="s">
        <v>3068</v>
      </c>
    </row>
    <row r="76" spans="1:14" ht="43.5" x14ac:dyDescent="0.35">
      <c r="A76" s="196" t="s">
        <v>10</v>
      </c>
      <c r="B76" s="196" t="s">
        <v>26</v>
      </c>
      <c r="C76" s="4" t="s">
        <v>310</v>
      </c>
      <c r="D76" s="196" t="s">
        <v>26</v>
      </c>
      <c r="E76" s="196" t="s">
        <v>2304</v>
      </c>
      <c r="F76" s="57">
        <v>0</v>
      </c>
      <c r="G76" s="57">
        <v>0.2</v>
      </c>
      <c r="H76" s="65">
        <v>5.0000000000000001E-3</v>
      </c>
      <c r="I76" s="53" t="s">
        <v>151</v>
      </c>
      <c r="J76" s="285" t="s">
        <v>3423</v>
      </c>
      <c r="K76" s="9" t="s">
        <v>264</v>
      </c>
      <c r="L76" s="9" t="s">
        <v>265</v>
      </c>
      <c r="M76" s="280" t="s">
        <v>164</v>
      </c>
    </row>
    <row r="77" spans="1:14" ht="72.5" x14ac:dyDescent="0.35">
      <c r="A77" s="196" t="s">
        <v>2781</v>
      </c>
      <c r="B77" s="190" t="s">
        <v>341</v>
      </c>
      <c r="C77" s="1" t="s">
        <v>311</v>
      </c>
      <c r="D77" s="196" t="s">
        <v>378</v>
      </c>
      <c r="E77" s="196" t="s">
        <v>2303</v>
      </c>
      <c r="F77" s="58">
        <v>0</v>
      </c>
      <c r="G77" s="58">
        <v>0.4</v>
      </c>
      <c r="H77" s="57">
        <v>0.01</v>
      </c>
      <c r="I77" s="53" t="s">
        <v>33</v>
      </c>
      <c r="J77" s="285" t="s">
        <v>3424</v>
      </c>
      <c r="K77" s="53" t="s">
        <v>266</v>
      </c>
      <c r="L77" s="9" t="s">
        <v>267</v>
      </c>
      <c r="M77" s="279"/>
    </row>
    <row r="78" spans="1:14" s="195" customFormat="1" ht="72.5" x14ac:dyDescent="0.35">
      <c r="A78" s="67" t="str">
        <f>A$77</f>
        <v>Research and Development</v>
      </c>
      <c r="B78" s="67" t="str">
        <f t="shared" ref="B78:B81" si="0">B$77</f>
        <v>Capital Cost Reduction</v>
      </c>
      <c r="C78" s="196" t="s">
        <v>312</v>
      </c>
      <c r="D78" s="67" t="str">
        <f t="shared" ref="D78:L81" si="1">D$77</f>
        <v>R&amp;D Capital Cost Reductions</v>
      </c>
      <c r="E78" s="4" t="s">
        <v>3439</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313</v>
      </c>
      <c r="D79" s="67" t="str">
        <f t="shared" si="1"/>
        <v>R&amp;D Capital Cost Reductions</v>
      </c>
      <c r="E79" s="4" t="s">
        <v>3440</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314</v>
      </c>
      <c r="D80" s="67" t="str">
        <f t="shared" si="1"/>
        <v>R&amp;D Capital Cost Reductions</v>
      </c>
      <c r="E80" s="4" t="s">
        <v>3441</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315</v>
      </c>
      <c r="D81" s="67" t="str">
        <f t="shared" si="1"/>
        <v>R&amp;D Capital Cost Reductions</v>
      </c>
      <c r="E81" s="4" t="s">
        <v>3442</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2781</v>
      </c>
      <c r="B82" s="197" t="s">
        <v>2936</v>
      </c>
      <c r="C82" s="4" t="s">
        <v>2937</v>
      </c>
      <c r="D82" s="197" t="s">
        <v>2936</v>
      </c>
      <c r="E82" s="59" t="s">
        <v>2939</v>
      </c>
      <c r="F82" s="58">
        <v>0</v>
      </c>
      <c r="G82" s="58">
        <v>1</v>
      </c>
      <c r="H82" s="57">
        <v>0.01</v>
      </c>
      <c r="I82" s="53" t="s">
        <v>35</v>
      </c>
      <c r="J82" s="285" t="s">
        <v>2941</v>
      </c>
      <c r="K82" s="9" t="s">
        <v>2943</v>
      </c>
      <c r="L82" s="9" t="s">
        <v>2942</v>
      </c>
      <c r="M82" s="280" t="s">
        <v>2940</v>
      </c>
    </row>
    <row r="83" spans="1:13" ht="72.5" x14ac:dyDescent="0.35">
      <c r="A83" s="196" t="s">
        <v>2781</v>
      </c>
      <c r="B83" s="190" t="s">
        <v>355</v>
      </c>
      <c r="C83" s="4" t="s">
        <v>316</v>
      </c>
      <c r="D83" s="196" t="s">
        <v>379</v>
      </c>
      <c r="E83" s="196" t="s">
        <v>2302</v>
      </c>
      <c r="F83" s="58">
        <v>0</v>
      </c>
      <c r="G83" s="58">
        <v>0.4</v>
      </c>
      <c r="H83" s="57">
        <v>0.01</v>
      </c>
      <c r="I83" s="53" t="s">
        <v>34</v>
      </c>
      <c r="J83" s="285" t="s">
        <v>3430</v>
      </c>
      <c r="K83" s="53" t="s">
        <v>266</v>
      </c>
      <c r="L83" s="9" t="s">
        <v>267</v>
      </c>
    </row>
    <row r="84" spans="1:13" ht="72.5" x14ac:dyDescent="0.35">
      <c r="A84" s="5" t="str">
        <f>A$83</f>
        <v>Research and Development</v>
      </c>
      <c r="B84" s="5" t="str">
        <f>B$83</f>
        <v>Fuel Use Reduction</v>
      </c>
      <c r="C84" s="4" t="s">
        <v>317</v>
      </c>
      <c r="D84" s="5" t="str">
        <f t="shared" ref="D84:L87" si="3">D$83</f>
        <v>R&amp;D Fuel Use Reductions</v>
      </c>
      <c r="E84" s="4" t="s">
        <v>3443</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318</v>
      </c>
      <c r="D85" s="5" t="str">
        <f t="shared" si="3"/>
        <v>R&amp;D Fuel Use Reductions</v>
      </c>
      <c r="E85" s="4" t="s">
        <v>3444</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319</v>
      </c>
      <c r="D86" s="5" t="str">
        <f t="shared" si="3"/>
        <v>R&amp;D Fuel Use Reductions</v>
      </c>
      <c r="E86" s="4" t="s">
        <v>3445</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320</v>
      </c>
      <c r="D87" s="5" t="str">
        <f t="shared" si="3"/>
        <v>R&amp;D Fuel Use Reductions</v>
      </c>
      <c r="E87" s="4" t="s">
        <v>3446</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2959</v>
      </c>
      <c r="B88" s="4" t="s">
        <v>2960</v>
      </c>
      <c r="C88" s="4" t="s">
        <v>2964</v>
      </c>
      <c r="D88" s="190"/>
      <c r="E88" s="4" t="s">
        <v>2961</v>
      </c>
      <c r="F88" s="258">
        <v>-0.08</v>
      </c>
      <c r="G88" s="258">
        <v>0.02</v>
      </c>
      <c r="H88" s="261">
        <v>1E-3</v>
      </c>
      <c r="I88" s="4" t="s">
        <v>2968</v>
      </c>
      <c r="J88" s="4" t="s">
        <v>3194</v>
      </c>
      <c r="K88" s="4"/>
      <c r="L88" s="7"/>
      <c r="M88" s="357" t="s">
        <v>2962</v>
      </c>
    </row>
    <row r="89" spans="1:13" ht="130.5" x14ac:dyDescent="0.35">
      <c r="A89" s="4" t="s">
        <v>3107</v>
      </c>
      <c r="B89" s="4" t="s">
        <v>3108</v>
      </c>
      <c r="C89" s="4" t="s">
        <v>3115</v>
      </c>
      <c r="D89" s="190"/>
      <c r="E89" s="196" t="s">
        <v>3156</v>
      </c>
      <c r="F89" s="69">
        <v>0</v>
      </c>
      <c r="G89" s="4">
        <v>10</v>
      </c>
      <c r="H89" s="4">
        <v>1</v>
      </c>
      <c r="I89" s="4" t="s">
        <v>3081</v>
      </c>
      <c r="J89" s="4" t="s">
        <v>3431</v>
      </c>
      <c r="K89" s="4" t="s">
        <v>3082</v>
      </c>
    </row>
    <row r="90" spans="1:13" ht="130.5" x14ac:dyDescent="0.35">
      <c r="A90" s="4" t="s">
        <v>3107</v>
      </c>
      <c r="B90" s="4" t="s">
        <v>3109</v>
      </c>
      <c r="C90" s="4" t="s">
        <v>3116</v>
      </c>
      <c r="D90" s="190"/>
      <c r="E90" s="196" t="s">
        <v>3157</v>
      </c>
      <c r="F90" s="69">
        <v>0</v>
      </c>
      <c r="G90" s="4">
        <v>10</v>
      </c>
      <c r="H90" s="4">
        <v>1</v>
      </c>
      <c r="I90" s="4" t="s">
        <v>3081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3107</v>
      </c>
      <c r="B91" s="4" t="s">
        <v>489</v>
      </c>
      <c r="C91" s="4" t="s">
        <v>3117</v>
      </c>
      <c r="D91" s="190"/>
      <c r="E91" s="196" t="s">
        <v>3158</v>
      </c>
      <c r="F91" s="69">
        <v>0</v>
      </c>
      <c r="G91" s="4">
        <v>10</v>
      </c>
      <c r="H91" s="4">
        <v>1</v>
      </c>
      <c r="I91" s="4" t="s">
        <v>3081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3107</v>
      </c>
      <c r="B92" s="4" t="s">
        <v>3110</v>
      </c>
      <c r="C92" s="4" t="s">
        <v>3118</v>
      </c>
      <c r="D92" s="190"/>
      <c r="E92" s="196" t="s">
        <v>3159</v>
      </c>
      <c r="F92" s="69">
        <v>0</v>
      </c>
      <c r="G92" s="4">
        <v>10</v>
      </c>
      <c r="H92" s="4">
        <v>1</v>
      </c>
      <c r="I92" s="4" t="s">
        <v>3081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3107</v>
      </c>
      <c r="B93" s="4" t="s">
        <v>3111</v>
      </c>
      <c r="C93" s="4" t="s">
        <v>3119</v>
      </c>
      <c r="D93" s="190"/>
      <c r="E93" s="196" t="s">
        <v>3160</v>
      </c>
      <c r="F93" s="69">
        <v>0</v>
      </c>
      <c r="G93" s="4">
        <v>10</v>
      </c>
      <c r="H93" s="4">
        <v>1</v>
      </c>
      <c r="I93" s="4" t="s">
        <v>3081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3107</v>
      </c>
      <c r="B94" s="4" t="s">
        <v>283</v>
      </c>
      <c r="C94" s="4" t="s">
        <v>3120</v>
      </c>
      <c r="D94" s="190"/>
      <c r="E94" s="196" t="s">
        <v>3161</v>
      </c>
      <c r="F94" s="69">
        <v>0</v>
      </c>
      <c r="G94" s="4">
        <v>10</v>
      </c>
      <c r="H94" s="4">
        <v>1</v>
      </c>
      <c r="I94" s="4" t="s">
        <v>3081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3107</v>
      </c>
      <c r="B95" s="4" t="s">
        <v>3112</v>
      </c>
      <c r="C95" s="4" t="s">
        <v>3121</v>
      </c>
      <c r="D95" s="190"/>
      <c r="E95" s="196" t="s">
        <v>3162</v>
      </c>
      <c r="F95" s="69">
        <v>0</v>
      </c>
      <c r="G95" s="4">
        <v>10</v>
      </c>
      <c r="H95" s="4">
        <v>1</v>
      </c>
      <c r="I95" s="4" t="s">
        <v>3081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3107</v>
      </c>
      <c r="B96" s="4" t="s">
        <v>3113</v>
      </c>
      <c r="C96" s="4" t="s">
        <v>3122</v>
      </c>
      <c r="D96" s="190"/>
      <c r="E96" s="196" t="s">
        <v>3163</v>
      </c>
      <c r="F96" s="69">
        <v>0</v>
      </c>
      <c r="G96" s="4">
        <v>10</v>
      </c>
      <c r="H96" s="4">
        <v>1</v>
      </c>
      <c r="I96" s="4" t="s">
        <v>3081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3107</v>
      </c>
      <c r="B97" s="4" t="s">
        <v>3114</v>
      </c>
      <c r="C97" s="4" t="s">
        <v>3123</v>
      </c>
      <c r="D97" s="190"/>
      <c r="E97" s="196" t="s">
        <v>3164</v>
      </c>
      <c r="F97" s="69">
        <v>0</v>
      </c>
      <c r="G97" s="4">
        <v>10</v>
      </c>
      <c r="H97" s="4">
        <v>1</v>
      </c>
      <c r="I97" s="4" t="s">
        <v>3081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189"/>
  <sheetViews>
    <sheetView zoomScaleNormal="100" workbookViewId="0">
      <pane ySplit="1" topLeftCell="A2" activePane="bottomLeft" state="frozen"/>
      <selection pane="bottomLeft" activeCell="P62" sqref="P62"/>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38.3632812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85</v>
      </c>
      <c r="G1" s="370" t="s">
        <v>86</v>
      </c>
      <c r="H1" s="371" t="s">
        <v>487</v>
      </c>
      <c r="I1" s="370" t="s">
        <v>70</v>
      </c>
      <c r="J1" s="373" t="s">
        <v>371</v>
      </c>
      <c r="K1" s="374" t="s">
        <v>2301</v>
      </c>
      <c r="L1" s="374" t="s">
        <v>71</v>
      </c>
      <c r="M1" s="374" t="s">
        <v>72</v>
      </c>
      <c r="N1" s="374" t="s">
        <v>84</v>
      </c>
      <c r="O1" s="374" t="s">
        <v>30</v>
      </c>
      <c r="P1" s="375" t="s">
        <v>2</v>
      </c>
      <c r="Q1" s="374" t="s">
        <v>471</v>
      </c>
      <c r="R1" s="374" t="s">
        <v>201</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2452</v>
      </c>
      <c r="D2" s="2" t="s">
        <v>39</v>
      </c>
      <c r="E2" s="2" t="s">
        <v>2257</v>
      </c>
      <c r="F2" s="2" t="s">
        <v>39</v>
      </c>
      <c r="G2" s="2" t="s">
        <v>2500</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520</v>
      </c>
      <c r="F3" s="2" t="s">
        <v>39</v>
      </c>
      <c r="G3" s="2" t="s">
        <v>520</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2260</v>
      </c>
      <c r="F4" s="2" t="s">
        <v>39</v>
      </c>
      <c r="G4" s="2" t="s">
        <v>2260</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2262</v>
      </c>
      <c r="F5" s="2" t="s">
        <v>39</v>
      </c>
      <c r="G5" s="2" t="s">
        <v>2262</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2264</v>
      </c>
      <c r="F6" s="2" t="s">
        <v>39</v>
      </c>
      <c r="G6" s="2" t="s">
        <v>2371</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2265</v>
      </c>
      <c r="F7" s="2" t="s">
        <v>39</v>
      </c>
      <c r="G7" s="2" t="s">
        <v>2265</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2267</v>
      </c>
      <c r="F8" s="2" t="s">
        <v>39</v>
      </c>
      <c r="G8" s="2" t="s">
        <v>2267</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2269</v>
      </c>
      <c r="F9" s="2" t="s">
        <v>39</v>
      </c>
      <c r="G9" s="2" t="s">
        <v>2269</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2271</v>
      </c>
      <c r="F10" s="2" t="s">
        <v>39</v>
      </c>
      <c r="G10" s="2" t="s">
        <v>2271</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2273</v>
      </c>
      <c r="F11" s="2" t="s">
        <v>39</v>
      </c>
      <c r="G11" s="2" t="s">
        <v>2273</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2257</v>
      </c>
      <c r="F12" s="197" t="s">
        <v>40</v>
      </c>
      <c r="G12" s="2" t="s">
        <v>2500</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520</v>
      </c>
      <c r="F13" s="197" t="s">
        <v>40</v>
      </c>
      <c r="G13" s="2" t="s">
        <v>520</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2260</v>
      </c>
      <c r="F14" s="197" t="s">
        <v>40</v>
      </c>
      <c r="G14" s="2" t="s">
        <v>2260</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2262</v>
      </c>
      <c r="F15" s="197" t="s">
        <v>40</v>
      </c>
      <c r="G15" s="2" t="s">
        <v>2262</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2264</v>
      </c>
      <c r="F16" s="197" t="s">
        <v>40</v>
      </c>
      <c r="G16" s="2" t="s">
        <v>2371</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2265</v>
      </c>
      <c r="F17" s="197" t="s">
        <v>40</v>
      </c>
      <c r="G17" s="2" t="s">
        <v>2265</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2267</v>
      </c>
      <c r="F18" s="197" t="s">
        <v>40</v>
      </c>
      <c r="G18" s="2" t="s">
        <v>2267</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2269</v>
      </c>
      <c r="F19" s="197" t="s">
        <v>40</v>
      </c>
      <c r="G19" s="2" t="s">
        <v>2269</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2271</v>
      </c>
      <c r="F20" s="197" t="s">
        <v>40</v>
      </c>
      <c r="G20" s="2" t="s">
        <v>2271</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2273</v>
      </c>
      <c r="F21" s="197" t="s">
        <v>40</v>
      </c>
      <c r="G21" s="2" t="s">
        <v>2273</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2257</v>
      </c>
      <c r="F22" s="2" t="s">
        <v>41</v>
      </c>
      <c r="G22" s="2" t="s">
        <v>2500</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520</v>
      </c>
      <c r="F23" s="2" t="s">
        <v>41</v>
      </c>
      <c r="G23" s="2" t="s">
        <v>520</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2260</v>
      </c>
      <c r="F24" s="2" t="s">
        <v>41</v>
      </c>
      <c r="G24" s="2" t="s">
        <v>2260</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2262</v>
      </c>
      <c r="F25" s="2" t="s">
        <v>41</v>
      </c>
      <c r="G25" s="2" t="s">
        <v>2262</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2264</v>
      </c>
      <c r="F26" s="2" t="s">
        <v>41</v>
      </c>
      <c r="G26" s="2" t="s">
        <v>2371</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2265</v>
      </c>
      <c r="F27" s="2" t="s">
        <v>41</v>
      </c>
      <c r="G27" s="2" t="s">
        <v>2265</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2267</v>
      </c>
      <c r="F28" s="2" t="s">
        <v>41</v>
      </c>
      <c r="G28" s="2" t="s">
        <v>2267</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2269</v>
      </c>
      <c r="F29" s="2" t="s">
        <v>41</v>
      </c>
      <c r="G29" s="2" t="s">
        <v>2269</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2271</v>
      </c>
      <c r="F30" s="2" t="s">
        <v>41</v>
      </c>
      <c r="G30" s="2" t="s">
        <v>2271</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2273</v>
      </c>
      <c r="F31" s="2" t="s">
        <v>41</v>
      </c>
      <c r="G31" s="2" t="s">
        <v>2273</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2257</v>
      </c>
      <c r="F32" s="2" t="s">
        <v>42</v>
      </c>
      <c r="G32" s="2" t="s">
        <v>2500</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520</v>
      </c>
      <c r="F33" s="2" t="s">
        <v>42</v>
      </c>
      <c r="G33" s="2" t="s">
        <v>520</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2260</v>
      </c>
      <c r="F34" s="2" t="s">
        <v>42</v>
      </c>
      <c r="G34" s="2" t="s">
        <v>2260</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2262</v>
      </c>
      <c r="F35" s="2" t="s">
        <v>42</v>
      </c>
      <c r="G35" s="2" t="s">
        <v>2262</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2264</v>
      </c>
      <c r="F36" s="2" t="s">
        <v>42</v>
      </c>
      <c r="G36" s="2" t="s">
        <v>2371</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2265</v>
      </c>
      <c r="F37" s="2" t="s">
        <v>42</v>
      </c>
      <c r="G37" s="2" t="s">
        <v>2265</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2267</v>
      </c>
      <c r="F38" s="2" t="s">
        <v>42</v>
      </c>
      <c r="G38" s="2" t="s">
        <v>2267</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2269</v>
      </c>
      <c r="F39" s="2" t="s">
        <v>42</v>
      </c>
      <c r="G39" s="2" t="s">
        <v>2269</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2271</v>
      </c>
      <c r="F40" s="2" t="s">
        <v>42</v>
      </c>
      <c r="G40" s="2" t="s">
        <v>2271</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2273</v>
      </c>
      <c r="F41" s="2" t="s">
        <v>42</v>
      </c>
      <c r="G41" s="2" t="s">
        <v>2273</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2257</v>
      </c>
      <c r="F42" s="2" t="s">
        <v>43</v>
      </c>
      <c r="G42" s="2" t="s">
        <v>2500</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520</v>
      </c>
      <c r="F43" s="2" t="s">
        <v>43</v>
      </c>
      <c r="G43" s="2" t="s">
        <v>520</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2260</v>
      </c>
      <c r="F44" s="2" t="s">
        <v>43</v>
      </c>
      <c r="G44" s="2" t="s">
        <v>2260</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2262</v>
      </c>
      <c r="F45" s="2" t="s">
        <v>43</v>
      </c>
      <c r="G45" s="2" t="s">
        <v>2262</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2264</v>
      </c>
      <c r="F46" s="2" t="s">
        <v>43</v>
      </c>
      <c r="G46" s="2" t="s">
        <v>2371</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2265</v>
      </c>
      <c r="F47" s="2" t="s">
        <v>43</v>
      </c>
      <c r="G47" s="2" t="s">
        <v>2265</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2267</v>
      </c>
      <c r="F48" s="2" t="s">
        <v>43</v>
      </c>
      <c r="G48" s="2" t="s">
        <v>2267</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2269</v>
      </c>
      <c r="F49" s="2" t="s">
        <v>43</v>
      </c>
      <c r="G49" s="2" t="s">
        <v>2269</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2271</v>
      </c>
      <c r="F50" s="2" t="s">
        <v>43</v>
      </c>
      <c r="G50" s="2" t="s">
        <v>2271</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2273</v>
      </c>
      <c r="F51" s="2" t="s">
        <v>43</v>
      </c>
      <c r="G51" s="2" t="s">
        <v>2273</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118</v>
      </c>
      <c r="E52" s="2" t="s">
        <v>2257</v>
      </c>
      <c r="F52" s="2" t="s">
        <v>118</v>
      </c>
      <c r="G52" s="2" t="s">
        <v>2500</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118</v>
      </c>
      <c r="E53" s="2" t="s">
        <v>520</v>
      </c>
      <c r="F53" s="2" t="s">
        <v>118</v>
      </c>
      <c r="G53" s="2" t="s">
        <v>520</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118</v>
      </c>
      <c r="E54" s="2" t="s">
        <v>2260</v>
      </c>
      <c r="F54" s="2" t="s">
        <v>118</v>
      </c>
      <c r="G54" s="2" t="s">
        <v>2260</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118</v>
      </c>
      <c r="E55" s="2" t="s">
        <v>2262</v>
      </c>
      <c r="F55" s="2" t="s">
        <v>118</v>
      </c>
      <c r="G55" s="2" t="s">
        <v>2262</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118</v>
      </c>
      <c r="E56" s="2" t="s">
        <v>2264</v>
      </c>
      <c r="F56" s="2" t="s">
        <v>118</v>
      </c>
      <c r="G56" s="2" t="s">
        <v>2371</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118</v>
      </c>
      <c r="E57" s="2" t="s">
        <v>2265</v>
      </c>
      <c r="F57" s="2" t="s">
        <v>118</v>
      </c>
      <c r="G57" s="2" t="s">
        <v>2265</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118</v>
      </c>
      <c r="E58" s="2" t="s">
        <v>2267</v>
      </c>
      <c r="F58" s="2" t="s">
        <v>118</v>
      </c>
      <c r="G58" s="2" t="s">
        <v>2267</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118</v>
      </c>
      <c r="E59" s="2" t="s">
        <v>2269</v>
      </c>
      <c r="F59" s="2" t="s">
        <v>118</v>
      </c>
      <c r="G59" s="2" t="s">
        <v>2269</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118</v>
      </c>
      <c r="E60" s="2" t="s">
        <v>2271</v>
      </c>
      <c r="F60" s="2" t="s">
        <v>118</v>
      </c>
      <c r="G60" s="2" t="s">
        <v>2271</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118</v>
      </c>
      <c r="E61" s="2" t="s">
        <v>2273</v>
      </c>
      <c r="F61" s="2" t="s">
        <v>118</v>
      </c>
      <c r="G61" s="2" t="s">
        <v>2273</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2533</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2529</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496</v>
      </c>
      <c r="D64" s="53" t="s">
        <v>47</v>
      </c>
      <c r="E64" s="53" t="s">
        <v>39</v>
      </c>
      <c r="F64" s="53" t="s">
        <v>87</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88</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87</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88</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87</v>
      </c>
      <c r="G68" s="68" t="s">
        <v>89</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88</v>
      </c>
      <c r="G69" s="68" t="s">
        <v>89</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87</v>
      </c>
      <c r="G70" s="68" t="s">
        <v>90</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88</v>
      </c>
      <c r="G71" s="68" t="s">
        <v>90</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87</v>
      </c>
      <c r="G72" s="68" t="s">
        <v>91</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88</v>
      </c>
      <c r="G73" s="68" t="s">
        <v>91</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118</v>
      </c>
      <c r="F74" s="68" t="s">
        <v>87</v>
      </c>
      <c r="G74" s="68" t="s">
        <v>152</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118</v>
      </c>
      <c r="F75" s="68" t="s">
        <v>88</v>
      </c>
      <c r="G75" s="68" t="s">
        <v>152</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490</v>
      </c>
      <c r="D76" s="53" t="s">
        <v>47</v>
      </c>
      <c r="E76" s="53" t="s">
        <v>39</v>
      </c>
      <c r="F76" s="53" t="s">
        <v>87</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88</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87</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88</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87</v>
      </c>
      <c r="G80" s="68" t="s">
        <v>89</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88</v>
      </c>
      <c r="G81" s="68" t="s">
        <v>89</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87</v>
      </c>
      <c r="G82" s="68" t="s">
        <v>90</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88</v>
      </c>
      <c r="G83" s="68" t="s">
        <v>90</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87</v>
      </c>
      <c r="G84" s="68" t="s">
        <v>91</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88</v>
      </c>
      <c r="G85" s="68" t="s">
        <v>91</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118</v>
      </c>
      <c r="F86" s="68" t="s">
        <v>87</v>
      </c>
      <c r="G86" s="68" t="s">
        <v>152</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118</v>
      </c>
      <c r="F87" s="68" t="s">
        <v>88</v>
      </c>
      <c r="G87" s="68" t="s">
        <v>152</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116</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321</v>
      </c>
      <c r="D89" s="53" t="s">
        <v>47</v>
      </c>
      <c r="E89" s="53" t="s">
        <v>39</v>
      </c>
      <c r="F89" s="53" t="s">
        <v>87</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88</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87</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88</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87</v>
      </c>
      <c r="G93" s="53" t="s">
        <v>89</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88</v>
      </c>
      <c r="G94" s="53" t="s">
        <v>89</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87</v>
      </c>
      <c r="G95" s="53" t="s">
        <v>90</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88</v>
      </c>
      <c r="G96" s="53" t="s">
        <v>90</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87</v>
      </c>
      <c r="G97" s="53" t="s">
        <v>91</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88</v>
      </c>
      <c r="G98" s="53" t="s">
        <v>91</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118</v>
      </c>
      <c r="F99" s="53" t="s">
        <v>87</v>
      </c>
      <c r="G99" s="53" t="s">
        <v>152</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118</v>
      </c>
      <c r="F100" s="53" t="s">
        <v>88</v>
      </c>
      <c r="G100" s="53" t="s">
        <v>152</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2577</v>
      </c>
      <c r="D101" s="53" t="s">
        <v>47</v>
      </c>
      <c r="E101" s="53" t="s">
        <v>39</v>
      </c>
      <c r="F101" s="53" t="s">
        <v>87</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88</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87</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88</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87</v>
      </c>
      <c r="G105" s="53" t="s">
        <v>89</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88</v>
      </c>
      <c r="G106" s="53" t="s">
        <v>89</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87</v>
      </c>
      <c r="G107" s="53" t="s">
        <v>90</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88</v>
      </c>
      <c r="G108" s="53" t="s">
        <v>90</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87</v>
      </c>
      <c r="G109" s="53" t="s">
        <v>91</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88</v>
      </c>
      <c r="G110" s="53" t="s">
        <v>91</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118</v>
      </c>
      <c r="F111" s="53" t="s">
        <v>87</v>
      </c>
      <c r="G111" s="53" t="s">
        <v>152</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118</v>
      </c>
      <c r="F112" s="53" t="s">
        <v>88</v>
      </c>
      <c r="G112" s="53" t="s">
        <v>152</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501</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3166</v>
      </c>
      <c r="D114" s="53" t="s">
        <v>47</v>
      </c>
      <c r="E114" s="53" t="s">
        <v>39</v>
      </c>
      <c r="F114" s="53" t="s">
        <v>87</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87</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87</v>
      </c>
      <c r="G116" s="53" t="s">
        <v>89</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87</v>
      </c>
      <c r="G117" s="53" t="s">
        <v>90</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87</v>
      </c>
      <c r="G118" s="53" t="s">
        <v>91</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118</v>
      </c>
      <c r="F119" s="53" t="s">
        <v>87</v>
      </c>
      <c r="G119" s="53" t="s">
        <v>152</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88</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88</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88</v>
      </c>
      <c r="G122" s="53" t="s">
        <v>89</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88</v>
      </c>
      <c r="G123" s="53" t="s">
        <v>90</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88</v>
      </c>
      <c r="G124" s="53" t="s">
        <v>91</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118</v>
      </c>
      <c r="F125" s="53" t="s">
        <v>88</v>
      </c>
      <c r="G125" s="53" t="s">
        <v>152</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2569</v>
      </c>
      <c r="D126" s="53" t="s">
        <v>120</v>
      </c>
      <c r="E126" s="53" t="s">
        <v>297</v>
      </c>
      <c r="F126" s="53" t="s">
        <v>301</v>
      </c>
      <c r="G126" s="53" t="s">
        <v>126</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121</v>
      </c>
      <c r="E127" s="53" t="s">
        <v>297</v>
      </c>
      <c r="F127" s="53" t="s">
        <v>301</v>
      </c>
      <c r="G127" s="53" t="s">
        <v>127</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123</v>
      </c>
      <c r="E128" s="53" t="s">
        <v>297</v>
      </c>
      <c r="F128" s="53" t="s">
        <v>301</v>
      </c>
      <c r="G128" s="53" t="s">
        <v>129</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124</v>
      </c>
      <c r="E129" s="53" t="s">
        <v>297</v>
      </c>
      <c r="F129" s="53" t="s">
        <v>301</v>
      </c>
      <c r="G129" s="53" t="s">
        <v>130</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125</v>
      </c>
      <c r="E130" s="53" t="s">
        <v>297</v>
      </c>
      <c r="F130" s="53" t="s">
        <v>301</v>
      </c>
      <c r="G130" s="53" t="s">
        <v>131</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120</v>
      </c>
      <c r="E131" s="53" t="s">
        <v>298</v>
      </c>
      <c r="F131" s="53" t="s">
        <v>300</v>
      </c>
      <c r="G131" s="53" t="s">
        <v>126</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121</v>
      </c>
      <c r="E132" s="53" t="s">
        <v>298</v>
      </c>
      <c r="F132" s="53" t="s">
        <v>300</v>
      </c>
      <c r="G132" s="53" t="s">
        <v>127</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123</v>
      </c>
      <c r="E133" s="53" t="s">
        <v>298</v>
      </c>
      <c r="F133" s="53" t="s">
        <v>300</v>
      </c>
      <c r="G133" s="53" t="s">
        <v>129</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124</v>
      </c>
      <c r="E134" s="53" t="s">
        <v>298</v>
      </c>
      <c r="F134" s="53" t="s">
        <v>300</v>
      </c>
      <c r="G134" s="53" t="s">
        <v>130</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125</v>
      </c>
      <c r="E135" s="53" t="s">
        <v>298</v>
      </c>
      <c r="F135" s="53" t="s">
        <v>300</v>
      </c>
      <c r="G135" s="53" t="s">
        <v>131</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120</v>
      </c>
      <c r="E136" s="53" t="s">
        <v>299</v>
      </c>
      <c r="F136" s="53" t="s">
        <v>176</v>
      </c>
      <c r="G136" s="53" t="s">
        <v>126</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121</v>
      </c>
      <c r="E137" s="53" t="s">
        <v>299</v>
      </c>
      <c r="F137" s="53" t="s">
        <v>176</v>
      </c>
      <c r="G137" s="53" t="s">
        <v>127</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123</v>
      </c>
      <c r="E138" s="53" t="s">
        <v>299</v>
      </c>
      <c r="F138" s="53" t="s">
        <v>176</v>
      </c>
      <c r="G138" s="53" t="s">
        <v>129</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124</v>
      </c>
      <c r="E139" s="53" t="s">
        <v>299</v>
      </c>
      <c r="F139" s="53" t="s">
        <v>176</v>
      </c>
      <c r="G139" s="53" t="s">
        <v>130</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125</v>
      </c>
      <c r="E140" s="53" t="s">
        <v>299</v>
      </c>
      <c r="F140" s="53" t="s">
        <v>176</v>
      </c>
      <c r="G140" s="53" t="s">
        <v>131</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322</v>
      </c>
      <c r="D141" s="53" t="s">
        <v>120</v>
      </c>
      <c r="E141" s="53" t="s">
        <v>297</v>
      </c>
      <c r="F141" s="53" t="s">
        <v>301</v>
      </c>
      <c r="G141" s="53" t="s">
        <v>126</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121</v>
      </c>
      <c r="E142" s="53" t="s">
        <v>297</v>
      </c>
      <c r="F142" s="53" t="s">
        <v>301</v>
      </c>
      <c r="G142" s="53" t="s">
        <v>127</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122</v>
      </c>
      <c r="E143" s="53" t="s">
        <v>297</v>
      </c>
      <c r="F143" s="53" t="s">
        <v>301</v>
      </c>
      <c r="G143" s="53" t="s">
        <v>128</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123</v>
      </c>
      <c r="E144" s="53" t="s">
        <v>297</v>
      </c>
      <c r="F144" s="53" t="s">
        <v>301</v>
      </c>
      <c r="G144" s="53" t="s">
        <v>129</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124</v>
      </c>
      <c r="E145" s="53" t="s">
        <v>297</v>
      </c>
      <c r="F145" s="53" t="s">
        <v>301</v>
      </c>
      <c r="G145" s="53" t="s">
        <v>130</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125</v>
      </c>
      <c r="E146" s="53" t="s">
        <v>297</v>
      </c>
      <c r="F146" s="53" t="s">
        <v>301</v>
      </c>
      <c r="G146" s="53" t="s">
        <v>131</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120</v>
      </c>
      <c r="E147" s="53" t="s">
        <v>298</v>
      </c>
      <c r="F147" s="53" t="s">
        <v>300</v>
      </c>
      <c r="G147" s="53" t="s">
        <v>126</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121</v>
      </c>
      <c r="E148" s="53" t="s">
        <v>298</v>
      </c>
      <c r="F148" s="53" t="s">
        <v>300</v>
      </c>
      <c r="G148" s="53" t="s">
        <v>127</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122</v>
      </c>
      <c r="E149" s="53" t="s">
        <v>298</v>
      </c>
      <c r="F149" s="53" t="s">
        <v>300</v>
      </c>
      <c r="G149" s="53" t="s">
        <v>128</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123</v>
      </c>
      <c r="E150" s="53" t="s">
        <v>298</v>
      </c>
      <c r="F150" s="53" t="s">
        <v>300</v>
      </c>
      <c r="G150" s="53" t="s">
        <v>129</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124</v>
      </c>
      <c r="E151" s="53" t="s">
        <v>298</v>
      </c>
      <c r="F151" s="53" t="s">
        <v>300</v>
      </c>
      <c r="G151" s="53" t="s">
        <v>130</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125</v>
      </c>
      <c r="E152" s="53" t="s">
        <v>298</v>
      </c>
      <c r="F152" s="53" t="s">
        <v>300</v>
      </c>
      <c r="G152" s="53" t="s">
        <v>131</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120</v>
      </c>
      <c r="E153" s="53" t="s">
        <v>299</v>
      </c>
      <c r="F153" s="53" t="s">
        <v>176</v>
      </c>
      <c r="G153" s="53" t="s">
        <v>126</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121</v>
      </c>
      <c r="E154" s="53" t="s">
        <v>299</v>
      </c>
      <c r="F154" s="53" t="s">
        <v>176</v>
      </c>
      <c r="G154" s="53" t="s">
        <v>127</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122</v>
      </c>
      <c r="E155" s="53" t="s">
        <v>299</v>
      </c>
      <c r="F155" s="53" t="s">
        <v>176</v>
      </c>
      <c r="G155" s="53" t="s">
        <v>128</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123</v>
      </c>
      <c r="E156" s="53" t="s">
        <v>299</v>
      </c>
      <c r="F156" s="53" t="s">
        <v>176</v>
      </c>
      <c r="G156" s="53" t="s">
        <v>129</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124</v>
      </c>
      <c r="E157" s="53" t="s">
        <v>299</v>
      </c>
      <c r="F157" s="53" t="s">
        <v>176</v>
      </c>
      <c r="G157" s="53" t="s">
        <v>130</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125</v>
      </c>
      <c r="E158" s="53" t="s">
        <v>299</v>
      </c>
      <c r="F158" s="53" t="s">
        <v>176</v>
      </c>
      <c r="G158" s="53" t="s">
        <v>131</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323</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286</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132</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2542</v>
      </c>
      <c r="D163" s="53" t="s">
        <v>297</v>
      </c>
      <c r="E163" s="53"/>
      <c r="F163" s="53" t="s">
        <v>301</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298</v>
      </c>
      <c r="E164" s="53"/>
      <c r="F164" s="53" t="s">
        <v>300</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299</v>
      </c>
      <c r="E165" s="53"/>
      <c r="F165" s="53" t="s">
        <v>176</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120</v>
      </c>
      <c r="E166" s="53"/>
      <c r="F166" s="53" t="s">
        <v>126</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121</v>
      </c>
      <c r="E167" s="53"/>
      <c r="F167" s="53" t="s">
        <v>127</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122</v>
      </c>
      <c r="E168" s="53"/>
      <c r="F168" s="53" t="s">
        <v>128</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123</v>
      </c>
      <c r="E169" s="53"/>
      <c r="F169" s="53" t="s">
        <v>129</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124</v>
      </c>
      <c r="E170" s="53"/>
      <c r="F170" s="53" t="s">
        <v>130</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125</v>
      </c>
      <c r="E171" s="53"/>
      <c r="F171" s="53" t="s">
        <v>131</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357</v>
      </c>
      <c r="D172" s="53" t="s">
        <v>478</v>
      </c>
      <c r="E172" s="53"/>
      <c r="F172" s="53" t="s">
        <v>477</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332</v>
      </c>
      <c r="E173" s="53"/>
      <c r="F173" s="9" t="s">
        <v>333</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79</v>
      </c>
      <c r="E174" s="53"/>
      <c r="F174" s="9" t="s">
        <v>93</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80</v>
      </c>
      <c r="E175" s="53"/>
      <c r="F175" s="9" t="s">
        <v>94</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479</v>
      </c>
      <c r="E176" s="53"/>
      <c r="F176" s="9" t="s">
        <v>482</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81</v>
      </c>
      <c r="E177" s="53"/>
      <c r="F177" s="9" t="s">
        <v>95</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82</v>
      </c>
      <c r="E178" s="53"/>
      <c r="F178" s="9" t="s">
        <v>96</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83</v>
      </c>
      <c r="E179" s="53"/>
      <c r="F179" s="9" t="s">
        <v>97</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2499</v>
      </c>
      <c r="E180" s="53"/>
      <c r="F180" s="9" t="s">
        <v>467</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334</v>
      </c>
      <c r="E181" s="53"/>
      <c r="F181" s="9" t="s">
        <v>336</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335</v>
      </c>
      <c r="E182" s="53"/>
      <c r="F182" s="9" t="s">
        <v>337</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475</v>
      </c>
      <c r="E183" s="53"/>
      <c r="F183" s="9" t="s">
        <v>474</v>
      </c>
      <c r="G183" s="53"/>
      <c r="H183" s="54">
        <v>116</v>
      </c>
      <c r="I183" s="53" t="s">
        <v>45</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484</v>
      </c>
      <c r="E184" s="53"/>
      <c r="F184" s="9" t="s">
        <v>485</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2875</v>
      </c>
      <c r="E185" s="53"/>
      <c r="F185" s="9" t="s">
        <v>2551</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2876</v>
      </c>
      <c r="E186" s="53"/>
      <c r="F186" s="9" t="s">
        <v>2700</v>
      </c>
      <c r="G186" s="53"/>
      <c r="H186" s="54">
        <v>617</v>
      </c>
      <c r="I186" s="53" t="s">
        <v>46</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2877</v>
      </c>
      <c r="E187" s="53"/>
      <c r="F187" s="9" t="s">
        <v>2553</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3204</v>
      </c>
      <c r="D188" s="53" t="s">
        <v>478</v>
      </c>
      <c r="E188" s="53"/>
      <c r="F188" s="53" t="s">
        <v>477</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332</v>
      </c>
      <c r="E189" s="53"/>
      <c r="F189" s="9" t="s">
        <v>333</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79</v>
      </c>
      <c r="E190" s="53"/>
      <c r="F190" s="9" t="s">
        <v>93</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80</v>
      </c>
      <c r="E191" s="53"/>
      <c r="F191" s="9" t="s">
        <v>94</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479</v>
      </c>
      <c r="E192" s="53"/>
      <c r="F192" s="9" t="s">
        <v>482</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81</v>
      </c>
      <c r="E193" s="53"/>
      <c r="F193" s="9" t="s">
        <v>95</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82</v>
      </c>
      <c r="E194" s="53"/>
      <c r="F194" s="9" t="s">
        <v>96</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83</v>
      </c>
      <c r="E195" s="53"/>
      <c r="F195" s="9" t="s">
        <v>97</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2499</v>
      </c>
      <c r="E196" s="53"/>
      <c r="F196" s="9" t="s">
        <v>467</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334</v>
      </c>
      <c r="E197" s="53"/>
      <c r="F197" s="9" t="s">
        <v>336</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335</v>
      </c>
      <c r="E198" s="53"/>
      <c r="F198" s="9" t="s">
        <v>337</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475</v>
      </c>
      <c r="E199" s="53"/>
      <c r="F199" s="9" t="s">
        <v>474</v>
      </c>
      <c r="G199" s="53"/>
      <c r="H199" s="56">
        <v>887</v>
      </c>
      <c r="I199" s="9" t="s">
        <v>45</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484</v>
      </c>
      <c r="E200" s="53"/>
      <c r="F200" s="9" t="s">
        <v>485</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2875</v>
      </c>
      <c r="E201" s="53"/>
      <c r="F201" s="9" t="s">
        <v>2551</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2876</v>
      </c>
      <c r="E202" s="53"/>
      <c r="F202" s="9" t="s">
        <v>2700</v>
      </c>
      <c r="G202" s="53"/>
      <c r="H202" s="56">
        <v>890</v>
      </c>
      <c r="I202" s="53" t="s">
        <v>46</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2877</v>
      </c>
      <c r="E203" s="53"/>
      <c r="F203" s="9" t="s">
        <v>2553</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2865</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291</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290</v>
      </c>
      <c r="D206" s="53" t="s">
        <v>478</v>
      </c>
      <c r="E206" s="53"/>
      <c r="F206" s="53" t="s">
        <v>477</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332</v>
      </c>
      <c r="E207" s="53"/>
      <c r="F207" s="9" t="s">
        <v>333</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79</v>
      </c>
      <c r="E208" s="53"/>
      <c r="F208" s="9" t="s">
        <v>93</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80</v>
      </c>
      <c r="E209" s="53"/>
      <c r="F209" s="9" t="s">
        <v>94</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479</v>
      </c>
      <c r="E210" s="53"/>
      <c r="F210" s="9" t="s">
        <v>482</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81</v>
      </c>
      <c r="E211" s="53"/>
      <c r="F211" s="9" t="s">
        <v>95</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82</v>
      </c>
      <c r="E212" s="53"/>
      <c r="F212" s="9" t="s">
        <v>96</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83</v>
      </c>
      <c r="E213" s="53"/>
      <c r="F213" s="9" t="s">
        <v>97</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2499</v>
      </c>
      <c r="E214" s="53"/>
      <c r="F214" s="9" t="s">
        <v>467</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334</v>
      </c>
      <c r="E215" s="53"/>
      <c r="F215" s="9" t="s">
        <v>336</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335</v>
      </c>
      <c r="E216" s="53"/>
      <c r="F216" s="9" t="s">
        <v>337</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475</v>
      </c>
      <c r="E217" s="53"/>
      <c r="F217" s="9" t="s">
        <v>474</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484</v>
      </c>
      <c r="E218" s="53"/>
      <c r="F218" s="9" t="s">
        <v>485</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2875</v>
      </c>
      <c r="E219" s="53"/>
      <c r="F219" s="9" t="s">
        <v>2551</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2876</v>
      </c>
      <c r="E220" s="53"/>
      <c r="F220" s="9" t="s">
        <v>2700</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2877</v>
      </c>
      <c r="E221" s="53"/>
      <c r="F221" s="9" t="s">
        <v>2553</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324</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133</v>
      </c>
      <c r="D224" s="53" t="s">
        <v>478</v>
      </c>
      <c r="E224" s="53"/>
      <c r="F224" s="53" t="s">
        <v>477</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332</v>
      </c>
      <c r="E225" s="53"/>
      <c r="F225" s="9" t="s">
        <v>333</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79</v>
      </c>
      <c r="E226" s="53"/>
      <c r="F226" s="9" t="s">
        <v>93</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80</v>
      </c>
      <c r="E227" s="53"/>
      <c r="F227" s="9" t="s">
        <v>94</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479</v>
      </c>
      <c r="E228" s="53"/>
      <c r="F228" s="9" t="s">
        <v>482</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81</v>
      </c>
      <c r="E229" s="53"/>
      <c r="F229" s="9" t="s">
        <v>95</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82</v>
      </c>
      <c r="E230" s="53"/>
      <c r="F230" s="9" t="s">
        <v>96</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83</v>
      </c>
      <c r="E231" s="53"/>
      <c r="F231" s="9" t="s">
        <v>97</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2499</v>
      </c>
      <c r="E232" s="53"/>
      <c r="F232" s="9" t="s">
        <v>467</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334</v>
      </c>
      <c r="E233" s="53"/>
      <c r="F233" s="9" t="s">
        <v>336</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335</v>
      </c>
      <c r="E234" s="53"/>
      <c r="F234" s="9" t="s">
        <v>337</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475</v>
      </c>
      <c r="E235" s="53"/>
      <c r="F235" s="9" t="s">
        <v>474</v>
      </c>
      <c r="G235" s="53"/>
      <c r="H235" s="54">
        <v>590</v>
      </c>
      <c r="I235" s="53" t="s">
        <v>45</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484</v>
      </c>
      <c r="E236" s="53"/>
      <c r="F236" s="9" t="s">
        <v>485</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2875</v>
      </c>
      <c r="E237" s="53"/>
      <c r="F237" s="9" t="s">
        <v>2551</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2876</v>
      </c>
      <c r="E238" s="53"/>
      <c r="F238" s="9" t="s">
        <v>2700</v>
      </c>
      <c r="G238" s="53"/>
      <c r="H238" s="54">
        <v>631</v>
      </c>
      <c r="I238" s="53" t="s">
        <v>46</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2877</v>
      </c>
      <c r="E239" s="53"/>
      <c r="F239" s="9" t="s">
        <v>2553</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3146</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302</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3203</v>
      </c>
      <c r="D242" s="53" t="s">
        <v>478</v>
      </c>
      <c r="E242" s="53"/>
      <c r="F242" s="53" t="s">
        <v>477</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332</v>
      </c>
      <c r="E243" s="53"/>
      <c r="F243" s="9" t="s">
        <v>333</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79</v>
      </c>
      <c r="E244" s="53"/>
      <c r="F244" s="9" t="s">
        <v>93</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80</v>
      </c>
      <c r="E245" s="53"/>
      <c r="F245" s="9" t="s">
        <v>94</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479</v>
      </c>
      <c r="E246" s="53"/>
      <c r="F246" s="9" t="s">
        <v>482</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81</v>
      </c>
      <c r="E247" s="53"/>
      <c r="F247" s="9" t="s">
        <v>95</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82</v>
      </c>
      <c r="E248" s="53"/>
      <c r="F248" s="9" t="s">
        <v>96</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83</v>
      </c>
      <c r="E249" s="53"/>
      <c r="F249" s="9" t="s">
        <v>97</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2499</v>
      </c>
      <c r="E250" s="53"/>
      <c r="F250" s="9" t="s">
        <v>467</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334</v>
      </c>
      <c r="E251" s="53"/>
      <c r="F251" s="9" t="s">
        <v>336</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335</v>
      </c>
      <c r="E252" s="53"/>
      <c r="F252" s="9" t="s">
        <v>337</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475</v>
      </c>
      <c r="E253" s="53"/>
      <c r="F253" s="9" t="s">
        <v>474</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484</v>
      </c>
      <c r="E254" s="53"/>
      <c r="F254" s="9" t="s">
        <v>485</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2875</v>
      </c>
      <c r="E255" s="53"/>
      <c r="F255" s="9" t="s">
        <v>2551</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2876</v>
      </c>
      <c r="E256" s="53"/>
      <c r="F256" s="9" t="s">
        <v>2700</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2877</v>
      </c>
      <c r="E257" s="53"/>
      <c r="F257" s="9" t="s">
        <v>2553</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135</v>
      </c>
      <c r="D258" s="53" t="s">
        <v>478</v>
      </c>
      <c r="E258" s="53"/>
      <c r="F258" s="53" t="s">
        <v>477</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332</v>
      </c>
      <c r="E259" s="53"/>
      <c r="F259" s="9" t="s">
        <v>333</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79</v>
      </c>
      <c r="E260" s="53"/>
      <c r="F260" s="9" t="s">
        <v>93</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80</v>
      </c>
      <c r="E261" s="53"/>
      <c r="F261" s="9" t="s">
        <v>94</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479</v>
      </c>
      <c r="E262" s="53"/>
      <c r="F262" s="9" t="s">
        <v>482</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81</v>
      </c>
      <c r="E263" s="53"/>
      <c r="F263" s="9" t="s">
        <v>95</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82</v>
      </c>
      <c r="E264" s="53"/>
      <c r="F264" s="9" t="s">
        <v>96</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83</v>
      </c>
      <c r="E265" s="53"/>
      <c r="F265" s="9" t="s">
        <v>97</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2499</v>
      </c>
      <c r="E266" s="53"/>
      <c r="F266" s="9" t="s">
        <v>467</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334</v>
      </c>
      <c r="E267" s="53"/>
      <c r="F267" s="9" t="s">
        <v>336</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335</v>
      </c>
      <c r="E268" s="53"/>
      <c r="F268" s="9" t="s">
        <v>337</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475</v>
      </c>
      <c r="E269" s="53"/>
      <c r="F269" s="9" t="s">
        <v>474</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484</v>
      </c>
      <c r="E270" s="53"/>
      <c r="F270" s="9" t="s">
        <v>485</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2875</v>
      </c>
      <c r="E271" s="53"/>
      <c r="F271" s="9" t="s">
        <v>2551</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2876</v>
      </c>
      <c r="E272" s="53"/>
      <c r="F272" s="9" t="s">
        <v>2700</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2877</v>
      </c>
      <c r="E273" s="53"/>
      <c r="F273" s="9" t="s">
        <v>2553</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386</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2297</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272</v>
      </c>
      <c r="D276" s="9" t="s">
        <v>478</v>
      </c>
      <c r="E276" s="9" t="s">
        <v>273</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478</v>
      </c>
      <c r="E277" s="9" t="s">
        <v>274</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478</v>
      </c>
      <c r="E278" s="9" t="s">
        <v>275</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332</v>
      </c>
      <c r="E279" s="9" t="s">
        <v>273</v>
      </c>
      <c r="F279" s="9" t="s">
        <v>327</v>
      </c>
      <c r="G279" s="9" t="s">
        <v>333</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332</v>
      </c>
      <c r="E280" s="9" t="s">
        <v>274</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332</v>
      </c>
      <c r="E281" s="9" t="s">
        <v>275</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79</v>
      </c>
      <c r="E282" s="9" t="s">
        <v>273</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79</v>
      </c>
      <c r="E283" s="9" t="s">
        <v>274</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79</v>
      </c>
      <c r="E284" s="9" t="s">
        <v>275</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80</v>
      </c>
      <c r="E285" s="9" t="s">
        <v>273</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80</v>
      </c>
      <c r="E286" s="9" t="s">
        <v>274</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80</v>
      </c>
      <c r="E287" s="9" t="s">
        <v>275</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479</v>
      </c>
      <c r="E288" s="9" t="s">
        <v>273</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479</v>
      </c>
      <c r="E289" s="9" t="s">
        <v>274</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479</v>
      </c>
      <c r="E290" s="9" t="s">
        <v>275</v>
      </c>
      <c r="F290" s="9" t="s">
        <v>338</v>
      </c>
      <c r="G290" s="9" t="s">
        <v>482</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81</v>
      </c>
      <c r="E291" s="9" t="s">
        <v>273</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81</v>
      </c>
      <c r="E292" s="9" t="s">
        <v>274</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81</v>
      </c>
      <c r="E293" s="9" t="s">
        <v>275</v>
      </c>
      <c r="F293" s="9" t="s">
        <v>338</v>
      </c>
      <c r="G293" s="9" t="s">
        <v>95</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82</v>
      </c>
      <c r="E294" s="9" t="s">
        <v>273</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82</v>
      </c>
      <c r="E295" s="9" t="s">
        <v>274</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82</v>
      </c>
      <c r="E296" s="9" t="s">
        <v>275</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83</v>
      </c>
      <c r="E297" s="9" t="s">
        <v>273</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83</v>
      </c>
      <c r="E298" s="9" t="s">
        <v>274</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83</v>
      </c>
      <c r="E299" s="9" t="s">
        <v>275</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334</v>
      </c>
      <c r="E300" s="9" t="s">
        <v>273</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334</v>
      </c>
      <c r="E301" s="9" t="s">
        <v>274</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334</v>
      </c>
      <c r="E302" s="9" t="s">
        <v>275</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335</v>
      </c>
      <c r="E303" s="9" t="s">
        <v>273</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335</v>
      </c>
      <c r="E304" s="9" t="s">
        <v>274</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335</v>
      </c>
      <c r="E305" s="9" t="s">
        <v>275</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475</v>
      </c>
      <c r="E306" s="9" t="s">
        <v>273</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475</v>
      </c>
      <c r="E307" s="9" t="s">
        <v>274</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475</v>
      </c>
      <c r="E308" s="9" t="s">
        <v>275</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484</v>
      </c>
      <c r="E309" s="9" t="s">
        <v>273</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484</v>
      </c>
      <c r="E310" s="9" t="s">
        <v>274</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484</v>
      </c>
      <c r="E311" s="9" t="s">
        <v>275</v>
      </c>
      <c r="F311" s="9" t="s">
        <v>338</v>
      </c>
      <c r="G311" s="9" t="s">
        <v>485</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2875</v>
      </c>
      <c r="E312" s="9" t="s">
        <v>273</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2875</v>
      </c>
      <c r="E313" s="9" t="s">
        <v>274</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2875</v>
      </c>
      <c r="E314" s="9" t="s">
        <v>275</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2876</v>
      </c>
      <c r="E315" s="9" t="s">
        <v>273</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2876</v>
      </c>
      <c r="E316" s="9" t="s">
        <v>274</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2876</v>
      </c>
      <c r="E317" s="9" t="s">
        <v>275</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2877</v>
      </c>
      <c r="E318" s="9" t="s">
        <v>273</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2877</v>
      </c>
      <c r="E319" s="9" t="s">
        <v>274</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2877</v>
      </c>
      <c r="E320" s="9" t="s">
        <v>275</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2388</v>
      </c>
      <c r="D321" s="9" t="s">
        <v>479</v>
      </c>
      <c r="E321" s="9"/>
      <c r="F321" s="9" t="s">
        <v>482</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81</v>
      </c>
      <c r="E322" s="9"/>
      <c r="F322" s="9" t="s">
        <v>95</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484</v>
      </c>
      <c r="E323" s="9"/>
      <c r="F323" s="9" t="s">
        <v>485</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303</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361" t="s">
        <v>2921</v>
      </c>
      <c r="D325" s="53" t="s">
        <v>478</v>
      </c>
      <c r="E325" s="53"/>
      <c r="F325" s="9" t="s">
        <v>477</v>
      </c>
      <c r="G325" s="9"/>
      <c r="H325" s="56">
        <v>691</v>
      </c>
      <c r="I325" s="9"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364" t="str">
        <f t="shared" ref="C326:C337" si="26">C$325</f>
        <v>Perc Subsidy for Elec Capacity Construction</v>
      </c>
      <c r="D326" s="9" t="s">
        <v>78</v>
      </c>
      <c r="E326" s="55"/>
      <c r="F326" s="9" t="s">
        <v>92</v>
      </c>
      <c r="G326" s="9"/>
      <c r="H326" s="56">
        <v>692</v>
      </c>
      <c r="I326" s="9"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364" t="str">
        <f t="shared" si="26"/>
        <v>Perc Subsidy for Elec Capacity Construction</v>
      </c>
      <c r="D327" s="9" t="s">
        <v>79</v>
      </c>
      <c r="E327" s="55"/>
      <c r="F327" s="9" t="s">
        <v>93</v>
      </c>
      <c r="G327" s="9"/>
      <c r="H327" s="56">
        <v>517</v>
      </c>
      <c r="I327" s="9"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364" t="str">
        <f t="shared" si="26"/>
        <v>Perc Subsidy for Elec Capacity Construction</v>
      </c>
      <c r="D328" s="9" t="s">
        <v>80</v>
      </c>
      <c r="E328" s="55"/>
      <c r="F328" s="9" t="s">
        <v>94</v>
      </c>
      <c r="G328" s="9"/>
      <c r="H328" s="56">
        <v>693</v>
      </c>
      <c r="I328" s="9"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364" t="str">
        <f t="shared" si="26"/>
        <v>Perc Subsidy for Elec Capacity Construction</v>
      </c>
      <c r="D329" s="9" t="s">
        <v>479</v>
      </c>
      <c r="E329" s="55"/>
      <c r="F329" s="9" t="s">
        <v>482</v>
      </c>
      <c r="G329" s="9"/>
      <c r="H329" s="56">
        <v>518</v>
      </c>
      <c r="I329" s="9"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364" t="str">
        <f t="shared" si="26"/>
        <v>Perc Subsidy for Elec Capacity Construction</v>
      </c>
      <c r="D330" s="9" t="s">
        <v>81</v>
      </c>
      <c r="E330" s="55"/>
      <c r="F330" s="9" t="s">
        <v>95</v>
      </c>
      <c r="G330" s="9"/>
      <c r="H330" s="56">
        <v>519</v>
      </c>
      <c r="I330" s="9"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364" t="str">
        <f t="shared" si="26"/>
        <v>Perc Subsidy for Elec Capacity Construction</v>
      </c>
      <c r="D331" s="9" t="s">
        <v>82</v>
      </c>
      <c r="E331" s="55"/>
      <c r="F331" s="9" t="s">
        <v>96</v>
      </c>
      <c r="G331" s="9"/>
      <c r="H331" s="56">
        <v>520</v>
      </c>
      <c r="I331" s="9"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364" t="str">
        <f t="shared" si="26"/>
        <v>Perc Subsidy for Elec Capacity Construction</v>
      </c>
      <c r="D332" s="9" t="s">
        <v>83</v>
      </c>
      <c r="E332" s="55"/>
      <c r="F332" s="9" t="s">
        <v>97</v>
      </c>
      <c r="G332" s="9"/>
      <c r="H332" s="56">
        <v>521</v>
      </c>
      <c r="I332" s="9"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364" t="str">
        <f t="shared" si="26"/>
        <v>Perc Subsidy for Elec Capacity Construction</v>
      </c>
      <c r="D333" s="9" t="s">
        <v>475</v>
      </c>
      <c r="E333" s="55"/>
      <c r="F333" s="9" t="s">
        <v>474</v>
      </c>
      <c r="G333" s="9"/>
      <c r="H333" s="56">
        <v>694</v>
      </c>
      <c r="I333" s="9" t="s">
        <v>46</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364" t="str">
        <f t="shared" si="26"/>
        <v>Perc Subsidy for Elec Capacity Construction</v>
      </c>
      <c r="D334" s="9" t="s">
        <v>484</v>
      </c>
      <c r="E334" s="55"/>
      <c r="F334" s="9" t="s">
        <v>485</v>
      </c>
      <c r="G334" s="9"/>
      <c r="H334" s="56">
        <v>522</v>
      </c>
      <c r="I334" s="9" t="s">
        <v>45</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364" t="str">
        <f t="shared" si="26"/>
        <v>Perc Subsidy for Elec Capacity Construction</v>
      </c>
      <c r="D335" s="9" t="s">
        <v>2875</v>
      </c>
      <c r="E335" s="53"/>
      <c r="F335" s="9" t="s">
        <v>2551</v>
      </c>
      <c r="G335" s="9"/>
      <c r="H335" s="56">
        <v>695</v>
      </c>
      <c r="I335" s="9"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364" t="str">
        <f t="shared" si="26"/>
        <v>Perc Subsidy for Elec Capacity Construction</v>
      </c>
      <c r="D336" s="9" t="s">
        <v>2876</v>
      </c>
      <c r="E336" s="53"/>
      <c r="F336" s="9" t="s">
        <v>2700</v>
      </c>
      <c r="G336" s="9"/>
      <c r="H336" s="56">
        <v>696</v>
      </c>
      <c r="I336" s="9"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364" t="str">
        <f t="shared" si="26"/>
        <v>Perc Subsidy for Elec Capacity Construction</v>
      </c>
      <c r="D337" s="9" t="s">
        <v>2877</v>
      </c>
      <c r="E337" s="53"/>
      <c r="F337" s="9" t="s">
        <v>2553</v>
      </c>
      <c r="G337" s="9"/>
      <c r="H337" s="56">
        <v>697</v>
      </c>
      <c r="I337" s="9" t="s">
        <v>46</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5"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Electricity Production</v>
      </c>
      <c r="C338" s="363" t="s">
        <v>137</v>
      </c>
      <c r="D338" s="53" t="s">
        <v>478</v>
      </c>
      <c r="E338" s="53"/>
      <c r="F338" s="9" t="s">
        <v>477</v>
      </c>
      <c r="G338" s="53"/>
      <c r="H338" s="56">
        <v>698</v>
      </c>
      <c r="I338" s="9" t="s">
        <v>46</v>
      </c>
      <c r="J338" s="360" t="str">
        <f>IF(ISBLANK(INDEX('Policy Characteristics'!D:D,MATCH($C338,'Policy Characteristics'!$C:$C,0))),"",INDEX('Policy Characteristics'!D:D,MATCH($C338,'Policy Characteristics'!$C:$C,0)))</f>
        <v>Subsidy for Electricity Production</v>
      </c>
      <c r="K338" s="358" t="str">
        <f>IF(ISBLANK(INDEX('Policy Characteristics'!E:E,MATCH($C338,'Policy Characteristics'!$C:$C,0))),"",INDEX('Policy Characteristics'!E:E,MATCH($C338,'Policy Characteristics'!$C:$C,0)))</f>
        <v>elec generation subsidy</v>
      </c>
      <c r="L338" s="358">
        <f>IF(ISBLANK(INDEX('Policy Characteristics'!F:F,MATCH($C338,'Policy Characteristics'!$C:$C,0))),"",INDEX('Policy Characteristics'!F:F,MATCH($C338,'Policy Characteristics'!$C:$C,0)))</f>
        <v>0</v>
      </c>
      <c r="M338" s="358">
        <f>IF(ISBLANK(INDEX('Policy Characteristics'!G:G,MATCH($C338,'Policy Characteristics'!$C:$C,0))),"",INDEX('Policy Characteristics'!G:G,MATCH($C338,'Policy Characteristics'!$C:$C,0)))</f>
        <v>60</v>
      </c>
      <c r="N338" s="358">
        <f>IF(ISBLANK(INDEX('Policy Characteristics'!H:H,MATCH($C338,'Policy Characteristics'!$C:$C,0))),"",INDEX('Policy Characteristics'!H:H,MATCH($C338,'Policy Characteristics'!$C:$C,0)))</f>
        <v>1</v>
      </c>
      <c r="O338" s="358" t="str">
        <f>IF(ISBLANK(INDEX('Policy Characteristics'!I:I,MATCH($C338,'Policy Characteristics'!$C:$C,0))),"",INDEX('Policy Characteristics'!I:I,MATCH($C338,'Policy Characteristics'!$C:$C,0)))</f>
        <v>$/MWh</v>
      </c>
      <c r="P338" s="358" t="str">
        <f>IF(ISBLANK(INDEX('Policy Characteristics'!J:J,MATCH($C338,'Policy Characteristics'!$C:$C,0))),"",INDEX('Policy Characteristics'!J:J,MATCH($C338,'Policy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subsidy-for-electricity-production.html</v>
      </c>
    </row>
    <row r="339" spans="1:18" s="5"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Electricity Production</v>
      </c>
      <c r="C339" s="362" t="str">
        <f t="shared" ref="C339:C350" si="27">C$338</f>
        <v>Subsidy for Elec Production by Fuel</v>
      </c>
      <c r="D339" s="9" t="s">
        <v>78</v>
      </c>
      <c r="E339" s="55"/>
      <c r="F339" s="9" t="s">
        <v>92</v>
      </c>
      <c r="G339" s="55"/>
      <c r="H339" s="56">
        <v>699</v>
      </c>
      <c r="I339" s="9" t="s">
        <v>46</v>
      </c>
      <c r="J339" s="360" t="str">
        <f>IF(ISBLANK(INDEX('Policy Characteristics'!D:D,MATCH($C339,'Policy Characteristics'!$C:$C,0))),"",INDEX('Policy Characteristics'!D:D,MATCH($C339,'Policy Characteristics'!$C:$C,0)))</f>
        <v>Subsidy for Electricity Production</v>
      </c>
      <c r="K339" s="358" t="str">
        <f>IF(ISBLANK(INDEX('Policy Characteristics'!E:E,MATCH($C339,'Policy Characteristics'!$C:$C,0))),"",INDEX('Policy Characteristics'!E:E,MATCH($C339,'Policy Characteristics'!$C:$C,0)))</f>
        <v>elec generation subsidy</v>
      </c>
      <c r="L339" s="358">
        <f>IF(ISBLANK(INDEX('Policy Characteristics'!F:F,MATCH($C339,'Policy Characteristics'!$C:$C,0))),"",INDEX('Policy Characteristics'!F:F,MATCH($C339,'Policy Characteristics'!$C:$C,0)))</f>
        <v>0</v>
      </c>
      <c r="M339" s="358">
        <f>IF(ISBLANK(INDEX('Policy Characteristics'!G:G,MATCH($C339,'Policy Characteristics'!$C:$C,0))),"",INDEX('Policy Characteristics'!G:G,MATCH($C339,'Policy Characteristics'!$C:$C,0)))</f>
        <v>60</v>
      </c>
      <c r="N339" s="358">
        <f>IF(ISBLANK(INDEX('Policy Characteristics'!H:H,MATCH($C339,'Policy Characteristics'!$C:$C,0))),"",INDEX('Policy Characteristics'!H:H,MATCH($C339,'Policy Characteristics'!$C:$C,0)))</f>
        <v>1</v>
      </c>
      <c r="O339" s="358" t="str">
        <f>IF(ISBLANK(INDEX('Policy Characteristics'!I:I,MATCH($C339,'Policy Characteristics'!$C:$C,0))),"",INDEX('Policy Characteristics'!I:I,MATCH($C339,'Policy Characteristics'!$C:$C,0)))</f>
        <v>$/MWh</v>
      </c>
      <c r="P339" s="358" t="str">
        <f>IF(ISBLANK(INDEX('Policy Characteristics'!J:J,MATCH($C339,'Policy Characteristics'!$C:$C,0))),"",INDEX('Policy Characteristics'!J:J,MATCH($C339,'Policy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subsidy-for-electricity-production.html</v>
      </c>
    </row>
    <row r="340" spans="1:18" s="5"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Electricity Production</v>
      </c>
      <c r="C340" s="362" t="str">
        <f t="shared" si="27"/>
        <v>Subsidy for Elec Production by Fuel</v>
      </c>
      <c r="D340" s="9" t="s">
        <v>79</v>
      </c>
      <c r="E340" s="55"/>
      <c r="F340" s="9" t="s">
        <v>93</v>
      </c>
      <c r="G340" s="55"/>
      <c r="H340" s="54">
        <v>37</v>
      </c>
      <c r="I340" s="9" t="s">
        <v>45</v>
      </c>
      <c r="J340" s="360" t="str">
        <f>IF(ISBLANK(INDEX('Policy Characteristics'!D:D,MATCH($C340,'Policy Characteristics'!$C:$C,0))),"",INDEX('Policy Characteristics'!D:D,MATCH($C340,'Policy Characteristics'!$C:$C,0)))</f>
        <v>Subsidy for Electricity Production</v>
      </c>
      <c r="K340" s="358" t="str">
        <f>IF(ISBLANK(INDEX('Policy Characteristics'!E:E,MATCH($C340,'Policy Characteristics'!$C:$C,0))),"",INDEX('Policy Characteristics'!E:E,MATCH($C340,'Policy Characteristics'!$C:$C,0)))</f>
        <v>elec generation subsidy</v>
      </c>
      <c r="L340" s="358">
        <f>IF(ISBLANK(INDEX('Policy Characteristics'!F:F,MATCH($C340,'Policy Characteristics'!$C:$C,0))),"",INDEX('Policy Characteristics'!F:F,MATCH($C340,'Policy Characteristics'!$C:$C,0)))</f>
        <v>0</v>
      </c>
      <c r="M340" s="358">
        <f>IF(ISBLANK(INDEX('Policy Characteristics'!G:G,MATCH($C340,'Policy Characteristics'!$C:$C,0))),"",INDEX('Policy Characteristics'!G:G,MATCH($C340,'Policy Characteristics'!$C:$C,0)))</f>
        <v>60</v>
      </c>
      <c r="N340" s="358">
        <f>IF(ISBLANK(INDEX('Policy Characteristics'!H:H,MATCH($C340,'Policy Characteristics'!$C:$C,0))),"",INDEX('Policy Characteristics'!H:H,MATCH($C340,'Policy Characteristics'!$C:$C,0)))</f>
        <v>1</v>
      </c>
      <c r="O340" s="358" t="str">
        <f>IF(ISBLANK(INDEX('Policy Characteristics'!I:I,MATCH($C340,'Policy Characteristics'!$C:$C,0))),"",INDEX('Policy Characteristics'!I:I,MATCH($C340,'Policy Characteristics'!$C:$C,0)))</f>
        <v>$/MWh</v>
      </c>
      <c r="P340" s="358" t="str">
        <f>IF(ISBLANK(INDEX('Policy Characteristics'!J:J,MATCH($C340,'Policy Characteristics'!$C:$C,0))),"",INDEX('Policy Characteristics'!J:J,MATCH($C340,'Policy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subsidy-for-electricity-production.html</v>
      </c>
    </row>
    <row r="341" spans="1:18" s="5"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362" t="str">
        <f t="shared" si="27"/>
        <v>Subsidy for Elec Production by Fuel</v>
      </c>
      <c r="D341" s="9" t="s">
        <v>80</v>
      </c>
      <c r="E341" s="55"/>
      <c r="F341" s="9" t="s">
        <v>94</v>
      </c>
      <c r="G341" s="55"/>
      <c r="H341" s="54">
        <v>700</v>
      </c>
      <c r="I341" s="9"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58">
        <f>IF(ISBLANK(INDEX('Policy Characteristics'!F:F,MATCH($C341,'Policy Characteristics'!$C:$C,0))),"",INDEX('Policy Characteristics'!F:F,MATCH($C341,'Policy Characteristics'!$C:$C,0)))</f>
        <v>0</v>
      </c>
      <c r="M341" s="358">
        <f>IF(ISBLANK(INDEX('Policy Characteristics'!G:G,MATCH($C341,'Policy Characteristics'!$C:$C,0))),"",INDEX('Policy Characteristics'!G:G,MATCH($C341,'Policy Characteristics'!$C:$C,0)))</f>
        <v>60</v>
      </c>
      <c r="N341" s="358">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362" t="str">
        <f t="shared" si="27"/>
        <v>Subsidy for Elec Production by Fuel</v>
      </c>
      <c r="D342" s="9" t="s">
        <v>479</v>
      </c>
      <c r="E342" s="55"/>
      <c r="F342" s="9" t="s">
        <v>482</v>
      </c>
      <c r="G342" s="55"/>
      <c r="H342" s="54">
        <v>39</v>
      </c>
      <c r="I342" s="9" t="s">
        <v>45</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58">
        <f>IF(ISBLANK(INDEX('Policy Characteristics'!F:F,MATCH($C342,'Policy Characteristics'!$C:$C,0))),"",INDEX('Policy Characteristics'!F:F,MATCH($C342,'Policy Characteristics'!$C:$C,0)))</f>
        <v>0</v>
      </c>
      <c r="M342" s="358">
        <f>IF(ISBLANK(INDEX('Policy Characteristics'!G:G,MATCH($C342,'Policy Characteristics'!$C:$C,0))),"",INDEX('Policy Characteristics'!G:G,MATCH($C342,'Policy Characteristics'!$C:$C,0)))</f>
        <v>60</v>
      </c>
      <c r="N342" s="358">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362" t="str">
        <f t="shared" si="27"/>
        <v>Subsidy for Elec Production by Fuel</v>
      </c>
      <c r="D343" s="9" t="s">
        <v>81</v>
      </c>
      <c r="E343" s="55"/>
      <c r="F343" s="9" t="s">
        <v>95</v>
      </c>
      <c r="G343" s="55"/>
      <c r="H343" s="54">
        <v>40</v>
      </c>
      <c r="I343" s="9" t="s">
        <v>45</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58">
        <f>IF(ISBLANK(INDEX('Policy Characteristics'!F:F,MATCH($C343,'Policy Characteristics'!$C:$C,0))),"",INDEX('Policy Characteristics'!F:F,MATCH($C343,'Policy Characteristics'!$C:$C,0)))</f>
        <v>0</v>
      </c>
      <c r="M343" s="358">
        <f>IF(ISBLANK(INDEX('Policy Characteristics'!G:G,MATCH($C343,'Policy Characteristics'!$C:$C,0))),"",INDEX('Policy Characteristics'!G:G,MATCH($C343,'Policy Characteristics'!$C:$C,0)))</f>
        <v>60</v>
      </c>
      <c r="N343" s="358">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362" t="str">
        <f t="shared" si="27"/>
        <v>Subsidy for Elec Production by Fuel</v>
      </c>
      <c r="D344" s="9" t="s">
        <v>82</v>
      </c>
      <c r="E344" s="55"/>
      <c r="F344" s="9" t="s">
        <v>96</v>
      </c>
      <c r="G344" s="55"/>
      <c r="H344" s="54">
        <v>41</v>
      </c>
      <c r="I344" s="9" t="s">
        <v>45</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58">
        <f>IF(ISBLANK(INDEX('Policy Characteristics'!F:F,MATCH($C344,'Policy Characteristics'!$C:$C,0))),"",INDEX('Policy Characteristics'!F:F,MATCH($C344,'Policy Characteristics'!$C:$C,0)))</f>
        <v>0</v>
      </c>
      <c r="M344" s="358">
        <f>IF(ISBLANK(INDEX('Policy Characteristics'!G:G,MATCH($C344,'Policy Characteristics'!$C:$C,0))),"",INDEX('Policy Characteristics'!G:G,MATCH($C344,'Policy Characteristics'!$C:$C,0)))</f>
        <v>60</v>
      </c>
      <c r="N344" s="358">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362" t="str">
        <f t="shared" si="27"/>
        <v>Subsidy for Elec Production by Fuel</v>
      </c>
      <c r="D345" s="9" t="s">
        <v>83</v>
      </c>
      <c r="E345" s="55"/>
      <c r="F345" s="9" t="s">
        <v>97</v>
      </c>
      <c r="G345" s="55"/>
      <c r="H345" s="54">
        <v>42</v>
      </c>
      <c r="I345" s="9" t="s">
        <v>45</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58">
        <f>IF(ISBLANK(INDEX('Policy Characteristics'!F:F,MATCH($C345,'Policy Characteristics'!$C:$C,0))),"",INDEX('Policy Characteristics'!F:F,MATCH($C345,'Policy Characteristics'!$C:$C,0)))</f>
        <v>0</v>
      </c>
      <c r="M345" s="358">
        <f>IF(ISBLANK(INDEX('Policy Characteristics'!G:G,MATCH($C345,'Policy Characteristics'!$C:$C,0))),"",INDEX('Policy Characteristics'!G:G,MATCH($C345,'Policy Characteristics'!$C:$C,0)))</f>
        <v>60</v>
      </c>
      <c r="N345" s="358">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362" t="str">
        <f t="shared" si="27"/>
        <v>Subsidy for Elec Production by Fuel</v>
      </c>
      <c r="D346" s="9" t="s">
        <v>475</v>
      </c>
      <c r="E346" s="55"/>
      <c r="F346" s="9" t="s">
        <v>474</v>
      </c>
      <c r="G346" s="55"/>
      <c r="H346" s="54">
        <v>701</v>
      </c>
      <c r="I346" s="9"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58">
        <f>IF(ISBLANK(INDEX('Policy Characteristics'!F:F,MATCH($C346,'Policy Characteristics'!$C:$C,0))),"",INDEX('Policy Characteristics'!F:F,MATCH($C346,'Policy Characteristics'!$C:$C,0)))</f>
        <v>0</v>
      </c>
      <c r="M346" s="358">
        <f>IF(ISBLANK(INDEX('Policy Characteristics'!G:G,MATCH($C346,'Policy Characteristics'!$C:$C,0))),"",INDEX('Policy Characteristics'!G:G,MATCH($C346,'Policy Characteristics'!$C:$C,0)))</f>
        <v>60</v>
      </c>
      <c r="N346" s="358">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362" t="str">
        <f t="shared" si="27"/>
        <v>Subsidy for Elec Production by Fuel</v>
      </c>
      <c r="D347" s="9" t="s">
        <v>484</v>
      </c>
      <c r="E347" s="55"/>
      <c r="F347" s="9" t="s">
        <v>485</v>
      </c>
      <c r="G347" s="55"/>
      <c r="H347" s="54">
        <v>184</v>
      </c>
      <c r="I347" s="9"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58">
        <f>IF(ISBLANK(INDEX('Policy Characteristics'!F:F,MATCH($C347,'Policy Characteristics'!$C:$C,0))),"",INDEX('Policy Characteristics'!F:F,MATCH($C347,'Policy Characteristics'!$C:$C,0)))</f>
        <v>0</v>
      </c>
      <c r="M347" s="358">
        <f>IF(ISBLANK(INDEX('Policy Characteristics'!G:G,MATCH($C347,'Policy Characteristics'!$C:$C,0))),"",INDEX('Policy Characteristics'!G:G,MATCH($C347,'Policy Characteristics'!$C:$C,0)))</f>
        <v>60</v>
      </c>
      <c r="N347" s="358">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362" t="str">
        <f t="shared" si="27"/>
        <v>Subsidy for Elec Production by Fuel</v>
      </c>
      <c r="D348" s="9" t="s">
        <v>2875</v>
      </c>
      <c r="E348" s="53"/>
      <c r="F348" s="9" t="s">
        <v>2551</v>
      </c>
      <c r="G348" s="55"/>
      <c r="H348" s="54">
        <v>702</v>
      </c>
      <c r="I348" s="9"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58">
        <f>IF(ISBLANK(INDEX('Policy Characteristics'!F:F,MATCH($C348,'Policy Characteristics'!$C:$C,0))),"",INDEX('Policy Characteristics'!F:F,MATCH($C348,'Policy Characteristics'!$C:$C,0)))</f>
        <v>0</v>
      </c>
      <c r="M348" s="358">
        <f>IF(ISBLANK(INDEX('Policy Characteristics'!G:G,MATCH($C348,'Policy Characteristics'!$C:$C,0))),"",INDEX('Policy Characteristics'!G:G,MATCH($C348,'Policy Characteristics'!$C:$C,0)))</f>
        <v>60</v>
      </c>
      <c r="N348" s="358">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362" t="str">
        <f t="shared" si="27"/>
        <v>Subsidy for Elec Production by Fuel</v>
      </c>
      <c r="D349" s="9" t="s">
        <v>2876</v>
      </c>
      <c r="E349" s="53"/>
      <c r="F349" s="9" t="s">
        <v>2700</v>
      </c>
      <c r="G349" s="55"/>
      <c r="H349" s="54">
        <v>703</v>
      </c>
      <c r="I349" s="9" t="s">
        <v>46</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58">
        <f>IF(ISBLANK(INDEX('Policy Characteristics'!F:F,MATCH($C349,'Policy Characteristics'!$C:$C,0))),"",INDEX('Policy Characteristics'!F:F,MATCH($C349,'Policy Characteristics'!$C:$C,0)))</f>
        <v>0</v>
      </c>
      <c r="M349" s="358">
        <f>IF(ISBLANK(INDEX('Policy Characteristics'!G:G,MATCH($C349,'Policy Characteristics'!$C:$C,0))),"",INDEX('Policy Characteristics'!G:G,MATCH($C349,'Policy Characteristics'!$C:$C,0)))</f>
        <v>60</v>
      </c>
      <c r="N349" s="358">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362" t="str">
        <f t="shared" si="27"/>
        <v>Subsidy for Elec Production by Fuel</v>
      </c>
      <c r="D350" s="9" t="s">
        <v>2877</v>
      </c>
      <c r="E350" s="53"/>
      <c r="F350" s="9" t="s">
        <v>2553</v>
      </c>
      <c r="G350" s="55"/>
      <c r="H350" s="54">
        <v>704</v>
      </c>
      <c r="I350" s="9" t="s">
        <v>46</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58">
        <f>IF(ISBLANK(INDEX('Policy Characteristics'!F:F,MATCH($C350,'Policy Characteristics'!$C:$C,0))),"",INDEX('Policy Characteristics'!F:F,MATCH($C350,'Policy Characteristics'!$C:$C,0)))</f>
        <v>0</v>
      </c>
      <c r="M350" s="358">
        <f>IF(ISBLANK(INDEX('Policy Characteristics'!G:G,MATCH($C350,'Policy Characteristics'!$C:$C,0))),"",INDEX('Policy Characteristics'!G:G,MATCH($C350,'Policy Characteristics'!$C:$C,0)))</f>
        <v>60</v>
      </c>
      <c r="N350" s="358">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x14ac:dyDescent="0.35">
      <c r="A351" s="358" t="str">
        <f>IF(ISBLANK(INDEX('Policy Characteristics'!A:A,MATCH($C351,'Policy Characteristics'!$C:$C,0))),"",INDEX('Policy Characteristics'!A:A,MATCH($C351,'Policy Characteristics'!$C:$C,0)))</f>
        <v>Industry</v>
      </c>
      <c r="B351" s="358" t="str">
        <f>IF(ISBLANK(INDEX('Policy Characteristics'!B:B,MATCH($C351,'Policy Characteristics'!$C:$C,0))),"",INDEX('Policy Characteristics'!B:B,MATCH($C351,'Policy Characteristics'!$C:$C,0)))</f>
        <v>Buy In-Region Products</v>
      </c>
      <c r="C351" s="363" t="s">
        <v>3391</v>
      </c>
      <c r="D351" s="285" t="s">
        <v>3249</v>
      </c>
      <c r="E351" s="286"/>
      <c r="F351" s="195" t="s">
        <v>3274</v>
      </c>
      <c r="G351" s="53"/>
      <c r="H351" s="54">
        <v>1537</v>
      </c>
      <c r="I351" s="53" t="s">
        <v>45</v>
      </c>
      <c r="J351" s="360" t="str">
        <f>IF(ISBLANK(INDEX('Policy Characteristics'!D:D,MATCH($C351,'Policy Characteristics'!$C:$C,0))),"",INDEX('Policy Characteristics'!D:D,MATCH($C351,'Policy Characteristics'!$C:$C,0)))</f>
        <v>Buy In-Region Products</v>
      </c>
      <c r="K351" s="358" t="str">
        <f>IF(ISBLANK(INDEX('Policy Characteristics'!E:E,MATCH($C351,'Policy Characteristics'!$C:$C,0))),"",INDEX('Policy Characteristics'!E:E,MATCH($C351,'Policy Characteristics'!$C:$C,0)))</f>
        <v>indst buy in region outputs</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0.5</v>
      </c>
      <c r="N351" s="380">
        <f>IF(ISBLANK(INDEX('Policy Characteristics'!H:H,MATCH($C351,'Policy Characteristics'!$C:$C,0))),"",INDEX('Policy Characteristics'!H:H,MATCH($C351,'Policy Characteristics'!$C:$C,0)))</f>
        <v>0.01</v>
      </c>
      <c r="O351" s="358" t="str">
        <f>IF(ISBLANK(INDEX('Policy Characteristics'!I:I,MATCH($C351,'Policy Characteristics'!$C:$C,0))),"",INDEX('Policy Characteristics'!I:I,MATCH($C351,'Policy Characteristics'!$C:$C,0)))</f>
        <v>% of imports shifted</v>
      </c>
      <c r="P351" s="358" t="str">
        <f>IF(ISBLANK(INDEX('Policy Characteristics'!J:J,MATCH($C351,'Policy Characteristics'!$C:$C,0))),"",INDEX('Policy Characteristics'!J:J,MATCH($C351,'Policy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1" s="358" t="str">
        <f>IF(ISBLANK(INDEX('Policy Characteristics'!K:K,MATCH($C351,'Policy Characteristics'!$C:$C,0))),"",INDEX('Policy Characteristics'!K:K,MATCH($C351,'Policy Characteristics'!$C:$C,0)))</f>
        <v/>
      </c>
      <c r="R351" s="358" t="str">
        <f>IF(ISBLANK(INDEX('Policy Characteristics'!L:L,MATCH($C351,'Policy Characteristics'!$C:$C,0))),"",INDEX('Policy Characteristics'!L:L,MATCH($C351,'Policy Characteristics'!$C:$C,0)))</f>
        <v/>
      </c>
    </row>
    <row r="352" spans="1:18" x14ac:dyDescent="0.35">
      <c r="A352" s="358" t="str">
        <f>IF(ISBLANK(INDEX('Policy Characteristics'!A:A,MATCH($C352,'Policy Characteristics'!$C:$C,0))),"",INDEX('Policy Characteristics'!A:A,MATCH($C352,'Policy Characteristics'!$C:$C,0)))</f>
        <v>Industry</v>
      </c>
      <c r="B352" s="358" t="str">
        <f>IF(ISBLANK(INDEX('Policy Characteristics'!B:B,MATCH($C352,'Policy Characteristics'!$C:$C,0))),"",INDEX('Policy Characteristics'!B:B,MATCH($C352,'Policy Characteristics'!$C:$C,0)))</f>
        <v>Buy In-Region Products</v>
      </c>
      <c r="C352" s="362" t="str">
        <f>C$351</f>
        <v>Fraction of Imported Industrial Outputs Shifted to In Region Suppliers</v>
      </c>
      <c r="D352" s="286" t="s">
        <v>3250</v>
      </c>
      <c r="E352" s="286"/>
      <c r="F352" s="195" t="s">
        <v>2889</v>
      </c>
      <c r="G352" s="55"/>
      <c r="H352" s="54">
        <v>1538</v>
      </c>
      <c r="I352" s="53" t="s">
        <v>45</v>
      </c>
      <c r="J352" s="360" t="str">
        <f>IF(ISBLANK(INDEX('Policy Characteristics'!D:D,MATCH($C352,'Policy Characteristics'!$C:$C,0))),"",INDEX('Policy Characteristics'!D:D,MATCH($C352,'Policy Characteristics'!$C:$C,0)))</f>
        <v>Buy In-Region Products</v>
      </c>
      <c r="K352" s="358" t="str">
        <f>IF(ISBLANK(INDEX('Policy Characteristics'!E:E,MATCH($C352,'Policy Characteristics'!$C:$C,0))),"",INDEX('Policy Characteristics'!E:E,MATCH($C352,'Policy Characteristics'!$C:$C,0)))</f>
        <v>indst buy in region outputs</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0.5</v>
      </c>
      <c r="N352" s="380">
        <f>IF(ISBLANK(INDEX('Policy Characteristics'!H:H,MATCH($C352,'Policy Characteristics'!$C:$C,0))),"",INDEX('Policy Characteristics'!H:H,MATCH($C352,'Policy Characteristics'!$C:$C,0)))</f>
        <v>0.01</v>
      </c>
      <c r="O352" s="358" t="str">
        <f>IF(ISBLANK(INDEX('Policy Characteristics'!I:I,MATCH($C352,'Policy Characteristics'!$C:$C,0))),"",INDEX('Policy Characteristics'!I:I,MATCH($C352,'Policy Characteristics'!$C:$C,0)))</f>
        <v>% of imports shifted</v>
      </c>
      <c r="P352" s="358" t="str">
        <f>IF(ISBLANK(INDEX('Policy Characteristics'!J:J,MATCH($C352,'Policy Characteristics'!$C:$C,0))),"",INDEX('Policy Characteristics'!J:J,MATCH($C352,'Policy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2" s="358" t="str">
        <f>IF(ISBLANK(INDEX('Policy Characteristics'!K:K,MATCH($C352,'Policy Characteristics'!$C:$C,0))),"",INDEX('Policy Characteristics'!K:K,MATCH($C352,'Policy Characteristics'!$C:$C,0)))</f>
        <v/>
      </c>
      <c r="R352" s="358" t="str">
        <f>IF(ISBLANK(INDEX('Policy Characteristics'!L:L,MATCH($C352,'Policy Characteristics'!$C:$C,0))),"",INDEX('Policy Characteristics'!L:L,MATCH($C352,'Policy Characteristics'!$C:$C,0)))</f>
        <v/>
      </c>
    </row>
    <row r="353" spans="1:18" x14ac:dyDescent="0.35">
      <c r="A353" s="358" t="str">
        <f>IF(ISBLANK(INDEX('Policy Characteristics'!A:A,MATCH($C353,'Policy Characteristics'!$C:$C,0))),"",INDEX('Policy Characteristics'!A:A,MATCH($C353,'Policy Characteristics'!$C:$C,0)))</f>
        <v>Industry</v>
      </c>
      <c r="B353" s="358" t="str">
        <f>IF(ISBLANK(INDEX('Policy Characteristics'!B:B,MATCH($C353,'Policy Characteristics'!$C:$C,0))),"",INDEX('Policy Characteristics'!B:B,MATCH($C353,'Policy Characteristics'!$C:$C,0)))</f>
        <v>Buy In-Region Products</v>
      </c>
      <c r="C353" s="362" t="str">
        <f t="shared" ref="C353:C375" si="28">C$351</f>
        <v>Fraction of Imported Industrial Outputs Shifted to In Region Suppliers</v>
      </c>
      <c r="D353" s="286" t="s">
        <v>3251</v>
      </c>
      <c r="E353" s="286"/>
      <c r="F353" s="195" t="s">
        <v>3215</v>
      </c>
      <c r="G353" s="55"/>
      <c r="H353" s="54">
        <v>1539</v>
      </c>
      <c r="I353" s="53" t="s">
        <v>45</v>
      </c>
      <c r="J353" s="360" t="str">
        <f>IF(ISBLANK(INDEX('Policy Characteristics'!D:D,MATCH($C353,'Policy Characteristics'!$C:$C,0))),"",INDEX('Policy Characteristics'!D:D,MATCH($C353,'Policy Characteristics'!$C:$C,0)))</f>
        <v>Buy In-Region Products</v>
      </c>
      <c r="K353" s="358" t="str">
        <f>IF(ISBLANK(INDEX('Policy Characteristics'!E:E,MATCH($C353,'Policy Characteristics'!$C:$C,0))),"",INDEX('Policy Characteristics'!E:E,MATCH($C353,'Policy Characteristics'!$C:$C,0)))</f>
        <v>indst buy in region outputs</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0.5</v>
      </c>
      <c r="N353" s="380">
        <f>IF(ISBLANK(INDEX('Policy Characteristics'!H:H,MATCH($C353,'Policy Characteristics'!$C:$C,0))),"",INDEX('Policy Characteristics'!H:H,MATCH($C353,'Policy Characteristics'!$C:$C,0)))</f>
        <v>0.01</v>
      </c>
      <c r="O353" s="358" t="str">
        <f>IF(ISBLANK(INDEX('Policy Characteristics'!I:I,MATCH($C353,'Policy Characteristics'!$C:$C,0))),"",INDEX('Policy Characteristics'!I:I,MATCH($C353,'Policy Characteristics'!$C:$C,0)))</f>
        <v>% of imports shifted</v>
      </c>
      <c r="P353" s="358" t="str">
        <f>IF(ISBLANK(INDEX('Policy Characteristics'!J:J,MATCH($C353,'Policy Characteristics'!$C:$C,0))),"",INDEX('Policy Characteristics'!J:J,MATCH($C353,'Policy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3" s="358" t="str">
        <f>IF(ISBLANK(INDEX('Policy Characteristics'!K:K,MATCH($C353,'Policy Characteristics'!$C:$C,0))),"",INDEX('Policy Characteristics'!K:K,MATCH($C353,'Policy Characteristics'!$C:$C,0)))</f>
        <v/>
      </c>
      <c r="R353" s="358" t="str">
        <f>IF(ISBLANK(INDEX('Policy Characteristics'!L:L,MATCH($C353,'Policy Characteristics'!$C:$C,0))),"",INDEX('Policy Characteristics'!L:L,MATCH($C353,'Policy Characteristics'!$C:$C,0)))</f>
        <v/>
      </c>
    </row>
    <row r="354" spans="1:18" x14ac:dyDescent="0.35">
      <c r="A354" s="358" t="str">
        <f>IF(ISBLANK(INDEX('Policy Characteristics'!A:A,MATCH($C354,'Policy Characteristics'!$C:$C,0))),"",INDEX('Policy Characteristics'!A:A,MATCH($C354,'Policy Characteristics'!$C:$C,0)))</f>
        <v>Industry</v>
      </c>
      <c r="B354" s="358" t="str">
        <f>IF(ISBLANK(INDEX('Policy Characteristics'!B:B,MATCH($C354,'Policy Characteristics'!$C:$C,0))),"",INDEX('Policy Characteristics'!B:B,MATCH($C354,'Policy Characteristics'!$C:$C,0)))</f>
        <v>Buy In-Region Products</v>
      </c>
      <c r="C354" s="362" t="str">
        <f t="shared" si="28"/>
        <v>Fraction of Imported Industrial Outputs Shifted to In Region Suppliers</v>
      </c>
      <c r="D354" s="286" t="s">
        <v>3252</v>
      </c>
      <c r="E354" s="286"/>
      <c r="F354" s="195" t="s">
        <v>3216</v>
      </c>
      <c r="G354" s="55"/>
      <c r="H354" s="54">
        <v>1540</v>
      </c>
      <c r="I354" s="53" t="s">
        <v>45</v>
      </c>
      <c r="J354" s="360" t="str">
        <f>IF(ISBLANK(INDEX('Policy Characteristics'!D:D,MATCH($C354,'Policy Characteristics'!$C:$C,0))),"",INDEX('Policy Characteristics'!D:D,MATCH($C354,'Policy Characteristics'!$C:$C,0)))</f>
        <v>Buy In-Region Products</v>
      </c>
      <c r="K354" s="358" t="str">
        <f>IF(ISBLANK(INDEX('Policy Characteristics'!E:E,MATCH($C354,'Policy Characteristics'!$C:$C,0))),"",INDEX('Policy Characteristics'!E:E,MATCH($C354,'Policy Characteristics'!$C:$C,0)))</f>
        <v>indst buy in region outputs</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0.5</v>
      </c>
      <c r="N354" s="380">
        <f>IF(ISBLANK(INDEX('Policy Characteristics'!H:H,MATCH($C354,'Policy Characteristics'!$C:$C,0))),"",INDEX('Policy Characteristics'!H:H,MATCH($C354,'Policy Characteristics'!$C:$C,0)))</f>
        <v>0.01</v>
      </c>
      <c r="O354" s="358" t="str">
        <f>IF(ISBLANK(INDEX('Policy Characteristics'!I:I,MATCH($C354,'Policy Characteristics'!$C:$C,0))),"",INDEX('Policy Characteristics'!I:I,MATCH($C354,'Policy Characteristics'!$C:$C,0)))</f>
        <v>% of imports shifted</v>
      </c>
      <c r="P354" s="358" t="str">
        <f>IF(ISBLANK(INDEX('Policy Characteristics'!J:J,MATCH($C354,'Policy Characteristics'!$C:$C,0))),"",INDEX('Policy Characteristics'!J:J,MATCH($C354,'Policy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4" s="358" t="str">
        <f>IF(ISBLANK(INDEX('Policy Characteristics'!K:K,MATCH($C354,'Policy Characteristics'!$C:$C,0))),"",INDEX('Policy Characteristics'!K:K,MATCH($C354,'Policy Characteristics'!$C:$C,0)))</f>
        <v/>
      </c>
      <c r="R354" s="358" t="str">
        <f>IF(ISBLANK(INDEX('Policy Characteristics'!L:L,MATCH($C354,'Policy Characteristics'!$C:$C,0))),"",INDEX('Policy Characteristics'!L:L,MATCH($C354,'Policy Characteristics'!$C:$C,0)))</f>
        <v/>
      </c>
    </row>
    <row r="355" spans="1:18" x14ac:dyDescent="0.35">
      <c r="A355" s="358" t="str">
        <f>IF(ISBLANK(INDEX('Policy Characteristics'!A:A,MATCH($C355,'Policy Characteristics'!$C:$C,0))),"",INDEX('Policy Characteristics'!A:A,MATCH($C355,'Policy Characteristics'!$C:$C,0)))</f>
        <v>Industry</v>
      </c>
      <c r="B355" s="358" t="str">
        <f>IF(ISBLANK(INDEX('Policy Characteristics'!B:B,MATCH($C355,'Policy Characteristics'!$C:$C,0))),"",INDEX('Policy Characteristics'!B:B,MATCH($C355,'Policy Characteristics'!$C:$C,0)))</f>
        <v>Buy In-Region Products</v>
      </c>
      <c r="C355" s="362" t="str">
        <f t="shared" si="28"/>
        <v>Fraction of Imported Industrial Outputs Shifted to In Region Suppliers</v>
      </c>
      <c r="D355" s="286" t="s">
        <v>3253</v>
      </c>
      <c r="E355" s="286"/>
      <c r="F355" s="195" t="s">
        <v>3217</v>
      </c>
      <c r="G355" s="55"/>
      <c r="H355" s="54">
        <v>1541</v>
      </c>
      <c r="I355" s="53" t="s">
        <v>45</v>
      </c>
      <c r="J355" s="360" t="str">
        <f>IF(ISBLANK(INDEX('Policy Characteristics'!D:D,MATCH($C355,'Policy Characteristics'!$C:$C,0))),"",INDEX('Policy Characteristics'!D:D,MATCH($C355,'Policy Characteristics'!$C:$C,0)))</f>
        <v>Buy In-Region Products</v>
      </c>
      <c r="K355" s="358" t="str">
        <f>IF(ISBLANK(INDEX('Policy Characteristics'!E:E,MATCH($C355,'Policy Characteristics'!$C:$C,0))),"",INDEX('Policy Characteristics'!E:E,MATCH($C355,'Policy Characteristics'!$C:$C,0)))</f>
        <v>indst buy in region outputs</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0.5</v>
      </c>
      <c r="N355" s="380">
        <f>IF(ISBLANK(INDEX('Policy Characteristics'!H:H,MATCH($C355,'Policy Characteristics'!$C:$C,0))),"",INDEX('Policy Characteristics'!H:H,MATCH($C355,'Policy Characteristics'!$C:$C,0)))</f>
        <v>0.01</v>
      </c>
      <c r="O355" s="358" t="str">
        <f>IF(ISBLANK(INDEX('Policy Characteristics'!I:I,MATCH($C355,'Policy Characteristics'!$C:$C,0))),"",INDEX('Policy Characteristics'!I:I,MATCH($C355,'Policy Characteristics'!$C:$C,0)))</f>
        <v>% of imports shifted</v>
      </c>
      <c r="P355" s="358" t="str">
        <f>IF(ISBLANK(INDEX('Policy Characteristics'!J:J,MATCH($C355,'Policy Characteristics'!$C:$C,0))),"",INDEX('Policy Characteristics'!J:J,MATCH($C355,'Policy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5" s="358" t="str">
        <f>IF(ISBLANK(INDEX('Policy Characteristics'!K:K,MATCH($C355,'Policy Characteristics'!$C:$C,0))),"",INDEX('Policy Characteristics'!K:K,MATCH($C355,'Policy Characteristics'!$C:$C,0)))</f>
        <v/>
      </c>
      <c r="R355" s="358" t="str">
        <f>IF(ISBLANK(INDEX('Policy Characteristics'!L:L,MATCH($C355,'Policy Characteristics'!$C:$C,0))),"",INDEX('Policy Characteristics'!L:L,MATCH($C355,'Policy Characteristics'!$C:$C,0)))</f>
        <v/>
      </c>
    </row>
    <row r="356" spans="1:18" x14ac:dyDescent="0.35">
      <c r="A356" s="358" t="str">
        <f>IF(ISBLANK(INDEX('Policy Characteristics'!A:A,MATCH($C356,'Policy Characteristics'!$C:$C,0))),"",INDEX('Policy Characteristics'!A:A,MATCH($C356,'Policy Characteristics'!$C:$C,0)))</f>
        <v>Industry</v>
      </c>
      <c r="B356" s="358" t="str">
        <f>IF(ISBLANK(INDEX('Policy Characteristics'!B:B,MATCH($C356,'Policy Characteristics'!$C:$C,0))),"",INDEX('Policy Characteristics'!B:B,MATCH($C356,'Policy Characteristics'!$C:$C,0)))</f>
        <v>Buy In-Region Products</v>
      </c>
      <c r="C356" s="362" t="str">
        <f t="shared" si="28"/>
        <v>Fraction of Imported Industrial Outputs Shifted to In Region Suppliers</v>
      </c>
      <c r="D356" s="286" t="s">
        <v>3254</v>
      </c>
      <c r="E356" s="286"/>
      <c r="F356" s="195" t="s">
        <v>3218</v>
      </c>
      <c r="G356" s="55"/>
      <c r="H356" s="54">
        <v>1542</v>
      </c>
      <c r="I356" s="53" t="s">
        <v>45</v>
      </c>
      <c r="J356" s="360" t="str">
        <f>IF(ISBLANK(INDEX('Policy Characteristics'!D:D,MATCH($C356,'Policy Characteristics'!$C:$C,0))),"",INDEX('Policy Characteristics'!D:D,MATCH($C356,'Policy Characteristics'!$C:$C,0)))</f>
        <v>Buy In-Region Products</v>
      </c>
      <c r="K356" s="358" t="str">
        <f>IF(ISBLANK(INDEX('Policy Characteristics'!E:E,MATCH($C356,'Policy Characteristics'!$C:$C,0))),"",INDEX('Policy Characteristics'!E:E,MATCH($C356,'Policy Characteristics'!$C:$C,0)))</f>
        <v>indst buy in region outputs</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0.5</v>
      </c>
      <c r="N356" s="380">
        <f>IF(ISBLANK(INDEX('Policy Characteristics'!H:H,MATCH($C356,'Policy Characteristics'!$C:$C,0))),"",INDEX('Policy Characteristics'!H:H,MATCH($C356,'Policy Characteristics'!$C:$C,0)))</f>
        <v>0.01</v>
      </c>
      <c r="O356" s="358" t="str">
        <f>IF(ISBLANK(INDEX('Policy Characteristics'!I:I,MATCH($C356,'Policy Characteristics'!$C:$C,0))),"",INDEX('Policy Characteristics'!I:I,MATCH($C356,'Policy Characteristics'!$C:$C,0)))</f>
        <v>% of imports shifted</v>
      </c>
      <c r="P356" s="358" t="str">
        <f>IF(ISBLANK(INDEX('Policy Characteristics'!J:J,MATCH($C356,'Policy Characteristics'!$C:$C,0))),"",INDEX('Policy Characteristics'!J:J,MATCH($C356,'Policy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6" s="358" t="str">
        <f>IF(ISBLANK(INDEX('Policy Characteristics'!K:K,MATCH($C356,'Policy Characteristics'!$C:$C,0))),"",INDEX('Policy Characteristics'!K:K,MATCH($C356,'Policy Characteristics'!$C:$C,0)))</f>
        <v/>
      </c>
      <c r="R356" s="358" t="str">
        <f>IF(ISBLANK(INDEX('Policy Characteristics'!L:L,MATCH($C356,'Policy Characteristics'!$C:$C,0))),"",INDEX('Policy Characteristics'!L:L,MATCH($C356,'Policy Characteristics'!$C:$C,0)))</f>
        <v/>
      </c>
    </row>
    <row r="357" spans="1:18" x14ac:dyDescent="0.35">
      <c r="A357" s="358" t="str">
        <f>IF(ISBLANK(INDEX('Policy Characteristics'!A:A,MATCH($C357,'Policy Characteristics'!$C:$C,0))),"",INDEX('Policy Characteristics'!A:A,MATCH($C357,'Policy Characteristics'!$C:$C,0)))</f>
        <v>Industry</v>
      </c>
      <c r="B357" s="358" t="str">
        <f>IF(ISBLANK(INDEX('Policy Characteristics'!B:B,MATCH($C357,'Policy Characteristics'!$C:$C,0))),"",INDEX('Policy Characteristics'!B:B,MATCH($C357,'Policy Characteristics'!$C:$C,0)))</f>
        <v>Buy In-Region Products</v>
      </c>
      <c r="C357" s="362" t="str">
        <f t="shared" si="28"/>
        <v>Fraction of Imported Industrial Outputs Shifted to In Region Suppliers</v>
      </c>
      <c r="D357" s="286" t="s">
        <v>3255</v>
      </c>
      <c r="E357" s="286"/>
      <c r="F357" s="195" t="s">
        <v>3219</v>
      </c>
      <c r="G357" s="55"/>
      <c r="H357" s="54">
        <v>1543</v>
      </c>
      <c r="I357" s="53" t="s">
        <v>45</v>
      </c>
      <c r="J357" s="360" t="str">
        <f>IF(ISBLANK(INDEX('Policy Characteristics'!D:D,MATCH($C357,'Policy Characteristics'!$C:$C,0))),"",INDEX('Policy Characteristics'!D:D,MATCH($C357,'Policy Characteristics'!$C:$C,0)))</f>
        <v>Buy In-Region Products</v>
      </c>
      <c r="K357" s="358" t="str">
        <f>IF(ISBLANK(INDEX('Policy Characteristics'!E:E,MATCH($C357,'Policy Characteristics'!$C:$C,0))),"",INDEX('Policy Characteristics'!E:E,MATCH($C357,'Policy Characteristics'!$C:$C,0)))</f>
        <v>indst buy in region outputs</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0.5</v>
      </c>
      <c r="N357" s="380">
        <f>IF(ISBLANK(INDEX('Policy Characteristics'!H:H,MATCH($C357,'Policy Characteristics'!$C:$C,0))),"",INDEX('Policy Characteristics'!H:H,MATCH($C357,'Policy Characteristics'!$C:$C,0)))</f>
        <v>0.01</v>
      </c>
      <c r="O357" s="358" t="str">
        <f>IF(ISBLANK(INDEX('Policy Characteristics'!I:I,MATCH($C357,'Policy Characteristics'!$C:$C,0))),"",INDEX('Policy Characteristics'!I:I,MATCH($C357,'Policy Characteristics'!$C:$C,0)))</f>
        <v>% of imports shifted</v>
      </c>
      <c r="P357" s="358" t="str">
        <f>IF(ISBLANK(INDEX('Policy Characteristics'!J:J,MATCH($C357,'Policy Characteristics'!$C:$C,0))),"",INDEX('Policy Characteristics'!J:J,MATCH($C357,'Policy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7" s="358" t="str">
        <f>IF(ISBLANK(INDEX('Policy Characteristics'!K:K,MATCH($C357,'Policy Characteristics'!$C:$C,0))),"",INDEX('Policy Characteristics'!K:K,MATCH($C357,'Policy Characteristics'!$C:$C,0)))</f>
        <v/>
      </c>
      <c r="R357" s="358" t="str">
        <f>IF(ISBLANK(INDEX('Policy Characteristics'!L:L,MATCH($C357,'Policy Characteristics'!$C:$C,0))),"",INDEX('Policy Characteristics'!L:L,MATCH($C357,'Policy Characteristics'!$C:$C,0)))</f>
        <v/>
      </c>
    </row>
    <row r="358" spans="1:18" x14ac:dyDescent="0.35">
      <c r="A358" s="358" t="str">
        <f>IF(ISBLANK(INDEX('Policy Characteristics'!A:A,MATCH($C358,'Policy Characteristics'!$C:$C,0))),"",INDEX('Policy Characteristics'!A:A,MATCH($C358,'Policy Characteristics'!$C:$C,0)))</f>
        <v>Industry</v>
      </c>
      <c r="B358" s="358" t="str">
        <f>IF(ISBLANK(INDEX('Policy Characteristics'!B:B,MATCH($C358,'Policy Characteristics'!$C:$C,0))),"",INDEX('Policy Characteristics'!B:B,MATCH($C358,'Policy Characteristics'!$C:$C,0)))</f>
        <v>Buy In-Region Products</v>
      </c>
      <c r="C358" s="362" t="str">
        <f t="shared" si="28"/>
        <v>Fraction of Imported Industrial Outputs Shifted to In Region Suppliers</v>
      </c>
      <c r="D358" s="286" t="s">
        <v>3256</v>
      </c>
      <c r="E358" s="286"/>
      <c r="F358" s="195" t="s">
        <v>3220</v>
      </c>
      <c r="G358" s="55"/>
      <c r="H358" s="54">
        <v>1544</v>
      </c>
      <c r="I358" s="53" t="s">
        <v>45</v>
      </c>
      <c r="J358" s="360" t="str">
        <f>IF(ISBLANK(INDEX('Policy Characteristics'!D:D,MATCH($C358,'Policy Characteristics'!$C:$C,0))),"",INDEX('Policy Characteristics'!D:D,MATCH($C358,'Policy Characteristics'!$C:$C,0)))</f>
        <v>Buy In-Region Products</v>
      </c>
      <c r="K358" s="358" t="str">
        <f>IF(ISBLANK(INDEX('Policy Characteristics'!E:E,MATCH($C358,'Policy Characteristics'!$C:$C,0))),"",INDEX('Policy Characteristics'!E:E,MATCH($C358,'Policy Characteristics'!$C:$C,0)))</f>
        <v>indst buy in region outputs</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0.5</v>
      </c>
      <c r="N358" s="380">
        <f>IF(ISBLANK(INDEX('Policy Characteristics'!H:H,MATCH($C358,'Policy Characteristics'!$C:$C,0))),"",INDEX('Policy Characteristics'!H:H,MATCH($C358,'Policy Characteristics'!$C:$C,0)))</f>
        <v>0.01</v>
      </c>
      <c r="O358" s="358" t="str">
        <f>IF(ISBLANK(INDEX('Policy Characteristics'!I:I,MATCH($C358,'Policy Characteristics'!$C:$C,0))),"",INDEX('Policy Characteristics'!I:I,MATCH($C358,'Policy Characteristics'!$C:$C,0)))</f>
        <v>% of imports shifted</v>
      </c>
      <c r="P358" s="358" t="str">
        <f>IF(ISBLANK(INDEX('Policy Characteristics'!J:J,MATCH($C358,'Policy Characteristics'!$C:$C,0))),"",INDEX('Policy Characteristics'!J:J,MATCH($C358,'Policy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8" s="358" t="str">
        <f>IF(ISBLANK(INDEX('Policy Characteristics'!K:K,MATCH($C358,'Policy Characteristics'!$C:$C,0))),"",INDEX('Policy Characteristics'!K:K,MATCH($C358,'Policy Characteristics'!$C:$C,0)))</f>
        <v/>
      </c>
      <c r="R358" s="358" t="str">
        <f>IF(ISBLANK(INDEX('Policy Characteristics'!L:L,MATCH($C358,'Policy Characteristics'!$C:$C,0))),"",INDEX('Policy Characteristics'!L:L,MATCH($C358,'Policy Characteristics'!$C:$C,0)))</f>
        <v/>
      </c>
    </row>
    <row r="359" spans="1:18" x14ac:dyDescent="0.35">
      <c r="A359" s="358" t="str">
        <f>IF(ISBLANK(INDEX('Policy Characteristics'!A:A,MATCH($C359,'Policy Characteristics'!$C:$C,0))),"",INDEX('Policy Characteristics'!A:A,MATCH($C359,'Policy Characteristics'!$C:$C,0)))</f>
        <v>Industry</v>
      </c>
      <c r="B359" s="358" t="str">
        <f>IF(ISBLANK(INDEX('Policy Characteristics'!B:B,MATCH($C359,'Policy Characteristics'!$C:$C,0))),"",INDEX('Policy Characteristics'!B:B,MATCH($C359,'Policy Characteristics'!$C:$C,0)))</f>
        <v>Buy In-Region Products</v>
      </c>
      <c r="C359" s="362" t="str">
        <f t="shared" si="28"/>
        <v>Fraction of Imported Industrial Outputs Shifted to In Region Suppliers</v>
      </c>
      <c r="D359" s="286" t="s">
        <v>3257</v>
      </c>
      <c r="E359" s="286"/>
      <c r="F359" s="195" t="s">
        <v>3221</v>
      </c>
      <c r="G359" s="55"/>
      <c r="H359" s="54">
        <v>1545</v>
      </c>
      <c r="I359" s="53" t="s">
        <v>45</v>
      </c>
      <c r="J359" s="360" t="str">
        <f>IF(ISBLANK(INDEX('Policy Characteristics'!D:D,MATCH($C359,'Policy Characteristics'!$C:$C,0))),"",INDEX('Policy Characteristics'!D:D,MATCH($C359,'Policy Characteristics'!$C:$C,0)))</f>
        <v>Buy In-Region Products</v>
      </c>
      <c r="K359" s="358" t="str">
        <f>IF(ISBLANK(INDEX('Policy Characteristics'!E:E,MATCH($C359,'Policy Characteristics'!$C:$C,0))),"",INDEX('Policy Characteristics'!E:E,MATCH($C359,'Policy Characteristics'!$C:$C,0)))</f>
        <v>indst buy in region outputs</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0.5</v>
      </c>
      <c r="N359" s="380">
        <f>IF(ISBLANK(INDEX('Policy Characteristics'!H:H,MATCH($C359,'Policy Characteristics'!$C:$C,0))),"",INDEX('Policy Characteristics'!H:H,MATCH($C359,'Policy Characteristics'!$C:$C,0)))</f>
        <v>0.01</v>
      </c>
      <c r="O359" s="358" t="str">
        <f>IF(ISBLANK(INDEX('Policy Characteristics'!I:I,MATCH($C359,'Policy Characteristics'!$C:$C,0))),"",INDEX('Policy Characteristics'!I:I,MATCH($C359,'Policy Characteristics'!$C:$C,0)))</f>
        <v>% of imports shifted</v>
      </c>
      <c r="P359" s="358" t="str">
        <f>IF(ISBLANK(INDEX('Policy Characteristics'!J:J,MATCH($C359,'Policy Characteristics'!$C:$C,0))),"",INDEX('Policy Characteristics'!J:J,MATCH($C359,'Policy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9" s="358" t="str">
        <f>IF(ISBLANK(INDEX('Policy Characteristics'!K:K,MATCH($C359,'Policy Characteristics'!$C:$C,0))),"",INDEX('Policy Characteristics'!K:K,MATCH($C359,'Policy Characteristics'!$C:$C,0)))</f>
        <v/>
      </c>
      <c r="R359" s="358" t="str">
        <f>IF(ISBLANK(INDEX('Policy Characteristics'!L:L,MATCH($C359,'Policy Characteristics'!$C:$C,0))),"",INDEX('Policy Characteristics'!L:L,MATCH($C359,'Policy Characteristics'!$C:$C,0)))</f>
        <v/>
      </c>
    </row>
    <row r="360" spans="1:18" x14ac:dyDescent="0.35">
      <c r="A360" s="358" t="str">
        <f>IF(ISBLANK(INDEX('Policy Characteristics'!A:A,MATCH($C360,'Policy Characteristics'!$C:$C,0))),"",INDEX('Policy Characteristics'!A:A,MATCH($C360,'Policy Characteristics'!$C:$C,0)))</f>
        <v>Industry</v>
      </c>
      <c r="B360" s="358" t="str">
        <f>IF(ISBLANK(INDEX('Policy Characteristics'!B:B,MATCH($C360,'Policy Characteristics'!$C:$C,0))),"",INDEX('Policy Characteristics'!B:B,MATCH($C360,'Policy Characteristics'!$C:$C,0)))</f>
        <v>Buy In-Region Products</v>
      </c>
      <c r="C360" s="362" t="str">
        <f t="shared" si="28"/>
        <v>Fraction of Imported Industrial Outputs Shifted to In Region Suppliers</v>
      </c>
      <c r="D360" s="286" t="s">
        <v>3258</v>
      </c>
      <c r="E360" s="286"/>
      <c r="F360" s="195" t="s">
        <v>2687</v>
      </c>
      <c r="G360" s="55"/>
      <c r="H360" s="54">
        <v>1546</v>
      </c>
      <c r="I360" s="53" t="s">
        <v>45</v>
      </c>
      <c r="J360" s="360" t="str">
        <f>IF(ISBLANK(INDEX('Policy Characteristics'!D:D,MATCH($C360,'Policy Characteristics'!$C:$C,0))),"",INDEX('Policy Characteristics'!D:D,MATCH($C360,'Policy Characteristics'!$C:$C,0)))</f>
        <v>Buy In-Region Products</v>
      </c>
      <c r="K360" s="358" t="str">
        <f>IF(ISBLANK(INDEX('Policy Characteristics'!E:E,MATCH($C360,'Policy Characteristics'!$C:$C,0))),"",INDEX('Policy Characteristics'!E:E,MATCH($C360,'Policy Characteristics'!$C:$C,0)))</f>
        <v>indst buy in region outputs</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0.5</v>
      </c>
      <c r="N360" s="380">
        <f>IF(ISBLANK(INDEX('Policy Characteristics'!H:H,MATCH($C360,'Policy Characteristics'!$C:$C,0))),"",INDEX('Policy Characteristics'!H:H,MATCH($C360,'Policy Characteristics'!$C:$C,0)))</f>
        <v>0.01</v>
      </c>
      <c r="O360" s="358" t="str">
        <f>IF(ISBLANK(INDEX('Policy Characteristics'!I:I,MATCH($C360,'Policy Characteristics'!$C:$C,0))),"",INDEX('Policy Characteristics'!I:I,MATCH($C360,'Policy Characteristics'!$C:$C,0)))</f>
        <v>% of imports shifted</v>
      </c>
      <c r="P360" s="358" t="str">
        <f>IF(ISBLANK(INDEX('Policy Characteristics'!J:J,MATCH($C360,'Policy Characteristics'!$C:$C,0))),"",INDEX('Policy Characteristics'!J:J,MATCH($C360,'Policy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0" s="358" t="str">
        <f>IF(ISBLANK(INDEX('Policy Characteristics'!K:K,MATCH($C360,'Policy Characteristics'!$C:$C,0))),"",INDEX('Policy Characteristics'!K:K,MATCH($C360,'Policy Characteristics'!$C:$C,0)))</f>
        <v/>
      </c>
      <c r="R360" s="358" t="str">
        <f>IF(ISBLANK(INDEX('Policy Characteristics'!L:L,MATCH($C360,'Policy Characteristics'!$C:$C,0))),"",INDEX('Policy Characteristics'!L:L,MATCH($C360,'Policy Characteristics'!$C:$C,0)))</f>
        <v/>
      </c>
    </row>
    <row r="361" spans="1:18" x14ac:dyDescent="0.35">
      <c r="A361" s="358" t="str">
        <f>IF(ISBLANK(INDEX('Policy Characteristics'!A:A,MATCH($C361,'Policy Characteristics'!$C:$C,0))),"",INDEX('Policy Characteristics'!A:A,MATCH($C361,'Policy Characteristics'!$C:$C,0)))</f>
        <v>Industry</v>
      </c>
      <c r="B361" s="358" t="str">
        <f>IF(ISBLANK(INDEX('Policy Characteristics'!B:B,MATCH($C361,'Policy Characteristics'!$C:$C,0))),"",INDEX('Policy Characteristics'!B:B,MATCH($C361,'Policy Characteristics'!$C:$C,0)))</f>
        <v>Buy In-Region Products</v>
      </c>
      <c r="C361" s="362" t="str">
        <f t="shared" si="28"/>
        <v>Fraction of Imported Industrial Outputs Shifted to In Region Suppliers</v>
      </c>
      <c r="D361" s="286" t="s">
        <v>3259</v>
      </c>
      <c r="E361" s="286"/>
      <c r="F361" s="195" t="s">
        <v>3222</v>
      </c>
      <c r="G361" s="55"/>
      <c r="H361" s="54">
        <v>1547</v>
      </c>
      <c r="I361" s="53" t="s">
        <v>45</v>
      </c>
      <c r="J361" s="360" t="str">
        <f>IF(ISBLANK(INDEX('Policy Characteristics'!D:D,MATCH($C361,'Policy Characteristics'!$C:$C,0))),"",INDEX('Policy Characteristics'!D:D,MATCH($C361,'Policy Characteristics'!$C:$C,0)))</f>
        <v>Buy In-Region Products</v>
      </c>
      <c r="K361" s="358" t="str">
        <f>IF(ISBLANK(INDEX('Policy Characteristics'!E:E,MATCH($C361,'Policy Characteristics'!$C:$C,0))),"",INDEX('Policy Characteristics'!E:E,MATCH($C361,'Policy Characteristics'!$C:$C,0)))</f>
        <v>indst buy in region outputs</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0.5</v>
      </c>
      <c r="N361" s="380">
        <f>IF(ISBLANK(INDEX('Policy Characteristics'!H:H,MATCH($C361,'Policy Characteristics'!$C:$C,0))),"",INDEX('Policy Characteristics'!H:H,MATCH($C361,'Policy Characteristics'!$C:$C,0)))</f>
        <v>0.01</v>
      </c>
      <c r="O361" s="358" t="str">
        <f>IF(ISBLANK(INDEX('Policy Characteristics'!I:I,MATCH($C361,'Policy Characteristics'!$C:$C,0))),"",INDEX('Policy Characteristics'!I:I,MATCH($C361,'Policy Characteristics'!$C:$C,0)))</f>
        <v>% of imports shifted</v>
      </c>
      <c r="P361" s="358" t="str">
        <f>IF(ISBLANK(INDEX('Policy Characteristics'!J:J,MATCH($C361,'Policy Characteristics'!$C:$C,0))),"",INDEX('Policy Characteristics'!J:J,MATCH($C361,'Policy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1" s="358" t="str">
        <f>IF(ISBLANK(INDEX('Policy Characteristics'!K:K,MATCH($C361,'Policy Characteristics'!$C:$C,0))),"",INDEX('Policy Characteristics'!K:K,MATCH($C361,'Policy Characteristics'!$C:$C,0)))</f>
        <v/>
      </c>
      <c r="R361" s="358" t="str">
        <f>IF(ISBLANK(INDEX('Policy Characteristics'!L:L,MATCH($C361,'Policy Characteristics'!$C:$C,0))),"",INDEX('Policy Characteristics'!L:L,MATCH($C361,'Policy Characteristics'!$C:$C,0)))</f>
        <v/>
      </c>
    </row>
    <row r="362" spans="1:18" x14ac:dyDescent="0.35">
      <c r="A362" s="358" t="str">
        <f>IF(ISBLANK(INDEX('Policy Characteristics'!A:A,MATCH($C362,'Policy Characteristics'!$C:$C,0))),"",INDEX('Policy Characteristics'!A:A,MATCH($C362,'Policy Characteristics'!$C:$C,0)))</f>
        <v>Industry</v>
      </c>
      <c r="B362" s="358" t="str">
        <f>IF(ISBLANK(INDEX('Policy Characteristics'!B:B,MATCH($C362,'Policy Characteristics'!$C:$C,0))),"",INDEX('Policy Characteristics'!B:B,MATCH($C362,'Policy Characteristics'!$C:$C,0)))</f>
        <v>Buy In-Region Products</v>
      </c>
      <c r="C362" s="362" t="str">
        <f t="shared" si="28"/>
        <v>Fraction of Imported Industrial Outputs Shifted to In Region Suppliers</v>
      </c>
      <c r="D362" s="286" t="s">
        <v>3260</v>
      </c>
      <c r="E362" s="286"/>
      <c r="F362" s="195" t="s">
        <v>3223</v>
      </c>
      <c r="G362" s="55"/>
      <c r="H362" s="54">
        <v>1548</v>
      </c>
      <c r="I362" s="53" t="s">
        <v>45</v>
      </c>
      <c r="J362" s="360" t="str">
        <f>IF(ISBLANK(INDEX('Policy Characteristics'!D:D,MATCH($C362,'Policy Characteristics'!$C:$C,0))),"",INDEX('Policy Characteristics'!D:D,MATCH($C362,'Policy Characteristics'!$C:$C,0)))</f>
        <v>Buy In-Region Products</v>
      </c>
      <c r="K362" s="358" t="str">
        <f>IF(ISBLANK(INDEX('Policy Characteristics'!E:E,MATCH($C362,'Policy Characteristics'!$C:$C,0))),"",INDEX('Policy Characteristics'!E:E,MATCH($C362,'Policy Characteristics'!$C:$C,0)))</f>
        <v>indst buy in region outputs</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0.5</v>
      </c>
      <c r="N362" s="380">
        <f>IF(ISBLANK(INDEX('Policy Characteristics'!H:H,MATCH($C362,'Policy Characteristics'!$C:$C,0))),"",INDEX('Policy Characteristics'!H:H,MATCH($C362,'Policy Characteristics'!$C:$C,0)))</f>
        <v>0.01</v>
      </c>
      <c r="O362" s="358" t="str">
        <f>IF(ISBLANK(INDEX('Policy Characteristics'!I:I,MATCH($C362,'Policy Characteristics'!$C:$C,0))),"",INDEX('Policy Characteristics'!I:I,MATCH($C362,'Policy Characteristics'!$C:$C,0)))</f>
        <v>% of imports shifted</v>
      </c>
      <c r="P362" s="358" t="str">
        <f>IF(ISBLANK(INDEX('Policy Characteristics'!J:J,MATCH($C362,'Policy Characteristics'!$C:$C,0))),"",INDEX('Policy Characteristics'!J:J,MATCH($C362,'Policy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2" s="358" t="str">
        <f>IF(ISBLANK(INDEX('Policy Characteristics'!K:K,MATCH($C362,'Policy Characteristics'!$C:$C,0))),"",INDEX('Policy Characteristics'!K:K,MATCH($C362,'Policy Characteristics'!$C:$C,0)))</f>
        <v/>
      </c>
      <c r="R362" s="358" t="str">
        <f>IF(ISBLANK(INDEX('Policy Characteristics'!L:L,MATCH($C362,'Policy Characteristics'!$C:$C,0))),"",INDEX('Policy Characteristics'!L:L,MATCH($C362,'Policy Characteristics'!$C:$C,0)))</f>
        <v/>
      </c>
    </row>
    <row r="363" spans="1:18" x14ac:dyDescent="0.35">
      <c r="A363" s="358" t="str">
        <f>IF(ISBLANK(INDEX('Policy Characteristics'!A:A,MATCH($C363,'Policy Characteristics'!$C:$C,0))),"",INDEX('Policy Characteristics'!A:A,MATCH($C363,'Policy Characteristics'!$C:$C,0)))</f>
        <v>Industry</v>
      </c>
      <c r="B363" s="358" t="str">
        <f>IF(ISBLANK(INDEX('Policy Characteristics'!B:B,MATCH($C363,'Policy Characteristics'!$C:$C,0))),"",INDEX('Policy Characteristics'!B:B,MATCH($C363,'Policy Characteristics'!$C:$C,0)))</f>
        <v>Buy In-Region Products</v>
      </c>
      <c r="C363" s="362" t="str">
        <f t="shared" si="28"/>
        <v>Fraction of Imported Industrial Outputs Shifted to In Region Suppliers</v>
      </c>
      <c r="D363" s="286" t="s">
        <v>3261</v>
      </c>
      <c r="E363" s="286"/>
      <c r="F363" s="195" t="s">
        <v>3224</v>
      </c>
      <c r="G363" s="55"/>
      <c r="H363" s="54">
        <v>1549</v>
      </c>
      <c r="I363" s="53" t="s">
        <v>45</v>
      </c>
      <c r="J363" s="360" t="str">
        <f>IF(ISBLANK(INDEX('Policy Characteristics'!D:D,MATCH($C363,'Policy Characteristics'!$C:$C,0))),"",INDEX('Policy Characteristics'!D:D,MATCH($C363,'Policy Characteristics'!$C:$C,0)))</f>
        <v>Buy In-Region Products</v>
      </c>
      <c r="K363" s="358" t="str">
        <f>IF(ISBLANK(INDEX('Policy Characteristics'!E:E,MATCH($C363,'Policy Characteristics'!$C:$C,0))),"",INDEX('Policy Characteristics'!E:E,MATCH($C363,'Policy Characteristics'!$C:$C,0)))</f>
        <v>indst buy in region outputs</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0.5</v>
      </c>
      <c r="N363" s="380">
        <f>IF(ISBLANK(INDEX('Policy Characteristics'!H:H,MATCH($C363,'Policy Characteristics'!$C:$C,0))),"",INDEX('Policy Characteristics'!H:H,MATCH($C363,'Policy Characteristics'!$C:$C,0)))</f>
        <v>0.01</v>
      </c>
      <c r="O363" s="358" t="str">
        <f>IF(ISBLANK(INDEX('Policy Characteristics'!I:I,MATCH($C363,'Policy Characteristics'!$C:$C,0))),"",INDEX('Policy Characteristics'!I:I,MATCH($C363,'Policy Characteristics'!$C:$C,0)))</f>
        <v>% of imports shifted</v>
      </c>
      <c r="P363" s="358" t="str">
        <f>IF(ISBLANK(INDEX('Policy Characteristics'!J:J,MATCH($C363,'Policy Characteristics'!$C:$C,0))),"",INDEX('Policy Characteristics'!J:J,MATCH($C363,'Policy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3" s="358" t="str">
        <f>IF(ISBLANK(INDEX('Policy Characteristics'!K:K,MATCH($C363,'Policy Characteristics'!$C:$C,0))),"",INDEX('Policy Characteristics'!K:K,MATCH($C363,'Policy Characteristics'!$C:$C,0)))</f>
        <v/>
      </c>
      <c r="R363" s="358" t="str">
        <f>IF(ISBLANK(INDEX('Policy Characteristics'!L:L,MATCH($C363,'Policy Characteristics'!$C:$C,0))),"",INDEX('Policy Characteristics'!L:L,MATCH($C363,'Policy Characteristics'!$C:$C,0)))</f>
        <v/>
      </c>
    </row>
    <row r="364" spans="1:18" x14ac:dyDescent="0.35">
      <c r="A364" s="358" t="str">
        <f>IF(ISBLANK(INDEX('Policy Characteristics'!A:A,MATCH($C364,'Policy Characteristics'!$C:$C,0))),"",INDEX('Policy Characteristics'!A:A,MATCH($C364,'Policy Characteristics'!$C:$C,0)))</f>
        <v>Industry</v>
      </c>
      <c r="B364" s="358" t="str">
        <f>IF(ISBLANK(INDEX('Policy Characteristics'!B:B,MATCH($C364,'Policy Characteristics'!$C:$C,0))),"",INDEX('Policy Characteristics'!B:B,MATCH($C364,'Policy Characteristics'!$C:$C,0)))</f>
        <v>Buy In-Region Products</v>
      </c>
      <c r="C364" s="362" t="str">
        <f t="shared" si="28"/>
        <v>Fraction of Imported Industrial Outputs Shifted to In Region Suppliers</v>
      </c>
      <c r="D364" s="286" t="s">
        <v>3262</v>
      </c>
      <c r="E364" s="286"/>
      <c r="F364" s="195" t="s">
        <v>2688</v>
      </c>
      <c r="G364" s="55"/>
      <c r="H364" s="54">
        <v>1550</v>
      </c>
      <c r="I364" s="53" t="s">
        <v>45</v>
      </c>
      <c r="J364" s="360" t="str">
        <f>IF(ISBLANK(INDEX('Policy Characteristics'!D:D,MATCH($C364,'Policy Characteristics'!$C:$C,0))),"",INDEX('Policy Characteristics'!D:D,MATCH($C364,'Policy Characteristics'!$C:$C,0)))</f>
        <v>Buy In-Region Products</v>
      </c>
      <c r="K364" s="358" t="str">
        <f>IF(ISBLANK(INDEX('Policy Characteristics'!E:E,MATCH($C364,'Policy Characteristics'!$C:$C,0))),"",INDEX('Policy Characteristics'!E:E,MATCH($C364,'Policy Characteristics'!$C:$C,0)))</f>
        <v>indst buy in region outputs</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0.5</v>
      </c>
      <c r="N364" s="380">
        <f>IF(ISBLANK(INDEX('Policy Characteristics'!H:H,MATCH($C364,'Policy Characteristics'!$C:$C,0))),"",INDEX('Policy Characteristics'!H:H,MATCH($C364,'Policy Characteristics'!$C:$C,0)))</f>
        <v>0.01</v>
      </c>
      <c r="O364" s="358" t="str">
        <f>IF(ISBLANK(INDEX('Policy Characteristics'!I:I,MATCH($C364,'Policy Characteristics'!$C:$C,0))),"",INDEX('Policy Characteristics'!I:I,MATCH($C364,'Policy Characteristics'!$C:$C,0)))</f>
        <v>% of imports shifted</v>
      </c>
      <c r="P364" s="358" t="str">
        <f>IF(ISBLANK(INDEX('Policy Characteristics'!J:J,MATCH($C364,'Policy Characteristics'!$C:$C,0))),"",INDEX('Policy Characteristics'!J:J,MATCH($C364,'Policy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4" s="358" t="str">
        <f>IF(ISBLANK(INDEX('Policy Characteristics'!K:K,MATCH($C364,'Policy Characteristics'!$C:$C,0))),"",INDEX('Policy Characteristics'!K:K,MATCH($C364,'Policy Characteristics'!$C:$C,0)))</f>
        <v/>
      </c>
      <c r="R364" s="358" t="str">
        <f>IF(ISBLANK(INDEX('Policy Characteristics'!L:L,MATCH($C364,'Policy Characteristics'!$C:$C,0))),"",INDEX('Policy Characteristics'!L:L,MATCH($C364,'Policy Characteristics'!$C:$C,0)))</f>
        <v/>
      </c>
    </row>
    <row r="365" spans="1:18" x14ac:dyDescent="0.35">
      <c r="A365" s="358" t="str">
        <f>IF(ISBLANK(INDEX('Policy Characteristics'!A:A,MATCH($C365,'Policy Characteristics'!$C:$C,0))),"",INDEX('Policy Characteristics'!A:A,MATCH($C365,'Policy Characteristics'!$C:$C,0)))</f>
        <v>Industry</v>
      </c>
      <c r="B365" s="358" t="str">
        <f>IF(ISBLANK(INDEX('Policy Characteristics'!B:B,MATCH($C365,'Policy Characteristics'!$C:$C,0))),"",INDEX('Policy Characteristics'!B:B,MATCH($C365,'Policy Characteristics'!$C:$C,0)))</f>
        <v>Buy In-Region Products</v>
      </c>
      <c r="C365" s="362" t="str">
        <f t="shared" si="28"/>
        <v>Fraction of Imported Industrial Outputs Shifted to In Region Suppliers</v>
      </c>
      <c r="D365" s="286" t="s">
        <v>3263</v>
      </c>
      <c r="E365" s="286"/>
      <c r="F365" s="195" t="s">
        <v>3225</v>
      </c>
      <c r="G365" s="55"/>
      <c r="H365" s="54">
        <v>1551</v>
      </c>
      <c r="I365" s="53" t="s">
        <v>45</v>
      </c>
      <c r="J365" s="360" t="str">
        <f>IF(ISBLANK(INDEX('Policy Characteristics'!D:D,MATCH($C365,'Policy Characteristics'!$C:$C,0))),"",INDEX('Policy Characteristics'!D:D,MATCH($C365,'Policy Characteristics'!$C:$C,0)))</f>
        <v>Buy In-Region Products</v>
      </c>
      <c r="K365" s="358" t="str">
        <f>IF(ISBLANK(INDEX('Policy Characteristics'!E:E,MATCH($C365,'Policy Characteristics'!$C:$C,0))),"",INDEX('Policy Characteristics'!E:E,MATCH($C365,'Policy Characteristics'!$C:$C,0)))</f>
        <v>indst buy in region outputs</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0.5</v>
      </c>
      <c r="N365" s="380">
        <f>IF(ISBLANK(INDEX('Policy Characteristics'!H:H,MATCH($C365,'Policy Characteristics'!$C:$C,0))),"",INDEX('Policy Characteristics'!H:H,MATCH($C365,'Policy Characteristics'!$C:$C,0)))</f>
        <v>0.01</v>
      </c>
      <c r="O365" s="358" t="str">
        <f>IF(ISBLANK(INDEX('Policy Characteristics'!I:I,MATCH($C365,'Policy Characteristics'!$C:$C,0))),"",INDEX('Policy Characteristics'!I:I,MATCH($C365,'Policy Characteristics'!$C:$C,0)))</f>
        <v>% of imports shifted</v>
      </c>
      <c r="P365" s="358" t="str">
        <f>IF(ISBLANK(INDEX('Policy Characteristics'!J:J,MATCH($C365,'Policy Characteristics'!$C:$C,0))),"",INDEX('Policy Characteristics'!J:J,MATCH($C365,'Policy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5" s="358" t="str">
        <f>IF(ISBLANK(INDEX('Policy Characteristics'!K:K,MATCH($C365,'Policy Characteristics'!$C:$C,0))),"",INDEX('Policy Characteristics'!K:K,MATCH($C365,'Policy Characteristics'!$C:$C,0)))</f>
        <v/>
      </c>
      <c r="R365" s="358" t="str">
        <f>IF(ISBLANK(INDEX('Policy Characteristics'!L:L,MATCH($C365,'Policy Characteristics'!$C:$C,0))),"",INDEX('Policy Characteristics'!L:L,MATCH($C365,'Policy Characteristics'!$C:$C,0)))</f>
        <v/>
      </c>
    </row>
    <row r="366" spans="1:18" x14ac:dyDescent="0.35">
      <c r="A366" s="358" t="str">
        <f>IF(ISBLANK(INDEX('Policy Characteristics'!A:A,MATCH($C366,'Policy Characteristics'!$C:$C,0))),"",INDEX('Policy Characteristics'!A:A,MATCH($C366,'Policy Characteristics'!$C:$C,0)))</f>
        <v>Industry</v>
      </c>
      <c r="B366" s="358" t="str">
        <f>IF(ISBLANK(INDEX('Policy Characteristics'!B:B,MATCH($C366,'Policy Characteristics'!$C:$C,0))),"",INDEX('Policy Characteristics'!B:B,MATCH($C366,'Policy Characteristics'!$C:$C,0)))</f>
        <v>Buy In-Region Products</v>
      </c>
      <c r="C366" s="362" t="str">
        <f t="shared" si="28"/>
        <v>Fraction of Imported Industrial Outputs Shifted to In Region Suppliers</v>
      </c>
      <c r="D366" s="286" t="s">
        <v>3264</v>
      </c>
      <c r="E366" s="286"/>
      <c r="F366" s="195" t="s">
        <v>3226</v>
      </c>
      <c r="G366" s="55"/>
      <c r="H366" s="54">
        <v>1552</v>
      </c>
      <c r="I366" s="53" t="s">
        <v>45</v>
      </c>
      <c r="J366" s="360" t="str">
        <f>IF(ISBLANK(INDEX('Policy Characteristics'!D:D,MATCH($C366,'Policy Characteristics'!$C:$C,0))),"",INDEX('Policy Characteristics'!D:D,MATCH($C366,'Policy Characteristics'!$C:$C,0)))</f>
        <v>Buy In-Region Products</v>
      </c>
      <c r="K366" s="358" t="str">
        <f>IF(ISBLANK(INDEX('Policy Characteristics'!E:E,MATCH($C366,'Policy Characteristics'!$C:$C,0))),"",INDEX('Policy Characteristics'!E:E,MATCH($C366,'Policy Characteristics'!$C:$C,0)))</f>
        <v>indst buy in region outputs</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0.5</v>
      </c>
      <c r="N366" s="380">
        <f>IF(ISBLANK(INDEX('Policy Characteristics'!H:H,MATCH($C366,'Policy Characteristics'!$C:$C,0))),"",INDEX('Policy Characteristics'!H:H,MATCH($C366,'Policy Characteristics'!$C:$C,0)))</f>
        <v>0.01</v>
      </c>
      <c r="O366" s="358" t="str">
        <f>IF(ISBLANK(INDEX('Policy Characteristics'!I:I,MATCH($C366,'Policy Characteristics'!$C:$C,0))),"",INDEX('Policy Characteristics'!I:I,MATCH($C366,'Policy Characteristics'!$C:$C,0)))</f>
        <v>% of imports shifted</v>
      </c>
      <c r="P366" s="358" t="str">
        <f>IF(ISBLANK(INDEX('Policy Characteristics'!J:J,MATCH($C366,'Policy Characteristics'!$C:$C,0))),"",INDEX('Policy Characteristics'!J:J,MATCH($C366,'Policy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6" s="358" t="str">
        <f>IF(ISBLANK(INDEX('Policy Characteristics'!K:K,MATCH($C366,'Policy Characteristics'!$C:$C,0))),"",INDEX('Policy Characteristics'!K:K,MATCH($C366,'Policy Characteristics'!$C:$C,0)))</f>
        <v/>
      </c>
      <c r="R366" s="358" t="str">
        <f>IF(ISBLANK(INDEX('Policy Characteristics'!L:L,MATCH($C366,'Policy Characteristics'!$C:$C,0))),"",INDEX('Policy Characteristics'!L:L,MATCH($C366,'Policy Characteristics'!$C:$C,0)))</f>
        <v/>
      </c>
    </row>
    <row r="367" spans="1:18" x14ac:dyDescent="0.35">
      <c r="A367" s="358" t="str">
        <f>IF(ISBLANK(INDEX('Policy Characteristics'!A:A,MATCH($C367,'Policy Characteristics'!$C:$C,0))),"",INDEX('Policy Characteristics'!A:A,MATCH($C367,'Policy Characteristics'!$C:$C,0)))</f>
        <v>Industry</v>
      </c>
      <c r="B367" s="358" t="str">
        <f>IF(ISBLANK(INDEX('Policy Characteristics'!B:B,MATCH($C367,'Policy Characteristics'!$C:$C,0))),"",INDEX('Policy Characteristics'!B:B,MATCH($C367,'Policy Characteristics'!$C:$C,0)))</f>
        <v>Buy In-Region Products</v>
      </c>
      <c r="C367" s="362" t="str">
        <f t="shared" si="28"/>
        <v>Fraction of Imported Industrial Outputs Shifted to In Region Suppliers</v>
      </c>
      <c r="D367" s="286" t="s">
        <v>3265</v>
      </c>
      <c r="E367" s="286"/>
      <c r="F367" s="195" t="s">
        <v>3227</v>
      </c>
      <c r="G367" s="55"/>
      <c r="H367" s="54">
        <v>1553</v>
      </c>
      <c r="I367" s="53" t="s">
        <v>45</v>
      </c>
      <c r="J367" s="360" t="str">
        <f>IF(ISBLANK(INDEX('Policy Characteristics'!D:D,MATCH($C367,'Policy Characteristics'!$C:$C,0))),"",INDEX('Policy Characteristics'!D:D,MATCH($C367,'Policy Characteristics'!$C:$C,0)))</f>
        <v>Buy In-Region Products</v>
      </c>
      <c r="K367" s="358" t="str">
        <f>IF(ISBLANK(INDEX('Policy Characteristics'!E:E,MATCH($C367,'Policy Characteristics'!$C:$C,0))),"",INDEX('Policy Characteristics'!E:E,MATCH($C367,'Policy Characteristics'!$C:$C,0)))</f>
        <v>indst buy in region outputs</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0.5</v>
      </c>
      <c r="N367" s="380">
        <f>IF(ISBLANK(INDEX('Policy Characteristics'!H:H,MATCH($C367,'Policy Characteristics'!$C:$C,0))),"",INDEX('Policy Characteristics'!H:H,MATCH($C367,'Policy Characteristics'!$C:$C,0)))</f>
        <v>0.01</v>
      </c>
      <c r="O367" s="358" t="str">
        <f>IF(ISBLANK(INDEX('Policy Characteristics'!I:I,MATCH($C367,'Policy Characteristics'!$C:$C,0))),"",INDEX('Policy Characteristics'!I:I,MATCH($C367,'Policy Characteristics'!$C:$C,0)))</f>
        <v>% of imports shifted</v>
      </c>
      <c r="P367" s="358" t="str">
        <f>IF(ISBLANK(INDEX('Policy Characteristics'!J:J,MATCH($C367,'Policy Characteristics'!$C:$C,0))),"",INDEX('Policy Characteristics'!J:J,MATCH($C367,'Policy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7" s="358" t="str">
        <f>IF(ISBLANK(INDEX('Policy Characteristics'!K:K,MATCH($C367,'Policy Characteristics'!$C:$C,0))),"",INDEX('Policy Characteristics'!K:K,MATCH($C367,'Policy Characteristics'!$C:$C,0)))</f>
        <v/>
      </c>
      <c r="R367" s="358" t="str">
        <f>IF(ISBLANK(INDEX('Policy Characteristics'!L:L,MATCH($C367,'Policy Characteristics'!$C:$C,0))),"",INDEX('Policy Characteristics'!L:L,MATCH($C367,'Policy Characteristics'!$C:$C,0)))</f>
        <v/>
      </c>
    </row>
    <row r="368" spans="1:18" x14ac:dyDescent="0.35">
      <c r="A368" s="358" t="str">
        <f>IF(ISBLANK(INDEX('Policy Characteristics'!A:A,MATCH($C368,'Policy Characteristics'!$C:$C,0))),"",INDEX('Policy Characteristics'!A:A,MATCH($C368,'Policy Characteristics'!$C:$C,0)))</f>
        <v>Industry</v>
      </c>
      <c r="B368" s="358" t="str">
        <f>IF(ISBLANK(INDEX('Policy Characteristics'!B:B,MATCH($C368,'Policy Characteristics'!$C:$C,0))),"",INDEX('Policy Characteristics'!B:B,MATCH($C368,'Policy Characteristics'!$C:$C,0)))</f>
        <v>Buy In-Region Products</v>
      </c>
      <c r="C368" s="362" t="str">
        <f t="shared" si="28"/>
        <v>Fraction of Imported Industrial Outputs Shifted to In Region Suppliers</v>
      </c>
      <c r="D368" s="286" t="s">
        <v>3266</v>
      </c>
      <c r="E368" s="286"/>
      <c r="F368" s="195" t="s">
        <v>3228</v>
      </c>
      <c r="G368" s="55"/>
      <c r="H368" s="54">
        <v>1554</v>
      </c>
      <c r="I368" s="53" t="s">
        <v>45</v>
      </c>
      <c r="J368" s="360" t="str">
        <f>IF(ISBLANK(INDEX('Policy Characteristics'!D:D,MATCH($C368,'Policy Characteristics'!$C:$C,0))),"",INDEX('Policy Characteristics'!D:D,MATCH($C368,'Policy Characteristics'!$C:$C,0)))</f>
        <v>Buy In-Region Products</v>
      </c>
      <c r="K368" s="358" t="str">
        <f>IF(ISBLANK(INDEX('Policy Characteristics'!E:E,MATCH($C368,'Policy Characteristics'!$C:$C,0))),"",INDEX('Policy Characteristics'!E:E,MATCH($C368,'Policy Characteristics'!$C:$C,0)))</f>
        <v>indst buy in region outputs</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0.5</v>
      </c>
      <c r="N368" s="380">
        <f>IF(ISBLANK(INDEX('Policy Characteristics'!H:H,MATCH($C368,'Policy Characteristics'!$C:$C,0))),"",INDEX('Policy Characteristics'!H:H,MATCH($C368,'Policy Characteristics'!$C:$C,0)))</f>
        <v>0.01</v>
      </c>
      <c r="O368" s="358" t="str">
        <f>IF(ISBLANK(INDEX('Policy Characteristics'!I:I,MATCH($C368,'Policy Characteristics'!$C:$C,0))),"",INDEX('Policy Characteristics'!I:I,MATCH($C368,'Policy Characteristics'!$C:$C,0)))</f>
        <v>% of imports shifted</v>
      </c>
      <c r="P368" s="358" t="str">
        <f>IF(ISBLANK(INDEX('Policy Characteristics'!J:J,MATCH($C368,'Policy Characteristics'!$C:$C,0))),"",INDEX('Policy Characteristics'!J:J,MATCH($C368,'Policy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8" s="358" t="str">
        <f>IF(ISBLANK(INDEX('Policy Characteristics'!K:K,MATCH($C368,'Policy Characteristics'!$C:$C,0))),"",INDEX('Policy Characteristics'!K:K,MATCH($C368,'Policy Characteristics'!$C:$C,0)))</f>
        <v/>
      </c>
      <c r="R368" s="358" t="str">
        <f>IF(ISBLANK(INDEX('Policy Characteristics'!L:L,MATCH($C368,'Policy Characteristics'!$C:$C,0))),"",INDEX('Policy Characteristics'!L:L,MATCH($C368,'Policy Characteristics'!$C:$C,0)))</f>
        <v/>
      </c>
    </row>
    <row r="369" spans="1:18" x14ac:dyDescent="0.35">
      <c r="A369" s="358" t="str">
        <f>IF(ISBLANK(INDEX('Policy Characteristics'!A:A,MATCH($C369,'Policy Characteristics'!$C:$C,0))),"",INDEX('Policy Characteristics'!A:A,MATCH($C369,'Policy Characteristics'!$C:$C,0)))</f>
        <v>Industry</v>
      </c>
      <c r="B369" s="358" t="str">
        <f>IF(ISBLANK(INDEX('Policy Characteristics'!B:B,MATCH($C369,'Policy Characteristics'!$C:$C,0))),"",INDEX('Policy Characteristics'!B:B,MATCH($C369,'Policy Characteristics'!$C:$C,0)))</f>
        <v>Buy In-Region Products</v>
      </c>
      <c r="C369" s="362" t="str">
        <f t="shared" si="28"/>
        <v>Fraction of Imported Industrial Outputs Shifted to In Region Suppliers</v>
      </c>
      <c r="D369" s="286" t="s">
        <v>3267</v>
      </c>
      <c r="E369" s="286"/>
      <c r="F369" s="195" t="s">
        <v>3229</v>
      </c>
      <c r="G369" s="55"/>
      <c r="H369" s="54">
        <v>1555</v>
      </c>
      <c r="I369" s="53" t="s">
        <v>45</v>
      </c>
      <c r="J369" s="360" t="str">
        <f>IF(ISBLANK(INDEX('Policy Characteristics'!D:D,MATCH($C369,'Policy Characteristics'!$C:$C,0))),"",INDEX('Policy Characteristics'!D:D,MATCH($C369,'Policy Characteristics'!$C:$C,0)))</f>
        <v>Buy In-Region Products</v>
      </c>
      <c r="K369" s="358" t="str">
        <f>IF(ISBLANK(INDEX('Policy Characteristics'!E:E,MATCH($C369,'Policy Characteristics'!$C:$C,0))),"",INDEX('Policy Characteristics'!E:E,MATCH($C369,'Policy Characteristics'!$C:$C,0)))</f>
        <v>indst buy in region outputs</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0.5</v>
      </c>
      <c r="N369" s="380">
        <f>IF(ISBLANK(INDEX('Policy Characteristics'!H:H,MATCH($C369,'Policy Characteristics'!$C:$C,0))),"",INDEX('Policy Characteristics'!H:H,MATCH($C369,'Policy Characteristics'!$C:$C,0)))</f>
        <v>0.01</v>
      </c>
      <c r="O369" s="358" t="str">
        <f>IF(ISBLANK(INDEX('Policy Characteristics'!I:I,MATCH($C369,'Policy Characteristics'!$C:$C,0))),"",INDEX('Policy Characteristics'!I:I,MATCH($C369,'Policy Characteristics'!$C:$C,0)))</f>
        <v>% of imports shifted</v>
      </c>
      <c r="P369" s="358" t="str">
        <f>IF(ISBLANK(INDEX('Policy Characteristics'!J:J,MATCH($C369,'Policy Characteristics'!$C:$C,0))),"",INDEX('Policy Characteristics'!J:J,MATCH($C369,'Policy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9" s="358" t="str">
        <f>IF(ISBLANK(INDEX('Policy Characteristics'!K:K,MATCH($C369,'Policy Characteristics'!$C:$C,0))),"",INDEX('Policy Characteristics'!K:K,MATCH($C369,'Policy Characteristics'!$C:$C,0)))</f>
        <v/>
      </c>
      <c r="R369" s="358" t="str">
        <f>IF(ISBLANK(INDEX('Policy Characteristics'!L:L,MATCH($C369,'Policy Characteristics'!$C:$C,0))),"",INDEX('Policy Characteristics'!L:L,MATCH($C369,'Policy Characteristics'!$C:$C,0)))</f>
        <v/>
      </c>
    </row>
    <row r="370" spans="1:18" x14ac:dyDescent="0.35">
      <c r="A370" s="358" t="str">
        <f>IF(ISBLANK(INDEX('Policy Characteristics'!A:A,MATCH($C370,'Policy Characteristics'!$C:$C,0))),"",INDEX('Policy Characteristics'!A:A,MATCH($C370,'Policy Characteristics'!$C:$C,0)))</f>
        <v>Industry</v>
      </c>
      <c r="B370" s="358" t="str">
        <f>IF(ISBLANK(INDEX('Policy Characteristics'!B:B,MATCH($C370,'Policy Characteristics'!$C:$C,0))),"",INDEX('Policy Characteristics'!B:B,MATCH($C370,'Policy Characteristics'!$C:$C,0)))</f>
        <v>Buy In-Region Products</v>
      </c>
      <c r="C370" s="362" t="str">
        <f t="shared" si="28"/>
        <v>Fraction of Imported Industrial Outputs Shifted to In Region Suppliers</v>
      </c>
      <c r="D370" s="286" t="s">
        <v>3268</v>
      </c>
      <c r="E370" s="286"/>
      <c r="F370" s="195" t="s">
        <v>3230</v>
      </c>
      <c r="G370" s="55"/>
      <c r="H370" s="54">
        <v>1556</v>
      </c>
      <c r="I370" s="53" t="s">
        <v>45</v>
      </c>
      <c r="J370" s="360" t="str">
        <f>IF(ISBLANK(INDEX('Policy Characteristics'!D:D,MATCH($C370,'Policy Characteristics'!$C:$C,0))),"",INDEX('Policy Characteristics'!D:D,MATCH($C370,'Policy Characteristics'!$C:$C,0)))</f>
        <v>Buy In-Region Products</v>
      </c>
      <c r="K370" s="358" t="str">
        <f>IF(ISBLANK(INDEX('Policy Characteristics'!E:E,MATCH($C370,'Policy Characteristics'!$C:$C,0))),"",INDEX('Policy Characteristics'!E:E,MATCH($C370,'Policy Characteristics'!$C:$C,0)))</f>
        <v>indst buy in region outputs</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0.5</v>
      </c>
      <c r="N370" s="380">
        <f>IF(ISBLANK(INDEX('Policy Characteristics'!H:H,MATCH($C370,'Policy Characteristics'!$C:$C,0))),"",INDEX('Policy Characteristics'!H:H,MATCH($C370,'Policy Characteristics'!$C:$C,0)))</f>
        <v>0.01</v>
      </c>
      <c r="O370" s="358" t="str">
        <f>IF(ISBLANK(INDEX('Policy Characteristics'!I:I,MATCH($C370,'Policy Characteristics'!$C:$C,0))),"",INDEX('Policy Characteristics'!I:I,MATCH($C370,'Policy Characteristics'!$C:$C,0)))</f>
        <v>% of imports shifted</v>
      </c>
      <c r="P370" s="358" t="str">
        <f>IF(ISBLANK(INDEX('Policy Characteristics'!J:J,MATCH($C370,'Policy Characteristics'!$C:$C,0))),"",INDEX('Policy Characteristics'!J:J,MATCH($C370,'Policy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0" s="358" t="str">
        <f>IF(ISBLANK(INDEX('Policy Characteristics'!K:K,MATCH($C370,'Policy Characteristics'!$C:$C,0))),"",INDEX('Policy Characteristics'!K:K,MATCH($C370,'Policy Characteristics'!$C:$C,0)))</f>
        <v/>
      </c>
      <c r="R370" s="358" t="str">
        <f>IF(ISBLANK(INDEX('Policy Characteristics'!L:L,MATCH($C370,'Policy Characteristics'!$C:$C,0))),"",INDEX('Policy Characteristics'!L:L,MATCH($C370,'Policy Characteristics'!$C:$C,0)))</f>
        <v/>
      </c>
    </row>
    <row r="371" spans="1:18" x14ac:dyDescent="0.35">
      <c r="A371" s="358" t="str">
        <f>IF(ISBLANK(INDEX('Policy Characteristics'!A:A,MATCH($C371,'Policy Characteristics'!$C:$C,0))),"",INDEX('Policy Characteristics'!A:A,MATCH($C371,'Policy Characteristics'!$C:$C,0)))</f>
        <v>Industry</v>
      </c>
      <c r="B371" s="358" t="str">
        <f>IF(ISBLANK(INDEX('Policy Characteristics'!B:B,MATCH($C371,'Policy Characteristics'!$C:$C,0))),"",INDEX('Policy Characteristics'!B:B,MATCH($C371,'Policy Characteristics'!$C:$C,0)))</f>
        <v>Buy In-Region Products</v>
      </c>
      <c r="C371" s="362" t="str">
        <f t="shared" si="28"/>
        <v>Fraction of Imported Industrial Outputs Shifted to In Region Suppliers</v>
      </c>
      <c r="D371" s="286" t="s">
        <v>3269</v>
      </c>
      <c r="E371" s="286"/>
      <c r="F371" s="195" t="s">
        <v>3231</v>
      </c>
      <c r="G371" s="55"/>
      <c r="H371" s="54">
        <v>1557</v>
      </c>
      <c r="I371" s="53" t="s">
        <v>45</v>
      </c>
      <c r="J371" s="360" t="str">
        <f>IF(ISBLANK(INDEX('Policy Characteristics'!D:D,MATCH($C371,'Policy Characteristics'!$C:$C,0))),"",INDEX('Policy Characteristics'!D:D,MATCH($C371,'Policy Characteristics'!$C:$C,0)))</f>
        <v>Buy In-Region Products</v>
      </c>
      <c r="K371" s="358" t="str">
        <f>IF(ISBLANK(INDEX('Policy Characteristics'!E:E,MATCH($C371,'Policy Characteristics'!$C:$C,0))),"",INDEX('Policy Characteristics'!E:E,MATCH($C371,'Policy Characteristics'!$C:$C,0)))</f>
        <v>indst buy in region outputs</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0.5</v>
      </c>
      <c r="N371" s="380">
        <f>IF(ISBLANK(INDEX('Policy Characteristics'!H:H,MATCH($C371,'Policy Characteristics'!$C:$C,0))),"",INDEX('Policy Characteristics'!H:H,MATCH($C371,'Policy Characteristics'!$C:$C,0)))</f>
        <v>0.01</v>
      </c>
      <c r="O371" s="358" t="str">
        <f>IF(ISBLANK(INDEX('Policy Characteristics'!I:I,MATCH($C371,'Policy Characteristics'!$C:$C,0))),"",INDEX('Policy Characteristics'!I:I,MATCH($C371,'Policy Characteristics'!$C:$C,0)))</f>
        <v>% of imports shifted</v>
      </c>
      <c r="P371" s="358" t="str">
        <f>IF(ISBLANK(INDEX('Policy Characteristics'!J:J,MATCH($C371,'Policy Characteristics'!$C:$C,0))),"",INDEX('Policy Characteristics'!J:J,MATCH($C371,'Policy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1" s="358" t="str">
        <f>IF(ISBLANK(INDEX('Policy Characteristics'!K:K,MATCH($C371,'Policy Characteristics'!$C:$C,0))),"",INDEX('Policy Characteristics'!K:K,MATCH($C371,'Policy Characteristics'!$C:$C,0)))</f>
        <v/>
      </c>
      <c r="R371" s="358" t="str">
        <f>IF(ISBLANK(INDEX('Policy Characteristics'!L:L,MATCH($C371,'Policy Characteristics'!$C:$C,0))),"",INDEX('Policy Characteristics'!L:L,MATCH($C371,'Policy Characteristics'!$C:$C,0)))</f>
        <v/>
      </c>
    </row>
    <row r="372" spans="1:18" x14ac:dyDescent="0.35">
      <c r="A372" s="358" t="str">
        <f>IF(ISBLANK(INDEX('Policy Characteristics'!A:A,MATCH($C372,'Policy Characteristics'!$C:$C,0))),"",INDEX('Policy Characteristics'!A:A,MATCH($C372,'Policy Characteristics'!$C:$C,0)))</f>
        <v>Industry</v>
      </c>
      <c r="B372" s="358" t="str">
        <f>IF(ISBLANK(INDEX('Policy Characteristics'!B:B,MATCH($C372,'Policy Characteristics'!$C:$C,0))),"",INDEX('Policy Characteristics'!B:B,MATCH($C372,'Policy Characteristics'!$C:$C,0)))</f>
        <v>Buy In-Region Products</v>
      </c>
      <c r="C372" s="362" t="str">
        <f t="shared" si="28"/>
        <v>Fraction of Imported Industrial Outputs Shifted to In Region Suppliers</v>
      </c>
      <c r="D372" s="286" t="s">
        <v>3270</v>
      </c>
      <c r="E372" s="286"/>
      <c r="F372" s="195" t="s">
        <v>3232</v>
      </c>
      <c r="G372" s="55"/>
      <c r="H372" s="54">
        <v>1558</v>
      </c>
      <c r="I372" s="53" t="s">
        <v>45</v>
      </c>
      <c r="J372" s="360" t="str">
        <f>IF(ISBLANK(INDEX('Policy Characteristics'!D:D,MATCH($C372,'Policy Characteristics'!$C:$C,0))),"",INDEX('Policy Characteristics'!D:D,MATCH($C372,'Policy Characteristics'!$C:$C,0)))</f>
        <v>Buy In-Region Products</v>
      </c>
      <c r="K372" s="358" t="str">
        <f>IF(ISBLANK(INDEX('Policy Characteristics'!E:E,MATCH($C372,'Policy Characteristics'!$C:$C,0))),"",INDEX('Policy Characteristics'!E:E,MATCH($C372,'Policy Characteristics'!$C:$C,0)))</f>
        <v>indst buy in region outputs</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0.5</v>
      </c>
      <c r="N372" s="380">
        <f>IF(ISBLANK(INDEX('Policy Characteristics'!H:H,MATCH($C372,'Policy Characteristics'!$C:$C,0))),"",INDEX('Policy Characteristics'!H:H,MATCH($C372,'Policy Characteristics'!$C:$C,0)))</f>
        <v>0.01</v>
      </c>
      <c r="O372" s="358" t="str">
        <f>IF(ISBLANK(INDEX('Policy Characteristics'!I:I,MATCH($C372,'Policy Characteristics'!$C:$C,0))),"",INDEX('Policy Characteristics'!I:I,MATCH($C372,'Policy Characteristics'!$C:$C,0)))</f>
        <v>% of imports shifted</v>
      </c>
      <c r="P372" s="358" t="str">
        <f>IF(ISBLANK(INDEX('Policy Characteristics'!J:J,MATCH($C372,'Policy Characteristics'!$C:$C,0))),"",INDEX('Policy Characteristics'!J:J,MATCH($C372,'Policy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2" s="358" t="str">
        <f>IF(ISBLANK(INDEX('Policy Characteristics'!K:K,MATCH($C372,'Policy Characteristics'!$C:$C,0))),"",INDEX('Policy Characteristics'!K:K,MATCH($C372,'Policy Characteristics'!$C:$C,0)))</f>
        <v/>
      </c>
      <c r="R372" s="358" t="str">
        <f>IF(ISBLANK(INDEX('Policy Characteristics'!L:L,MATCH($C372,'Policy Characteristics'!$C:$C,0))),"",INDEX('Policy Characteristics'!L:L,MATCH($C372,'Policy Characteristics'!$C:$C,0)))</f>
        <v/>
      </c>
    </row>
    <row r="373" spans="1:18" x14ac:dyDescent="0.35">
      <c r="A373" s="358" t="str">
        <f>IF(ISBLANK(INDEX('Policy Characteristics'!A:A,MATCH($C373,'Policy Characteristics'!$C:$C,0))),"",INDEX('Policy Characteristics'!A:A,MATCH($C373,'Policy Characteristics'!$C:$C,0)))</f>
        <v>Industry</v>
      </c>
      <c r="B373" s="358" t="str">
        <f>IF(ISBLANK(INDEX('Policy Characteristics'!B:B,MATCH($C373,'Policy Characteristics'!$C:$C,0))),"",INDEX('Policy Characteristics'!B:B,MATCH($C373,'Policy Characteristics'!$C:$C,0)))</f>
        <v>Buy In-Region Products</v>
      </c>
      <c r="C373" s="362" t="str">
        <f t="shared" si="28"/>
        <v>Fraction of Imported Industrial Outputs Shifted to In Region Suppliers</v>
      </c>
      <c r="D373" s="286" t="s">
        <v>3271</v>
      </c>
      <c r="E373" s="286"/>
      <c r="F373" s="195" t="s">
        <v>3233</v>
      </c>
      <c r="G373" s="55"/>
      <c r="H373" s="54">
        <v>1559</v>
      </c>
      <c r="I373" s="53" t="s">
        <v>45</v>
      </c>
      <c r="J373" s="360" t="str">
        <f>IF(ISBLANK(INDEX('Policy Characteristics'!D:D,MATCH($C373,'Policy Characteristics'!$C:$C,0))),"",INDEX('Policy Characteristics'!D:D,MATCH($C373,'Policy Characteristics'!$C:$C,0)))</f>
        <v>Buy In-Region Products</v>
      </c>
      <c r="K373" s="358" t="str">
        <f>IF(ISBLANK(INDEX('Policy Characteristics'!E:E,MATCH($C373,'Policy Characteristics'!$C:$C,0))),"",INDEX('Policy Characteristics'!E:E,MATCH($C373,'Policy Characteristics'!$C:$C,0)))</f>
        <v>indst buy in region outputs</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0.5</v>
      </c>
      <c r="N373" s="380">
        <f>IF(ISBLANK(INDEX('Policy Characteristics'!H:H,MATCH($C373,'Policy Characteristics'!$C:$C,0))),"",INDEX('Policy Characteristics'!H:H,MATCH($C373,'Policy Characteristics'!$C:$C,0)))</f>
        <v>0.01</v>
      </c>
      <c r="O373" s="358" t="str">
        <f>IF(ISBLANK(INDEX('Policy Characteristics'!I:I,MATCH($C373,'Policy Characteristics'!$C:$C,0))),"",INDEX('Policy Characteristics'!I:I,MATCH($C373,'Policy Characteristics'!$C:$C,0)))</f>
        <v>% of imports shifted</v>
      </c>
      <c r="P373" s="358" t="str">
        <f>IF(ISBLANK(INDEX('Policy Characteristics'!J:J,MATCH($C373,'Policy Characteristics'!$C:$C,0))),"",INDEX('Policy Characteristics'!J:J,MATCH($C373,'Policy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3" s="358" t="str">
        <f>IF(ISBLANK(INDEX('Policy Characteristics'!K:K,MATCH($C373,'Policy Characteristics'!$C:$C,0))),"",INDEX('Policy Characteristics'!K:K,MATCH($C373,'Policy Characteristics'!$C:$C,0)))</f>
        <v/>
      </c>
      <c r="R373" s="358" t="str">
        <f>IF(ISBLANK(INDEX('Policy Characteristics'!L:L,MATCH($C373,'Policy Characteristics'!$C:$C,0))),"",INDEX('Policy Characteristics'!L:L,MATCH($C373,'Policy Characteristics'!$C:$C,0)))</f>
        <v/>
      </c>
    </row>
    <row r="374" spans="1:18" x14ac:dyDescent="0.35">
      <c r="A374" s="358" t="str">
        <f>IF(ISBLANK(INDEX('Policy Characteristics'!A:A,MATCH($C374,'Policy Characteristics'!$C:$C,0))),"",INDEX('Policy Characteristics'!A:A,MATCH($C374,'Policy Characteristics'!$C:$C,0)))</f>
        <v>Industry</v>
      </c>
      <c r="B374" s="358" t="str">
        <f>IF(ISBLANK(INDEX('Policy Characteristics'!B:B,MATCH($C374,'Policy Characteristics'!$C:$C,0))),"",INDEX('Policy Characteristics'!B:B,MATCH($C374,'Policy Characteristics'!$C:$C,0)))</f>
        <v>Buy In-Region Products</v>
      </c>
      <c r="C374" s="362" t="str">
        <f t="shared" si="28"/>
        <v>Fraction of Imported Industrial Outputs Shifted to In Region Suppliers</v>
      </c>
      <c r="D374" s="286" t="s">
        <v>3272</v>
      </c>
      <c r="E374" s="286"/>
      <c r="F374" s="195" t="s">
        <v>3275</v>
      </c>
      <c r="G374" s="55"/>
      <c r="H374" s="54">
        <v>1560</v>
      </c>
      <c r="I374" s="53" t="s">
        <v>45</v>
      </c>
      <c r="J374" s="360" t="str">
        <f>IF(ISBLANK(INDEX('Policy Characteristics'!D:D,MATCH($C374,'Policy Characteristics'!$C:$C,0))),"",INDEX('Policy Characteristics'!D:D,MATCH($C374,'Policy Characteristics'!$C:$C,0)))</f>
        <v>Buy In-Region Products</v>
      </c>
      <c r="K374" s="358" t="str">
        <f>IF(ISBLANK(INDEX('Policy Characteristics'!E:E,MATCH($C374,'Policy Characteristics'!$C:$C,0))),"",INDEX('Policy Characteristics'!E:E,MATCH($C374,'Policy Characteristics'!$C:$C,0)))</f>
        <v>indst buy in region outputs</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0.5</v>
      </c>
      <c r="N374" s="380">
        <f>IF(ISBLANK(INDEX('Policy Characteristics'!H:H,MATCH($C374,'Policy Characteristics'!$C:$C,0))),"",INDEX('Policy Characteristics'!H:H,MATCH($C374,'Policy Characteristics'!$C:$C,0)))</f>
        <v>0.01</v>
      </c>
      <c r="O374" s="358" t="str">
        <f>IF(ISBLANK(INDEX('Policy Characteristics'!I:I,MATCH($C374,'Policy Characteristics'!$C:$C,0))),"",INDEX('Policy Characteristics'!I:I,MATCH($C374,'Policy Characteristics'!$C:$C,0)))</f>
        <v>% of imports shifted</v>
      </c>
      <c r="P374" s="358" t="str">
        <f>IF(ISBLANK(INDEX('Policy Characteristics'!J:J,MATCH($C374,'Policy Characteristics'!$C:$C,0))),"",INDEX('Policy Characteristics'!J:J,MATCH($C374,'Policy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4" s="358" t="str">
        <f>IF(ISBLANK(INDEX('Policy Characteristics'!K:K,MATCH($C374,'Policy Characteristics'!$C:$C,0))),"",INDEX('Policy Characteristics'!K:K,MATCH($C374,'Policy Characteristics'!$C:$C,0)))</f>
        <v/>
      </c>
      <c r="R374" s="358" t="str">
        <f>IF(ISBLANK(INDEX('Policy Characteristics'!L:L,MATCH($C374,'Policy Characteristics'!$C:$C,0))),"",INDEX('Policy Characteristics'!L:L,MATCH($C374,'Policy Characteristics'!$C:$C,0)))</f>
        <v/>
      </c>
    </row>
    <row r="375" spans="1:18" x14ac:dyDescent="0.35">
      <c r="A375" s="358" t="str">
        <f>IF(ISBLANK(INDEX('Policy Characteristics'!A:A,MATCH($C375,'Policy Characteristics'!$C:$C,0))),"",INDEX('Policy Characteristics'!A:A,MATCH($C375,'Policy Characteristics'!$C:$C,0)))</f>
        <v>Industry</v>
      </c>
      <c r="B375" s="358" t="str">
        <f>IF(ISBLANK(INDEX('Policy Characteristics'!B:B,MATCH($C375,'Policy Characteristics'!$C:$C,0))),"",INDEX('Policy Characteristics'!B:B,MATCH($C375,'Policy Characteristics'!$C:$C,0)))</f>
        <v>Buy In-Region Products</v>
      </c>
      <c r="C375" s="362" t="str">
        <f t="shared" si="28"/>
        <v>Fraction of Imported Industrial Outputs Shifted to In Region Suppliers</v>
      </c>
      <c r="D375" s="286" t="s">
        <v>3273</v>
      </c>
      <c r="E375" s="286"/>
      <c r="F375" s="195" t="s">
        <v>3234</v>
      </c>
      <c r="G375" s="55"/>
      <c r="H375" s="54">
        <v>1561</v>
      </c>
      <c r="I375" s="53" t="s">
        <v>45</v>
      </c>
      <c r="J375" s="360" t="str">
        <f>IF(ISBLANK(INDEX('Policy Characteristics'!D:D,MATCH($C375,'Policy Characteristics'!$C:$C,0))),"",INDEX('Policy Characteristics'!D:D,MATCH($C375,'Policy Characteristics'!$C:$C,0)))</f>
        <v>Buy In-Region Products</v>
      </c>
      <c r="K375" s="358" t="str">
        <f>IF(ISBLANK(INDEX('Policy Characteristics'!E:E,MATCH($C375,'Policy Characteristics'!$C:$C,0))),"",INDEX('Policy Characteristics'!E:E,MATCH($C375,'Policy Characteristics'!$C:$C,0)))</f>
        <v>indst buy in region outputs</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0.5</v>
      </c>
      <c r="N375" s="380">
        <f>IF(ISBLANK(INDEX('Policy Characteristics'!H:H,MATCH($C375,'Policy Characteristics'!$C:$C,0))),"",INDEX('Policy Characteristics'!H:H,MATCH($C375,'Policy Characteristics'!$C:$C,0)))</f>
        <v>0.01</v>
      </c>
      <c r="O375" s="358" t="str">
        <f>IF(ISBLANK(INDEX('Policy Characteristics'!I:I,MATCH($C375,'Policy Characteristics'!$C:$C,0))),"",INDEX('Policy Characteristics'!I:I,MATCH($C375,'Policy Characteristics'!$C:$C,0)))</f>
        <v>% of imports shifted</v>
      </c>
      <c r="P375" s="358" t="str">
        <f>IF(ISBLANK(INDEX('Policy Characteristics'!J:J,MATCH($C375,'Policy Characteristics'!$C:$C,0))),"",INDEX('Policy Characteristics'!J:J,MATCH($C375,'Policy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5" s="358" t="str">
        <f>IF(ISBLANK(INDEX('Policy Characteristics'!K:K,MATCH($C375,'Policy Characteristics'!$C:$C,0))),"",INDEX('Policy Characteristics'!K:K,MATCH($C375,'Policy Characteristics'!$C:$C,0)))</f>
        <v/>
      </c>
      <c r="R375" s="358" t="str">
        <f>IF(ISBLANK(INDEX('Policy Characteristics'!L:L,MATCH($C375,'Policy Characteristics'!$C:$C,0))),"",INDEX('Policy Characteristics'!L:L,MATCH($C375,'Policy Characteristics'!$C:$C,0)))</f>
        <v/>
      </c>
    </row>
    <row r="376" spans="1:18" x14ac:dyDescent="0.35">
      <c r="A376" s="358" t="str">
        <f>IF(ISBLANK(INDEX('Policy Characteristics'!A:A,MATCH($C376,'Policy Characteristics'!$C:$C,0))),"",INDEX('Policy Characteristics'!A:A,MATCH($C376,'Policy Characteristics'!$C:$C,0)))</f>
        <v>Industry</v>
      </c>
      <c r="B376" s="358" t="str">
        <f>IF(ISBLANK(INDEX('Policy Characteristics'!B:B,MATCH($C376,'Policy Characteristics'!$C:$C,0))),"",INDEX('Policy Characteristics'!B:B,MATCH($C376,'Policy Characteristics'!$C:$C,0)))</f>
        <v>Carbon Capture and Sequestration</v>
      </c>
      <c r="C376" s="363" t="s">
        <v>3208</v>
      </c>
      <c r="D376" s="285" t="s">
        <v>3249</v>
      </c>
      <c r="E376" s="286" t="s">
        <v>3211</v>
      </c>
      <c r="F376" s="195" t="s">
        <v>3274</v>
      </c>
      <c r="G376" s="53" t="s">
        <v>3212</v>
      </c>
      <c r="H376" s="54">
        <v>908</v>
      </c>
      <c r="I376" s="9" t="s">
        <v>46</v>
      </c>
      <c r="J376" s="360" t="str">
        <f>IF(ISBLANK(INDEX('Policy Characteristics'!D:D,MATCH($C376,'Policy Characteristics'!$C:$C,0))),"",INDEX('Policy Characteristics'!D:D,MATCH($C376,'Policy Characteristics'!$C:$C,0)))</f>
        <v>Industry CCS</v>
      </c>
      <c r="K376" s="358" t="str">
        <f>IF(ISBLANK(INDEX('Policy Characteristics'!E:E,MATCH($C376,'Policy Characteristics'!$C:$C,0))),"",INDEX('Policy Characteristics'!E:E,MATCH($C376,'Policy Characteristics'!$C:$C,0)))</f>
        <v>indst CCS</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1</v>
      </c>
      <c r="N376" s="380">
        <f>IF(ISBLANK(INDEX('Policy Characteristics'!H:H,MATCH($C376,'Policy Characteristics'!$C:$C,0))),"",INDEX('Policy Characteristics'!H:H,MATCH($C376,'Policy Characteristics'!$C:$C,0)))</f>
        <v>0.01</v>
      </c>
      <c r="O376" s="358" t="str">
        <f>IF(ISBLANK(INDEX('Policy Characteristics'!I:I,MATCH($C376,'Policy Characteristics'!$C:$C,0))),"",INDEX('Policy Characteristics'!I:I,MATCH($C376,'Policy Characteristics'!$C:$C,0)))</f>
        <v>% of CO2 captured</v>
      </c>
      <c r="P376" s="358" t="str">
        <f>IF(ISBLANK(INDEX('Policy Characteristics'!J:J,MATCH($C376,'Policy Characteristics'!$C:$C,0))),"",INDEX('Policy Characteristics'!J:J,MATCH($C376,'Policy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358" t="str">
        <f>IF(ISBLANK(INDEX('Policy Characteristics'!K:K,MATCH($C376,'Policy Characteristics'!$C:$C,0))),"",INDEX('Policy Characteristics'!K:K,MATCH($C376,'Policy Characteristics'!$C:$C,0)))</f>
        <v>ccs.html#ccs</v>
      </c>
      <c r="R376" s="358" t="str">
        <f>IF(ISBLANK(INDEX('Policy Characteristics'!L:L,MATCH($C376,'Policy Characteristics'!$C:$C,0))),"",INDEX('Policy Characteristics'!L:L,MATCH($C376,'Policy Characteristics'!$C:$C,0)))</f>
        <v>carbon-capture-and-sequestration.html</v>
      </c>
    </row>
    <row r="377" spans="1:18" x14ac:dyDescent="0.35">
      <c r="A377" s="358" t="str">
        <f>IF(ISBLANK(INDEX('Policy Characteristics'!A:A,MATCH($C377,'Policy Characteristics'!$C:$C,0))),"",INDEX('Policy Characteristics'!A:A,MATCH($C377,'Policy Characteristics'!$C:$C,0)))</f>
        <v>Industry</v>
      </c>
      <c r="B377" s="358" t="str">
        <f>IF(ISBLANK(INDEX('Policy Characteristics'!B:B,MATCH($C377,'Policy Characteristics'!$C:$C,0))),"",INDEX('Policy Characteristics'!B:B,MATCH($C377,'Policy Characteristics'!$C:$C,0)))</f>
        <v>Carbon Capture and Sequestration</v>
      </c>
      <c r="C377" s="362" t="str">
        <f t="shared" ref="C377:C392" si="29">C$376</f>
        <v>Industry Sector Fraction of Potential Additional CCS Achieved</v>
      </c>
      <c r="D377" s="285" t="s">
        <v>3249</v>
      </c>
      <c r="E377" s="286" t="s">
        <v>2639</v>
      </c>
      <c r="F377" s="195" t="s">
        <v>3274</v>
      </c>
      <c r="G377" s="53" t="s">
        <v>3213</v>
      </c>
      <c r="H377" s="54">
        <v>909</v>
      </c>
      <c r="I377" s="9" t="s">
        <v>46</v>
      </c>
      <c r="J377" s="360" t="str">
        <f>IF(ISBLANK(INDEX('Policy Characteristics'!D:D,MATCH($C377,'Policy Characteristics'!$C:$C,0))),"",INDEX('Policy Characteristics'!D:D,MATCH($C377,'Policy Characteristics'!$C:$C,0)))</f>
        <v>Industry CCS</v>
      </c>
      <c r="K377" s="358" t="str">
        <f>IF(ISBLANK(INDEX('Policy Characteristics'!E:E,MATCH($C377,'Policy Characteristics'!$C:$C,0))),"",INDEX('Policy Characteristics'!E:E,MATCH($C377,'Policy Characteristics'!$C:$C,0)))</f>
        <v>indst CCS</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1</v>
      </c>
      <c r="N377" s="380">
        <f>IF(ISBLANK(INDEX('Policy Characteristics'!H:H,MATCH($C377,'Policy Characteristics'!$C:$C,0))),"",INDEX('Policy Characteristics'!H:H,MATCH($C377,'Policy Characteristics'!$C:$C,0)))</f>
        <v>0.01</v>
      </c>
      <c r="O377" s="358" t="str">
        <f>IF(ISBLANK(INDEX('Policy Characteristics'!I:I,MATCH($C377,'Policy Characteristics'!$C:$C,0))),"",INDEX('Policy Characteristics'!I:I,MATCH($C377,'Policy Characteristics'!$C:$C,0)))</f>
        <v>% of CO2 captured</v>
      </c>
      <c r="P377" s="358" t="str">
        <f>IF(ISBLANK(INDEX('Policy Characteristics'!J:J,MATCH($C377,'Policy Characteristics'!$C:$C,0))),"",INDEX('Policy Characteristics'!J:J,MATCH($C377,'Policy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358" t="str">
        <f>IF(ISBLANK(INDEX('Policy Characteristics'!K:K,MATCH($C377,'Policy Characteristics'!$C:$C,0))),"",INDEX('Policy Characteristics'!K:K,MATCH($C377,'Policy Characteristics'!$C:$C,0)))</f>
        <v>ccs.html#ccs</v>
      </c>
      <c r="R377" s="358" t="str">
        <f>IF(ISBLANK(INDEX('Policy Characteristics'!L:L,MATCH($C377,'Policy Characteristics'!$C:$C,0))),"",INDEX('Policy Characteristics'!L:L,MATCH($C377,'Policy Characteristics'!$C:$C,0)))</f>
        <v>carbon-capture-and-sequestration.html</v>
      </c>
    </row>
    <row r="378" spans="1:18" x14ac:dyDescent="0.35">
      <c r="A378" s="358" t="str">
        <f>IF(ISBLANK(INDEX('Policy Characteristics'!A:A,MATCH($C378,'Policy Characteristics'!$C:$C,0))),"",INDEX('Policy Characteristics'!A:A,MATCH($C378,'Policy Characteristics'!$C:$C,0)))</f>
        <v>Industry</v>
      </c>
      <c r="B378" s="358" t="str">
        <f>IF(ISBLANK(INDEX('Policy Characteristics'!B:B,MATCH($C378,'Policy Characteristics'!$C:$C,0))),"",INDEX('Policy Characteristics'!B:B,MATCH($C378,'Policy Characteristics'!$C:$C,0)))</f>
        <v>Carbon Capture and Sequestration</v>
      </c>
      <c r="C378" s="362" t="str">
        <f t="shared" si="29"/>
        <v>Industry Sector Fraction of Potential Additional CCS Achieved</v>
      </c>
      <c r="D378" s="286" t="s">
        <v>3250</v>
      </c>
      <c r="E378" s="286" t="s">
        <v>3211</v>
      </c>
      <c r="F378" s="195" t="s">
        <v>2889</v>
      </c>
      <c r="G378" s="53" t="s">
        <v>3212</v>
      </c>
      <c r="H378" s="54">
        <v>910</v>
      </c>
      <c r="I378" s="9" t="s">
        <v>46</v>
      </c>
      <c r="J378" s="360" t="str">
        <f>IF(ISBLANK(INDEX('Policy Characteristics'!D:D,MATCH($C378,'Policy Characteristics'!$C:$C,0))),"",INDEX('Policy Characteristics'!D:D,MATCH($C378,'Policy Characteristics'!$C:$C,0)))</f>
        <v>Industry CCS</v>
      </c>
      <c r="K378" s="358" t="str">
        <f>IF(ISBLANK(INDEX('Policy Characteristics'!E:E,MATCH($C378,'Policy Characteristics'!$C:$C,0))),"",INDEX('Policy Characteristics'!E:E,MATCH($C378,'Policy Characteristics'!$C:$C,0)))</f>
        <v>indst CCS</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1</v>
      </c>
      <c r="N378" s="380">
        <f>IF(ISBLANK(INDEX('Policy Characteristics'!H:H,MATCH($C378,'Policy Characteristics'!$C:$C,0))),"",INDEX('Policy Characteristics'!H:H,MATCH($C378,'Policy Characteristics'!$C:$C,0)))</f>
        <v>0.01</v>
      </c>
      <c r="O378" s="358" t="str">
        <f>IF(ISBLANK(INDEX('Policy Characteristics'!I:I,MATCH($C378,'Policy Characteristics'!$C:$C,0))),"",INDEX('Policy Characteristics'!I:I,MATCH($C378,'Policy Characteristics'!$C:$C,0)))</f>
        <v>% of CO2 captured</v>
      </c>
      <c r="P378" s="358" t="str">
        <f>IF(ISBLANK(INDEX('Policy Characteristics'!J:J,MATCH($C378,'Policy Characteristics'!$C:$C,0))),"",INDEX('Policy Characteristics'!J:J,MATCH($C378,'Policy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358" t="str">
        <f>IF(ISBLANK(INDEX('Policy Characteristics'!K:K,MATCH($C378,'Policy Characteristics'!$C:$C,0))),"",INDEX('Policy Characteristics'!K:K,MATCH($C378,'Policy Characteristics'!$C:$C,0)))</f>
        <v>ccs.html#ccs</v>
      </c>
      <c r="R378" s="358" t="str">
        <f>IF(ISBLANK(INDEX('Policy Characteristics'!L:L,MATCH($C378,'Policy Characteristics'!$C:$C,0))),"",INDEX('Policy Characteristics'!L:L,MATCH($C378,'Policy Characteristics'!$C:$C,0)))</f>
        <v>carbon-capture-and-sequestration.html</v>
      </c>
    </row>
    <row r="379" spans="1:18" x14ac:dyDescent="0.35">
      <c r="A379" s="358" t="str">
        <f>IF(ISBLANK(INDEX('Policy Characteristics'!A:A,MATCH($C379,'Policy Characteristics'!$C:$C,0))),"",INDEX('Policy Characteristics'!A:A,MATCH($C379,'Policy Characteristics'!$C:$C,0)))</f>
        <v>Industry</v>
      </c>
      <c r="B379" s="358" t="str">
        <f>IF(ISBLANK(INDEX('Policy Characteristics'!B:B,MATCH($C379,'Policy Characteristics'!$C:$C,0))),"",INDEX('Policy Characteristics'!B:B,MATCH($C379,'Policy Characteristics'!$C:$C,0)))</f>
        <v>Carbon Capture and Sequestration</v>
      </c>
      <c r="C379" s="362" t="str">
        <f t="shared" si="29"/>
        <v>Industry Sector Fraction of Potential Additional CCS Achieved</v>
      </c>
      <c r="D379" s="286" t="s">
        <v>3250</v>
      </c>
      <c r="E379" s="286" t="s">
        <v>2639</v>
      </c>
      <c r="F379" s="195" t="s">
        <v>2889</v>
      </c>
      <c r="G379" s="53" t="s">
        <v>3213</v>
      </c>
      <c r="H379" s="54">
        <v>911</v>
      </c>
      <c r="I379" s="9" t="s">
        <v>46</v>
      </c>
      <c r="J379" s="360" t="str">
        <f>IF(ISBLANK(INDEX('Policy Characteristics'!D:D,MATCH($C379,'Policy Characteristics'!$C:$C,0))),"",INDEX('Policy Characteristics'!D:D,MATCH($C379,'Policy Characteristics'!$C:$C,0)))</f>
        <v>Industry CCS</v>
      </c>
      <c r="K379" s="358" t="str">
        <f>IF(ISBLANK(INDEX('Policy Characteristics'!E:E,MATCH($C379,'Policy Characteristics'!$C:$C,0))),"",INDEX('Policy Characteristics'!E:E,MATCH($C379,'Policy Characteristics'!$C:$C,0)))</f>
        <v>indst CCS</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1</v>
      </c>
      <c r="N379" s="380">
        <f>IF(ISBLANK(INDEX('Policy Characteristics'!H:H,MATCH($C379,'Policy Characteristics'!$C:$C,0))),"",INDEX('Policy Characteristics'!H:H,MATCH($C379,'Policy Characteristics'!$C:$C,0)))</f>
        <v>0.01</v>
      </c>
      <c r="O379" s="358" t="str">
        <f>IF(ISBLANK(INDEX('Policy Characteristics'!I:I,MATCH($C379,'Policy Characteristics'!$C:$C,0))),"",INDEX('Policy Characteristics'!I:I,MATCH($C379,'Policy Characteristics'!$C:$C,0)))</f>
        <v>% of CO2 captured</v>
      </c>
      <c r="P379" s="358" t="str">
        <f>IF(ISBLANK(INDEX('Policy Characteristics'!J:J,MATCH($C379,'Policy Characteristics'!$C:$C,0))),"",INDEX('Policy Characteristics'!J:J,MATCH($C379,'Policy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358" t="str">
        <f>IF(ISBLANK(INDEX('Policy Characteristics'!K:K,MATCH($C379,'Policy Characteristics'!$C:$C,0))),"",INDEX('Policy Characteristics'!K:K,MATCH($C379,'Policy Characteristics'!$C:$C,0)))</f>
        <v>ccs.html#ccs</v>
      </c>
      <c r="R379" s="358" t="str">
        <f>IF(ISBLANK(INDEX('Policy Characteristics'!L:L,MATCH($C379,'Policy Characteristics'!$C:$C,0))),"",INDEX('Policy Characteristics'!L:L,MATCH($C379,'Policy Characteristics'!$C:$C,0)))</f>
        <v>carbon-capture-and-sequestration.html</v>
      </c>
    </row>
    <row r="380" spans="1:18" x14ac:dyDescent="0.35">
      <c r="A380" s="358" t="str">
        <f>IF(ISBLANK(INDEX('Policy Characteristics'!A:A,MATCH($C380,'Policy Characteristics'!$C:$C,0))),"",INDEX('Policy Characteristics'!A:A,MATCH($C380,'Policy Characteristics'!$C:$C,0)))</f>
        <v>Industry</v>
      </c>
      <c r="B380" s="358" t="str">
        <f>IF(ISBLANK(INDEX('Policy Characteristics'!B:B,MATCH($C380,'Policy Characteristics'!$C:$C,0))),"",INDEX('Policy Characteristics'!B:B,MATCH($C380,'Policy Characteristics'!$C:$C,0)))</f>
        <v>Carbon Capture and Sequestration</v>
      </c>
      <c r="C380" s="362" t="str">
        <f t="shared" si="29"/>
        <v>Industry Sector Fraction of Potential Additional CCS Achieved</v>
      </c>
      <c r="D380" s="286" t="s">
        <v>3251</v>
      </c>
      <c r="E380" s="286" t="s">
        <v>3211</v>
      </c>
      <c r="F380" s="195" t="s">
        <v>3215</v>
      </c>
      <c r="G380" s="53" t="s">
        <v>3212</v>
      </c>
      <c r="H380" s="54">
        <v>912</v>
      </c>
      <c r="I380" s="9" t="s">
        <v>46</v>
      </c>
      <c r="J380" s="360" t="str">
        <f>IF(ISBLANK(INDEX('Policy Characteristics'!D:D,MATCH($C380,'Policy Characteristics'!$C:$C,0))),"",INDEX('Policy Characteristics'!D:D,MATCH($C380,'Policy Characteristics'!$C:$C,0)))</f>
        <v>Industry CCS</v>
      </c>
      <c r="K380" s="358" t="str">
        <f>IF(ISBLANK(INDEX('Policy Characteristics'!E:E,MATCH($C380,'Policy Characteristics'!$C:$C,0))),"",INDEX('Policy Characteristics'!E:E,MATCH($C380,'Policy Characteristics'!$C:$C,0)))</f>
        <v>indst CCS</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1</v>
      </c>
      <c r="N380" s="380">
        <f>IF(ISBLANK(INDEX('Policy Characteristics'!H:H,MATCH($C380,'Policy Characteristics'!$C:$C,0))),"",INDEX('Policy Characteristics'!H:H,MATCH($C380,'Policy Characteristics'!$C:$C,0)))</f>
        <v>0.01</v>
      </c>
      <c r="O380" s="358" t="str">
        <f>IF(ISBLANK(INDEX('Policy Characteristics'!I:I,MATCH($C380,'Policy Characteristics'!$C:$C,0))),"",INDEX('Policy Characteristics'!I:I,MATCH($C380,'Policy Characteristics'!$C:$C,0)))</f>
        <v>% of CO2 captured</v>
      </c>
      <c r="P380" s="358" t="str">
        <f>IF(ISBLANK(INDEX('Policy Characteristics'!J:J,MATCH($C380,'Policy Characteristics'!$C:$C,0))),"",INDEX('Policy Characteristics'!J:J,MATCH($C380,'Policy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358" t="str">
        <f>IF(ISBLANK(INDEX('Policy Characteristics'!K:K,MATCH($C380,'Policy Characteristics'!$C:$C,0))),"",INDEX('Policy Characteristics'!K:K,MATCH($C380,'Policy Characteristics'!$C:$C,0)))</f>
        <v>ccs.html#ccs</v>
      </c>
      <c r="R380" s="358" t="str">
        <f>IF(ISBLANK(INDEX('Policy Characteristics'!L:L,MATCH($C380,'Policy Characteristics'!$C:$C,0))),"",INDEX('Policy Characteristics'!L:L,MATCH($C380,'Policy Characteristics'!$C:$C,0)))</f>
        <v>carbon-capture-and-sequestration.html</v>
      </c>
    </row>
    <row r="381" spans="1:18" x14ac:dyDescent="0.35">
      <c r="A381" s="358" t="str">
        <f>IF(ISBLANK(INDEX('Policy Characteristics'!A:A,MATCH($C381,'Policy Characteristics'!$C:$C,0))),"",INDEX('Policy Characteristics'!A:A,MATCH($C381,'Policy Characteristics'!$C:$C,0)))</f>
        <v>Industry</v>
      </c>
      <c r="B381" s="358" t="str">
        <f>IF(ISBLANK(INDEX('Policy Characteristics'!B:B,MATCH($C381,'Policy Characteristics'!$C:$C,0))),"",INDEX('Policy Characteristics'!B:B,MATCH($C381,'Policy Characteristics'!$C:$C,0)))</f>
        <v>Carbon Capture and Sequestration</v>
      </c>
      <c r="C381" s="362" t="str">
        <f t="shared" si="29"/>
        <v>Industry Sector Fraction of Potential Additional CCS Achieved</v>
      </c>
      <c r="D381" s="286" t="s">
        <v>3251</v>
      </c>
      <c r="E381" s="286" t="s">
        <v>2639</v>
      </c>
      <c r="F381" s="195" t="s">
        <v>3215</v>
      </c>
      <c r="G381" s="53" t="s">
        <v>3213</v>
      </c>
      <c r="H381" s="54">
        <v>913</v>
      </c>
      <c r="I381" s="9" t="s">
        <v>46</v>
      </c>
      <c r="J381" s="360" t="str">
        <f>IF(ISBLANK(INDEX('Policy Characteristics'!D:D,MATCH($C381,'Policy Characteristics'!$C:$C,0))),"",INDEX('Policy Characteristics'!D:D,MATCH($C381,'Policy Characteristics'!$C:$C,0)))</f>
        <v>Industry CCS</v>
      </c>
      <c r="K381" s="358" t="str">
        <f>IF(ISBLANK(INDEX('Policy Characteristics'!E:E,MATCH($C381,'Policy Characteristics'!$C:$C,0))),"",INDEX('Policy Characteristics'!E:E,MATCH($C381,'Policy Characteristics'!$C:$C,0)))</f>
        <v>indst CCS</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1</v>
      </c>
      <c r="N381" s="380">
        <f>IF(ISBLANK(INDEX('Policy Characteristics'!H:H,MATCH($C381,'Policy Characteristics'!$C:$C,0))),"",INDEX('Policy Characteristics'!H:H,MATCH($C381,'Policy Characteristics'!$C:$C,0)))</f>
        <v>0.01</v>
      </c>
      <c r="O381" s="358" t="str">
        <f>IF(ISBLANK(INDEX('Policy Characteristics'!I:I,MATCH($C381,'Policy Characteristics'!$C:$C,0))),"",INDEX('Policy Characteristics'!I:I,MATCH($C381,'Policy Characteristics'!$C:$C,0)))</f>
        <v>% of CO2 captured</v>
      </c>
      <c r="P381" s="358" t="str">
        <f>IF(ISBLANK(INDEX('Policy Characteristics'!J:J,MATCH($C381,'Policy Characteristics'!$C:$C,0))),"",INDEX('Policy Characteristics'!J:J,MATCH($C381,'Policy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358" t="str">
        <f>IF(ISBLANK(INDEX('Policy Characteristics'!K:K,MATCH($C381,'Policy Characteristics'!$C:$C,0))),"",INDEX('Policy Characteristics'!K:K,MATCH($C381,'Policy Characteristics'!$C:$C,0)))</f>
        <v>ccs.html#ccs</v>
      </c>
      <c r="R381" s="358" t="str">
        <f>IF(ISBLANK(INDEX('Policy Characteristics'!L:L,MATCH($C381,'Policy Characteristics'!$C:$C,0))),"",INDEX('Policy Characteristics'!L:L,MATCH($C381,'Policy Characteristics'!$C:$C,0)))</f>
        <v>carbon-capture-and-sequestration.html</v>
      </c>
    </row>
    <row r="382" spans="1:18" x14ac:dyDescent="0.35">
      <c r="A382" s="358" t="str">
        <f>IF(ISBLANK(INDEX('Policy Characteristics'!A:A,MATCH($C382,'Policy Characteristics'!$C:$C,0))),"",INDEX('Policy Characteristics'!A:A,MATCH($C382,'Policy Characteristics'!$C:$C,0)))</f>
        <v>Industry</v>
      </c>
      <c r="B382" s="358" t="str">
        <f>IF(ISBLANK(INDEX('Policy Characteristics'!B:B,MATCH($C382,'Policy Characteristics'!$C:$C,0))),"",INDEX('Policy Characteristics'!B:B,MATCH($C382,'Policy Characteristics'!$C:$C,0)))</f>
        <v>Carbon Capture and Sequestration</v>
      </c>
      <c r="C382" s="362" t="str">
        <f t="shared" si="29"/>
        <v>Industry Sector Fraction of Potential Additional CCS Achieved</v>
      </c>
      <c r="D382" s="286" t="s">
        <v>3252</v>
      </c>
      <c r="E382" s="286" t="s">
        <v>3211</v>
      </c>
      <c r="F382" s="195" t="s">
        <v>3216</v>
      </c>
      <c r="G382" s="53" t="s">
        <v>3212</v>
      </c>
      <c r="H382" s="54">
        <v>914</v>
      </c>
      <c r="I382" s="9" t="s">
        <v>46</v>
      </c>
      <c r="J382" s="360" t="str">
        <f>IF(ISBLANK(INDEX('Policy Characteristics'!D:D,MATCH($C382,'Policy Characteristics'!$C:$C,0))),"",INDEX('Policy Characteristics'!D:D,MATCH($C382,'Policy Characteristics'!$C:$C,0)))</f>
        <v>Industry CCS</v>
      </c>
      <c r="K382" s="358" t="str">
        <f>IF(ISBLANK(INDEX('Policy Characteristics'!E:E,MATCH($C382,'Policy Characteristics'!$C:$C,0))),"",INDEX('Policy Characteristics'!E:E,MATCH($C382,'Policy Characteristics'!$C:$C,0)))</f>
        <v>indst CCS</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1</v>
      </c>
      <c r="N382" s="380">
        <f>IF(ISBLANK(INDEX('Policy Characteristics'!H:H,MATCH($C382,'Policy Characteristics'!$C:$C,0))),"",INDEX('Policy Characteristics'!H:H,MATCH($C382,'Policy Characteristics'!$C:$C,0)))</f>
        <v>0.01</v>
      </c>
      <c r="O382" s="358" t="str">
        <f>IF(ISBLANK(INDEX('Policy Characteristics'!I:I,MATCH($C382,'Policy Characteristics'!$C:$C,0))),"",INDEX('Policy Characteristics'!I:I,MATCH($C382,'Policy Characteristics'!$C:$C,0)))</f>
        <v>% of CO2 captured</v>
      </c>
      <c r="P382" s="358" t="str">
        <f>IF(ISBLANK(INDEX('Policy Characteristics'!J:J,MATCH($C382,'Policy Characteristics'!$C:$C,0))),"",INDEX('Policy Characteristics'!J:J,MATCH($C382,'Policy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358" t="str">
        <f>IF(ISBLANK(INDEX('Policy Characteristics'!K:K,MATCH($C382,'Policy Characteristics'!$C:$C,0))),"",INDEX('Policy Characteristics'!K:K,MATCH($C382,'Policy Characteristics'!$C:$C,0)))</f>
        <v>ccs.html#ccs</v>
      </c>
      <c r="R382" s="358" t="str">
        <f>IF(ISBLANK(INDEX('Policy Characteristics'!L:L,MATCH($C382,'Policy Characteristics'!$C:$C,0))),"",INDEX('Policy Characteristics'!L:L,MATCH($C382,'Policy Characteristics'!$C:$C,0)))</f>
        <v>carbon-capture-and-sequestration.html</v>
      </c>
    </row>
    <row r="383" spans="1:18" x14ac:dyDescent="0.35">
      <c r="A383" s="358" t="str">
        <f>IF(ISBLANK(INDEX('Policy Characteristics'!A:A,MATCH($C383,'Policy Characteristics'!$C:$C,0))),"",INDEX('Policy Characteristics'!A:A,MATCH($C383,'Policy Characteristics'!$C:$C,0)))</f>
        <v>Industry</v>
      </c>
      <c r="B383" s="358" t="str">
        <f>IF(ISBLANK(INDEX('Policy Characteristics'!B:B,MATCH($C383,'Policy Characteristics'!$C:$C,0))),"",INDEX('Policy Characteristics'!B:B,MATCH($C383,'Policy Characteristics'!$C:$C,0)))</f>
        <v>Carbon Capture and Sequestration</v>
      </c>
      <c r="C383" s="362" t="str">
        <f t="shared" si="29"/>
        <v>Industry Sector Fraction of Potential Additional CCS Achieved</v>
      </c>
      <c r="D383" s="286" t="s">
        <v>3252</v>
      </c>
      <c r="E383" s="286" t="s">
        <v>2639</v>
      </c>
      <c r="F383" s="195" t="s">
        <v>3216</v>
      </c>
      <c r="G383" s="53" t="s">
        <v>3213</v>
      </c>
      <c r="H383" s="54">
        <v>915</v>
      </c>
      <c r="I383" s="9" t="s">
        <v>46</v>
      </c>
      <c r="J383" s="360" t="str">
        <f>IF(ISBLANK(INDEX('Policy Characteristics'!D:D,MATCH($C383,'Policy Characteristics'!$C:$C,0))),"",INDEX('Policy Characteristics'!D:D,MATCH($C383,'Policy Characteristics'!$C:$C,0)))</f>
        <v>Industry CCS</v>
      </c>
      <c r="K383" s="358" t="str">
        <f>IF(ISBLANK(INDEX('Policy Characteristics'!E:E,MATCH($C383,'Policy Characteristics'!$C:$C,0))),"",INDEX('Policy Characteristics'!E:E,MATCH($C383,'Policy Characteristics'!$C:$C,0)))</f>
        <v>indst CCS</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1</v>
      </c>
      <c r="N383" s="380">
        <f>IF(ISBLANK(INDEX('Policy Characteristics'!H:H,MATCH($C383,'Policy Characteristics'!$C:$C,0))),"",INDEX('Policy Characteristics'!H:H,MATCH($C383,'Policy Characteristics'!$C:$C,0)))</f>
        <v>0.01</v>
      </c>
      <c r="O383" s="358" t="str">
        <f>IF(ISBLANK(INDEX('Policy Characteristics'!I:I,MATCH($C383,'Policy Characteristics'!$C:$C,0))),"",INDEX('Policy Characteristics'!I:I,MATCH($C383,'Policy Characteristics'!$C:$C,0)))</f>
        <v>% of CO2 captured</v>
      </c>
      <c r="P383" s="358" t="str">
        <f>IF(ISBLANK(INDEX('Policy Characteristics'!J:J,MATCH($C383,'Policy Characteristics'!$C:$C,0))),"",INDEX('Policy Characteristics'!J:J,MATCH($C383,'Policy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358" t="str">
        <f>IF(ISBLANK(INDEX('Policy Characteristics'!K:K,MATCH($C383,'Policy Characteristics'!$C:$C,0))),"",INDEX('Policy Characteristics'!K:K,MATCH($C383,'Policy Characteristics'!$C:$C,0)))</f>
        <v>ccs.html#ccs</v>
      </c>
      <c r="R383" s="358" t="str">
        <f>IF(ISBLANK(INDEX('Policy Characteristics'!L:L,MATCH($C383,'Policy Characteristics'!$C:$C,0))),"",INDEX('Policy Characteristics'!L:L,MATCH($C383,'Policy Characteristics'!$C:$C,0)))</f>
        <v>carbon-capture-and-sequestration.html</v>
      </c>
    </row>
    <row r="384" spans="1:18" x14ac:dyDescent="0.35">
      <c r="A384" s="358" t="str">
        <f>IF(ISBLANK(INDEX('Policy Characteristics'!A:A,MATCH($C384,'Policy Characteristics'!$C:$C,0))),"",INDEX('Policy Characteristics'!A:A,MATCH($C384,'Policy Characteristics'!$C:$C,0)))</f>
        <v>Industry</v>
      </c>
      <c r="B384" s="358" t="str">
        <f>IF(ISBLANK(INDEX('Policy Characteristics'!B:B,MATCH($C384,'Policy Characteristics'!$C:$C,0))),"",INDEX('Policy Characteristics'!B:B,MATCH($C384,'Policy Characteristics'!$C:$C,0)))</f>
        <v>Carbon Capture and Sequestration</v>
      </c>
      <c r="C384" s="362" t="str">
        <f t="shared" si="29"/>
        <v>Industry Sector Fraction of Potential Additional CCS Achieved</v>
      </c>
      <c r="D384" s="286" t="s">
        <v>3253</v>
      </c>
      <c r="E384" s="286" t="s">
        <v>3211</v>
      </c>
      <c r="F384" s="195" t="s">
        <v>3217</v>
      </c>
      <c r="G384" s="53" t="s">
        <v>3212</v>
      </c>
      <c r="H384" s="54">
        <v>916</v>
      </c>
      <c r="I384" s="53" t="s">
        <v>45</v>
      </c>
      <c r="J384" s="360" t="str">
        <f>IF(ISBLANK(INDEX('Policy Characteristics'!D:D,MATCH($C384,'Policy Characteristics'!$C:$C,0))),"",INDEX('Policy Characteristics'!D:D,MATCH($C384,'Policy Characteristics'!$C:$C,0)))</f>
        <v>Industry CCS</v>
      </c>
      <c r="K384" s="358" t="str">
        <f>IF(ISBLANK(INDEX('Policy Characteristics'!E:E,MATCH($C384,'Policy Characteristics'!$C:$C,0))),"",INDEX('Policy Characteristics'!E:E,MATCH($C384,'Policy Characteristics'!$C:$C,0)))</f>
        <v>indst CCS</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1</v>
      </c>
      <c r="N384" s="380">
        <f>IF(ISBLANK(INDEX('Policy Characteristics'!H:H,MATCH($C384,'Policy Characteristics'!$C:$C,0))),"",INDEX('Policy Characteristics'!H:H,MATCH($C384,'Policy Characteristics'!$C:$C,0)))</f>
        <v>0.01</v>
      </c>
      <c r="O384" s="358" t="str">
        <f>IF(ISBLANK(INDEX('Policy Characteristics'!I:I,MATCH($C384,'Policy Characteristics'!$C:$C,0))),"",INDEX('Policy Characteristics'!I:I,MATCH($C384,'Policy Characteristics'!$C:$C,0)))</f>
        <v>% of CO2 captured</v>
      </c>
      <c r="P384" s="358" t="str">
        <f>IF(ISBLANK(INDEX('Policy Characteristics'!J:J,MATCH($C384,'Policy Characteristics'!$C:$C,0))),"",INDEX('Policy Characteristics'!J:J,MATCH($C384,'Policy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358" t="str">
        <f>IF(ISBLANK(INDEX('Policy Characteristics'!K:K,MATCH($C384,'Policy Characteristics'!$C:$C,0))),"",INDEX('Policy Characteristics'!K:K,MATCH($C384,'Policy Characteristics'!$C:$C,0)))</f>
        <v>ccs.html#ccs</v>
      </c>
      <c r="R384" s="358" t="str">
        <f>IF(ISBLANK(INDEX('Policy Characteristics'!L:L,MATCH($C384,'Policy Characteristics'!$C:$C,0))),"",INDEX('Policy Characteristics'!L:L,MATCH($C384,'Policy Characteristics'!$C:$C,0)))</f>
        <v>carbon-capture-and-sequestration.html</v>
      </c>
    </row>
    <row r="385" spans="1:18" x14ac:dyDescent="0.35">
      <c r="A385" s="358" t="str">
        <f>IF(ISBLANK(INDEX('Policy Characteristics'!A:A,MATCH($C385,'Policy Characteristics'!$C:$C,0))),"",INDEX('Policy Characteristics'!A:A,MATCH($C385,'Policy Characteristics'!$C:$C,0)))</f>
        <v>Industry</v>
      </c>
      <c r="B385" s="358" t="str">
        <f>IF(ISBLANK(INDEX('Policy Characteristics'!B:B,MATCH($C385,'Policy Characteristics'!$C:$C,0))),"",INDEX('Policy Characteristics'!B:B,MATCH($C385,'Policy Characteristics'!$C:$C,0)))</f>
        <v>Carbon Capture and Sequestration</v>
      </c>
      <c r="C385" s="362" t="str">
        <f t="shared" si="29"/>
        <v>Industry Sector Fraction of Potential Additional CCS Achieved</v>
      </c>
      <c r="D385" s="286" t="s">
        <v>3253</v>
      </c>
      <c r="E385" s="286" t="s">
        <v>2639</v>
      </c>
      <c r="F385" s="195" t="s">
        <v>3217</v>
      </c>
      <c r="G385" s="53" t="s">
        <v>3213</v>
      </c>
      <c r="H385" s="54">
        <v>917</v>
      </c>
      <c r="I385" s="9" t="s">
        <v>46</v>
      </c>
      <c r="J385" s="360" t="str">
        <f>IF(ISBLANK(INDEX('Policy Characteristics'!D:D,MATCH($C385,'Policy Characteristics'!$C:$C,0))),"",INDEX('Policy Characteristics'!D:D,MATCH($C385,'Policy Characteristics'!$C:$C,0)))</f>
        <v>Industry CCS</v>
      </c>
      <c r="K385" s="358" t="str">
        <f>IF(ISBLANK(INDEX('Policy Characteristics'!E:E,MATCH($C385,'Policy Characteristics'!$C:$C,0))),"",INDEX('Policy Characteristics'!E:E,MATCH($C385,'Policy Characteristics'!$C:$C,0)))</f>
        <v>indst CCS</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1</v>
      </c>
      <c r="N385" s="380">
        <f>IF(ISBLANK(INDEX('Policy Characteristics'!H:H,MATCH($C385,'Policy Characteristics'!$C:$C,0))),"",INDEX('Policy Characteristics'!H:H,MATCH($C385,'Policy Characteristics'!$C:$C,0)))</f>
        <v>0.01</v>
      </c>
      <c r="O385" s="358" t="str">
        <f>IF(ISBLANK(INDEX('Policy Characteristics'!I:I,MATCH($C385,'Policy Characteristics'!$C:$C,0))),"",INDEX('Policy Characteristics'!I:I,MATCH($C385,'Policy Characteristics'!$C:$C,0)))</f>
        <v>% of CO2 captured</v>
      </c>
      <c r="P385" s="358" t="str">
        <f>IF(ISBLANK(INDEX('Policy Characteristics'!J:J,MATCH($C385,'Policy Characteristics'!$C:$C,0))),"",INDEX('Policy Characteristics'!J:J,MATCH($C385,'Policy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358" t="str">
        <f>IF(ISBLANK(INDEX('Policy Characteristics'!K:K,MATCH($C385,'Policy Characteristics'!$C:$C,0))),"",INDEX('Policy Characteristics'!K:K,MATCH($C385,'Policy Characteristics'!$C:$C,0)))</f>
        <v>ccs.html#ccs</v>
      </c>
      <c r="R385" s="358" t="str">
        <f>IF(ISBLANK(INDEX('Policy Characteristics'!L:L,MATCH($C385,'Policy Characteristics'!$C:$C,0))),"",INDEX('Policy Characteristics'!L:L,MATCH($C385,'Policy Characteristics'!$C:$C,0)))</f>
        <v>carbon-capture-and-sequestration.html</v>
      </c>
    </row>
    <row r="386" spans="1:18" x14ac:dyDescent="0.35">
      <c r="A386" s="358" t="str">
        <f>IF(ISBLANK(INDEX('Policy Characteristics'!A:A,MATCH($C386,'Policy Characteristics'!$C:$C,0))),"",INDEX('Policy Characteristics'!A:A,MATCH($C386,'Policy Characteristics'!$C:$C,0)))</f>
        <v>Industry</v>
      </c>
      <c r="B386" s="358" t="str">
        <f>IF(ISBLANK(INDEX('Policy Characteristics'!B:B,MATCH($C386,'Policy Characteristics'!$C:$C,0))),"",INDEX('Policy Characteristics'!B:B,MATCH($C386,'Policy Characteristics'!$C:$C,0)))</f>
        <v>Carbon Capture and Sequestration</v>
      </c>
      <c r="C386" s="362" t="str">
        <f t="shared" si="29"/>
        <v>Industry Sector Fraction of Potential Additional CCS Achieved</v>
      </c>
      <c r="D386" s="286" t="s">
        <v>3254</v>
      </c>
      <c r="E386" s="286" t="s">
        <v>3211</v>
      </c>
      <c r="F386" s="195" t="s">
        <v>3218</v>
      </c>
      <c r="G386" s="53" t="s">
        <v>3212</v>
      </c>
      <c r="H386" s="54">
        <v>918</v>
      </c>
      <c r="I386" s="53" t="s">
        <v>45</v>
      </c>
      <c r="J386" s="360" t="str">
        <f>IF(ISBLANK(INDEX('Policy Characteristics'!D:D,MATCH($C386,'Policy Characteristics'!$C:$C,0))),"",INDEX('Policy Characteristics'!D:D,MATCH($C386,'Policy Characteristics'!$C:$C,0)))</f>
        <v>Industry CCS</v>
      </c>
      <c r="K386" s="358" t="str">
        <f>IF(ISBLANK(INDEX('Policy Characteristics'!E:E,MATCH($C386,'Policy Characteristics'!$C:$C,0))),"",INDEX('Policy Characteristics'!E:E,MATCH($C386,'Policy Characteristics'!$C:$C,0)))</f>
        <v>indst CCS</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1</v>
      </c>
      <c r="N386" s="380">
        <f>IF(ISBLANK(INDEX('Policy Characteristics'!H:H,MATCH($C386,'Policy Characteristics'!$C:$C,0))),"",INDEX('Policy Characteristics'!H:H,MATCH($C386,'Policy Characteristics'!$C:$C,0)))</f>
        <v>0.01</v>
      </c>
      <c r="O386" s="358" t="str">
        <f>IF(ISBLANK(INDEX('Policy Characteristics'!I:I,MATCH($C386,'Policy Characteristics'!$C:$C,0))),"",INDEX('Policy Characteristics'!I:I,MATCH($C386,'Policy Characteristics'!$C:$C,0)))</f>
        <v>% of CO2 captured</v>
      </c>
      <c r="P386" s="358" t="str">
        <f>IF(ISBLANK(INDEX('Policy Characteristics'!J:J,MATCH($C386,'Policy Characteristics'!$C:$C,0))),"",INDEX('Policy Characteristics'!J:J,MATCH($C386,'Policy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358" t="str">
        <f>IF(ISBLANK(INDEX('Policy Characteristics'!K:K,MATCH($C386,'Policy Characteristics'!$C:$C,0))),"",INDEX('Policy Characteristics'!K:K,MATCH($C386,'Policy Characteristics'!$C:$C,0)))</f>
        <v>ccs.html#ccs</v>
      </c>
      <c r="R386" s="358" t="str">
        <f>IF(ISBLANK(INDEX('Policy Characteristics'!L:L,MATCH($C386,'Policy Characteristics'!$C:$C,0))),"",INDEX('Policy Characteristics'!L:L,MATCH($C386,'Policy Characteristics'!$C:$C,0)))</f>
        <v>carbon-capture-and-sequestration.html</v>
      </c>
    </row>
    <row r="387" spans="1:18" x14ac:dyDescent="0.35">
      <c r="A387" s="358" t="str">
        <f>IF(ISBLANK(INDEX('Policy Characteristics'!A:A,MATCH($C387,'Policy Characteristics'!$C:$C,0))),"",INDEX('Policy Characteristics'!A:A,MATCH($C387,'Policy Characteristics'!$C:$C,0)))</f>
        <v>Industry</v>
      </c>
      <c r="B387" s="358" t="str">
        <f>IF(ISBLANK(INDEX('Policy Characteristics'!B:B,MATCH($C387,'Policy Characteristics'!$C:$C,0))),"",INDEX('Policy Characteristics'!B:B,MATCH($C387,'Policy Characteristics'!$C:$C,0)))</f>
        <v>Carbon Capture and Sequestration</v>
      </c>
      <c r="C387" s="362" t="str">
        <f t="shared" si="29"/>
        <v>Industry Sector Fraction of Potential Additional CCS Achieved</v>
      </c>
      <c r="D387" s="286" t="s">
        <v>3254</v>
      </c>
      <c r="E387" s="286" t="s">
        <v>2639</v>
      </c>
      <c r="F387" s="195" t="s">
        <v>3218</v>
      </c>
      <c r="G387" s="53" t="s">
        <v>3213</v>
      </c>
      <c r="H387" s="54">
        <v>919</v>
      </c>
      <c r="I387" s="9" t="s">
        <v>46</v>
      </c>
      <c r="J387" s="360" t="str">
        <f>IF(ISBLANK(INDEX('Policy Characteristics'!D:D,MATCH($C387,'Policy Characteristics'!$C:$C,0))),"",INDEX('Policy Characteristics'!D:D,MATCH($C387,'Policy Characteristics'!$C:$C,0)))</f>
        <v>Industry CCS</v>
      </c>
      <c r="K387" s="358" t="str">
        <f>IF(ISBLANK(INDEX('Policy Characteristics'!E:E,MATCH($C387,'Policy Characteristics'!$C:$C,0))),"",INDEX('Policy Characteristics'!E:E,MATCH($C387,'Policy Characteristics'!$C:$C,0)))</f>
        <v>indst CCS</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1</v>
      </c>
      <c r="N387" s="380">
        <f>IF(ISBLANK(INDEX('Policy Characteristics'!H:H,MATCH($C387,'Policy Characteristics'!$C:$C,0))),"",INDEX('Policy Characteristics'!H:H,MATCH($C387,'Policy Characteristics'!$C:$C,0)))</f>
        <v>0.01</v>
      </c>
      <c r="O387" s="358" t="str">
        <f>IF(ISBLANK(INDEX('Policy Characteristics'!I:I,MATCH($C387,'Policy Characteristics'!$C:$C,0))),"",INDEX('Policy Characteristics'!I:I,MATCH($C387,'Policy Characteristics'!$C:$C,0)))</f>
        <v>% of CO2 captured</v>
      </c>
      <c r="P387" s="358" t="str">
        <f>IF(ISBLANK(INDEX('Policy Characteristics'!J:J,MATCH($C387,'Policy Characteristics'!$C:$C,0))),"",INDEX('Policy Characteristics'!J:J,MATCH($C387,'Policy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358" t="str">
        <f>IF(ISBLANK(INDEX('Policy Characteristics'!K:K,MATCH($C387,'Policy Characteristics'!$C:$C,0))),"",INDEX('Policy Characteristics'!K:K,MATCH($C387,'Policy Characteristics'!$C:$C,0)))</f>
        <v>ccs.html#ccs</v>
      </c>
      <c r="R387" s="358" t="str">
        <f>IF(ISBLANK(INDEX('Policy Characteristics'!L:L,MATCH($C387,'Policy Characteristics'!$C:$C,0))),"",INDEX('Policy Characteristics'!L:L,MATCH($C387,'Policy Characteristics'!$C:$C,0)))</f>
        <v>carbon-capture-and-sequestration.html</v>
      </c>
    </row>
    <row r="388" spans="1:18" x14ac:dyDescent="0.35">
      <c r="A388" s="358" t="str">
        <f>IF(ISBLANK(INDEX('Policy Characteristics'!A:A,MATCH($C388,'Policy Characteristics'!$C:$C,0))),"",INDEX('Policy Characteristics'!A:A,MATCH($C388,'Policy Characteristics'!$C:$C,0)))</f>
        <v>Industry</v>
      </c>
      <c r="B388" s="358" t="str">
        <f>IF(ISBLANK(INDEX('Policy Characteristics'!B:B,MATCH($C388,'Policy Characteristics'!$C:$C,0))),"",INDEX('Policy Characteristics'!B:B,MATCH($C388,'Policy Characteristics'!$C:$C,0)))</f>
        <v>Carbon Capture and Sequestration</v>
      </c>
      <c r="C388" s="362" t="str">
        <f t="shared" si="29"/>
        <v>Industry Sector Fraction of Potential Additional CCS Achieved</v>
      </c>
      <c r="D388" s="286" t="s">
        <v>3255</v>
      </c>
      <c r="E388" s="286" t="s">
        <v>3211</v>
      </c>
      <c r="F388" s="195" t="s">
        <v>3219</v>
      </c>
      <c r="G388" s="53" t="s">
        <v>3212</v>
      </c>
      <c r="H388" s="54">
        <v>920</v>
      </c>
      <c r="I388" s="53" t="s">
        <v>45</v>
      </c>
      <c r="J388" s="360" t="str">
        <f>IF(ISBLANK(INDEX('Policy Characteristics'!D:D,MATCH($C388,'Policy Characteristics'!$C:$C,0))),"",INDEX('Policy Characteristics'!D:D,MATCH($C388,'Policy Characteristics'!$C:$C,0)))</f>
        <v>Industry CCS</v>
      </c>
      <c r="K388" s="358" t="str">
        <f>IF(ISBLANK(INDEX('Policy Characteristics'!E:E,MATCH($C388,'Policy Characteristics'!$C:$C,0))),"",INDEX('Policy Characteristics'!E:E,MATCH($C388,'Policy Characteristics'!$C:$C,0)))</f>
        <v>indst CCS</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1</v>
      </c>
      <c r="N388" s="380">
        <f>IF(ISBLANK(INDEX('Policy Characteristics'!H:H,MATCH($C388,'Policy Characteristics'!$C:$C,0))),"",INDEX('Policy Characteristics'!H:H,MATCH($C388,'Policy Characteristics'!$C:$C,0)))</f>
        <v>0.01</v>
      </c>
      <c r="O388" s="358" t="str">
        <f>IF(ISBLANK(INDEX('Policy Characteristics'!I:I,MATCH($C388,'Policy Characteristics'!$C:$C,0))),"",INDEX('Policy Characteristics'!I:I,MATCH($C388,'Policy Characteristics'!$C:$C,0)))</f>
        <v>% of CO2 captured</v>
      </c>
      <c r="P388" s="358" t="str">
        <f>IF(ISBLANK(INDEX('Policy Characteristics'!J:J,MATCH($C388,'Policy Characteristics'!$C:$C,0))),"",INDEX('Policy Characteristics'!J:J,MATCH($C388,'Policy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358" t="str">
        <f>IF(ISBLANK(INDEX('Policy Characteristics'!K:K,MATCH($C388,'Policy Characteristics'!$C:$C,0))),"",INDEX('Policy Characteristics'!K:K,MATCH($C388,'Policy Characteristics'!$C:$C,0)))</f>
        <v>ccs.html#ccs</v>
      </c>
      <c r="R388" s="358" t="str">
        <f>IF(ISBLANK(INDEX('Policy Characteristics'!L:L,MATCH($C388,'Policy Characteristics'!$C:$C,0))),"",INDEX('Policy Characteristics'!L:L,MATCH($C388,'Policy Characteristics'!$C:$C,0)))</f>
        <v>carbon-capture-and-sequestration.html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Carbon Capture and Sequestration</v>
      </c>
      <c r="C389" s="362" t="str">
        <f t="shared" si="29"/>
        <v>Industry Sector Fraction of Potential Additional CCS Achieved</v>
      </c>
      <c r="D389" s="286" t="s">
        <v>3255</v>
      </c>
      <c r="E389" s="286" t="s">
        <v>2639</v>
      </c>
      <c r="F389" s="195" t="s">
        <v>3219</v>
      </c>
      <c r="G389" s="53" t="s">
        <v>3213</v>
      </c>
      <c r="H389" s="54">
        <v>921</v>
      </c>
      <c r="I389" s="9" t="s">
        <v>46</v>
      </c>
      <c r="J389" s="360" t="str">
        <f>IF(ISBLANK(INDEX('Policy Characteristics'!D:D,MATCH($C389,'Policy Characteristics'!$C:$C,0))),"",INDEX('Policy Characteristics'!D:D,MATCH($C389,'Policy Characteristics'!$C:$C,0)))</f>
        <v>Industry CCS</v>
      </c>
      <c r="K389" s="358" t="str">
        <f>IF(ISBLANK(INDEX('Policy Characteristics'!E:E,MATCH($C389,'Policy Characteristics'!$C:$C,0))),"",INDEX('Policy Characteristics'!E:E,MATCH($C389,'Policy Characteristics'!$C:$C,0)))</f>
        <v>indst CCS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1</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CO2 captured</v>
      </c>
      <c r="P389" s="358" t="str">
        <f>IF(ISBLANK(INDEX('Policy Characteristics'!J:J,MATCH($C389,'Policy Characteristics'!$C:$C,0))),"",INDEX('Policy Characteristics'!J:J,MATCH($C389,'Policy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358" t="str">
        <f>IF(ISBLANK(INDEX('Policy Characteristics'!K:K,MATCH($C389,'Policy Characteristics'!$C:$C,0))),"",INDEX('Policy Characteristics'!K:K,MATCH($C389,'Policy Characteristics'!$C:$C,0)))</f>
        <v>ccs.html#ccs</v>
      </c>
      <c r="R389" s="358" t="str">
        <f>IF(ISBLANK(INDEX('Policy Characteristics'!L:L,MATCH($C389,'Policy Characteristics'!$C:$C,0))),"",INDEX('Policy Characteristics'!L:L,MATCH($C389,'Policy Characteristics'!$C:$C,0)))</f>
        <v>carbon-capture-and-sequestration.html</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Carbon Capture and Sequestration</v>
      </c>
      <c r="C390" s="362" t="str">
        <f t="shared" si="29"/>
        <v>Industry Sector Fraction of Potential Additional CCS Achieved</v>
      </c>
      <c r="D390" s="286" t="s">
        <v>3256</v>
      </c>
      <c r="E390" s="286" t="s">
        <v>3211</v>
      </c>
      <c r="F390" s="195" t="s">
        <v>3220</v>
      </c>
      <c r="G390" s="53" t="s">
        <v>3212</v>
      </c>
      <c r="H390" s="54">
        <v>922</v>
      </c>
      <c r="I390" s="53" t="s">
        <v>45</v>
      </c>
      <c r="J390" s="360" t="str">
        <f>IF(ISBLANK(INDEX('Policy Characteristics'!D:D,MATCH($C390,'Policy Characteristics'!$C:$C,0))),"",INDEX('Policy Characteristics'!D:D,MATCH($C390,'Policy Characteristics'!$C:$C,0)))</f>
        <v>Industry CCS</v>
      </c>
      <c r="K390" s="358" t="str">
        <f>IF(ISBLANK(INDEX('Policy Characteristics'!E:E,MATCH($C390,'Policy Characteristics'!$C:$C,0))),"",INDEX('Policy Characteristics'!E:E,MATCH($C390,'Policy Characteristics'!$C:$C,0)))</f>
        <v>indst CCS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1</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CO2 captured</v>
      </c>
      <c r="P390" s="358" t="str">
        <f>IF(ISBLANK(INDEX('Policy Characteristics'!J:J,MATCH($C390,'Policy Characteristics'!$C:$C,0))),"",INDEX('Policy Characteristics'!J:J,MATCH($C390,'Policy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358" t="str">
        <f>IF(ISBLANK(INDEX('Policy Characteristics'!K:K,MATCH($C390,'Policy Characteristics'!$C:$C,0))),"",INDEX('Policy Characteristics'!K:K,MATCH($C390,'Policy Characteristics'!$C:$C,0)))</f>
        <v>ccs.html#ccs</v>
      </c>
      <c r="R390" s="358" t="str">
        <f>IF(ISBLANK(INDEX('Policy Characteristics'!L:L,MATCH($C390,'Policy Characteristics'!$C:$C,0))),"",INDEX('Policy Characteristics'!L:L,MATCH($C390,'Policy Characteristics'!$C:$C,0)))</f>
        <v>carbon-capture-and-sequestration.html</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Carbon Capture and Sequestration</v>
      </c>
      <c r="C391" s="362" t="str">
        <f t="shared" si="29"/>
        <v>Industry Sector Fraction of Potential Additional CCS Achieved</v>
      </c>
      <c r="D391" s="286" t="s">
        <v>3256</v>
      </c>
      <c r="E391" s="286" t="s">
        <v>2639</v>
      </c>
      <c r="F391" s="195" t="s">
        <v>3220</v>
      </c>
      <c r="G391" s="53" t="s">
        <v>3213</v>
      </c>
      <c r="H391" s="54">
        <v>923</v>
      </c>
      <c r="I391" s="9" t="s">
        <v>46</v>
      </c>
      <c r="J391" s="360" t="str">
        <f>IF(ISBLANK(INDEX('Policy Characteristics'!D:D,MATCH($C391,'Policy Characteristics'!$C:$C,0))),"",INDEX('Policy Characteristics'!D:D,MATCH($C391,'Policy Characteristics'!$C:$C,0)))</f>
        <v>Industry CCS</v>
      </c>
      <c r="K391" s="358" t="str">
        <f>IF(ISBLANK(INDEX('Policy Characteristics'!E:E,MATCH($C391,'Policy Characteristics'!$C:$C,0))),"",INDEX('Policy Characteristics'!E:E,MATCH($C391,'Policy Characteristics'!$C:$C,0)))</f>
        <v>indst CCS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1</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CO2 captured</v>
      </c>
      <c r="P391" s="358" t="str">
        <f>IF(ISBLANK(INDEX('Policy Characteristics'!J:J,MATCH($C391,'Policy Characteristics'!$C:$C,0))),"",INDEX('Policy Characteristics'!J:J,MATCH($C391,'Policy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358" t="str">
        <f>IF(ISBLANK(INDEX('Policy Characteristics'!K:K,MATCH($C391,'Policy Characteristics'!$C:$C,0))),"",INDEX('Policy Characteristics'!K:K,MATCH($C391,'Policy Characteristics'!$C:$C,0)))</f>
        <v>ccs.html#ccs</v>
      </c>
      <c r="R391" s="358" t="str">
        <f>IF(ISBLANK(INDEX('Policy Characteristics'!L:L,MATCH($C391,'Policy Characteristics'!$C:$C,0))),"",INDEX('Policy Characteristics'!L:L,MATCH($C391,'Policy Characteristics'!$C:$C,0)))</f>
        <v>carbon-capture-and-sequestration.html</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Carbon Capture and Sequestration</v>
      </c>
      <c r="C392" s="362" t="str">
        <f t="shared" si="29"/>
        <v>Industry Sector Fraction of Potential Additional CCS Achieved</v>
      </c>
      <c r="D392" s="286" t="s">
        <v>3257</v>
      </c>
      <c r="E392" s="286" t="s">
        <v>3211</v>
      </c>
      <c r="F392" s="195" t="s">
        <v>3221</v>
      </c>
      <c r="G392" s="53" t="s">
        <v>3212</v>
      </c>
      <c r="H392" s="54">
        <v>924</v>
      </c>
      <c r="I392" s="53" t="s">
        <v>45</v>
      </c>
      <c r="J392" s="360" t="str">
        <f>IF(ISBLANK(INDEX('Policy Characteristics'!D:D,MATCH($C392,'Policy Characteristics'!$C:$C,0))),"",INDEX('Policy Characteristics'!D:D,MATCH($C392,'Policy Characteristics'!$C:$C,0)))</f>
        <v>Industry CCS</v>
      </c>
      <c r="K392" s="358" t="str">
        <f>IF(ISBLANK(INDEX('Policy Characteristics'!E:E,MATCH($C392,'Policy Characteristics'!$C:$C,0))),"",INDEX('Policy Characteristics'!E:E,MATCH($C392,'Policy Characteristics'!$C:$C,0)))</f>
        <v>indst CCS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1</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CO2 captured</v>
      </c>
      <c r="P392" s="358" t="str">
        <f>IF(ISBLANK(INDEX('Policy Characteristics'!J:J,MATCH($C392,'Policy Characteristics'!$C:$C,0))),"",INDEX('Policy Characteristics'!J:J,MATCH($C392,'Policy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358" t="str">
        <f>IF(ISBLANK(INDEX('Policy Characteristics'!K:K,MATCH($C392,'Policy Characteristics'!$C:$C,0))),"",INDEX('Policy Characteristics'!K:K,MATCH($C392,'Policy Characteristics'!$C:$C,0)))</f>
        <v>ccs.html#ccs</v>
      </c>
      <c r="R392" s="358" t="str">
        <f>IF(ISBLANK(INDEX('Policy Characteristics'!L:L,MATCH($C392,'Policy Characteristics'!$C:$C,0))),"",INDEX('Policy Characteristics'!L:L,MATCH($C392,'Policy Characteristics'!$C:$C,0)))</f>
        <v>carbon-capture-and-sequestration.html</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Carbon Capture and Sequestration</v>
      </c>
      <c r="C393" s="362" t="str">
        <f t="shared" ref="C393:C425" si="30">C$376</f>
        <v>Industry Sector Fraction of Potential Additional CCS Achieved</v>
      </c>
      <c r="D393" s="286" t="s">
        <v>3257</v>
      </c>
      <c r="E393" s="286" t="s">
        <v>2639</v>
      </c>
      <c r="F393" s="195" t="s">
        <v>3221</v>
      </c>
      <c r="G393" s="53" t="s">
        <v>3213</v>
      </c>
      <c r="H393" s="54">
        <v>925</v>
      </c>
      <c r="I393" s="9" t="s">
        <v>46</v>
      </c>
      <c r="J393" s="360" t="str">
        <f>IF(ISBLANK(INDEX('Policy Characteristics'!D:D,MATCH($C393,'Policy Characteristics'!$C:$C,0))),"",INDEX('Policy Characteristics'!D:D,MATCH($C393,'Policy Characteristics'!$C:$C,0)))</f>
        <v>Industry CCS</v>
      </c>
      <c r="K393" s="358" t="str">
        <f>IF(ISBLANK(INDEX('Policy Characteristics'!E:E,MATCH($C393,'Policy Characteristics'!$C:$C,0))),"",INDEX('Policy Characteristics'!E:E,MATCH($C393,'Policy Characteristics'!$C:$C,0)))</f>
        <v>indst CCS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1</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CO2 captured</v>
      </c>
      <c r="P393" s="358" t="str">
        <f>IF(ISBLANK(INDEX('Policy Characteristics'!J:J,MATCH($C393,'Policy Characteristics'!$C:$C,0))),"",INDEX('Policy Characteristics'!J:J,MATCH($C393,'Policy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358" t="str">
        <f>IF(ISBLANK(INDEX('Policy Characteristics'!K:K,MATCH($C393,'Policy Characteristics'!$C:$C,0))),"",INDEX('Policy Characteristics'!K:K,MATCH($C393,'Policy Characteristics'!$C:$C,0)))</f>
        <v>ccs.html#ccs</v>
      </c>
      <c r="R393" s="358" t="str">
        <f>IF(ISBLANK(INDEX('Policy Characteristics'!L:L,MATCH($C393,'Policy Characteristics'!$C:$C,0))),"",INDEX('Policy Characteristics'!L:L,MATCH($C393,'Policy Characteristics'!$C:$C,0)))</f>
        <v>carbon-capture-and-sequestration.html</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Carbon Capture and Sequestration</v>
      </c>
      <c r="C394" s="362" t="str">
        <f t="shared" si="30"/>
        <v>Industry Sector Fraction of Potential Additional CCS Achieved</v>
      </c>
      <c r="D394" s="286" t="s">
        <v>3258</v>
      </c>
      <c r="E394" s="286" t="s">
        <v>3211</v>
      </c>
      <c r="F394" s="195" t="s">
        <v>2687</v>
      </c>
      <c r="G394" s="53" t="s">
        <v>3212</v>
      </c>
      <c r="H394" s="54">
        <v>926</v>
      </c>
      <c r="I394" s="53" t="s">
        <v>45</v>
      </c>
      <c r="J394" s="360" t="str">
        <f>IF(ISBLANK(INDEX('Policy Characteristics'!D:D,MATCH($C394,'Policy Characteristics'!$C:$C,0))),"",INDEX('Policy Characteristics'!D:D,MATCH($C394,'Policy Characteristics'!$C:$C,0)))</f>
        <v>Industry CCS</v>
      </c>
      <c r="K394" s="358" t="str">
        <f>IF(ISBLANK(INDEX('Policy Characteristics'!E:E,MATCH($C394,'Policy Characteristics'!$C:$C,0))),"",INDEX('Policy Characteristics'!E:E,MATCH($C394,'Policy Characteristics'!$C:$C,0)))</f>
        <v>indst CCS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1</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CO2 captured</v>
      </c>
      <c r="P394" s="358" t="str">
        <f>IF(ISBLANK(INDEX('Policy Characteristics'!J:J,MATCH($C394,'Policy Characteristics'!$C:$C,0))),"",INDEX('Policy Characteristics'!J:J,MATCH($C394,'Policy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358" t="str">
        <f>IF(ISBLANK(INDEX('Policy Characteristics'!K:K,MATCH($C394,'Policy Characteristics'!$C:$C,0))),"",INDEX('Policy Characteristics'!K:K,MATCH($C394,'Policy Characteristics'!$C:$C,0)))</f>
        <v>ccs.html#ccs</v>
      </c>
      <c r="R394" s="358" t="str">
        <f>IF(ISBLANK(INDEX('Policy Characteristics'!L:L,MATCH($C394,'Policy Characteristics'!$C:$C,0))),"",INDEX('Policy Characteristics'!L:L,MATCH($C394,'Policy Characteristics'!$C:$C,0)))</f>
        <v>carbon-capture-and-sequestration.html</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Carbon Capture and Sequestration</v>
      </c>
      <c r="C395" s="362" t="str">
        <f t="shared" si="30"/>
        <v>Industry Sector Fraction of Potential Additional CCS Achieved</v>
      </c>
      <c r="D395" s="286" t="s">
        <v>3258</v>
      </c>
      <c r="E395" s="286" t="s">
        <v>2639</v>
      </c>
      <c r="F395" s="195" t="s">
        <v>2687</v>
      </c>
      <c r="G395" s="53" t="s">
        <v>3213</v>
      </c>
      <c r="H395" s="54">
        <v>927</v>
      </c>
      <c r="I395" s="53" t="s">
        <v>45</v>
      </c>
      <c r="J395" s="360" t="str">
        <f>IF(ISBLANK(INDEX('Policy Characteristics'!D:D,MATCH($C395,'Policy Characteristics'!$C:$C,0))),"",INDEX('Policy Characteristics'!D:D,MATCH($C395,'Policy Characteristics'!$C:$C,0)))</f>
        <v>Industry CCS</v>
      </c>
      <c r="K395" s="358" t="str">
        <f>IF(ISBLANK(INDEX('Policy Characteristics'!E:E,MATCH($C395,'Policy Characteristics'!$C:$C,0))),"",INDEX('Policy Characteristics'!E:E,MATCH($C395,'Policy Characteristics'!$C:$C,0)))</f>
        <v>indst CCS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1</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CO2 captured</v>
      </c>
      <c r="P395" s="358" t="str">
        <f>IF(ISBLANK(INDEX('Policy Characteristics'!J:J,MATCH($C395,'Policy Characteristics'!$C:$C,0))),"",INDEX('Policy Characteristics'!J:J,MATCH($C395,'Policy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358" t="str">
        <f>IF(ISBLANK(INDEX('Policy Characteristics'!K:K,MATCH($C395,'Policy Characteristics'!$C:$C,0))),"",INDEX('Policy Characteristics'!K:K,MATCH($C395,'Policy Characteristics'!$C:$C,0)))</f>
        <v>ccs.html#ccs</v>
      </c>
      <c r="R395" s="358" t="str">
        <f>IF(ISBLANK(INDEX('Policy Characteristics'!L:L,MATCH($C395,'Policy Characteristics'!$C:$C,0))),"",INDEX('Policy Characteristics'!L:L,MATCH($C395,'Policy Characteristics'!$C:$C,0)))</f>
        <v>carbon-capture-and-sequestration.html</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Carbon Capture and Sequestration</v>
      </c>
      <c r="C396" s="362" t="str">
        <f t="shared" si="30"/>
        <v>Industry Sector Fraction of Potential Additional CCS Achieved</v>
      </c>
      <c r="D396" s="286" t="s">
        <v>3259</v>
      </c>
      <c r="E396" s="286" t="s">
        <v>3211</v>
      </c>
      <c r="F396" s="195" t="s">
        <v>3222</v>
      </c>
      <c r="G396" s="53" t="s">
        <v>3212</v>
      </c>
      <c r="H396" s="54">
        <v>928</v>
      </c>
      <c r="I396" s="53" t="s">
        <v>45</v>
      </c>
      <c r="J396" s="360" t="str">
        <f>IF(ISBLANK(INDEX('Policy Characteristics'!D:D,MATCH($C396,'Policy Characteristics'!$C:$C,0))),"",INDEX('Policy Characteristics'!D:D,MATCH($C396,'Policy Characteristics'!$C:$C,0)))</f>
        <v>Industry CCS</v>
      </c>
      <c r="K396" s="358" t="str">
        <f>IF(ISBLANK(INDEX('Policy Characteristics'!E:E,MATCH($C396,'Policy Characteristics'!$C:$C,0))),"",INDEX('Policy Characteristics'!E:E,MATCH($C396,'Policy Characteristics'!$C:$C,0)))</f>
        <v>indst CCS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1</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CO2 captured</v>
      </c>
      <c r="P396" s="358" t="str">
        <f>IF(ISBLANK(INDEX('Policy Characteristics'!J:J,MATCH($C396,'Policy Characteristics'!$C:$C,0))),"",INDEX('Policy Characteristics'!J:J,MATCH($C396,'Policy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358" t="str">
        <f>IF(ISBLANK(INDEX('Policy Characteristics'!K:K,MATCH($C396,'Policy Characteristics'!$C:$C,0))),"",INDEX('Policy Characteristics'!K:K,MATCH($C396,'Policy Characteristics'!$C:$C,0)))</f>
        <v>ccs.html#ccs</v>
      </c>
      <c r="R396" s="358" t="str">
        <f>IF(ISBLANK(INDEX('Policy Characteristics'!L:L,MATCH($C396,'Policy Characteristics'!$C:$C,0))),"",INDEX('Policy Characteristics'!L:L,MATCH($C396,'Policy Characteristics'!$C:$C,0)))</f>
        <v>carbon-capture-and-sequestration.html</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Carbon Capture and Sequestration</v>
      </c>
      <c r="C397" s="362" t="str">
        <f t="shared" si="30"/>
        <v>Industry Sector Fraction of Potential Additional CCS Achieved</v>
      </c>
      <c r="D397" s="286" t="s">
        <v>3259</v>
      </c>
      <c r="E397" s="286" t="s">
        <v>2639</v>
      </c>
      <c r="F397" s="195" t="s">
        <v>3222</v>
      </c>
      <c r="G397" s="53" t="s">
        <v>3213</v>
      </c>
      <c r="H397" s="54">
        <v>929</v>
      </c>
      <c r="I397" s="9" t="s">
        <v>46</v>
      </c>
      <c r="J397" s="360" t="str">
        <f>IF(ISBLANK(INDEX('Policy Characteristics'!D:D,MATCH($C397,'Policy Characteristics'!$C:$C,0))),"",INDEX('Policy Characteristics'!D:D,MATCH($C397,'Policy Characteristics'!$C:$C,0)))</f>
        <v>Industry CCS</v>
      </c>
      <c r="K397" s="358" t="str">
        <f>IF(ISBLANK(INDEX('Policy Characteristics'!E:E,MATCH($C397,'Policy Characteristics'!$C:$C,0))),"",INDEX('Policy Characteristics'!E:E,MATCH($C397,'Policy Characteristics'!$C:$C,0)))</f>
        <v>indst CCS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1</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CO2 captured</v>
      </c>
      <c r="P397" s="358" t="str">
        <f>IF(ISBLANK(INDEX('Policy Characteristics'!J:J,MATCH($C397,'Policy Characteristics'!$C:$C,0))),"",INDEX('Policy Characteristics'!J:J,MATCH($C397,'Policy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358" t="str">
        <f>IF(ISBLANK(INDEX('Policy Characteristics'!K:K,MATCH($C397,'Policy Characteristics'!$C:$C,0))),"",INDEX('Policy Characteristics'!K:K,MATCH($C397,'Policy Characteristics'!$C:$C,0)))</f>
        <v>ccs.html#ccs</v>
      </c>
      <c r="R397" s="358" t="str">
        <f>IF(ISBLANK(INDEX('Policy Characteristics'!L:L,MATCH($C397,'Policy Characteristics'!$C:$C,0))),"",INDEX('Policy Characteristics'!L:L,MATCH($C397,'Policy Characteristics'!$C:$C,0)))</f>
        <v>carbon-capture-and-sequestration.html</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Carbon Capture and Sequestration</v>
      </c>
      <c r="C398" s="362" t="str">
        <f t="shared" si="30"/>
        <v>Industry Sector Fraction of Potential Additional CCS Achieved</v>
      </c>
      <c r="D398" s="286" t="s">
        <v>3260</v>
      </c>
      <c r="E398" s="286" t="s">
        <v>3211</v>
      </c>
      <c r="F398" s="195" t="s">
        <v>3223</v>
      </c>
      <c r="G398" s="53" t="s">
        <v>3212</v>
      </c>
      <c r="H398" s="54">
        <v>930</v>
      </c>
      <c r="I398" s="53" t="s">
        <v>45</v>
      </c>
      <c r="J398" s="360" t="str">
        <f>IF(ISBLANK(INDEX('Policy Characteristics'!D:D,MATCH($C398,'Policy Characteristics'!$C:$C,0))),"",INDEX('Policy Characteristics'!D:D,MATCH($C398,'Policy Characteristics'!$C:$C,0)))</f>
        <v>Industry CCS</v>
      </c>
      <c r="K398" s="358" t="str">
        <f>IF(ISBLANK(INDEX('Policy Characteristics'!E:E,MATCH($C398,'Policy Characteristics'!$C:$C,0))),"",INDEX('Policy Characteristics'!E:E,MATCH($C398,'Policy Characteristics'!$C:$C,0)))</f>
        <v>indst CCS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1</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CO2 captured</v>
      </c>
      <c r="P398" s="358" t="str">
        <f>IF(ISBLANK(INDEX('Policy Characteristics'!J:J,MATCH($C398,'Policy Characteristics'!$C:$C,0))),"",INDEX('Policy Characteristics'!J:J,MATCH($C398,'Policy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358" t="str">
        <f>IF(ISBLANK(INDEX('Policy Characteristics'!K:K,MATCH($C398,'Policy Characteristics'!$C:$C,0))),"",INDEX('Policy Characteristics'!K:K,MATCH($C398,'Policy Characteristics'!$C:$C,0)))</f>
        <v>ccs.html#ccs</v>
      </c>
      <c r="R398" s="358" t="str">
        <f>IF(ISBLANK(INDEX('Policy Characteristics'!L:L,MATCH($C398,'Policy Characteristics'!$C:$C,0))),"",INDEX('Policy Characteristics'!L:L,MATCH($C398,'Policy Characteristics'!$C:$C,0)))</f>
        <v>carbon-capture-and-sequestration.html</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Carbon Capture and Sequestration</v>
      </c>
      <c r="C399" s="362" t="str">
        <f t="shared" si="30"/>
        <v>Industry Sector Fraction of Potential Additional CCS Achieved</v>
      </c>
      <c r="D399" s="286" t="s">
        <v>3260</v>
      </c>
      <c r="E399" s="286" t="s">
        <v>2639</v>
      </c>
      <c r="F399" s="195" t="s">
        <v>3223</v>
      </c>
      <c r="G399" s="53" t="s">
        <v>3213</v>
      </c>
      <c r="H399" s="54">
        <v>931</v>
      </c>
      <c r="I399" s="9" t="s">
        <v>46</v>
      </c>
      <c r="J399" s="360" t="str">
        <f>IF(ISBLANK(INDEX('Policy Characteristics'!D:D,MATCH($C399,'Policy Characteristics'!$C:$C,0))),"",INDEX('Policy Characteristics'!D:D,MATCH($C399,'Policy Characteristics'!$C:$C,0)))</f>
        <v>Industry CCS</v>
      </c>
      <c r="K399" s="358" t="str">
        <f>IF(ISBLANK(INDEX('Policy Characteristics'!E:E,MATCH($C399,'Policy Characteristics'!$C:$C,0))),"",INDEX('Policy Characteristics'!E:E,MATCH($C399,'Policy Characteristics'!$C:$C,0)))</f>
        <v>indst CCS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1</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CO2 captured</v>
      </c>
      <c r="P399" s="358" t="str">
        <f>IF(ISBLANK(INDEX('Policy Characteristics'!J:J,MATCH($C399,'Policy Characteristics'!$C:$C,0))),"",INDEX('Policy Characteristics'!J:J,MATCH($C399,'Policy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358" t="str">
        <f>IF(ISBLANK(INDEX('Policy Characteristics'!K:K,MATCH($C399,'Policy Characteristics'!$C:$C,0))),"",INDEX('Policy Characteristics'!K:K,MATCH($C399,'Policy Characteristics'!$C:$C,0)))</f>
        <v>ccs.html#ccs</v>
      </c>
      <c r="R399" s="358" t="str">
        <f>IF(ISBLANK(INDEX('Policy Characteristics'!L:L,MATCH($C399,'Policy Characteristics'!$C:$C,0))),"",INDEX('Policy Characteristics'!L:L,MATCH($C399,'Policy Characteristics'!$C:$C,0)))</f>
        <v>carbon-capture-and-sequestration.html</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Carbon Capture and Sequestration</v>
      </c>
      <c r="C400" s="362" t="str">
        <f t="shared" si="30"/>
        <v>Industry Sector Fraction of Potential Additional CCS Achieved</v>
      </c>
      <c r="D400" s="286" t="s">
        <v>3261</v>
      </c>
      <c r="E400" s="286" t="s">
        <v>3211</v>
      </c>
      <c r="F400" s="195" t="s">
        <v>3224</v>
      </c>
      <c r="G400" s="53" t="s">
        <v>3212</v>
      </c>
      <c r="H400" s="54">
        <v>932</v>
      </c>
      <c r="I400" s="53" t="s">
        <v>45</v>
      </c>
      <c r="J400" s="360" t="str">
        <f>IF(ISBLANK(INDEX('Policy Characteristics'!D:D,MATCH($C400,'Policy Characteristics'!$C:$C,0))),"",INDEX('Policy Characteristics'!D:D,MATCH($C400,'Policy Characteristics'!$C:$C,0)))</f>
        <v>Industry CCS</v>
      </c>
      <c r="K400" s="358" t="str">
        <f>IF(ISBLANK(INDEX('Policy Characteristics'!E:E,MATCH($C400,'Policy Characteristics'!$C:$C,0))),"",INDEX('Policy Characteristics'!E:E,MATCH($C400,'Policy Characteristics'!$C:$C,0)))</f>
        <v>indst CCS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1</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CO2 captured</v>
      </c>
      <c r="P400" s="358" t="str">
        <f>IF(ISBLANK(INDEX('Policy Characteristics'!J:J,MATCH($C400,'Policy Characteristics'!$C:$C,0))),"",INDEX('Policy Characteristics'!J:J,MATCH($C400,'Policy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358" t="str">
        <f>IF(ISBLANK(INDEX('Policy Characteristics'!K:K,MATCH($C400,'Policy Characteristics'!$C:$C,0))),"",INDEX('Policy Characteristics'!K:K,MATCH($C400,'Policy Characteristics'!$C:$C,0)))</f>
        <v>ccs.html#ccs</v>
      </c>
      <c r="R400" s="358" t="str">
        <f>IF(ISBLANK(INDEX('Policy Characteristics'!L:L,MATCH($C400,'Policy Characteristics'!$C:$C,0))),"",INDEX('Policy Characteristics'!L:L,MATCH($C400,'Policy Characteristics'!$C:$C,0)))</f>
        <v>carbon-capture-and-sequestration.html</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Carbon Capture and Sequestration</v>
      </c>
      <c r="C401" s="362" t="str">
        <f t="shared" si="30"/>
        <v>Industry Sector Fraction of Potential Additional CCS Achieved</v>
      </c>
      <c r="D401" s="286" t="s">
        <v>3261</v>
      </c>
      <c r="E401" s="286" t="s">
        <v>2639</v>
      </c>
      <c r="F401" s="195" t="s">
        <v>3224</v>
      </c>
      <c r="G401" s="53" t="s">
        <v>3213</v>
      </c>
      <c r="H401" s="54">
        <v>933</v>
      </c>
      <c r="I401" s="53" t="s">
        <v>45</v>
      </c>
      <c r="J401" s="360" t="str">
        <f>IF(ISBLANK(INDEX('Policy Characteristics'!D:D,MATCH($C401,'Policy Characteristics'!$C:$C,0))),"",INDEX('Policy Characteristics'!D:D,MATCH($C401,'Policy Characteristics'!$C:$C,0)))</f>
        <v>Industry CCS</v>
      </c>
      <c r="K401" s="358" t="str">
        <f>IF(ISBLANK(INDEX('Policy Characteristics'!E:E,MATCH($C401,'Policy Characteristics'!$C:$C,0))),"",INDEX('Policy Characteristics'!E:E,MATCH($C401,'Policy Characteristics'!$C:$C,0)))</f>
        <v>indst CCS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1</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CO2 captured</v>
      </c>
      <c r="P401" s="358" t="str">
        <f>IF(ISBLANK(INDEX('Policy Characteristics'!J:J,MATCH($C401,'Policy Characteristics'!$C:$C,0))),"",INDEX('Policy Characteristics'!J:J,MATCH($C401,'Policy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1" s="358" t="str">
        <f>IF(ISBLANK(INDEX('Policy Characteristics'!K:K,MATCH($C401,'Policy Characteristics'!$C:$C,0))),"",INDEX('Policy Characteristics'!K:K,MATCH($C401,'Policy Characteristics'!$C:$C,0)))</f>
        <v>ccs.html#ccs</v>
      </c>
      <c r="R401" s="358" t="str">
        <f>IF(ISBLANK(INDEX('Policy Characteristics'!L:L,MATCH($C401,'Policy Characteristics'!$C:$C,0))),"",INDEX('Policy Characteristics'!L:L,MATCH($C401,'Policy Characteristics'!$C:$C,0)))</f>
        <v>carbon-capture-and-sequestration.html</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Carbon Capture and Sequestration</v>
      </c>
      <c r="C402" s="362" t="str">
        <f t="shared" si="30"/>
        <v>Industry Sector Fraction of Potential Additional CCS Achieved</v>
      </c>
      <c r="D402" s="286" t="s">
        <v>3262</v>
      </c>
      <c r="E402" s="286" t="s">
        <v>3211</v>
      </c>
      <c r="F402" s="195" t="s">
        <v>2688</v>
      </c>
      <c r="G402" s="53" t="s">
        <v>3212</v>
      </c>
      <c r="H402" s="54">
        <v>934</v>
      </c>
      <c r="I402" s="53" t="s">
        <v>45</v>
      </c>
      <c r="J402" s="360" t="str">
        <f>IF(ISBLANK(INDEX('Policy Characteristics'!D:D,MATCH($C402,'Policy Characteristics'!$C:$C,0))),"",INDEX('Policy Characteristics'!D:D,MATCH($C402,'Policy Characteristics'!$C:$C,0)))</f>
        <v>Industry CCS</v>
      </c>
      <c r="K402" s="358" t="str">
        <f>IF(ISBLANK(INDEX('Policy Characteristics'!E:E,MATCH($C402,'Policy Characteristics'!$C:$C,0))),"",INDEX('Policy Characteristics'!E:E,MATCH($C402,'Policy Characteristics'!$C:$C,0)))</f>
        <v>indst CCS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1</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CO2 captured</v>
      </c>
      <c r="P402" s="358" t="str">
        <f>IF(ISBLANK(INDEX('Policy Characteristics'!J:J,MATCH($C402,'Policy Characteristics'!$C:$C,0))),"",INDEX('Policy Characteristics'!J:J,MATCH($C402,'Policy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2" s="358" t="str">
        <f>IF(ISBLANK(INDEX('Policy Characteristics'!K:K,MATCH($C402,'Policy Characteristics'!$C:$C,0))),"",INDEX('Policy Characteristics'!K:K,MATCH($C402,'Policy Characteristics'!$C:$C,0)))</f>
        <v>ccs.html#ccs</v>
      </c>
      <c r="R402" s="358" t="str">
        <f>IF(ISBLANK(INDEX('Policy Characteristics'!L:L,MATCH($C402,'Policy Characteristics'!$C:$C,0))),"",INDEX('Policy Characteristics'!L:L,MATCH($C402,'Policy Characteristics'!$C:$C,0)))</f>
        <v>carbon-capture-and-sequestration.html</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Carbon Capture and Sequestration</v>
      </c>
      <c r="C403" s="362" t="str">
        <f t="shared" si="30"/>
        <v>Industry Sector Fraction of Potential Additional CCS Achieved</v>
      </c>
      <c r="D403" s="286" t="s">
        <v>3262</v>
      </c>
      <c r="E403" s="286" t="s">
        <v>2639</v>
      </c>
      <c r="F403" s="195" t="s">
        <v>2688</v>
      </c>
      <c r="G403" s="53" t="s">
        <v>3213</v>
      </c>
      <c r="H403" s="54">
        <v>935</v>
      </c>
      <c r="I403" s="53" t="s">
        <v>45</v>
      </c>
      <c r="J403" s="360" t="str">
        <f>IF(ISBLANK(INDEX('Policy Characteristics'!D:D,MATCH($C403,'Policy Characteristics'!$C:$C,0))),"",INDEX('Policy Characteristics'!D:D,MATCH($C403,'Policy Characteristics'!$C:$C,0)))</f>
        <v>Industry CCS</v>
      </c>
      <c r="K403" s="358" t="str">
        <f>IF(ISBLANK(INDEX('Policy Characteristics'!E:E,MATCH($C403,'Policy Characteristics'!$C:$C,0))),"",INDEX('Policy Characteristics'!E:E,MATCH($C403,'Policy Characteristics'!$C:$C,0)))</f>
        <v>indst CCS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1</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CO2 captured</v>
      </c>
      <c r="P403" s="358" t="str">
        <f>IF(ISBLANK(INDEX('Policy Characteristics'!J:J,MATCH($C403,'Policy Characteristics'!$C:$C,0))),"",INDEX('Policy Characteristics'!J:J,MATCH($C403,'Policy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3" s="358" t="str">
        <f>IF(ISBLANK(INDEX('Policy Characteristics'!K:K,MATCH($C403,'Policy Characteristics'!$C:$C,0))),"",INDEX('Policy Characteristics'!K:K,MATCH($C403,'Policy Characteristics'!$C:$C,0)))</f>
        <v>ccs.html#ccs</v>
      </c>
      <c r="R403" s="358" t="str">
        <f>IF(ISBLANK(INDEX('Policy Characteristics'!L:L,MATCH($C403,'Policy Characteristics'!$C:$C,0))),"",INDEX('Policy Characteristics'!L:L,MATCH($C403,'Policy Characteristics'!$C:$C,0)))</f>
        <v>carbon-capture-and-sequestration.html</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Carbon Capture and Sequestration</v>
      </c>
      <c r="C404" s="362" t="str">
        <f t="shared" si="30"/>
        <v>Industry Sector Fraction of Potential Additional CCS Achieved</v>
      </c>
      <c r="D404" s="286" t="s">
        <v>3263</v>
      </c>
      <c r="E404" s="286" t="s">
        <v>3211</v>
      </c>
      <c r="F404" s="195" t="s">
        <v>3225</v>
      </c>
      <c r="G404" s="53" t="s">
        <v>3212</v>
      </c>
      <c r="H404" s="54">
        <v>936</v>
      </c>
      <c r="I404" s="53" t="s">
        <v>45</v>
      </c>
      <c r="J404" s="360" t="str">
        <f>IF(ISBLANK(INDEX('Policy Characteristics'!D:D,MATCH($C404,'Policy Characteristics'!$C:$C,0))),"",INDEX('Policy Characteristics'!D:D,MATCH($C404,'Policy Characteristics'!$C:$C,0)))</f>
        <v>Industry CCS</v>
      </c>
      <c r="K404" s="358" t="str">
        <f>IF(ISBLANK(INDEX('Policy Characteristics'!E:E,MATCH($C404,'Policy Characteristics'!$C:$C,0))),"",INDEX('Policy Characteristics'!E:E,MATCH($C404,'Policy Characteristics'!$C:$C,0)))</f>
        <v>indst CCS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1</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CO2 captured</v>
      </c>
      <c r="P404" s="358" t="str">
        <f>IF(ISBLANK(INDEX('Policy Characteristics'!J:J,MATCH($C404,'Policy Characteristics'!$C:$C,0))),"",INDEX('Policy Characteristics'!J:J,MATCH($C404,'Policy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4" s="358" t="str">
        <f>IF(ISBLANK(INDEX('Policy Characteristics'!K:K,MATCH($C404,'Policy Characteristics'!$C:$C,0))),"",INDEX('Policy Characteristics'!K:K,MATCH($C404,'Policy Characteristics'!$C:$C,0)))</f>
        <v>ccs.html#ccs</v>
      </c>
      <c r="R404" s="358" t="str">
        <f>IF(ISBLANK(INDEX('Policy Characteristics'!L:L,MATCH($C404,'Policy Characteristics'!$C:$C,0))),"",INDEX('Policy Characteristics'!L:L,MATCH($C404,'Policy Characteristics'!$C:$C,0)))</f>
        <v>carbon-capture-and-sequestration.html</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Carbon Capture and Sequestration</v>
      </c>
      <c r="C405" s="362" t="str">
        <f t="shared" si="30"/>
        <v>Industry Sector Fraction of Potential Additional CCS Achieved</v>
      </c>
      <c r="D405" s="286" t="s">
        <v>3263</v>
      </c>
      <c r="E405" s="286" t="s">
        <v>2639</v>
      </c>
      <c r="F405" s="195" t="s">
        <v>3225</v>
      </c>
      <c r="G405" s="53" t="s">
        <v>3213</v>
      </c>
      <c r="H405" s="54">
        <v>937</v>
      </c>
      <c r="I405" s="9" t="s">
        <v>46</v>
      </c>
      <c r="J405" s="360" t="str">
        <f>IF(ISBLANK(INDEX('Policy Characteristics'!D:D,MATCH($C405,'Policy Characteristics'!$C:$C,0))),"",INDEX('Policy Characteristics'!D:D,MATCH($C405,'Policy Characteristics'!$C:$C,0)))</f>
        <v>Industry CCS</v>
      </c>
      <c r="K405" s="358" t="str">
        <f>IF(ISBLANK(INDEX('Policy Characteristics'!E:E,MATCH($C405,'Policy Characteristics'!$C:$C,0))),"",INDEX('Policy Characteristics'!E:E,MATCH($C405,'Policy Characteristics'!$C:$C,0)))</f>
        <v>indst CCS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1</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CO2 captured</v>
      </c>
      <c r="P405" s="358" t="str">
        <f>IF(ISBLANK(INDEX('Policy Characteristics'!J:J,MATCH($C405,'Policy Characteristics'!$C:$C,0))),"",INDEX('Policy Characteristics'!J:J,MATCH($C405,'Policy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5" s="358" t="str">
        <f>IF(ISBLANK(INDEX('Policy Characteristics'!K:K,MATCH($C405,'Policy Characteristics'!$C:$C,0))),"",INDEX('Policy Characteristics'!K:K,MATCH($C405,'Policy Characteristics'!$C:$C,0)))</f>
        <v>ccs.html#ccs</v>
      </c>
      <c r="R405" s="358" t="str">
        <f>IF(ISBLANK(INDEX('Policy Characteristics'!L:L,MATCH($C405,'Policy Characteristics'!$C:$C,0))),"",INDEX('Policy Characteristics'!L:L,MATCH($C405,'Policy Characteristics'!$C:$C,0)))</f>
        <v>carbon-capture-and-sequestration.html</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Carbon Capture and Sequestration</v>
      </c>
      <c r="C406" s="362" t="str">
        <f t="shared" si="30"/>
        <v>Industry Sector Fraction of Potential Additional CCS Achieved</v>
      </c>
      <c r="D406" s="286" t="s">
        <v>3264</v>
      </c>
      <c r="E406" s="286" t="s">
        <v>3211</v>
      </c>
      <c r="F406" s="195" t="s">
        <v>3226</v>
      </c>
      <c r="G406" s="53" t="s">
        <v>3212</v>
      </c>
      <c r="H406" s="54">
        <v>938</v>
      </c>
      <c r="I406" s="53" t="s">
        <v>45</v>
      </c>
      <c r="J406" s="360" t="str">
        <f>IF(ISBLANK(INDEX('Policy Characteristics'!D:D,MATCH($C406,'Policy Characteristics'!$C:$C,0))),"",INDEX('Policy Characteristics'!D:D,MATCH($C406,'Policy Characteristics'!$C:$C,0)))</f>
        <v>Industry CCS</v>
      </c>
      <c r="K406" s="358" t="str">
        <f>IF(ISBLANK(INDEX('Policy Characteristics'!E:E,MATCH($C406,'Policy Characteristics'!$C:$C,0))),"",INDEX('Policy Characteristics'!E:E,MATCH($C406,'Policy Characteristics'!$C:$C,0)))</f>
        <v>indst CCS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1</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CO2 captured</v>
      </c>
      <c r="P406" s="358" t="str">
        <f>IF(ISBLANK(INDEX('Policy Characteristics'!J:J,MATCH($C406,'Policy Characteristics'!$C:$C,0))),"",INDEX('Policy Characteristics'!J:J,MATCH($C406,'Policy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6" s="358" t="str">
        <f>IF(ISBLANK(INDEX('Policy Characteristics'!K:K,MATCH($C406,'Policy Characteristics'!$C:$C,0))),"",INDEX('Policy Characteristics'!K:K,MATCH($C406,'Policy Characteristics'!$C:$C,0)))</f>
        <v>ccs.html#ccs</v>
      </c>
      <c r="R406" s="358" t="str">
        <f>IF(ISBLANK(INDEX('Policy Characteristics'!L:L,MATCH($C406,'Policy Characteristics'!$C:$C,0))),"",INDEX('Policy Characteristics'!L:L,MATCH($C406,'Policy Characteristics'!$C:$C,0)))</f>
        <v>carbon-capture-and-sequestration.html</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Carbon Capture and Sequestration</v>
      </c>
      <c r="C407" s="362" t="str">
        <f t="shared" si="30"/>
        <v>Industry Sector Fraction of Potential Additional CCS Achieved</v>
      </c>
      <c r="D407" s="286" t="s">
        <v>3264</v>
      </c>
      <c r="E407" s="286" t="s">
        <v>2639</v>
      </c>
      <c r="F407" s="195" t="s">
        <v>3226</v>
      </c>
      <c r="G407" s="53" t="s">
        <v>3213</v>
      </c>
      <c r="H407" s="54">
        <v>939</v>
      </c>
      <c r="I407" s="9" t="s">
        <v>46</v>
      </c>
      <c r="J407" s="360" t="str">
        <f>IF(ISBLANK(INDEX('Policy Characteristics'!D:D,MATCH($C407,'Policy Characteristics'!$C:$C,0))),"",INDEX('Policy Characteristics'!D:D,MATCH($C407,'Policy Characteristics'!$C:$C,0)))</f>
        <v>Industry CCS</v>
      </c>
      <c r="K407" s="358" t="str">
        <f>IF(ISBLANK(INDEX('Policy Characteristics'!E:E,MATCH($C407,'Policy Characteristics'!$C:$C,0))),"",INDEX('Policy Characteristics'!E:E,MATCH($C407,'Policy Characteristics'!$C:$C,0)))</f>
        <v>indst CCS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1</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CO2 captured</v>
      </c>
      <c r="P407" s="358" t="str">
        <f>IF(ISBLANK(INDEX('Policy Characteristics'!J:J,MATCH($C407,'Policy Characteristics'!$C:$C,0))),"",INDEX('Policy Characteristics'!J:J,MATCH($C407,'Policy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7" s="358" t="str">
        <f>IF(ISBLANK(INDEX('Policy Characteristics'!K:K,MATCH($C407,'Policy Characteristics'!$C:$C,0))),"",INDEX('Policy Characteristics'!K:K,MATCH($C407,'Policy Characteristics'!$C:$C,0)))</f>
        <v>ccs.html#ccs</v>
      </c>
      <c r="R407" s="358" t="str">
        <f>IF(ISBLANK(INDEX('Policy Characteristics'!L:L,MATCH($C407,'Policy Characteristics'!$C:$C,0))),"",INDEX('Policy Characteristics'!L:L,MATCH($C407,'Policy Characteristics'!$C:$C,0)))</f>
        <v>carbon-capture-and-sequestration.html</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Carbon Capture and Sequestration</v>
      </c>
      <c r="C408" s="362" t="str">
        <f t="shared" si="30"/>
        <v>Industry Sector Fraction of Potential Additional CCS Achieved</v>
      </c>
      <c r="D408" s="286" t="s">
        <v>3265</v>
      </c>
      <c r="E408" s="286" t="s">
        <v>3211</v>
      </c>
      <c r="F408" s="195" t="s">
        <v>3227</v>
      </c>
      <c r="G408" s="53" t="s">
        <v>3212</v>
      </c>
      <c r="H408" s="54">
        <v>940</v>
      </c>
      <c r="I408" s="53" t="s">
        <v>45</v>
      </c>
      <c r="J408" s="360" t="str">
        <f>IF(ISBLANK(INDEX('Policy Characteristics'!D:D,MATCH($C408,'Policy Characteristics'!$C:$C,0))),"",INDEX('Policy Characteristics'!D:D,MATCH($C408,'Policy Characteristics'!$C:$C,0)))</f>
        <v>Industry CCS</v>
      </c>
      <c r="K408" s="358" t="str">
        <f>IF(ISBLANK(INDEX('Policy Characteristics'!E:E,MATCH($C408,'Policy Characteristics'!$C:$C,0))),"",INDEX('Policy Characteristics'!E:E,MATCH($C408,'Policy Characteristics'!$C:$C,0)))</f>
        <v>indst CCS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1</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CO2 captured</v>
      </c>
      <c r="P408" s="358" t="str">
        <f>IF(ISBLANK(INDEX('Policy Characteristics'!J:J,MATCH($C408,'Policy Characteristics'!$C:$C,0))),"",INDEX('Policy Characteristics'!J:J,MATCH($C408,'Policy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8" s="358" t="str">
        <f>IF(ISBLANK(INDEX('Policy Characteristics'!K:K,MATCH($C408,'Policy Characteristics'!$C:$C,0))),"",INDEX('Policy Characteristics'!K:K,MATCH($C408,'Policy Characteristics'!$C:$C,0)))</f>
        <v>ccs.html#ccs</v>
      </c>
      <c r="R408" s="358" t="str">
        <f>IF(ISBLANK(INDEX('Policy Characteristics'!L:L,MATCH($C408,'Policy Characteristics'!$C:$C,0))),"",INDEX('Policy Characteristics'!L:L,MATCH($C408,'Policy Characteristics'!$C:$C,0)))</f>
        <v>carbon-capture-and-sequestration.html</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Carbon Capture and Sequestration</v>
      </c>
      <c r="C409" s="362" t="str">
        <f t="shared" si="30"/>
        <v>Industry Sector Fraction of Potential Additional CCS Achieved</v>
      </c>
      <c r="D409" s="286" t="s">
        <v>3265</v>
      </c>
      <c r="E409" s="286" t="s">
        <v>2639</v>
      </c>
      <c r="F409" s="195" t="s">
        <v>3227</v>
      </c>
      <c r="G409" s="53" t="s">
        <v>3213</v>
      </c>
      <c r="H409" s="54">
        <v>941</v>
      </c>
      <c r="I409" s="9" t="s">
        <v>46</v>
      </c>
      <c r="J409" s="360" t="str">
        <f>IF(ISBLANK(INDEX('Policy Characteristics'!D:D,MATCH($C409,'Policy Characteristics'!$C:$C,0))),"",INDEX('Policy Characteristics'!D:D,MATCH($C409,'Policy Characteristics'!$C:$C,0)))</f>
        <v>Industry CCS</v>
      </c>
      <c r="K409" s="358" t="str">
        <f>IF(ISBLANK(INDEX('Policy Characteristics'!E:E,MATCH($C409,'Policy Characteristics'!$C:$C,0))),"",INDEX('Policy Characteristics'!E:E,MATCH($C409,'Policy Characteristics'!$C:$C,0)))</f>
        <v>indst CCS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1</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CO2 captured</v>
      </c>
      <c r="P409" s="358" t="str">
        <f>IF(ISBLANK(INDEX('Policy Characteristics'!J:J,MATCH($C409,'Policy Characteristics'!$C:$C,0))),"",INDEX('Policy Characteristics'!J:J,MATCH($C409,'Policy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9" s="358" t="str">
        <f>IF(ISBLANK(INDEX('Policy Characteristics'!K:K,MATCH($C409,'Policy Characteristics'!$C:$C,0))),"",INDEX('Policy Characteristics'!K:K,MATCH($C409,'Policy Characteristics'!$C:$C,0)))</f>
        <v>ccs.html#ccs</v>
      </c>
      <c r="R409" s="358" t="str">
        <f>IF(ISBLANK(INDEX('Policy Characteristics'!L:L,MATCH($C409,'Policy Characteristics'!$C:$C,0))),"",INDEX('Policy Characteristics'!L:L,MATCH($C409,'Policy Characteristics'!$C:$C,0)))</f>
        <v>carbon-capture-and-sequestration.html</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Carbon Capture and Sequestration</v>
      </c>
      <c r="C410" s="362" t="str">
        <f t="shared" si="30"/>
        <v>Industry Sector Fraction of Potential Additional CCS Achieved</v>
      </c>
      <c r="D410" s="286" t="s">
        <v>3266</v>
      </c>
      <c r="E410" s="286" t="s">
        <v>3211</v>
      </c>
      <c r="F410" s="195" t="s">
        <v>3228</v>
      </c>
      <c r="G410" s="53" t="s">
        <v>3212</v>
      </c>
      <c r="H410" s="54">
        <v>942</v>
      </c>
      <c r="I410" s="53" t="s">
        <v>45</v>
      </c>
      <c r="J410" s="360" t="str">
        <f>IF(ISBLANK(INDEX('Policy Characteristics'!D:D,MATCH($C410,'Policy Characteristics'!$C:$C,0))),"",INDEX('Policy Characteristics'!D:D,MATCH($C410,'Policy Characteristics'!$C:$C,0)))</f>
        <v>Industry CCS</v>
      </c>
      <c r="K410" s="358" t="str">
        <f>IF(ISBLANK(INDEX('Policy Characteristics'!E:E,MATCH($C410,'Policy Characteristics'!$C:$C,0))),"",INDEX('Policy Characteristics'!E:E,MATCH($C410,'Policy Characteristics'!$C:$C,0)))</f>
        <v>indst CCS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1</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CO2 captured</v>
      </c>
      <c r="P410" s="358" t="str">
        <f>IF(ISBLANK(INDEX('Policy Characteristics'!J:J,MATCH($C410,'Policy Characteristics'!$C:$C,0))),"",INDEX('Policy Characteristics'!J:J,MATCH($C410,'Policy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0" s="358" t="str">
        <f>IF(ISBLANK(INDEX('Policy Characteristics'!K:K,MATCH($C410,'Policy Characteristics'!$C:$C,0))),"",INDEX('Policy Characteristics'!K:K,MATCH($C410,'Policy Characteristics'!$C:$C,0)))</f>
        <v>ccs.html#ccs</v>
      </c>
      <c r="R410" s="358" t="str">
        <f>IF(ISBLANK(INDEX('Policy Characteristics'!L:L,MATCH($C410,'Policy Characteristics'!$C:$C,0))),"",INDEX('Policy Characteristics'!L:L,MATCH($C410,'Policy Characteristics'!$C:$C,0)))</f>
        <v>carbon-capture-and-sequestration.html</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Carbon Capture and Sequestration</v>
      </c>
      <c r="C411" s="362" t="str">
        <f t="shared" si="30"/>
        <v>Industry Sector Fraction of Potential Additional CCS Achieved</v>
      </c>
      <c r="D411" s="286" t="s">
        <v>3266</v>
      </c>
      <c r="E411" s="286" t="s">
        <v>2639</v>
      </c>
      <c r="F411" s="195" t="s">
        <v>3228</v>
      </c>
      <c r="G411" s="53" t="s">
        <v>3213</v>
      </c>
      <c r="H411" s="54">
        <v>943</v>
      </c>
      <c r="I411" s="9" t="s">
        <v>46</v>
      </c>
      <c r="J411" s="360" t="str">
        <f>IF(ISBLANK(INDEX('Policy Characteristics'!D:D,MATCH($C411,'Policy Characteristics'!$C:$C,0))),"",INDEX('Policy Characteristics'!D:D,MATCH($C411,'Policy Characteristics'!$C:$C,0)))</f>
        <v>Industry CCS</v>
      </c>
      <c r="K411" s="358" t="str">
        <f>IF(ISBLANK(INDEX('Policy Characteristics'!E:E,MATCH($C411,'Policy Characteristics'!$C:$C,0))),"",INDEX('Policy Characteristics'!E:E,MATCH($C411,'Policy Characteristics'!$C:$C,0)))</f>
        <v>indst CCS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1</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CO2 captured</v>
      </c>
      <c r="P411" s="358" t="str">
        <f>IF(ISBLANK(INDEX('Policy Characteristics'!J:J,MATCH($C411,'Policy Characteristics'!$C:$C,0))),"",INDEX('Policy Characteristics'!J:J,MATCH($C411,'Policy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1" s="358" t="str">
        <f>IF(ISBLANK(INDEX('Policy Characteristics'!K:K,MATCH($C411,'Policy Characteristics'!$C:$C,0))),"",INDEX('Policy Characteristics'!K:K,MATCH($C411,'Policy Characteristics'!$C:$C,0)))</f>
        <v>ccs.html#ccs</v>
      </c>
      <c r="R411" s="358" t="str">
        <f>IF(ISBLANK(INDEX('Policy Characteristics'!L:L,MATCH($C411,'Policy Characteristics'!$C:$C,0))),"",INDEX('Policy Characteristics'!L:L,MATCH($C411,'Policy Characteristics'!$C:$C,0)))</f>
        <v>carbon-capture-and-sequestration.html</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Carbon Capture and Sequestration</v>
      </c>
      <c r="C412" s="362" t="str">
        <f t="shared" si="30"/>
        <v>Industry Sector Fraction of Potential Additional CCS Achieved</v>
      </c>
      <c r="D412" s="286" t="s">
        <v>3267</v>
      </c>
      <c r="E412" s="286" t="s">
        <v>3211</v>
      </c>
      <c r="F412" s="195" t="s">
        <v>3229</v>
      </c>
      <c r="G412" s="53" t="s">
        <v>3212</v>
      </c>
      <c r="H412" s="54">
        <v>944</v>
      </c>
      <c r="I412" s="53" t="s">
        <v>45</v>
      </c>
      <c r="J412" s="360" t="str">
        <f>IF(ISBLANK(INDEX('Policy Characteristics'!D:D,MATCH($C412,'Policy Characteristics'!$C:$C,0))),"",INDEX('Policy Characteristics'!D:D,MATCH($C412,'Policy Characteristics'!$C:$C,0)))</f>
        <v>Industry CCS</v>
      </c>
      <c r="K412" s="358" t="str">
        <f>IF(ISBLANK(INDEX('Policy Characteristics'!E:E,MATCH($C412,'Policy Characteristics'!$C:$C,0))),"",INDEX('Policy Characteristics'!E:E,MATCH($C412,'Policy Characteristics'!$C:$C,0)))</f>
        <v>indst CCS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1</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CO2 captured</v>
      </c>
      <c r="P412" s="358" t="str">
        <f>IF(ISBLANK(INDEX('Policy Characteristics'!J:J,MATCH($C412,'Policy Characteristics'!$C:$C,0))),"",INDEX('Policy Characteristics'!J:J,MATCH($C412,'Policy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2" s="358" t="str">
        <f>IF(ISBLANK(INDEX('Policy Characteristics'!K:K,MATCH($C412,'Policy Characteristics'!$C:$C,0))),"",INDEX('Policy Characteristics'!K:K,MATCH($C412,'Policy Characteristics'!$C:$C,0)))</f>
        <v>ccs.html#ccs</v>
      </c>
      <c r="R412" s="358" t="str">
        <f>IF(ISBLANK(INDEX('Policy Characteristics'!L:L,MATCH($C412,'Policy Characteristics'!$C:$C,0))),"",INDEX('Policy Characteristics'!L:L,MATCH($C412,'Policy Characteristics'!$C:$C,0)))</f>
        <v>carbon-capture-and-sequestration.html</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Carbon Capture and Sequestration</v>
      </c>
      <c r="C413" s="362" t="str">
        <f t="shared" si="30"/>
        <v>Industry Sector Fraction of Potential Additional CCS Achieved</v>
      </c>
      <c r="D413" s="286" t="s">
        <v>3267</v>
      </c>
      <c r="E413" s="286" t="s">
        <v>2639</v>
      </c>
      <c r="F413" s="195" t="s">
        <v>3229</v>
      </c>
      <c r="G413" s="53" t="s">
        <v>3213</v>
      </c>
      <c r="H413" s="54">
        <v>945</v>
      </c>
      <c r="I413" s="9" t="s">
        <v>46</v>
      </c>
      <c r="J413" s="360" t="str">
        <f>IF(ISBLANK(INDEX('Policy Characteristics'!D:D,MATCH($C413,'Policy Characteristics'!$C:$C,0))),"",INDEX('Policy Characteristics'!D:D,MATCH($C413,'Policy Characteristics'!$C:$C,0)))</f>
        <v>Industry CCS</v>
      </c>
      <c r="K413" s="358" t="str">
        <f>IF(ISBLANK(INDEX('Policy Characteristics'!E:E,MATCH($C413,'Policy Characteristics'!$C:$C,0))),"",INDEX('Policy Characteristics'!E:E,MATCH($C413,'Policy Characteristics'!$C:$C,0)))</f>
        <v>indst CCS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1</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CO2 captured</v>
      </c>
      <c r="P413" s="358" t="str">
        <f>IF(ISBLANK(INDEX('Policy Characteristics'!J:J,MATCH($C413,'Policy Characteristics'!$C:$C,0))),"",INDEX('Policy Characteristics'!J:J,MATCH($C413,'Policy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3" s="358" t="str">
        <f>IF(ISBLANK(INDEX('Policy Characteristics'!K:K,MATCH($C413,'Policy Characteristics'!$C:$C,0))),"",INDEX('Policy Characteristics'!K:K,MATCH($C413,'Policy Characteristics'!$C:$C,0)))</f>
        <v>ccs.html#ccs</v>
      </c>
      <c r="R413" s="358" t="str">
        <f>IF(ISBLANK(INDEX('Policy Characteristics'!L:L,MATCH($C413,'Policy Characteristics'!$C:$C,0))),"",INDEX('Policy Characteristics'!L:L,MATCH($C413,'Policy Characteristics'!$C:$C,0)))</f>
        <v>carbon-capture-and-sequestration.html</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2" t="str">
        <f t="shared" si="30"/>
        <v>Industry Sector Fraction of Potential Additional CCS Achieved</v>
      </c>
      <c r="D414" s="286" t="s">
        <v>3268</v>
      </c>
      <c r="E414" s="286" t="s">
        <v>3211</v>
      </c>
      <c r="F414" s="195" t="s">
        <v>3230</v>
      </c>
      <c r="G414" s="53" t="s">
        <v>3212</v>
      </c>
      <c r="H414" s="54">
        <v>946</v>
      </c>
      <c r="I414" s="53" t="s">
        <v>45</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si="30"/>
        <v>Industry Sector Fraction of Potential Additional CCS Achieved</v>
      </c>
      <c r="D415" s="286" t="s">
        <v>3268</v>
      </c>
      <c r="E415" s="286" t="s">
        <v>2639</v>
      </c>
      <c r="F415" s="195" t="s">
        <v>3230</v>
      </c>
      <c r="G415" s="53" t="s">
        <v>3213</v>
      </c>
      <c r="H415" s="54">
        <v>947</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30"/>
        <v>Industry Sector Fraction of Potential Additional CCS Achieved</v>
      </c>
      <c r="D416" s="286" t="s">
        <v>3269</v>
      </c>
      <c r="E416" s="286" t="s">
        <v>3211</v>
      </c>
      <c r="F416" s="195" t="s">
        <v>3231</v>
      </c>
      <c r="G416" s="53" t="s">
        <v>3212</v>
      </c>
      <c r="H416" s="54">
        <v>948</v>
      </c>
      <c r="I416" s="53" t="s">
        <v>45</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30"/>
        <v>Industry Sector Fraction of Potential Additional CCS Achieved</v>
      </c>
      <c r="D417" s="286" t="s">
        <v>3269</v>
      </c>
      <c r="E417" s="286" t="s">
        <v>2639</v>
      </c>
      <c r="F417" s="195" t="s">
        <v>3231</v>
      </c>
      <c r="G417" s="53" t="s">
        <v>3213</v>
      </c>
      <c r="H417" s="54">
        <v>949</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30"/>
        <v>Industry Sector Fraction of Potential Additional CCS Achieved</v>
      </c>
      <c r="D418" s="286" t="s">
        <v>3270</v>
      </c>
      <c r="E418" s="286" t="s">
        <v>3211</v>
      </c>
      <c r="F418" s="195" t="s">
        <v>3232</v>
      </c>
      <c r="G418" s="53" t="s">
        <v>3212</v>
      </c>
      <c r="H418" s="54">
        <v>950</v>
      </c>
      <c r="I418" s="53" t="s">
        <v>45</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30"/>
        <v>Industry Sector Fraction of Potential Additional CCS Achieved</v>
      </c>
      <c r="D419" s="286" t="s">
        <v>3270</v>
      </c>
      <c r="E419" s="286" t="s">
        <v>2639</v>
      </c>
      <c r="F419" s="195" t="s">
        <v>3232</v>
      </c>
      <c r="G419" s="53" t="s">
        <v>3213</v>
      </c>
      <c r="H419" s="54">
        <v>951</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30"/>
        <v>Industry Sector Fraction of Potential Additional CCS Achieved</v>
      </c>
      <c r="D420" s="286" t="s">
        <v>3271</v>
      </c>
      <c r="E420" s="286" t="s">
        <v>3211</v>
      </c>
      <c r="F420" s="195" t="s">
        <v>3233</v>
      </c>
      <c r="G420" s="53" t="s">
        <v>3212</v>
      </c>
      <c r="H420" s="54">
        <v>952</v>
      </c>
      <c r="I420" s="53" t="s">
        <v>45</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30"/>
        <v>Industry Sector Fraction of Potential Additional CCS Achieved</v>
      </c>
      <c r="D421" s="286" t="s">
        <v>3271</v>
      </c>
      <c r="E421" s="286" t="s">
        <v>2639</v>
      </c>
      <c r="F421" s="195" t="s">
        <v>3233</v>
      </c>
      <c r="G421" s="53" t="s">
        <v>3213</v>
      </c>
      <c r="H421" s="54">
        <v>953</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30"/>
        <v>Industry Sector Fraction of Potential Additional CCS Achieved</v>
      </c>
      <c r="D422" s="286" t="s">
        <v>3272</v>
      </c>
      <c r="E422" s="286" t="s">
        <v>3211</v>
      </c>
      <c r="F422" s="195" t="s">
        <v>3275</v>
      </c>
      <c r="G422" s="53" t="s">
        <v>3212</v>
      </c>
      <c r="H422" s="54">
        <v>954</v>
      </c>
      <c r="I422" s="9" t="s">
        <v>46</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30"/>
        <v>Industry Sector Fraction of Potential Additional CCS Achieved</v>
      </c>
      <c r="D423" s="286" t="s">
        <v>3272</v>
      </c>
      <c r="E423" s="286" t="s">
        <v>2639</v>
      </c>
      <c r="F423" s="195" t="s">
        <v>3275</v>
      </c>
      <c r="G423" s="53" t="s">
        <v>3213</v>
      </c>
      <c r="H423" s="54">
        <v>955</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30"/>
        <v>Industry Sector Fraction of Potential Additional CCS Achieved</v>
      </c>
      <c r="D424" s="286" t="s">
        <v>3273</v>
      </c>
      <c r="E424" s="286" t="s">
        <v>3211</v>
      </c>
      <c r="F424" s="195" t="s">
        <v>3234</v>
      </c>
      <c r="G424" s="53" t="s">
        <v>3212</v>
      </c>
      <c r="H424" s="54">
        <v>956</v>
      </c>
      <c r="I424" s="9" t="s">
        <v>46</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30"/>
        <v>Industry Sector Fraction of Potential Additional CCS Achieved</v>
      </c>
      <c r="D425" s="286" t="s">
        <v>3273</v>
      </c>
      <c r="E425" s="286" t="s">
        <v>2639</v>
      </c>
      <c r="F425" s="195" t="s">
        <v>3234</v>
      </c>
      <c r="G425" s="53" t="s">
        <v>3213</v>
      </c>
      <c r="H425" s="54">
        <v>957</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Cement Clinker Substitution</v>
      </c>
      <c r="C426" s="363" t="s">
        <v>2901</v>
      </c>
      <c r="D426" s="53"/>
      <c r="E426" s="53"/>
      <c r="F426" s="53"/>
      <c r="G426" s="53"/>
      <c r="H426" s="54">
        <v>43</v>
      </c>
      <c r="I426" s="53" t="s">
        <v>45</v>
      </c>
      <c r="J426" s="360" t="str">
        <f>IF(ISBLANK(INDEX('Policy Characteristics'!D:D,MATCH($C426,'Policy Characteristics'!$C:$C,0))),"",INDEX('Policy Characteristics'!D:D,MATCH($C426,'Policy Characteristics'!$C:$C,0)))</f>
        <v>Cement Clinker Substitution</v>
      </c>
      <c r="K426" s="358" t="str">
        <f>IF(ISBLANK(INDEX('Policy Characteristics'!E:E,MATCH($C426,'Policy Characteristics'!$C:$C,0))),"",INDEX('Policy Characteristics'!E:E,MATCH($C426,'Policy Characteristics'!$C:$C,0)))</f>
        <v>indst cement measures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potential achieved</v>
      </c>
      <c r="P426" s="358" t="str">
        <f>IF(ISBLANK(INDEX('Policy Characteristics'!J:J,MATCH($C426,'Policy Characteristics'!$C:$C,0))),"",INDEX('Policy Characteristics'!J:J,MATCH($C426,'Policy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26" s="358" t="str">
        <f>IF(ISBLANK(INDEX('Policy Characteristics'!K:K,MATCH($C426,'Policy Characteristics'!$C:$C,0))),"",INDEX('Policy Characteristics'!K:K,MATCH($C426,'Policy Characteristics'!$C:$C,0)))</f>
        <v>industry-ag-main.html#clinker</v>
      </c>
      <c r="R426" s="358" t="str">
        <f>IF(ISBLANK(INDEX('Policy Characteristics'!L:L,MATCH($C426,'Policy Characteristics'!$C:$C,0))),"",INDEX('Policy Characteristics'!L:L,MATCH($C426,'Policy Characteristics'!$C:$C,0)))</f>
        <v>cement-clinker-substitution.html</v>
      </c>
    </row>
    <row r="427" spans="1:18" s="5" customFormat="1"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Cogeneration and Waste Heat Recovery</v>
      </c>
      <c r="C427" s="363" t="s">
        <v>304</v>
      </c>
      <c r="D427" s="53"/>
      <c r="E427" s="53"/>
      <c r="F427" s="53"/>
      <c r="G427" s="53"/>
      <c r="H427" s="54">
        <v>44</v>
      </c>
      <c r="I427" s="53" t="s">
        <v>45</v>
      </c>
      <c r="J427" s="360" t="str">
        <f>IF(ISBLANK(INDEX('Policy Characteristics'!D:D,MATCH($C427,'Policy Characteristics'!$C:$C,0))),"",INDEX('Policy Characteristics'!D:D,MATCH($C427,'Policy Characteristics'!$C:$C,0)))</f>
        <v>Cogeneration and Waste Heat Recovery</v>
      </c>
      <c r="K427" s="358" t="str">
        <f>IF(ISBLANK(INDEX('Policy Characteristics'!E:E,MATCH($C427,'Policy Characteristics'!$C:$C,0))),"",INDEX('Policy Characteristics'!E:E,MATCH($C427,'Policy Characteristics'!$C:$C,0)))</f>
        <v>indst CHP</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potential achieved</v>
      </c>
      <c r="P427" s="358" t="str">
        <f>IF(ISBLANK(INDEX('Policy Characteristics'!J:J,MATCH($C427,'Policy Characteristics'!$C:$C,0))),"",INDEX('Policy Characteristics'!J:J,MATCH($C427,'Policy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27" s="358" t="str">
        <f>IF(ISBLANK(INDEX('Policy Characteristics'!K:K,MATCH($C427,'Policy Characteristics'!$C:$C,0))),"",INDEX('Policy Characteristics'!K:K,MATCH($C427,'Policy Characteristics'!$C:$C,0)))</f>
        <v>industry-ag-main.html#cogen</v>
      </c>
      <c r="R427" s="358" t="str">
        <f>IF(ISBLANK(INDEX('Policy Characteristics'!L:L,MATCH($C427,'Policy Characteristics'!$C:$C,0))),"",INDEX('Policy Characteristics'!L:L,MATCH($C427,'Policy Characteristics'!$C:$C,0)))</f>
        <v>cogeneration-and-waste-heat-recovery.html</v>
      </c>
    </row>
    <row r="428" spans="1:18" s="5" customFormat="1"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Early Retirement of Industrial Facilities</v>
      </c>
      <c r="C428" s="363" t="s">
        <v>60</v>
      </c>
      <c r="D428" s="53"/>
      <c r="E428" s="53"/>
      <c r="F428" s="53"/>
      <c r="G428" s="53"/>
      <c r="H428" s="54">
        <v>45</v>
      </c>
      <c r="I428" s="53" t="s">
        <v>45</v>
      </c>
      <c r="J428" s="360" t="str">
        <f>IF(ISBLANK(INDEX('Policy Characteristics'!D:D,MATCH($C428,'Policy Characteristics'!$C:$C,0))),"",INDEX('Policy Characteristics'!D:D,MATCH($C428,'Policy Characteristics'!$C:$C,0)))</f>
        <v>Early Retirement of Industrial Facilities</v>
      </c>
      <c r="K428" s="358" t="str">
        <f>IF(ISBLANK(INDEX('Policy Characteristics'!E:E,MATCH($C428,'Policy Characteristics'!$C:$C,0))),"",INDEX('Policy Characteristics'!E:E,MATCH($C428,'Policy Characteristics'!$C:$C,0)))</f>
        <v>indst early retirement</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potential achieved</v>
      </c>
      <c r="P428" s="358" t="str">
        <f>IF(ISBLANK(INDEX('Policy Characteristics'!J:J,MATCH($C428,'Policy Characteristics'!$C:$C,0))),"",INDEX('Policy Characteristics'!J:J,MATCH($C428,'Policy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28" s="358" t="str">
        <f>IF(ISBLANK(INDEX('Policy Characteristics'!K:K,MATCH($C428,'Policy Characteristics'!$C:$C,0))),"",INDEX('Policy Characteristics'!K:K,MATCH($C428,'Policy Characteristics'!$C:$C,0)))</f>
        <v>industry-ag-main.html#early-ret</v>
      </c>
      <c r="R428" s="358" t="str">
        <f>IF(ISBLANK(INDEX('Policy Characteristics'!L:L,MATCH($C428,'Policy Characteristics'!$C:$C,0))),"",INDEX('Policy Characteristics'!L:L,MATCH($C428,'Policy Characteristics'!$C:$C,0)))</f>
        <v>early-retirement-of-industrial-facilities.html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Electrification + Hydrogen</v>
      </c>
      <c r="C429" s="363" t="s">
        <v>2469</v>
      </c>
      <c r="D429" s="53" t="s">
        <v>3249</v>
      </c>
      <c r="E429" s="53" t="s">
        <v>2470</v>
      </c>
      <c r="F429" s="195" t="s">
        <v>3274</v>
      </c>
      <c r="G429" s="53" t="s">
        <v>3276</v>
      </c>
      <c r="H429" s="54">
        <v>1208</v>
      </c>
      <c r="I429" s="53" t="s">
        <v>45</v>
      </c>
      <c r="J429" s="360" t="str">
        <f>IF(ISBLANK(INDEX('Policy Characteristics'!D:D,MATCH($C429,'Policy Characteristics'!$C:$C,0))),"",INDEX('Policy Characteristics'!D:D,MATCH($C429,'Policy Characteristics'!$C:$C,0)))</f>
        <v>Electrification + Hydrogen</v>
      </c>
      <c r="K429" s="358" t="str">
        <f>IF(ISBLANK(INDEX('Policy Characteristics'!E:E,MATCH($C429,'Policy Characteristics'!$C:$C,0))),"",INDEX('Policy Characteristics'!E:E,MATCH($C429,'Policy Characteristics'!$C:$C,0)))</f>
        <v>indst fuel type shifting</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fuel shifted</v>
      </c>
      <c r="P429" s="358" t="str">
        <f>IF(ISBLANK(INDEX('Policy Characteristics'!J:J,MATCH($C429,'Policy Characteristics'!$C:$C,0))),"",INDEX('Policy Characteristics'!J:J,MATCH($C429,'Policy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29" s="358" t="str">
        <f>IF(ISBLANK(INDEX('Policy Characteristics'!K:K,MATCH($C429,'Policy Characteristics'!$C:$C,0))),"",INDEX('Policy Characteristics'!K:K,MATCH($C429,'Policy Characteristics'!$C:$C,0)))</f>
        <v>industry-ag-main.html#fuel-switching</v>
      </c>
      <c r="R429" s="358" t="str">
        <f>IF(ISBLANK(INDEX('Policy Characteristics'!L:L,MATCH($C429,'Policy Characteristics'!$C:$C,0))),"",INDEX('Policy Characteristics'!L:L,MATCH($C429,'Policy Characteristics'!$C:$C,0)))</f>
        <v>industry-elec-and-hydrogen.html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Electrification + Hydrogen</v>
      </c>
      <c r="C430" s="362" t="str">
        <f t="shared" ref="C430:C461" si="31">C$429</f>
        <v>Fraction of Industrial Fuel Use Shifted to Other Fuels</v>
      </c>
      <c r="D430" s="53" t="s">
        <v>3249</v>
      </c>
      <c r="E430" s="53" t="s">
        <v>2471</v>
      </c>
      <c r="F430" s="195" t="s">
        <v>3274</v>
      </c>
      <c r="G430" s="53" t="s">
        <v>3277</v>
      </c>
      <c r="H430" s="54">
        <v>1209</v>
      </c>
      <c r="I430" s="53" t="s">
        <v>46</v>
      </c>
      <c r="J430" s="360" t="str">
        <f>IF(ISBLANK(INDEX('Policy Characteristics'!D:D,MATCH($C430,'Policy Characteristics'!$C:$C,0))),"",INDEX('Policy Characteristics'!D:D,MATCH($C430,'Policy Characteristics'!$C:$C,0)))</f>
        <v>Electrification + Hydrogen</v>
      </c>
      <c r="K430" s="358" t="str">
        <f>IF(ISBLANK(INDEX('Policy Characteristics'!E:E,MATCH($C430,'Policy Characteristics'!$C:$C,0))),"",INDEX('Policy Characteristics'!E:E,MATCH($C430,'Policy Characteristics'!$C:$C,0)))</f>
        <v>indst fuel type shifting</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fuel shifted</v>
      </c>
      <c r="P430" s="358" t="str">
        <f>IF(ISBLANK(INDEX('Policy Characteristics'!J:J,MATCH($C430,'Policy Characteristics'!$C:$C,0))),"",INDEX('Policy Characteristics'!J:J,MATCH($C430,'Policy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0" s="358" t="str">
        <f>IF(ISBLANK(INDEX('Policy Characteristics'!K:K,MATCH($C430,'Policy Characteristics'!$C:$C,0))),"",INDEX('Policy Characteristics'!K:K,MATCH($C430,'Policy Characteristics'!$C:$C,0)))</f>
        <v>industry-ag-main.html#fuel-switching</v>
      </c>
      <c r="R430" s="358" t="str">
        <f>IF(ISBLANK(INDEX('Policy Characteristics'!L:L,MATCH($C430,'Policy Characteristics'!$C:$C,0))),"",INDEX('Policy Characteristics'!L:L,MATCH($C430,'Policy Characteristics'!$C:$C,0)))</f>
        <v>industry-elec-and-hydrogen.html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Electrification + Hydrogen</v>
      </c>
      <c r="C431" s="362" t="str">
        <f t="shared" si="31"/>
        <v>Fraction of Industrial Fuel Use Shifted to Other Fuels</v>
      </c>
      <c r="D431" s="53" t="s">
        <v>3249</v>
      </c>
      <c r="E431" s="53" t="s">
        <v>2472</v>
      </c>
      <c r="F431" s="195" t="s">
        <v>3274</v>
      </c>
      <c r="G431" s="53" t="s">
        <v>3278</v>
      </c>
      <c r="H431" s="54">
        <v>1210</v>
      </c>
      <c r="I431" s="53" t="s">
        <v>46</v>
      </c>
      <c r="J431" s="360" t="str">
        <f>IF(ISBLANK(INDEX('Policy Characteristics'!D:D,MATCH($C431,'Policy Characteristics'!$C:$C,0))),"",INDEX('Policy Characteristics'!D:D,MATCH($C431,'Policy Characteristics'!$C:$C,0)))</f>
        <v>Electrification + Hydrogen</v>
      </c>
      <c r="K431" s="358" t="str">
        <f>IF(ISBLANK(INDEX('Policy Characteristics'!E:E,MATCH($C431,'Policy Characteristics'!$C:$C,0))),"",INDEX('Policy Characteristics'!E:E,MATCH($C431,'Policy Characteristics'!$C:$C,0)))</f>
        <v>indst fuel type shifting</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fuel shifted</v>
      </c>
      <c r="P431" s="358" t="str">
        <f>IF(ISBLANK(INDEX('Policy Characteristics'!J:J,MATCH($C431,'Policy Characteristics'!$C:$C,0))),"",INDEX('Policy Characteristics'!J:J,MATCH($C431,'Policy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1" s="358" t="str">
        <f>IF(ISBLANK(INDEX('Policy Characteristics'!K:K,MATCH($C431,'Policy Characteristics'!$C:$C,0))),"",INDEX('Policy Characteristics'!K:K,MATCH($C431,'Policy Characteristics'!$C:$C,0)))</f>
        <v>industry-ag-main.html#fuel-switching</v>
      </c>
      <c r="R431" s="358" t="str">
        <f>IF(ISBLANK(INDEX('Policy Characteristics'!L:L,MATCH($C431,'Policy Characteristics'!$C:$C,0))),"",INDEX('Policy Characteristics'!L:L,MATCH($C431,'Policy Characteristics'!$C:$C,0)))</f>
        <v>industry-elec-and-hydrogen.html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Electrification + Hydrogen</v>
      </c>
      <c r="C432" s="362" t="str">
        <f t="shared" si="31"/>
        <v>Fraction of Industrial Fuel Use Shifted to Other Fuels</v>
      </c>
      <c r="D432" s="53" t="s">
        <v>3249</v>
      </c>
      <c r="E432" s="53" t="s">
        <v>2473</v>
      </c>
      <c r="F432" s="195" t="s">
        <v>3274</v>
      </c>
      <c r="G432" s="53" t="s">
        <v>3279</v>
      </c>
      <c r="H432" s="54">
        <v>1211</v>
      </c>
      <c r="I432" s="53" t="s">
        <v>46</v>
      </c>
      <c r="J432" s="360" t="str">
        <f>IF(ISBLANK(INDEX('Policy Characteristics'!D:D,MATCH($C432,'Policy Characteristics'!$C:$C,0))),"",INDEX('Policy Characteristics'!D:D,MATCH($C432,'Policy Characteristics'!$C:$C,0)))</f>
        <v>Electrification + Hydrogen</v>
      </c>
      <c r="K432" s="358" t="str">
        <f>IF(ISBLANK(INDEX('Policy Characteristics'!E:E,MATCH($C432,'Policy Characteristics'!$C:$C,0))),"",INDEX('Policy Characteristics'!E:E,MATCH($C432,'Policy Characteristics'!$C:$C,0)))</f>
        <v>indst fuel type shifting</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fuel shifted</v>
      </c>
      <c r="P432" s="358" t="str">
        <f>IF(ISBLANK(INDEX('Policy Characteristics'!J:J,MATCH($C432,'Policy Characteristics'!$C:$C,0))),"",INDEX('Policy Characteristics'!J:J,MATCH($C432,'Policy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2" s="358" t="str">
        <f>IF(ISBLANK(INDEX('Policy Characteristics'!K:K,MATCH($C432,'Policy Characteristics'!$C:$C,0))),"",INDEX('Policy Characteristics'!K:K,MATCH($C432,'Policy Characteristics'!$C:$C,0)))</f>
        <v>industry-ag-main.html#fuel-switching</v>
      </c>
      <c r="R432" s="358" t="str">
        <f>IF(ISBLANK(INDEX('Policy Characteristics'!L:L,MATCH($C432,'Policy Characteristics'!$C:$C,0))),"",INDEX('Policy Characteristics'!L:L,MATCH($C432,'Policy Characteristics'!$C:$C,0)))</f>
        <v>industry-elec-and-hydrogen.html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Electrification + Hydrogen</v>
      </c>
      <c r="C433" s="362" t="str">
        <f t="shared" si="31"/>
        <v>Fraction of Industrial Fuel Use Shifted to Other Fuels</v>
      </c>
      <c r="D433" s="53" t="s">
        <v>3249</v>
      </c>
      <c r="E433" s="53" t="s">
        <v>2474</v>
      </c>
      <c r="F433" s="195" t="s">
        <v>3274</v>
      </c>
      <c r="G433" s="53" t="s">
        <v>3280</v>
      </c>
      <c r="H433" s="54">
        <v>1212</v>
      </c>
      <c r="I433" s="53" t="s">
        <v>46</v>
      </c>
      <c r="J433" s="360" t="str">
        <f>IF(ISBLANK(INDEX('Policy Characteristics'!D:D,MATCH($C433,'Policy Characteristics'!$C:$C,0))),"",INDEX('Policy Characteristics'!D:D,MATCH($C433,'Policy Characteristics'!$C:$C,0)))</f>
        <v>Electrification + Hydrogen</v>
      </c>
      <c r="K433" s="358" t="str">
        <f>IF(ISBLANK(INDEX('Policy Characteristics'!E:E,MATCH($C433,'Policy Characteristics'!$C:$C,0))),"",INDEX('Policy Characteristics'!E:E,MATCH($C433,'Policy Characteristics'!$C:$C,0)))</f>
        <v>indst fuel type shifting</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fuel shifted</v>
      </c>
      <c r="P433" s="358" t="str">
        <f>IF(ISBLANK(INDEX('Policy Characteristics'!J:J,MATCH($C433,'Policy Characteristics'!$C:$C,0))),"",INDEX('Policy Characteristics'!J:J,MATCH($C433,'Policy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3" s="358" t="str">
        <f>IF(ISBLANK(INDEX('Policy Characteristics'!K:K,MATCH($C433,'Policy Characteristics'!$C:$C,0))),"",INDEX('Policy Characteristics'!K:K,MATCH($C433,'Policy Characteristics'!$C:$C,0)))</f>
        <v>industry-ag-main.html#fuel-switching</v>
      </c>
      <c r="R433" s="358" t="str">
        <f>IF(ISBLANK(INDEX('Policy Characteristics'!L:L,MATCH($C433,'Policy Characteristics'!$C:$C,0))),"",INDEX('Policy Characteristics'!L:L,MATCH($C433,'Policy Characteristics'!$C:$C,0)))</f>
        <v>industry-elec-and-hydrogen.html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Electrification + Hydrogen</v>
      </c>
      <c r="C434" s="362" t="str">
        <f t="shared" si="31"/>
        <v>Fraction of Industrial Fuel Use Shifted to Other Fuels</v>
      </c>
      <c r="D434" s="53" t="s">
        <v>3249</v>
      </c>
      <c r="E434" s="53" t="s">
        <v>2475</v>
      </c>
      <c r="F434" s="195" t="s">
        <v>3274</v>
      </c>
      <c r="G434" s="53" t="s">
        <v>3281</v>
      </c>
      <c r="H434" s="54">
        <v>1213</v>
      </c>
      <c r="I434" s="53" t="s">
        <v>46</v>
      </c>
      <c r="J434" s="360" t="str">
        <f>IF(ISBLANK(INDEX('Policy Characteristics'!D:D,MATCH($C434,'Policy Characteristics'!$C:$C,0))),"",INDEX('Policy Characteristics'!D:D,MATCH($C434,'Policy Characteristics'!$C:$C,0)))</f>
        <v>Electrification + Hydrogen</v>
      </c>
      <c r="K434" s="358" t="str">
        <f>IF(ISBLANK(INDEX('Policy Characteristics'!E:E,MATCH($C434,'Policy Characteristics'!$C:$C,0))),"",INDEX('Policy Characteristics'!E:E,MATCH($C434,'Policy Characteristics'!$C:$C,0)))</f>
        <v>indst fuel type shifting</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fuel shifted</v>
      </c>
      <c r="P434" s="358" t="str">
        <f>IF(ISBLANK(INDEX('Policy Characteristics'!J:J,MATCH($C434,'Policy Characteristics'!$C:$C,0))),"",INDEX('Policy Characteristics'!J:J,MATCH($C434,'Policy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4" s="358" t="str">
        <f>IF(ISBLANK(INDEX('Policy Characteristics'!K:K,MATCH($C434,'Policy Characteristics'!$C:$C,0))),"",INDEX('Policy Characteristics'!K:K,MATCH($C434,'Policy Characteristics'!$C:$C,0)))</f>
        <v>industry-ag-main.html#fuel-switching</v>
      </c>
      <c r="R434" s="358" t="str">
        <f>IF(ISBLANK(INDEX('Policy Characteristics'!L:L,MATCH($C434,'Policy Characteristics'!$C:$C,0))),"",INDEX('Policy Characteristics'!L:L,MATCH($C434,'Policy Characteristics'!$C:$C,0)))</f>
        <v>industry-elec-and-hydrogen.html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Electrification + Hydrogen</v>
      </c>
      <c r="C435" s="362" t="str">
        <f t="shared" si="31"/>
        <v>Fraction of Industrial Fuel Use Shifted to Other Fuels</v>
      </c>
      <c r="D435" s="53" t="s">
        <v>3249</v>
      </c>
      <c r="E435" s="53" t="s">
        <v>2830</v>
      </c>
      <c r="F435" s="195" t="s">
        <v>3274</v>
      </c>
      <c r="G435" s="53" t="s">
        <v>3282</v>
      </c>
      <c r="H435" s="54">
        <v>1214</v>
      </c>
      <c r="I435" s="53" t="s">
        <v>46</v>
      </c>
      <c r="J435" s="360" t="str">
        <f>IF(ISBLANK(INDEX('Policy Characteristics'!D:D,MATCH($C435,'Policy Characteristics'!$C:$C,0))),"",INDEX('Policy Characteristics'!D:D,MATCH($C435,'Policy Characteristics'!$C:$C,0)))</f>
        <v>Electrification + Hydrogen</v>
      </c>
      <c r="K435" s="358" t="str">
        <f>IF(ISBLANK(INDEX('Policy Characteristics'!E:E,MATCH($C435,'Policy Characteristics'!$C:$C,0))),"",INDEX('Policy Characteristics'!E:E,MATCH($C435,'Policy Characteristics'!$C:$C,0)))</f>
        <v>indst fuel type shifting</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fuel shifted</v>
      </c>
      <c r="P435" s="358" t="str">
        <f>IF(ISBLANK(INDEX('Policy Characteristics'!J:J,MATCH($C435,'Policy Characteristics'!$C:$C,0))),"",INDEX('Policy Characteristics'!J:J,MATCH($C435,'Policy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5" s="358" t="str">
        <f>IF(ISBLANK(INDEX('Policy Characteristics'!K:K,MATCH($C435,'Policy Characteristics'!$C:$C,0))),"",INDEX('Policy Characteristics'!K:K,MATCH($C435,'Policy Characteristics'!$C:$C,0)))</f>
        <v>industry-ag-main.html#fuel-switching</v>
      </c>
      <c r="R435" s="358" t="str">
        <f>IF(ISBLANK(INDEX('Policy Characteristics'!L:L,MATCH($C435,'Policy Characteristics'!$C:$C,0))),"",INDEX('Policy Characteristics'!L:L,MATCH($C435,'Policy Characteristics'!$C:$C,0)))</f>
        <v>industry-elec-and-hydrogen.html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Electrification + Hydrogen</v>
      </c>
      <c r="C436" s="362" t="str">
        <f t="shared" si="31"/>
        <v>Fraction of Industrial Fuel Use Shifted to Other Fuels</v>
      </c>
      <c r="D436" s="53" t="s">
        <v>3249</v>
      </c>
      <c r="E436" s="53" t="s">
        <v>2831</v>
      </c>
      <c r="F436" s="195" t="s">
        <v>3274</v>
      </c>
      <c r="G436" s="53" t="s">
        <v>3283</v>
      </c>
      <c r="H436" s="54">
        <v>1215</v>
      </c>
      <c r="I436" s="53" t="s">
        <v>46</v>
      </c>
      <c r="J436" s="360" t="str">
        <f>IF(ISBLANK(INDEX('Policy Characteristics'!D:D,MATCH($C436,'Policy Characteristics'!$C:$C,0))),"",INDEX('Policy Characteristics'!D:D,MATCH($C436,'Policy Characteristics'!$C:$C,0)))</f>
        <v>Electrification + Hydrogen</v>
      </c>
      <c r="K436" s="358" t="str">
        <f>IF(ISBLANK(INDEX('Policy Characteristics'!E:E,MATCH($C436,'Policy Characteristics'!$C:$C,0))),"",INDEX('Policy Characteristics'!E:E,MATCH($C436,'Policy Characteristics'!$C:$C,0)))</f>
        <v>indst fuel type shifting</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fuel shifted</v>
      </c>
      <c r="P436" s="358" t="str">
        <f>IF(ISBLANK(INDEX('Policy Characteristics'!J:J,MATCH($C436,'Policy Characteristics'!$C:$C,0))),"",INDEX('Policy Characteristics'!J:J,MATCH($C436,'Policy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6" s="358" t="str">
        <f>IF(ISBLANK(INDEX('Policy Characteristics'!K:K,MATCH($C436,'Policy Characteristics'!$C:$C,0))),"",INDEX('Policy Characteristics'!K:K,MATCH($C436,'Policy Characteristics'!$C:$C,0)))</f>
        <v>industry-ag-main.html#fuel-switching</v>
      </c>
      <c r="R436" s="358" t="str">
        <f>IF(ISBLANK(INDEX('Policy Characteristics'!L:L,MATCH($C436,'Policy Characteristics'!$C:$C,0))),"",INDEX('Policy Characteristics'!L:L,MATCH($C436,'Policy Characteristics'!$C:$C,0)))</f>
        <v>industry-elec-and-hydrogen.html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Electrification + Hydrogen</v>
      </c>
      <c r="C437" s="362" t="str">
        <f t="shared" si="31"/>
        <v>Fraction of Industrial Fuel Use Shifted to Other Fuels</v>
      </c>
      <c r="D437" s="53" t="s">
        <v>3249</v>
      </c>
      <c r="E437" s="53" t="s">
        <v>2832</v>
      </c>
      <c r="F437" s="195" t="s">
        <v>3274</v>
      </c>
      <c r="G437" s="53" t="s">
        <v>3284</v>
      </c>
      <c r="H437" s="54">
        <v>1216</v>
      </c>
      <c r="I437" s="53" t="s">
        <v>46</v>
      </c>
      <c r="J437" s="360" t="str">
        <f>IF(ISBLANK(INDEX('Policy Characteristics'!D:D,MATCH($C437,'Policy Characteristics'!$C:$C,0))),"",INDEX('Policy Characteristics'!D:D,MATCH($C437,'Policy Characteristics'!$C:$C,0)))</f>
        <v>Electrification + Hydrogen</v>
      </c>
      <c r="K437" s="358" t="str">
        <f>IF(ISBLANK(INDEX('Policy Characteristics'!E:E,MATCH($C437,'Policy Characteristics'!$C:$C,0))),"",INDEX('Policy Characteristics'!E:E,MATCH($C437,'Policy Characteristics'!$C:$C,0)))</f>
        <v>indst fuel type shifting</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fuel shifted</v>
      </c>
      <c r="P437" s="358" t="str">
        <f>IF(ISBLANK(INDEX('Policy Characteristics'!J:J,MATCH($C437,'Policy Characteristics'!$C:$C,0))),"",INDEX('Policy Characteristics'!J:J,MATCH($C437,'Policy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7" s="358" t="str">
        <f>IF(ISBLANK(INDEX('Policy Characteristics'!K:K,MATCH($C437,'Policy Characteristics'!$C:$C,0))),"",INDEX('Policy Characteristics'!K:K,MATCH($C437,'Policy Characteristics'!$C:$C,0)))</f>
        <v>industry-ag-main.html#fuel-switching</v>
      </c>
      <c r="R437" s="358" t="str">
        <f>IF(ISBLANK(INDEX('Policy Characteristics'!L:L,MATCH($C437,'Policy Characteristics'!$C:$C,0))),"",INDEX('Policy Characteristics'!L:L,MATCH($C437,'Policy Characteristics'!$C:$C,0)))</f>
        <v>industry-elec-and-hydrogen.html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Electrification + Hydrogen</v>
      </c>
      <c r="C438" s="362" t="str">
        <f t="shared" si="31"/>
        <v>Fraction of Industrial Fuel Use Shifted to Other Fuels</v>
      </c>
      <c r="D438" s="53" t="s">
        <v>3249</v>
      </c>
      <c r="E438" s="53" t="s">
        <v>2829</v>
      </c>
      <c r="F438" s="195" t="s">
        <v>3274</v>
      </c>
      <c r="G438" s="53" t="s">
        <v>3285</v>
      </c>
      <c r="H438" s="54">
        <v>1217</v>
      </c>
      <c r="I438" s="53" t="s">
        <v>45</v>
      </c>
      <c r="J438" s="360" t="str">
        <f>IF(ISBLANK(INDEX('Policy Characteristics'!D:D,MATCH($C438,'Policy Characteristics'!$C:$C,0))),"",INDEX('Policy Characteristics'!D:D,MATCH($C438,'Policy Characteristics'!$C:$C,0)))</f>
        <v>Electrification + Hydrogen</v>
      </c>
      <c r="K438" s="358" t="str">
        <f>IF(ISBLANK(INDEX('Policy Characteristics'!E:E,MATCH($C438,'Policy Characteristics'!$C:$C,0))),"",INDEX('Policy Characteristics'!E:E,MATCH($C438,'Policy Characteristics'!$C:$C,0)))</f>
        <v>indst fuel type shifting</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fuel shifted</v>
      </c>
      <c r="P438" s="358" t="str">
        <f>IF(ISBLANK(INDEX('Policy Characteristics'!J:J,MATCH($C438,'Policy Characteristics'!$C:$C,0))),"",INDEX('Policy Characteristics'!J:J,MATCH($C438,'Policy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8" s="358" t="str">
        <f>IF(ISBLANK(INDEX('Policy Characteristics'!K:K,MATCH($C438,'Policy Characteristics'!$C:$C,0))),"",INDEX('Policy Characteristics'!K:K,MATCH($C438,'Policy Characteristics'!$C:$C,0)))</f>
        <v>industry-ag-main.html#fuel-switching</v>
      </c>
      <c r="R438" s="358" t="str">
        <f>IF(ISBLANK(INDEX('Policy Characteristics'!L:L,MATCH($C438,'Policy Characteristics'!$C:$C,0))),"",INDEX('Policy Characteristics'!L:L,MATCH($C438,'Policy Characteristics'!$C:$C,0)))</f>
        <v>industry-elec-and-hydrogen.html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Electrification + Hydrogen</v>
      </c>
      <c r="C439" s="362" t="str">
        <f t="shared" si="31"/>
        <v>Fraction of Industrial Fuel Use Shifted to Other Fuels</v>
      </c>
      <c r="D439" s="9" t="s">
        <v>3250</v>
      </c>
      <c r="E439" s="53" t="s">
        <v>2470</v>
      </c>
      <c r="F439" s="195" t="s">
        <v>2889</v>
      </c>
      <c r="G439" s="53" t="s">
        <v>3276</v>
      </c>
      <c r="H439" s="54">
        <v>1218</v>
      </c>
      <c r="I439" s="53" t="s">
        <v>45</v>
      </c>
      <c r="J439" s="360" t="str">
        <f>IF(ISBLANK(INDEX('Policy Characteristics'!D:D,MATCH($C439,'Policy Characteristics'!$C:$C,0))),"",INDEX('Policy Characteristics'!D:D,MATCH($C439,'Policy Characteristics'!$C:$C,0)))</f>
        <v>Electrification + Hydrogen</v>
      </c>
      <c r="K439" s="358" t="str">
        <f>IF(ISBLANK(INDEX('Policy Characteristics'!E:E,MATCH($C439,'Policy Characteristics'!$C:$C,0))),"",INDEX('Policy Characteristics'!E:E,MATCH($C439,'Policy Characteristics'!$C:$C,0)))</f>
        <v>indst fuel type shifting</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fuel shifted</v>
      </c>
      <c r="P439" s="358" t="str">
        <f>IF(ISBLANK(INDEX('Policy Characteristics'!J:J,MATCH($C439,'Policy Characteristics'!$C:$C,0))),"",INDEX('Policy Characteristics'!J:J,MATCH($C439,'Policy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9" s="358" t="str">
        <f>IF(ISBLANK(INDEX('Policy Characteristics'!K:K,MATCH($C439,'Policy Characteristics'!$C:$C,0))),"",INDEX('Policy Characteristics'!K:K,MATCH($C439,'Policy Characteristics'!$C:$C,0)))</f>
        <v>industry-ag-main.html#fuel-switching</v>
      </c>
      <c r="R439" s="358" t="str">
        <f>IF(ISBLANK(INDEX('Policy Characteristics'!L:L,MATCH($C439,'Policy Characteristics'!$C:$C,0))),"",INDEX('Policy Characteristics'!L:L,MATCH($C439,'Policy Characteristics'!$C:$C,0)))</f>
        <v>industry-elec-and-hydrogen.html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Electrification + Hydrogen</v>
      </c>
      <c r="C440" s="362" t="str">
        <f t="shared" si="31"/>
        <v>Fraction of Industrial Fuel Use Shifted to Other Fuels</v>
      </c>
      <c r="D440" s="9" t="s">
        <v>3250</v>
      </c>
      <c r="E440" s="53" t="s">
        <v>2471</v>
      </c>
      <c r="F440" s="195" t="s">
        <v>2889</v>
      </c>
      <c r="G440" s="53" t="s">
        <v>3277</v>
      </c>
      <c r="H440" s="54">
        <v>1219</v>
      </c>
      <c r="I440" s="53" t="s">
        <v>46</v>
      </c>
      <c r="J440" s="360" t="str">
        <f>IF(ISBLANK(INDEX('Policy Characteristics'!D:D,MATCH($C440,'Policy Characteristics'!$C:$C,0))),"",INDEX('Policy Characteristics'!D:D,MATCH($C440,'Policy Characteristics'!$C:$C,0)))</f>
        <v>Electrification + Hydrogen</v>
      </c>
      <c r="K440" s="358" t="str">
        <f>IF(ISBLANK(INDEX('Policy Characteristics'!E:E,MATCH($C440,'Policy Characteristics'!$C:$C,0))),"",INDEX('Policy Characteristics'!E:E,MATCH($C440,'Policy Characteristics'!$C:$C,0)))</f>
        <v>indst fuel type shifting</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fuel shifted</v>
      </c>
      <c r="P440" s="358" t="str">
        <f>IF(ISBLANK(INDEX('Policy Characteristics'!J:J,MATCH($C440,'Policy Characteristics'!$C:$C,0))),"",INDEX('Policy Characteristics'!J:J,MATCH($C440,'Policy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0" s="358" t="str">
        <f>IF(ISBLANK(INDEX('Policy Characteristics'!K:K,MATCH($C440,'Policy Characteristics'!$C:$C,0))),"",INDEX('Policy Characteristics'!K:K,MATCH($C440,'Policy Characteristics'!$C:$C,0)))</f>
        <v>industry-ag-main.html#fuel-switching</v>
      </c>
      <c r="R440" s="358" t="str">
        <f>IF(ISBLANK(INDEX('Policy Characteristics'!L:L,MATCH($C440,'Policy Characteristics'!$C:$C,0))),"",INDEX('Policy Characteristics'!L:L,MATCH($C440,'Policy Characteristics'!$C:$C,0)))</f>
        <v>industry-elec-and-hydrogen.html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Electrification + Hydrogen</v>
      </c>
      <c r="C441" s="362" t="str">
        <f t="shared" si="31"/>
        <v>Fraction of Industrial Fuel Use Shifted to Other Fuels</v>
      </c>
      <c r="D441" s="9" t="s">
        <v>3250</v>
      </c>
      <c r="E441" s="53" t="s">
        <v>2472</v>
      </c>
      <c r="F441" s="195" t="s">
        <v>2889</v>
      </c>
      <c r="G441" s="53" t="s">
        <v>3278</v>
      </c>
      <c r="H441" s="54">
        <v>1220</v>
      </c>
      <c r="I441" s="53" t="s">
        <v>46</v>
      </c>
      <c r="J441" s="360" t="str">
        <f>IF(ISBLANK(INDEX('Policy Characteristics'!D:D,MATCH($C441,'Policy Characteristics'!$C:$C,0))),"",INDEX('Policy Characteristics'!D:D,MATCH($C441,'Policy Characteristics'!$C:$C,0)))</f>
        <v>Electrification + Hydrogen</v>
      </c>
      <c r="K441" s="358" t="str">
        <f>IF(ISBLANK(INDEX('Policy Characteristics'!E:E,MATCH($C441,'Policy Characteristics'!$C:$C,0))),"",INDEX('Policy Characteristics'!E:E,MATCH($C441,'Policy Characteristics'!$C:$C,0)))</f>
        <v>indst fuel type shifting</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fuel shifted</v>
      </c>
      <c r="P441" s="358" t="str">
        <f>IF(ISBLANK(INDEX('Policy Characteristics'!J:J,MATCH($C441,'Policy Characteristics'!$C:$C,0))),"",INDEX('Policy Characteristics'!J:J,MATCH($C441,'Policy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1" s="358" t="str">
        <f>IF(ISBLANK(INDEX('Policy Characteristics'!K:K,MATCH($C441,'Policy Characteristics'!$C:$C,0))),"",INDEX('Policy Characteristics'!K:K,MATCH($C441,'Policy Characteristics'!$C:$C,0)))</f>
        <v>industry-ag-main.html#fuel-switching</v>
      </c>
      <c r="R441" s="358" t="str">
        <f>IF(ISBLANK(INDEX('Policy Characteristics'!L:L,MATCH($C441,'Policy Characteristics'!$C:$C,0))),"",INDEX('Policy Characteristics'!L:L,MATCH($C441,'Policy Characteristics'!$C:$C,0)))</f>
        <v>industry-elec-and-hydrogen.html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Electrification + Hydrogen</v>
      </c>
      <c r="C442" s="362" t="str">
        <f t="shared" si="31"/>
        <v>Fraction of Industrial Fuel Use Shifted to Other Fuels</v>
      </c>
      <c r="D442" s="9" t="s">
        <v>3250</v>
      </c>
      <c r="E442" s="53" t="s">
        <v>2473</v>
      </c>
      <c r="F442" s="195" t="s">
        <v>2889</v>
      </c>
      <c r="G442" s="53" t="s">
        <v>3279</v>
      </c>
      <c r="H442" s="54">
        <v>1221</v>
      </c>
      <c r="I442" s="53" t="s">
        <v>46</v>
      </c>
      <c r="J442" s="360" t="str">
        <f>IF(ISBLANK(INDEX('Policy Characteristics'!D:D,MATCH($C442,'Policy Characteristics'!$C:$C,0))),"",INDEX('Policy Characteristics'!D:D,MATCH($C442,'Policy Characteristics'!$C:$C,0)))</f>
        <v>Electrification + Hydrogen</v>
      </c>
      <c r="K442" s="358" t="str">
        <f>IF(ISBLANK(INDEX('Policy Characteristics'!E:E,MATCH($C442,'Policy Characteristics'!$C:$C,0))),"",INDEX('Policy Characteristics'!E:E,MATCH($C442,'Policy Characteristics'!$C:$C,0)))</f>
        <v>indst fuel type shifting</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fuel shifted</v>
      </c>
      <c r="P442" s="358" t="str">
        <f>IF(ISBLANK(INDEX('Policy Characteristics'!J:J,MATCH($C442,'Policy Characteristics'!$C:$C,0))),"",INDEX('Policy Characteristics'!J:J,MATCH($C442,'Policy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2" s="358" t="str">
        <f>IF(ISBLANK(INDEX('Policy Characteristics'!K:K,MATCH($C442,'Policy Characteristics'!$C:$C,0))),"",INDEX('Policy Characteristics'!K:K,MATCH($C442,'Policy Characteristics'!$C:$C,0)))</f>
        <v>industry-ag-main.html#fuel-switching</v>
      </c>
      <c r="R442" s="358" t="str">
        <f>IF(ISBLANK(INDEX('Policy Characteristics'!L:L,MATCH($C442,'Policy Characteristics'!$C:$C,0))),"",INDEX('Policy Characteristics'!L:L,MATCH($C442,'Policy Characteristics'!$C:$C,0)))</f>
        <v>industry-elec-and-hydrogen.html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Electrification + Hydrogen</v>
      </c>
      <c r="C443" s="362" t="str">
        <f t="shared" si="31"/>
        <v>Fraction of Industrial Fuel Use Shifted to Other Fuels</v>
      </c>
      <c r="D443" s="9" t="s">
        <v>3250</v>
      </c>
      <c r="E443" s="53" t="s">
        <v>2474</v>
      </c>
      <c r="F443" s="195" t="s">
        <v>2889</v>
      </c>
      <c r="G443" s="53" t="s">
        <v>3280</v>
      </c>
      <c r="H443" s="54">
        <v>1222</v>
      </c>
      <c r="I443" s="53" t="s">
        <v>46</v>
      </c>
      <c r="J443" s="360" t="str">
        <f>IF(ISBLANK(INDEX('Policy Characteristics'!D:D,MATCH($C443,'Policy Characteristics'!$C:$C,0))),"",INDEX('Policy Characteristics'!D:D,MATCH($C443,'Policy Characteristics'!$C:$C,0)))</f>
        <v>Electrification + Hydrogen</v>
      </c>
      <c r="K443" s="358" t="str">
        <f>IF(ISBLANK(INDEX('Policy Characteristics'!E:E,MATCH($C443,'Policy Characteristics'!$C:$C,0))),"",INDEX('Policy Characteristics'!E:E,MATCH($C443,'Policy Characteristics'!$C:$C,0)))</f>
        <v>indst fuel type shifting</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fuel shifted</v>
      </c>
      <c r="P443" s="358" t="str">
        <f>IF(ISBLANK(INDEX('Policy Characteristics'!J:J,MATCH($C443,'Policy Characteristics'!$C:$C,0))),"",INDEX('Policy Characteristics'!J:J,MATCH($C443,'Policy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3" s="358" t="str">
        <f>IF(ISBLANK(INDEX('Policy Characteristics'!K:K,MATCH($C443,'Policy Characteristics'!$C:$C,0))),"",INDEX('Policy Characteristics'!K:K,MATCH($C443,'Policy Characteristics'!$C:$C,0)))</f>
        <v>industry-ag-main.html#fuel-switching</v>
      </c>
      <c r="R443" s="358" t="str">
        <f>IF(ISBLANK(INDEX('Policy Characteristics'!L:L,MATCH($C443,'Policy Characteristics'!$C:$C,0))),"",INDEX('Policy Characteristics'!L:L,MATCH($C443,'Policy Characteristics'!$C:$C,0)))</f>
        <v>industry-elec-and-hydrogen.html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Electrification + Hydrogen</v>
      </c>
      <c r="C444" s="362" t="str">
        <f t="shared" si="31"/>
        <v>Fraction of Industrial Fuel Use Shifted to Other Fuels</v>
      </c>
      <c r="D444" s="9" t="s">
        <v>3250</v>
      </c>
      <c r="E444" s="53" t="s">
        <v>2475</v>
      </c>
      <c r="F444" s="195" t="s">
        <v>2889</v>
      </c>
      <c r="G444" s="53" t="s">
        <v>3281</v>
      </c>
      <c r="H444" s="54">
        <v>1223</v>
      </c>
      <c r="I444" s="53" t="s">
        <v>46</v>
      </c>
      <c r="J444" s="360" t="str">
        <f>IF(ISBLANK(INDEX('Policy Characteristics'!D:D,MATCH($C444,'Policy Characteristics'!$C:$C,0))),"",INDEX('Policy Characteristics'!D:D,MATCH($C444,'Policy Characteristics'!$C:$C,0)))</f>
        <v>Electrification + Hydrogen</v>
      </c>
      <c r="K444" s="358" t="str">
        <f>IF(ISBLANK(INDEX('Policy Characteristics'!E:E,MATCH($C444,'Policy Characteristics'!$C:$C,0))),"",INDEX('Policy Characteristics'!E:E,MATCH($C444,'Policy Characteristics'!$C:$C,0)))</f>
        <v>indst fuel type shifting</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fuel shifted</v>
      </c>
      <c r="P444" s="358" t="str">
        <f>IF(ISBLANK(INDEX('Policy Characteristics'!J:J,MATCH($C444,'Policy Characteristics'!$C:$C,0))),"",INDEX('Policy Characteristics'!J:J,MATCH($C444,'Policy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4" s="358" t="str">
        <f>IF(ISBLANK(INDEX('Policy Characteristics'!K:K,MATCH($C444,'Policy Characteristics'!$C:$C,0))),"",INDEX('Policy Characteristics'!K:K,MATCH($C444,'Policy Characteristics'!$C:$C,0)))</f>
        <v>industry-ag-main.html#fuel-switching</v>
      </c>
      <c r="R444" s="358" t="str">
        <f>IF(ISBLANK(INDEX('Policy Characteristics'!L:L,MATCH($C444,'Policy Characteristics'!$C:$C,0))),"",INDEX('Policy Characteristics'!L:L,MATCH($C444,'Policy Characteristics'!$C:$C,0)))</f>
        <v>industry-elec-and-hydrogen.html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Electrification + Hydrogen</v>
      </c>
      <c r="C445" s="362" t="str">
        <f t="shared" si="31"/>
        <v>Fraction of Industrial Fuel Use Shifted to Other Fuels</v>
      </c>
      <c r="D445" s="9" t="s">
        <v>3250</v>
      </c>
      <c r="E445" s="53" t="s">
        <v>2830</v>
      </c>
      <c r="F445" s="195" t="s">
        <v>2889</v>
      </c>
      <c r="G445" s="53" t="s">
        <v>3282</v>
      </c>
      <c r="H445" s="54">
        <v>1224</v>
      </c>
      <c r="I445" s="53" t="s">
        <v>46</v>
      </c>
      <c r="J445" s="360" t="str">
        <f>IF(ISBLANK(INDEX('Policy Characteristics'!D:D,MATCH($C445,'Policy Characteristics'!$C:$C,0))),"",INDEX('Policy Characteristics'!D:D,MATCH($C445,'Policy Characteristics'!$C:$C,0)))</f>
        <v>Electrification + Hydrogen</v>
      </c>
      <c r="K445" s="358" t="str">
        <f>IF(ISBLANK(INDEX('Policy Characteristics'!E:E,MATCH($C445,'Policy Characteristics'!$C:$C,0))),"",INDEX('Policy Characteristics'!E:E,MATCH($C445,'Policy Characteristics'!$C:$C,0)))</f>
        <v>indst fuel type shifting</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fuel shifted</v>
      </c>
      <c r="P445" s="358" t="str">
        <f>IF(ISBLANK(INDEX('Policy Characteristics'!J:J,MATCH($C445,'Policy Characteristics'!$C:$C,0))),"",INDEX('Policy Characteristics'!J:J,MATCH($C445,'Policy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5" s="358" t="str">
        <f>IF(ISBLANK(INDEX('Policy Characteristics'!K:K,MATCH($C445,'Policy Characteristics'!$C:$C,0))),"",INDEX('Policy Characteristics'!K:K,MATCH($C445,'Policy Characteristics'!$C:$C,0)))</f>
        <v>industry-ag-main.html#fuel-switching</v>
      </c>
      <c r="R445" s="358" t="str">
        <f>IF(ISBLANK(INDEX('Policy Characteristics'!L:L,MATCH($C445,'Policy Characteristics'!$C:$C,0))),"",INDEX('Policy Characteristics'!L:L,MATCH($C445,'Policy Characteristics'!$C:$C,0)))</f>
        <v>industry-elec-and-hydrogen.html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Electrification + Hydrogen</v>
      </c>
      <c r="C446" s="362" t="str">
        <f t="shared" si="31"/>
        <v>Fraction of Industrial Fuel Use Shifted to Other Fuels</v>
      </c>
      <c r="D446" s="9" t="s">
        <v>3250</v>
      </c>
      <c r="E446" s="53" t="s">
        <v>2831</v>
      </c>
      <c r="F446" s="195" t="s">
        <v>2889</v>
      </c>
      <c r="G446" s="53" t="s">
        <v>3283</v>
      </c>
      <c r="H446" s="54">
        <v>1225</v>
      </c>
      <c r="I446" s="53" t="s">
        <v>46</v>
      </c>
      <c r="J446" s="360" t="str">
        <f>IF(ISBLANK(INDEX('Policy Characteristics'!D:D,MATCH($C446,'Policy Characteristics'!$C:$C,0))),"",INDEX('Policy Characteristics'!D:D,MATCH($C446,'Policy Characteristics'!$C:$C,0)))</f>
        <v>Electrification + Hydrogen</v>
      </c>
      <c r="K446" s="358" t="str">
        <f>IF(ISBLANK(INDEX('Policy Characteristics'!E:E,MATCH($C446,'Policy Characteristics'!$C:$C,0))),"",INDEX('Policy Characteristics'!E:E,MATCH($C446,'Policy Characteristics'!$C:$C,0)))</f>
        <v>indst fuel type shifting</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fuel shifted</v>
      </c>
      <c r="P446" s="358" t="str">
        <f>IF(ISBLANK(INDEX('Policy Characteristics'!J:J,MATCH($C446,'Policy Characteristics'!$C:$C,0))),"",INDEX('Policy Characteristics'!J:J,MATCH($C446,'Policy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6" s="358" t="str">
        <f>IF(ISBLANK(INDEX('Policy Characteristics'!K:K,MATCH($C446,'Policy Characteristics'!$C:$C,0))),"",INDEX('Policy Characteristics'!K:K,MATCH($C446,'Policy Characteristics'!$C:$C,0)))</f>
        <v>industry-ag-main.html#fuel-switching</v>
      </c>
      <c r="R446" s="358" t="str">
        <f>IF(ISBLANK(INDEX('Policy Characteristics'!L:L,MATCH($C446,'Policy Characteristics'!$C:$C,0))),"",INDEX('Policy Characteristics'!L:L,MATCH($C446,'Policy Characteristics'!$C:$C,0)))</f>
        <v>industry-elec-and-hydrogen.html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Electrification + Hydrogen</v>
      </c>
      <c r="C447" s="362" t="str">
        <f t="shared" si="31"/>
        <v>Fraction of Industrial Fuel Use Shifted to Other Fuels</v>
      </c>
      <c r="D447" s="9" t="s">
        <v>3250</v>
      </c>
      <c r="E447" s="53" t="s">
        <v>2832</v>
      </c>
      <c r="F447" s="195" t="s">
        <v>2889</v>
      </c>
      <c r="G447" s="53" t="s">
        <v>3284</v>
      </c>
      <c r="H447" s="54">
        <v>1226</v>
      </c>
      <c r="I447" s="53" t="s">
        <v>46</v>
      </c>
      <c r="J447" s="360" t="str">
        <f>IF(ISBLANK(INDEX('Policy Characteristics'!D:D,MATCH($C447,'Policy Characteristics'!$C:$C,0))),"",INDEX('Policy Characteristics'!D:D,MATCH($C447,'Policy Characteristics'!$C:$C,0)))</f>
        <v>Electrification + Hydrogen</v>
      </c>
      <c r="K447" s="358" t="str">
        <f>IF(ISBLANK(INDEX('Policy Characteristics'!E:E,MATCH($C447,'Policy Characteristics'!$C:$C,0))),"",INDEX('Policy Characteristics'!E:E,MATCH($C447,'Policy Characteristics'!$C:$C,0)))</f>
        <v>indst fuel type shifting</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fuel shifted</v>
      </c>
      <c r="P447" s="358" t="str">
        <f>IF(ISBLANK(INDEX('Policy Characteristics'!J:J,MATCH($C447,'Policy Characteristics'!$C:$C,0))),"",INDEX('Policy Characteristics'!J:J,MATCH($C447,'Policy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7" s="358" t="str">
        <f>IF(ISBLANK(INDEX('Policy Characteristics'!K:K,MATCH($C447,'Policy Characteristics'!$C:$C,0))),"",INDEX('Policy Characteristics'!K:K,MATCH($C447,'Policy Characteristics'!$C:$C,0)))</f>
        <v>industry-ag-main.html#fuel-switching</v>
      </c>
      <c r="R447" s="358" t="str">
        <f>IF(ISBLANK(INDEX('Policy Characteristics'!L:L,MATCH($C447,'Policy Characteristics'!$C:$C,0))),"",INDEX('Policy Characteristics'!L:L,MATCH($C447,'Policy Characteristics'!$C:$C,0)))</f>
        <v>industry-elec-and-hydrogen.html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Electrification + Hydrogen</v>
      </c>
      <c r="C448" s="362" t="str">
        <f t="shared" si="31"/>
        <v>Fraction of Industrial Fuel Use Shifted to Other Fuels</v>
      </c>
      <c r="D448" s="9" t="s">
        <v>3250</v>
      </c>
      <c r="E448" s="53" t="s">
        <v>2829</v>
      </c>
      <c r="F448" s="195" t="s">
        <v>2889</v>
      </c>
      <c r="G448" s="53" t="s">
        <v>3285</v>
      </c>
      <c r="H448" s="54">
        <v>1227</v>
      </c>
      <c r="I448" s="53" t="s">
        <v>45</v>
      </c>
      <c r="J448" s="360" t="str">
        <f>IF(ISBLANK(INDEX('Policy Characteristics'!D:D,MATCH($C448,'Policy Characteristics'!$C:$C,0))),"",INDEX('Policy Characteristics'!D:D,MATCH($C448,'Policy Characteristics'!$C:$C,0)))</f>
        <v>Electrification + Hydrogen</v>
      </c>
      <c r="K448" s="358" t="str">
        <f>IF(ISBLANK(INDEX('Policy Characteristics'!E:E,MATCH($C448,'Policy Characteristics'!$C:$C,0))),"",INDEX('Policy Characteristics'!E:E,MATCH($C448,'Policy Characteristics'!$C:$C,0)))</f>
        <v>indst fuel type shifting</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fuel shifted</v>
      </c>
      <c r="P448" s="358" t="str">
        <f>IF(ISBLANK(INDEX('Policy Characteristics'!J:J,MATCH($C448,'Policy Characteristics'!$C:$C,0))),"",INDEX('Policy Characteristics'!J:J,MATCH($C448,'Policy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8" s="358" t="str">
        <f>IF(ISBLANK(INDEX('Policy Characteristics'!K:K,MATCH($C448,'Policy Characteristics'!$C:$C,0))),"",INDEX('Policy Characteristics'!K:K,MATCH($C448,'Policy Characteristics'!$C:$C,0)))</f>
        <v>industry-ag-main.html#fuel-switching</v>
      </c>
      <c r="R448" s="358" t="str">
        <f>IF(ISBLANK(INDEX('Policy Characteristics'!L:L,MATCH($C448,'Policy Characteristics'!$C:$C,0))),"",INDEX('Policy Characteristics'!L:L,MATCH($C448,'Policy Characteristics'!$C:$C,0)))</f>
        <v>industry-elec-and-hydrogen.html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Electrification + Hydrogen</v>
      </c>
      <c r="C449" s="362" t="str">
        <f t="shared" si="31"/>
        <v>Fraction of Industrial Fuel Use Shifted to Other Fuels</v>
      </c>
      <c r="D449" s="9" t="s">
        <v>3251</v>
      </c>
      <c r="E449" s="53" t="s">
        <v>2470</v>
      </c>
      <c r="F449" s="195" t="s">
        <v>3215</v>
      </c>
      <c r="G449" s="53" t="s">
        <v>3276</v>
      </c>
      <c r="H449" s="54">
        <v>1228</v>
      </c>
      <c r="I449" s="53" t="s">
        <v>45</v>
      </c>
      <c r="J449" s="360" t="str">
        <f>IF(ISBLANK(INDEX('Policy Characteristics'!D:D,MATCH($C449,'Policy Characteristics'!$C:$C,0))),"",INDEX('Policy Characteristics'!D:D,MATCH($C449,'Policy Characteristics'!$C:$C,0)))</f>
        <v>Electrification + Hydrogen</v>
      </c>
      <c r="K449" s="358" t="str">
        <f>IF(ISBLANK(INDEX('Policy Characteristics'!E:E,MATCH($C449,'Policy Characteristics'!$C:$C,0))),"",INDEX('Policy Characteristics'!E:E,MATCH($C449,'Policy Characteristics'!$C:$C,0)))</f>
        <v>indst fuel type shifting</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fuel shifted</v>
      </c>
      <c r="P449" s="358" t="str">
        <f>IF(ISBLANK(INDEX('Policy Characteristics'!J:J,MATCH($C449,'Policy Characteristics'!$C:$C,0))),"",INDEX('Policy Characteristics'!J:J,MATCH($C449,'Policy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9" s="358" t="str">
        <f>IF(ISBLANK(INDEX('Policy Characteristics'!K:K,MATCH($C449,'Policy Characteristics'!$C:$C,0))),"",INDEX('Policy Characteristics'!K:K,MATCH($C449,'Policy Characteristics'!$C:$C,0)))</f>
        <v>industry-ag-main.html#fuel-switching</v>
      </c>
      <c r="R449" s="358" t="str">
        <f>IF(ISBLANK(INDEX('Policy Characteristics'!L:L,MATCH($C449,'Policy Characteristics'!$C:$C,0))),"",INDEX('Policy Characteristics'!L:L,MATCH($C449,'Policy Characteristics'!$C:$C,0)))</f>
        <v>industry-elec-and-hydrogen.html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Electrification + Hydrogen</v>
      </c>
      <c r="C450" s="362" t="str">
        <f t="shared" si="31"/>
        <v>Fraction of Industrial Fuel Use Shifted to Other Fuels</v>
      </c>
      <c r="D450" s="9" t="s">
        <v>3251</v>
      </c>
      <c r="E450" s="53" t="s">
        <v>2471</v>
      </c>
      <c r="F450" s="195" t="s">
        <v>3215</v>
      </c>
      <c r="G450" s="53" t="s">
        <v>3277</v>
      </c>
      <c r="H450" s="54">
        <v>1229</v>
      </c>
      <c r="I450" s="53" t="s">
        <v>46</v>
      </c>
      <c r="J450" s="360" t="str">
        <f>IF(ISBLANK(INDEX('Policy Characteristics'!D:D,MATCH($C450,'Policy Characteristics'!$C:$C,0))),"",INDEX('Policy Characteristics'!D:D,MATCH($C450,'Policy Characteristics'!$C:$C,0)))</f>
        <v>Electrification + Hydrogen</v>
      </c>
      <c r="K450" s="358" t="str">
        <f>IF(ISBLANK(INDEX('Policy Characteristics'!E:E,MATCH($C450,'Policy Characteristics'!$C:$C,0))),"",INDEX('Policy Characteristics'!E:E,MATCH($C450,'Policy Characteristics'!$C:$C,0)))</f>
        <v>indst fuel type shifting</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fuel shifted</v>
      </c>
      <c r="P450" s="358" t="str">
        <f>IF(ISBLANK(INDEX('Policy Characteristics'!J:J,MATCH($C450,'Policy Characteristics'!$C:$C,0))),"",INDEX('Policy Characteristics'!J:J,MATCH($C450,'Policy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0" s="358" t="str">
        <f>IF(ISBLANK(INDEX('Policy Characteristics'!K:K,MATCH($C450,'Policy Characteristics'!$C:$C,0))),"",INDEX('Policy Characteristics'!K:K,MATCH($C450,'Policy Characteristics'!$C:$C,0)))</f>
        <v>industry-ag-main.html#fuel-switching</v>
      </c>
      <c r="R450" s="358" t="str">
        <f>IF(ISBLANK(INDEX('Policy Characteristics'!L:L,MATCH($C450,'Policy Characteristics'!$C:$C,0))),"",INDEX('Policy Characteristics'!L:L,MATCH($C450,'Policy Characteristics'!$C:$C,0)))</f>
        <v>industry-elec-and-hydrogen.html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Electrification + Hydrogen</v>
      </c>
      <c r="C451" s="362" t="str">
        <f t="shared" si="31"/>
        <v>Fraction of Industrial Fuel Use Shifted to Other Fuels</v>
      </c>
      <c r="D451" s="9" t="s">
        <v>3251</v>
      </c>
      <c r="E451" s="53" t="s">
        <v>2472</v>
      </c>
      <c r="F451" s="195" t="s">
        <v>3215</v>
      </c>
      <c r="G451" s="53" t="s">
        <v>3278</v>
      </c>
      <c r="H451" s="54">
        <v>1230</v>
      </c>
      <c r="I451" s="53" t="s">
        <v>46</v>
      </c>
      <c r="J451" s="360" t="str">
        <f>IF(ISBLANK(INDEX('Policy Characteristics'!D:D,MATCH($C451,'Policy Characteristics'!$C:$C,0))),"",INDEX('Policy Characteristics'!D:D,MATCH($C451,'Policy Characteristics'!$C:$C,0)))</f>
        <v>Electrification + Hydrogen</v>
      </c>
      <c r="K451" s="358" t="str">
        <f>IF(ISBLANK(INDEX('Policy Characteristics'!E:E,MATCH($C451,'Policy Characteristics'!$C:$C,0))),"",INDEX('Policy Characteristics'!E:E,MATCH($C451,'Policy Characteristics'!$C:$C,0)))</f>
        <v>indst fuel type shifting</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fuel shifted</v>
      </c>
      <c r="P451" s="358" t="str">
        <f>IF(ISBLANK(INDEX('Policy Characteristics'!J:J,MATCH($C451,'Policy Characteristics'!$C:$C,0))),"",INDEX('Policy Characteristics'!J:J,MATCH($C451,'Policy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1" s="358" t="str">
        <f>IF(ISBLANK(INDEX('Policy Characteristics'!K:K,MATCH($C451,'Policy Characteristics'!$C:$C,0))),"",INDEX('Policy Characteristics'!K:K,MATCH($C451,'Policy Characteristics'!$C:$C,0)))</f>
        <v>industry-ag-main.html#fuel-switching</v>
      </c>
      <c r="R451" s="358" t="str">
        <f>IF(ISBLANK(INDEX('Policy Characteristics'!L:L,MATCH($C451,'Policy Characteristics'!$C:$C,0))),"",INDEX('Policy Characteristics'!L:L,MATCH($C451,'Policy Characteristics'!$C:$C,0)))</f>
        <v>industry-elec-and-hydrogen.html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Electrification + Hydrogen</v>
      </c>
      <c r="C452" s="362" t="str">
        <f t="shared" si="31"/>
        <v>Fraction of Industrial Fuel Use Shifted to Other Fuels</v>
      </c>
      <c r="D452" s="9" t="s">
        <v>3251</v>
      </c>
      <c r="E452" s="53" t="s">
        <v>2473</v>
      </c>
      <c r="F452" s="195" t="s">
        <v>3215</v>
      </c>
      <c r="G452" s="53" t="s">
        <v>3279</v>
      </c>
      <c r="H452" s="54">
        <v>1231</v>
      </c>
      <c r="I452" s="53" t="s">
        <v>46</v>
      </c>
      <c r="J452" s="360" t="str">
        <f>IF(ISBLANK(INDEX('Policy Characteristics'!D:D,MATCH($C452,'Policy Characteristics'!$C:$C,0))),"",INDEX('Policy Characteristics'!D:D,MATCH($C452,'Policy Characteristics'!$C:$C,0)))</f>
        <v>Electrification + Hydrogen</v>
      </c>
      <c r="K452" s="358" t="str">
        <f>IF(ISBLANK(INDEX('Policy Characteristics'!E:E,MATCH($C452,'Policy Characteristics'!$C:$C,0))),"",INDEX('Policy Characteristics'!E:E,MATCH($C452,'Policy Characteristics'!$C:$C,0)))</f>
        <v>indst fuel type shifting</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fuel shifted</v>
      </c>
      <c r="P452" s="358" t="str">
        <f>IF(ISBLANK(INDEX('Policy Characteristics'!J:J,MATCH($C452,'Policy Characteristics'!$C:$C,0))),"",INDEX('Policy Characteristics'!J:J,MATCH($C452,'Policy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2" s="358" t="str">
        <f>IF(ISBLANK(INDEX('Policy Characteristics'!K:K,MATCH($C452,'Policy Characteristics'!$C:$C,0))),"",INDEX('Policy Characteristics'!K:K,MATCH($C452,'Policy Characteristics'!$C:$C,0)))</f>
        <v>industry-ag-main.html#fuel-switching</v>
      </c>
      <c r="R452" s="358" t="str">
        <f>IF(ISBLANK(INDEX('Policy Characteristics'!L:L,MATCH($C452,'Policy Characteristics'!$C:$C,0))),"",INDEX('Policy Characteristics'!L:L,MATCH($C452,'Policy Characteristics'!$C:$C,0)))</f>
        <v>industry-elec-and-hydrogen.html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Electrification + Hydrogen</v>
      </c>
      <c r="C453" s="362" t="str">
        <f t="shared" si="31"/>
        <v>Fraction of Industrial Fuel Use Shifted to Other Fuels</v>
      </c>
      <c r="D453" s="9" t="s">
        <v>3251</v>
      </c>
      <c r="E453" s="53" t="s">
        <v>2474</v>
      </c>
      <c r="F453" s="195" t="s">
        <v>3215</v>
      </c>
      <c r="G453" s="53" t="s">
        <v>3280</v>
      </c>
      <c r="H453" s="54">
        <v>1232</v>
      </c>
      <c r="I453" s="53" t="s">
        <v>46</v>
      </c>
      <c r="J453" s="360" t="str">
        <f>IF(ISBLANK(INDEX('Policy Characteristics'!D:D,MATCH($C453,'Policy Characteristics'!$C:$C,0))),"",INDEX('Policy Characteristics'!D:D,MATCH($C453,'Policy Characteristics'!$C:$C,0)))</f>
        <v>Electrification + Hydrogen</v>
      </c>
      <c r="K453" s="358" t="str">
        <f>IF(ISBLANK(INDEX('Policy Characteristics'!E:E,MATCH($C453,'Policy Characteristics'!$C:$C,0))),"",INDEX('Policy Characteristics'!E:E,MATCH($C453,'Policy Characteristics'!$C:$C,0)))</f>
        <v>indst fuel type shifting</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fuel shifted</v>
      </c>
      <c r="P453" s="358" t="str">
        <f>IF(ISBLANK(INDEX('Policy Characteristics'!J:J,MATCH($C453,'Policy Characteristics'!$C:$C,0))),"",INDEX('Policy Characteristics'!J:J,MATCH($C453,'Policy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3" s="358" t="str">
        <f>IF(ISBLANK(INDEX('Policy Characteristics'!K:K,MATCH($C453,'Policy Characteristics'!$C:$C,0))),"",INDEX('Policy Characteristics'!K:K,MATCH($C453,'Policy Characteristics'!$C:$C,0)))</f>
        <v>industry-ag-main.html#fuel-switching</v>
      </c>
      <c r="R453" s="358" t="str">
        <f>IF(ISBLANK(INDEX('Policy Characteristics'!L:L,MATCH($C453,'Policy Characteristics'!$C:$C,0))),"",INDEX('Policy Characteristics'!L:L,MATCH($C453,'Policy Characteristics'!$C:$C,0)))</f>
        <v>industry-elec-and-hydrogen.html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Electrification + Hydrogen</v>
      </c>
      <c r="C454" s="362" t="str">
        <f t="shared" si="31"/>
        <v>Fraction of Industrial Fuel Use Shifted to Other Fuels</v>
      </c>
      <c r="D454" s="9" t="s">
        <v>3251</v>
      </c>
      <c r="E454" s="53" t="s">
        <v>2475</v>
      </c>
      <c r="F454" s="195" t="s">
        <v>3215</v>
      </c>
      <c r="G454" s="53" t="s">
        <v>3281</v>
      </c>
      <c r="H454" s="54">
        <v>1233</v>
      </c>
      <c r="I454" s="53" t="s">
        <v>46</v>
      </c>
      <c r="J454" s="360" t="str">
        <f>IF(ISBLANK(INDEX('Policy Characteristics'!D:D,MATCH($C454,'Policy Characteristics'!$C:$C,0))),"",INDEX('Policy Characteristics'!D:D,MATCH($C454,'Policy Characteristics'!$C:$C,0)))</f>
        <v>Electrification + Hydrogen</v>
      </c>
      <c r="K454" s="358" t="str">
        <f>IF(ISBLANK(INDEX('Policy Characteristics'!E:E,MATCH($C454,'Policy Characteristics'!$C:$C,0))),"",INDEX('Policy Characteristics'!E:E,MATCH($C454,'Policy Characteristics'!$C:$C,0)))</f>
        <v>indst fuel type shifting</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fuel shifted</v>
      </c>
      <c r="P454" s="358" t="str">
        <f>IF(ISBLANK(INDEX('Policy Characteristics'!J:J,MATCH($C454,'Policy Characteristics'!$C:$C,0))),"",INDEX('Policy Characteristics'!J:J,MATCH($C454,'Policy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4" s="358" t="str">
        <f>IF(ISBLANK(INDEX('Policy Characteristics'!K:K,MATCH($C454,'Policy Characteristics'!$C:$C,0))),"",INDEX('Policy Characteristics'!K:K,MATCH($C454,'Policy Characteristics'!$C:$C,0)))</f>
        <v>industry-ag-main.html#fuel-switching</v>
      </c>
      <c r="R454" s="358" t="str">
        <f>IF(ISBLANK(INDEX('Policy Characteristics'!L:L,MATCH($C454,'Policy Characteristics'!$C:$C,0))),"",INDEX('Policy Characteristics'!L:L,MATCH($C454,'Policy Characteristics'!$C:$C,0)))</f>
        <v>industry-elec-and-hydrogen.html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Electrification + Hydrogen</v>
      </c>
      <c r="C455" s="362" t="str">
        <f t="shared" si="31"/>
        <v>Fraction of Industrial Fuel Use Shifted to Other Fuels</v>
      </c>
      <c r="D455" s="9" t="s">
        <v>3251</v>
      </c>
      <c r="E455" s="53" t="s">
        <v>2830</v>
      </c>
      <c r="F455" s="195" t="s">
        <v>3215</v>
      </c>
      <c r="G455" s="53" t="s">
        <v>3282</v>
      </c>
      <c r="H455" s="54">
        <v>1234</v>
      </c>
      <c r="I455" s="53" t="s">
        <v>46</v>
      </c>
      <c r="J455" s="360" t="str">
        <f>IF(ISBLANK(INDEX('Policy Characteristics'!D:D,MATCH($C455,'Policy Characteristics'!$C:$C,0))),"",INDEX('Policy Characteristics'!D:D,MATCH($C455,'Policy Characteristics'!$C:$C,0)))</f>
        <v>Electrification + Hydrogen</v>
      </c>
      <c r="K455" s="358" t="str">
        <f>IF(ISBLANK(INDEX('Policy Characteristics'!E:E,MATCH($C455,'Policy Characteristics'!$C:$C,0))),"",INDEX('Policy Characteristics'!E:E,MATCH($C455,'Policy Characteristics'!$C:$C,0)))</f>
        <v>indst fuel type shifting</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fuel shifted</v>
      </c>
      <c r="P455" s="358" t="str">
        <f>IF(ISBLANK(INDEX('Policy Characteristics'!J:J,MATCH($C455,'Policy Characteristics'!$C:$C,0))),"",INDEX('Policy Characteristics'!J:J,MATCH($C455,'Policy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5" s="358" t="str">
        <f>IF(ISBLANK(INDEX('Policy Characteristics'!K:K,MATCH($C455,'Policy Characteristics'!$C:$C,0))),"",INDEX('Policy Characteristics'!K:K,MATCH($C455,'Policy Characteristics'!$C:$C,0)))</f>
        <v>industry-ag-main.html#fuel-switching</v>
      </c>
      <c r="R455" s="358" t="str">
        <f>IF(ISBLANK(INDEX('Policy Characteristics'!L:L,MATCH($C455,'Policy Characteristics'!$C:$C,0))),"",INDEX('Policy Characteristics'!L:L,MATCH($C455,'Policy Characteristics'!$C:$C,0)))</f>
        <v>industry-elec-and-hydrogen.html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Electrification + Hydrogen</v>
      </c>
      <c r="C456" s="362" t="str">
        <f t="shared" si="31"/>
        <v>Fraction of Industrial Fuel Use Shifted to Other Fuels</v>
      </c>
      <c r="D456" s="9" t="s">
        <v>3251</v>
      </c>
      <c r="E456" s="53" t="s">
        <v>2831</v>
      </c>
      <c r="F456" s="195" t="s">
        <v>3215</v>
      </c>
      <c r="G456" s="53" t="s">
        <v>3283</v>
      </c>
      <c r="H456" s="54">
        <v>1235</v>
      </c>
      <c r="I456" s="53" t="s">
        <v>46</v>
      </c>
      <c r="J456" s="360" t="str">
        <f>IF(ISBLANK(INDEX('Policy Characteristics'!D:D,MATCH($C456,'Policy Characteristics'!$C:$C,0))),"",INDEX('Policy Characteristics'!D:D,MATCH($C456,'Policy Characteristics'!$C:$C,0)))</f>
        <v>Electrification + Hydrogen</v>
      </c>
      <c r="K456" s="358" t="str">
        <f>IF(ISBLANK(INDEX('Policy Characteristics'!E:E,MATCH($C456,'Policy Characteristics'!$C:$C,0))),"",INDEX('Policy Characteristics'!E:E,MATCH($C456,'Policy Characteristics'!$C:$C,0)))</f>
        <v>indst fuel type shifting</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fuel shifted</v>
      </c>
      <c r="P456" s="358" t="str">
        <f>IF(ISBLANK(INDEX('Policy Characteristics'!J:J,MATCH($C456,'Policy Characteristics'!$C:$C,0))),"",INDEX('Policy Characteristics'!J:J,MATCH($C456,'Policy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6" s="358" t="str">
        <f>IF(ISBLANK(INDEX('Policy Characteristics'!K:K,MATCH($C456,'Policy Characteristics'!$C:$C,0))),"",INDEX('Policy Characteristics'!K:K,MATCH($C456,'Policy Characteristics'!$C:$C,0)))</f>
        <v>industry-ag-main.html#fuel-switching</v>
      </c>
      <c r="R456" s="358" t="str">
        <f>IF(ISBLANK(INDEX('Policy Characteristics'!L:L,MATCH($C456,'Policy Characteristics'!$C:$C,0))),"",INDEX('Policy Characteristics'!L:L,MATCH($C456,'Policy Characteristics'!$C:$C,0)))</f>
        <v>industry-elec-and-hydrogen.html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Electrification + Hydrogen</v>
      </c>
      <c r="C457" s="362" t="str">
        <f t="shared" si="31"/>
        <v>Fraction of Industrial Fuel Use Shifted to Other Fuels</v>
      </c>
      <c r="D457" s="9" t="s">
        <v>3251</v>
      </c>
      <c r="E457" s="53" t="s">
        <v>2832</v>
      </c>
      <c r="F457" s="195" t="s">
        <v>3215</v>
      </c>
      <c r="G457" s="53" t="s">
        <v>3284</v>
      </c>
      <c r="H457" s="54">
        <v>1236</v>
      </c>
      <c r="I457" s="53" t="s">
        <v>46</v>
      </c>
      <c r="J457" s="360" t="str">
        <f>IF(ISBLANK(INDEX('Policy Characteristics'!D:D,MATCH($C457,'Policy Characteristics'!$C:$C,0))),"",INDEX('Policy Characteristics'!D:D,MATCH($C457,'Policy Characteristics'!$C:$C,0)))</f>
        <v>Electrification + Hydrogen</v>
      </c>
      <c r="K457" s="358" t="str">
        <f>IF(ISBLANK(INDEX('Policy Characteristics'!E:E,MATCH($C457,'Policy Characteristics'!$C:$C,0))),"",INDEX('Policy Characteristics'!E:E,MATCH($C457,'Policy Characteristics'!$C:$C,0)))</f>
        <v>indst fuel type shifting</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fuel shifted</v>
      </c>
      <c r="P457" s="358" t="str">
        <f>IF(ISBLANK(INDEX('Policy Characteristics'!J:J,MATCH($C457,'Policy Characteristics'!$C:$C,0))),"",INDEX('Policy Characteristics'!J:J,MATCH($C457,'Policy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7" s="358" t="str">
        <f>IF(ISBLANK(INDEX('Policy Characteristics'!K:K,MATCH($C457,'Policy Characteristics'!$C:$C,0))),"",INDEX('Policy Characteristics'!K:K,MATCH($C457,'Policy Characteristics'!$C:$C,0)))</f>
        <v>industry-ag-main.html#fuel-switching</v>
      </c>
      <c r="R457" s="358" t="str">
        <f>IF(ISBLANK(INDEX('Policy Characteristics'!L:L,MATCH($C457,'Policy Characteristics'!$C:$C,0))),"",INDEX('Policy Characteristics'!L:L,MATCH($C457,'Policy Characteristics'!$C:$C,0)))</f>
        <v>industry-elec-and-hydrogen.html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Electrification + Hydrogen</v>
      </c>
      <c r="C458" s="362" t="str">
        <f t="shared" si="31"/>
        <v>Fraction of Industrial Fuel Use Shifted to Other Fuels</v>
      </c>
      <c r="D458" s="9" t="s">
        <v>3251</v>
      </c>
      <c r="E458" s="53" t="s">
        <v>2829</v>
      </c>
      <c r="F458" s="195" t="s">
        <v>3215</v>
      </c>
      <c r="G458" s="53" t="s">
        <v>3285</v>
      </c>
      <c r="H458" s="54">
        <v>1237</v>
      </c>
      <c r="I458" s="53" t="s">
        <v>45</v>
      </c>
      <c r="J458" s="360" t="str">
        <f>IF(ISBLANK(INDEX('Policy Characteristics'!D:D,MATCH($C458,'Policy Characteristics'!$C:$C,0))),"",INDEX('Policy Characteristics'!D:D,MATCH($C458,'Policy Characteristics'!$C:$C,0)))</f>
        <v>Electrification + Hydrogen</v>
      </c>
      <c r="K458" s="358" t="str">
        <f>IF(ISBLANK(INDEX('Policy Characteristics'!E:E,MATCH($C458,'Policy Characteristics'!$C:$C,0))),"",INDEX('Policy Characteristics'!E:E,MATCH($C458,'Policy Characteristics'!$C:$C,0)))</f>
        <v>indst fuel type shifting</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fuel shifted</v>
      </c>
      <c r="P458" s="358" t="str">
        <f>IF(ISBLANK(INDEX('Policy Characteristics'!J:J,MATCH($C458,'Policy Characteristics'!$C:$C,0))),"",INDEX('Policy Characteristics'!J:J,MATCH($C458,'Policy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8" s="358" t="str">
        <f>IF(ISBLANK(INDEX('Policy Characteristics'!K:K,MATCH($C458,'Policy Characteristics'!$C:$C,0))),"",INDEX('Policy Characteristics'!K:K,MATCH($C458,'Policy Characteristics'!$C:$C,0)))</f>
        <v>industry-ag-main.html#fuel-switching</v>
      </c>
      <c r="R458" s="358" t="str">
        <f>IF(ISBLANK(INDEX('Policy Characteristics'!L:L,MATCH($C458,'Policy Characteristics'!$C:$C,0))),"",INDEX('Policy Characteristics'!L:L,MATCH($C458,'Policy Characteristics'!$C:$C,0)))</f>
        <v>industry-elec-and-hydrogen.html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Electrification + Hydrogen</v>
      </c>
      <c r="C459" s="362" t="str">
        <f t="shared" si="31"/>
        <v>Fraction of Industrial Fuel Use Shifted to Other Fuels</v>
      </c>
      <c r="D459" s="9" t="s">
        <v>3252</v>
      </c>
      <c r="E459" s="53" t="s">
        <v>2470</v>
      </c>
      <c r="F459" s="195" t="s">
        <v>3216</v>
      </c>
      <c r="G459" s="53" t="s">
        <v>3276</v>
      </c>
      <c r="H459" s="54">
        <v>1238</v>
      </c>
      <c r="I459" s="53" t="s">
        <v>45</v>
      </c>
      <c r="J459" s="360" t="str">
        <f>IF(ISBLANK(INDEX('Policy Characteristics'!D:D,MATCH($C459,'Policy Characteristics'!$C:$C,0))),"",INDEX('Policy Characteristics'!D:D,MATCH($C459,'Policy Characteristics'!$C:$C,0)))</f>
        <v>Electrification + Hydrogen</v>
      </c>
      <c r="K459" s="358" t="str">
        <f>IF(ISBLANK(INDEX('Policy Characteristics'!E:E,MATCH($C459,'Policy Characteristics'!$C:$C,0))),"",INDEX('Policy Characteristics'!E:E,MATCH($C459,'Policy Characteristics'!$C:$C,0)))</f>
        <v>indst fuel type shifting</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fuel shifted</v>
      </c>
      <c r="P459" s="358" t="str">
        <f>IF(ISBLANK(INDEX('Policy Characteristics'!J:J,MATCH($C459,'Policy Characteristics'!$C:$C,0))),"",INDEX('Policy Characteristics'!J:J,MATCH($C459,'Policy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9" s="358" t="str">
        <f>IF(ISBLANK(INDEX('Policy Characteristics'!K:K,MATCH($C459,'Policy Characteristics'!$C:$C,0))),"",INDEX('Policy Characteristics'!K:K,MATCH($C459,'Policy Characteristics'!$C:$C,0)))</f>
        <v>industry-ag-main.html#fuel-switching</v>
      </c>
      <c r="R459" s="358" t="str">
        <f>IF(ISBLANK(INDEX('Policy Characteristics'!L:L,MATCH($C459,'Policy Characteristics'!$C:$C,0))),"",INDEX('Policy Characteristics'!L:L,MATCH($C459,'Policy Characteristics'!$C:$C,0)))</f>
        <v>industry-elec-and-hydrogen.html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Electrification + Hydrogen</v>
      </c>
      <c r="C460" s="362" t="str">
        <f t="shared" si="31"/>
        <v>Fraction of Industrial Fuel Use Shifted to Other Fuels</v>
      </c>
      <c r="D460" s="9" t="s">
        <v>3252</v>
      </c>
      <c r="E460" s="53" t="s">
        <v>2471</v>
      </c>
      <c r="F460" s="195" t="s">
        <v>3216</v>
      </c>
      <c r="G460" s="53" t="s">
        <v>3277</v>
      </c>
      <c r="H460" s="54">
        <v>1239</v>
      </c>
      <c r="I460" s="53" t="s">
        <v>46</v>
      </c>
      <c r="J460" s="360" t="str">
        <f>IF(ISBLANK(INDEX('Policy Characteristics'!D:D,MATCH($C460,'Policy Characteristics'!$C:$C,0))),"",INDEX('Policy Characteristics'!D:D,MATCH($C460,'Policy Characteristics'!$C:$C,0)))</f>
        <v>Electrification + Hydrogen</v>
      </c>
      <c r="K460" s="358" t="str">
        <f>IF(ISBLANK(INDEX('Policy Characteristics'!E:E,MATCH($C460,'Policy Characteristics'!$C:$C,0))),"",INDEX('Policy Characteristics'!E:E,MATCH($C460,'Policy Characteristics'!$C:$C,0)))</f>
        <v>indst fuel type shifting</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fuel shifted</v>
      </c>
      <c r="P460" s="358" t="str">
        <f>IF(ISBLANK(INDEX('Policy Characteristics'!J:J,MATCH($C460,'Policy Characteristics'!$C:$C,0))),"",INDEX('Policy Characteristics'!J:J,MATCH($C460,'Policy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0" s="358" t="str">
        <f>IF(ISBLANK(INDEX('Policy Characteristics'!K:K,MATCH($C460,'Policy Characteristics'!$C:$C,0))),"",INDEX('Policy Characteristics'!K:K,MATCH($C460,'Policy Characteristics'!$C:$C,0)))</f>
        <v>industry-ag-main.html#fuel-switching</v>
      </c>
      <c r="R460" s="358" t="str">
        <f>IF(ISBLANK(INDEX('Policy Characteristics'!L:L,MATCH($C460,'Policy Characteristics'!$C:$C,0))),"",INDEX('Policy Characteristics'!L:L,MATCH($C460,'Policy Characteristics'!$C:$C,0)))</f>
        <v>industry-elec-and-hydrogen.html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Electrification + Hydrogen</v>
      </c>
      <c r="C461" s="362" t="str">
        <f t="shared" si="31"/>
        <v>Fraction of Industrial Fuel Use Shifted to Other Fuels</v>
      </c>
      <c r="D461" s="9" t="s">
        <v>3252</v>
      </c>
      <c r="E461" s="53" t="s">
        <v>2472</v>
      </c>
      <c r="F461" s="195" t="s">
        <v>3216</v>
      </c>
      <c r="G461" s="53" t="s">
        <v>3278</v>
      </c>
      <c r="H461" s="54">
        <v>1240</v>
      </c>
      <c r="I461" s="53" t="s">
        <v>46</v>
      </c>
      <c r="J461" s="360" t="str">
        <f>IF(ISBLANK(INDEX('Policy Characteristics'!D:D,MATCH($C461,'Policy Characteristics'!$C:$C,0))),"",INDEX('Policy Characteristics'!D:D,MATCH($C461,'Policy Characteristics'!$C:$C,0)))</f>
        <v>Electrification + Hydrogen</v>
      </c>
      <c r="K461" s="358" t="str">
        <f>IF(ISBLANK(INDEX('Policy Characteristics'!E:E,MATCH($C461,'Policy Characteristics'!$C:$C,0))),"",INDEX('Policy Characteristics'!E:E,MATCH($C461,'Policy Characteristics'!$C:$C,0)))</f>
        <v>indst fuel type shifting</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fuel shifted</v>
      </c>
      <c r="P461" s="358" t="str">
        <f>IF(ISBLANK(INDEX('Policy Characteristics'!J:J,MATCH($C461,'Policy Characteristics'!$C:$C,0))),"",INDEX('Policy Characteristics'!J:J,MATCH($C461,'Policy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1" s="358" t="str">
        <f>IF(ISBLANK(INDEX('Policy Characteristics'!K:K,MATCH($C461,'Policy Characteristics'!$C:$C,0))),"",INDEX('Policy Characteristics'!K:K,MATCH($C461,'Policy Characteristics'!$C:$C,0)))</f>
        <v>industry-ag-main.html#fuel-switching</v>
      </c>
      <c r="R461" s="358" t="str">
        <f>IF(ISBLANK(INDEX('Policy Characteristics'!L:L,MATCH($C461,'Policy Characteristics'!$C:$C,0))),"",INDEX('Policy Characteristics'!L:L,MATCH($C461,'Policy Characteristics'!$C:$C,0)))</f>
        <v>industry-elec-and-hydrogen.html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Electrification + Hydrogen</v>
      </c>
      <c r="C462" s="362" t="str">
        <f t="shared" ref="C462:C463" si="32">C$429</f>
        <v>Fraction of Industrial Fuel Use Shifted to Other Fuels</v>
      </c>
      <c r="D462" s="9" t="s">
        <v>3252</v>
      </c>
      <c r="E462" s="53" t="s">
        <v>2473</v>
      </c>
      <c r="F462" s="195" t="s">
        <v>3216</v>
      </c>
      <c r="G462" s="53" t="s">
        <v>3279</v>
      </c>
      <c r="H462" s="54">
        <v>1241</v>
      </c>
      <c r="I462" s="53" t="s">
        <v>46</v>
      </c>
      <c r="J462" s="360" t="str">
        <f>IF(ISBLANK(INDEX('Policy Characteristics'!D:D,MATCH($C462,'Policy Characteristics'!$C:$C,0))),"",INDEX('Policy Characteristics'!D:D,MATCH($C462,'Policy Characteristics'!$C:$C,0)))</f>
        <v>Electrification + Hydrogen</v>
      </c>
      <c r="K462" s="358" t="str">
        <f>IF(ISBLANK(INDEX('Policy Characteristics'!E:E,MATCH($C462,'Policy Characteristics'!$C:$C,0))),"",INDEX('Policy Characteristics'!E:E,MATCH($C462,'Policy Characteristics'!$C:$C,0)))</f>
        <v>indst fuel type shifting</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fuel shifted</v>
      </c>
      <c r="P462" s="358" t="str">
        <f>IF(ISBLANK(INDEX('Policy Characteristics'!J:J,MATCH($C462,'Policy Characteristics'!$C:$C,0))),"",INDEX('Policy Characteristics'!J:J,MATCH($C462,'Policy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2" s="358" t="str">
        <f>IF(ISBLANK(INDEX('Policy Characteristics'!K:K,MATCH($C462,'Policy Characteristics'!$C:$C,0))),"",INDEX('Policy Characteristics'!K:K,MATCH($C462,'Policy Characteristics'!$C:$C,0)))</f>
        <v>industry-ag-main.html#fuel-switching</v>
      </c>
      <c r="R462" s="358" t="str">
        <f>IF(ISBLANK(INDEX('Policy Characteristics'!L:L,MATCH($C462,'Policy Characteristics'!$C:$C,0))),"",INDEX('Policy Characteristics'!L:L,MATCH($C462,'Policy Characteristics'!$C:$C,0)))</f>
        <v>industry-elec-and-hydrogen.html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Electrification + Hydrogen</v>
      </c>
      <c r="C463" s="362" t="str">
        <f t="shared" si="32"/>
        <v>Fraction of Industrial Fuel Use Shifted to Other Fuels</v>
      </c>
      <c r="D463" s="9" t="s">
        <v>3252</v>
      </c>
      <c r="E463" s="53" t="s">
        <v>2474</v>
      </c>
      <c r="F463" s="195" t="s">
        <v>3216</v>
      </c>
      <c r="G463" s="53" t="s">
        <v>3280</v>
      </c>
      <c r="H463" s="54">
        <v>1242</v>
      </c>
      <c r="I463" s="53" t="s">
        <v>46</v>
      </c>
      <c r="J463" s="360" t="str">
        <f>IF(ISBLANK(INDEX('Policy Characteristics'!D:D,MATCH($C463,'Policy Characteristics'!$C:$C,0))),"",INDEX('Policy Characteristics'!D:D,MATCH($C463,'Policy Characteristics'!$C:$C,0)))</f>
        <v>Electrification + Hydrogen</v>
      </c>
      <c r="K463" s="358" t="str">
        <f>IF(ISBLANK(INDEX('Policy Characteristics'!E:E,MATCH($C463,'Policy Characteristics'!$C:$C,0))),"",INDEX('Policy Characteristics'!E:E,MATCH($C463,'Policy Characteristics'!$C:$C,0)))</f>
        <v>indst fuel type shifting</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fuel shifted</v>
      </c>
      <c r="P463" s="358" t="str">
        <f>IF(ISBLANK(INDEX('Policy Characteristics'!J:J,MATCH($C463,'Policy Characteristics'!$C:$C,0))),"",INDEX('Policy Characteristics'!J:J,MATCH($C463,'Policy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3" s="358" t="str">
        <f>IF(ISBLANK(INDEX('Policy Characteristics'!K:K,MATCH($C463,'Policy Characteristics'!$C:$C,0))),"",INDEX('Policy Characteristics'!K:K,MATCH($C463,'Policy Characteristics'!$C:$C,0)))</f>
        <v>industry-ag-main.html#fuel-switching</v>
      </c>
      <c r="R463" s="358" t="str">
        <f>IF(ISBLANK(INDEX('Policy Characteristics'!L:L,MATCH($C463,'Policy Characteristics'!$C:$C,0))),"",INDEX('Policy Characteristics'!L:L,MATCH($C463,'Policy Characteristics'!$C:$C,0)))</f>
        <v>industry-elec-and-hydrogen.html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Electrification + Hydrogen</v>
      </c>
      <c r="C464" s="362" t="str">
        <f t="shared" ref="C464:C509" si="33">C$429</f>
        <v>Fraction of Industrial Fuel Use Shifted to Other Fuels</v>
      </c>
      <c r="D464" s="9" t="s">
        <v>3252</v>
      </c>
      <c r="E464" s="53" t="s">
        <v>2475</v>
      </c>
      <c r="F464" s="195" t="s">
        <v>3216</v>
      </c>
      <c r="G464" s="53" t="s">
        <v>3281</v>
      </c>
      <c r="H464" s="54">
        <v>1243</v>
      </c>
      <c r="I464" s="53" t="s">
        <v>46</v>
      </c>
      <c r="J464" s="360" t="str">
        <f>IF(ISBLANK(INDEX('Policy Characteristics'!D:D,MATCH($C464,'Policy Characteristics'!$C:$C,0))),"",INDEX('Policy Characteristics'!D:D,MATCH($C464,'Policy Characteristics'!$C:$C,0)))</f>
        <v>Electrification + Hydrogen</v>
      </c>
      <c r="K464" s="358" t="str">
        <f>IF(ISBLANK(INDEX('Policy Characteristics'!E:E,MATCH($C464,'Policy Characteristics'!$C:$C,0))),"",INDEX('Policy Characteristics'!E:E,MATCH($C464,'Policy Characteristics'!$C:$C,0)))</f>
        <v>indst fuel type shifting</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fuel shifted</v>
      </c>
      <c r="P464" s="358" t="str">
        <f>IF(ISBLANK(INDEX('Policy Characteristics'!J:J,MATCH($C464,'Policy Characteristics'!$C:$C,0))),"",INDEX('Policy Characteristics'!J:J,MATCH($C464,'Policy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4" s="358" t="str">
        <f>IF(ISBLANK(INDEX('Policy Characteristics'!K:K,MATCH($C464,'Policy Characteristics'!$C:$C,0))),"",INDEX('Policy Characteristics'!K:K,MATCH($C464,'Policy Characteristics'!$C:$C,0)))</f>
        <v>industry-ag-main.html#fuel-switching</v>
      </c>
      <c r="R464" s="358" t="str">
        <f>IF(ISBLANK(INDEX('Policy Characteristics'!L:L,MATCH($C464,'Policy Characteristics'!$C:$C,0))),"",INDEX('Policy Characteristics'!L:L,MATCH($C464,'Policy Characteristics'!$C:$C,0)))</f>
        <v>industry-elec-and-hydrogen.html</v>
      </c>
    </row>
    <row r="465" spans="1:18"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Electrification + Hydrogen</v>
      </c>
      <c r="C465" s="362" t="str">
        <f t="shared" si="33"/>
        <v>Fraction of Industrial Fuel Use Shifted to Other Fuels</v>
      </c>
      <c r="D465" s="9" t="s">
        <v>3252</v>
      </c>
      <c r="E465" s="53" t="s">
        <v>2830</v>
      </c>
      <c r="F465" s="195" t="s">
        <v>3216</v>
      </c>
      <c r="G465" s="53" t="s">
        <v>3282</v>
      </c>
      <c r="H465" s="54">
        <v>1244</v>
      </c>
      <c r="I465" s="53" t="s">
        <v>46</v>
      </c>
      <c r="J465" s="360" t="str">
        <f>IF(ISBLANK(INDEX('Policy Characteristics'!D:D,MATCH($C465,'Policy Characteristics'!$C:$C,0))),"",INDEX('Policy Characteristics'!D:D,MATCH($C465,'Policy Characteristics'!$C:$C,0)))</f>
        <v>Electrification + Hydrogen</v>
      </c>
      <c r="K465" s="358" t="str">
        <f>IF(ISBLANK(INDEX('Policy Characteristics'!E:E,MATCH($C465,'Policy Characteristics'!$C:$C,0))),"",INDEX('Policy Characteristics'!E:E,MATCH($C465,'Policy Characteristics'!$C:$C,0)))</f>
        <v>indst fuel type shifting</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fuel shifted</v>
      </c>
      <c r="P465" s="358" t="str">
        <f>IF(ISBLANK(INDEX('Policy Characteristics'!J:J,MATCH($C465,'Policy Characteristics'!$C:$C,0))),"",INDEX('Policy Characteristics'!J:J,MATCH($C465,'Policy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5" s="358" t="str">
        <f>IF(ISBLANK(INDEX('Policy Characteristics'!K:K,MATCH($C465,'Policy Characteristics'!$C:$C,0))),"",INDEX('Policy Characteristics'!K:K,MATCH($C465,'Policy Characteristics'!$C:$C,0)))</f>
        <v>industry-ag-main.html#fuel-switching</v>
      </c>
      <c r="R465" s="358" t="str">
        <f>IF(ISBLANK(INDEX('Policy Characteristics'!L:L,MATCH($C465,'Policy Characteristics'!$C:$C,0))),"",INDEX('Policy Characteristics'!L:L,MATCH($C465,'Policy Characteristics'!$C:$C,0)))</f>
        <v>industry-elec-and-hydrogen.html</v>
      </c>
    </row>
    <row r="466" spans="1:18"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Electrification + Hydrogen</v>
      </c>
      <c r="C466" s="362" t="str">
        <f t="shared" si="33"/>
        <v>Fraction of Industrial Fuel Use Shifted to Other Fuels</v>
      </c>
      <c r="D466" s="9" t="s">
        <v>3252</v>
      </c>
      <c r="E466" s="53" t="s">
        <v>2831</v>
      </c>
      <c r="F466" s="195" t="s">
        <v>3216</v>
      </c>
      <c r="G466" s="53" t="s">
        <v>3283</v>
      </c>
      <c r="H466" s="54">
        <v>1245</v>
      </c>
      <c r="I466" s="53" t="s">
        <v>46</v>
      </c>
      <c r="J466" s="360" t="str">
        <f>IF(ISBLANK(INDEX('Policy Characteristics'!D:D,MATCH($C466,'Policy Characteristics'!$C:$C,0))),"",INDEX('Policy Characteristics'!D:D,MATCH($C466,'Policy Characteristics'!$C:$C,0)))</f>
        <v>Electrification + Hydrogen</v>
      </c>
      <c r="K466" s="358" t="str">
        <f>IF(ISBLANK(INDEX('Policy Characteristics'!E:E,MATCH($C466,'Policy Characteristics'!$C:$C,0))),"",INDEX('Policy Characteristics'!E:E,MATCH($C466,'Policy Characteristics'!$C:$C,0)))</f>
        <v>indst fuel type shifting</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fuel shifted</v>
      </c>
      <c r="P466" s="358" t="str">
        <f>IF(ISBLANK(INDEX('Policy Characteristics'!J:J,MATCH($C466,'Policy Characteristics'!$C:$C,0))),"",INDEX('Policy Characteristics'!J:J,MATCH($C466,'Policy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6" s="358" t="str">
        <f>IF(ISBLANK(INDEX('Policy Characteristics'!K:K,MATCH($C466,'Policy Characteristics'!$C:$C,0))),"",INDEX('Policy Characteristics'!K:K,MATCH($C466,'Policy Characteristics'!$C:$C,0)))</f>
        <v>industry-ag-main.html#fuel-switching</v>
      </c>
      <c r="R466" s="358" t="str">
        <f>IF(ISBLANK(INDEX('Policy Characteristics'!L:L,MATCH($C466,'Policy Characteristics'!$C:$C,0))),"",INDEX('Policy Characteristics'!L:L,MATCH($C466,'Policy Characteristics'!$C:$C,0)))</f>
        <v>industry-elec-and-hydrogen.html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2" t="str">
        <f t="shared" si="33"/>
        <v>Fraction of Industrial Fuel Use Shifted to Other Fuels</v>
      </c>
      <c r="D467" s="9" t="s">
        <v>3252</v>
      </c>
      <c r="E467" s="53" t="s">
        <v>2832</v>
      </c>
      <c r="F467" s="195" t="s">
        <v>3216</v>
      </c>
      <c r="G467" s="53" t="s">
        <v>3284</v>
      </c>
      <c r="H467" s="54">
        <v>1246</v>
      </c>
      <c r="I467" s="53" t="s">
        <v>46</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si="33"/>
        <v>Fraction of Industrial Fuel Use Shifted to Other Fuels</v>
      </c>
      <c r="D468" s="9" t="s">
        <v>3252</v>
      </c>
      <c r="E468" s="53" t="s">
        <v>2829</v>
      </c>
      <c r="F468" s="195" t="s">
        <v>3216</v>
      </c>
      <c r="G468" s="53" t="s">
        <v>3285</v>
      </c>
      <c r="H468" s="54">
        <v>1247</v>
      </c>
      <c r="I468" s="53" t="s">
        <v>45</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3"/>
        <v>Fraction of Industrial Fuel Use Shifted to Other Fuels</v>
      </c>
      <c r="D469" s="9" t="s">
        <v>3253</v>
      </c>
      <c r="E469" s="53" t="s">
        <v>2470</v>
      </c>
      <c r="F469" s="195" t="s">
        <v>3217</v>
      </c>
      <c r="G469" s="53" t="s">
        <v>3276</v>
      </c>
      <c r="H469" s="54">
        <v>1248</v>
      </c>
      <c r="I469" s="53" t="s">
        <v>45</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3"/>
        <v>Fraction of Industrial Fuel Use Shifted to Other Fuels</v>
      </c>
      <c r="D470" s="9" t="s">
        <v>3253</v>
      </c>
      <c r="E470" s="53" t="s">
        <v>2471</v>
      </c>
      <c r="F470" s="195" t="s">
        <v>3217</v>
      </c>
      <c r="G470" s="53" t="s">
        <v>3277</v>
      </c>
      <c r="H470" s="54">
        <v>1249</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3"/>
        <v>Fraction of Industrial Fuel Use Shifted to Other Fuels</v>
      </c>
      <c r="D471" s="9" t="s">
        <v>3253</v>
      </c>
      <c r="E471" s="53" t="s">
        <v>2472</v>
      </c>
      <c r="F471" s="195" t="s">
        <v>3217</v>
      </c>
      <c r="G471" s="53" t="s">
        <v>3278</v>
      </c>
      <c r="H471" s="54">
        <v>1250</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3"/>
        <v>Fraction of Industrial Fuel Use Shifted to Other Fuels</v>
      </c>
      <c r="D472" s="9" t="s">
        <v>3253</v>
      </c>
      <c r="E472" s="53" t="s">
        <v>2473</v>
      </c>
      <c r="F472" s="195" t="s">
        <v>3217</v>
      </c>
      <c r="G472" s="53" t="s">
        <v>3279</v>
      </c>
      <c r="H472" s="54">
        <v>1251</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3"/>
        <v>Fraction of Industrial Fuel Use Shifted to Other Fuels</v>
      </c>
      <c r="D473" s="9" t="s">
        <v>3253</v>
      </c>
      <c r="E473" s="53" t="s">
        <v>2474</v>
      </c>
      <c r="F473" s="195" t="s">
        <v>3217</v>
      </c>
      <c r="G473" s="53" t="s">
        <v>3280</v>
      </c>
      <c r="H473" s="54">
        <v>1252</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3"/>
        <v>Fraction of Industrial Fuel Use Shifted to Other Fuels</v>
      </c>
      <c r="D474" s="9" t="s">
        <v>3253</v>
      </c>
      <c r="E474" s="53" t="s">
        <v>2475</v>
      </c>
      <c r="F474" s="195" t="s">
        <v>3217</v>
      </c>
      <c r="G474" s="53" t="s">
        <v>3281</v>
      </c>
      <c r="H474" s="54">
        <v>1253</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3"/>
        <v>Fraction of Industrial Fuel Use Shifted to Other Fuels</v>
      </c>
      <c r="D475" s="9" t="s">
        <v>3253</v>
      </c>
      <c r="E475" s="53" t="s">
        <v>2830</v>
      </c>
      <c r="F475" s="195" t="s">
        <v>3217</v>
      </c>
      <c r="G475" s="53" t="s">
        <v>3282</v>
      </c>
      <c r="H475" s="54">
        <v>1254</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3"/>
        <v>Fraction of Industrial Fuel Use Shifted to Other Fuels</v>
      </c>
      <c r="D476" s="9" t="s">
        <v>3253</v>
      </c>
      <c r="E476" s="53" t="s">
        <v>2831</v>
      </c>
      <c r="F476" s="195" t="s">
        <v>3217</v>
      </c>
      <c r="G476" s="53" t="s">
        <v>3283</v>
      </c>
      <c r="H476" s="54">
        <v>1255</v>
      </c>
      <c r="I476" s="53" t="s">
        <v>46</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3"/>
        <v>Fraction of Industrial Fuel Use Shifted to Other Fuels</v>
      </c>
      <c r="D477" s="9" t="s">
        <v>3253</v>
      </c>
      <c r="E477" s="53" t="s">
        <v>2832</v>
      </c>
      <c r="F477" s="195" t="s">
        <v>3217</v>
      </c>
      <c r="G477" s="53" t="s">
        <v>3284</v>
      </c>
      <c r="H477" s="54">
        <v>1256</v>
      </c>
      <c r="I477" s="53" t="s">
        <v>46</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3"/>
        <v>Fraction of Industrial Fuel Use Shifted to Other Fuels</v>
      </c>
      <c r="D478" s="9" t="s">
        <v>3253</v>
      </c>
      <c r="E478" s="53" t="s">
        <v>2829</v>
      </c>
      <c r="F478" s="195" t="s">
        <v>3217</v>
      </c>
      <c r="G478" s="53" t="s">
        <v>3285</v>
      </c>
      <c r="H478" s="54">
        <v>1257</v>
      </c>
      <c r="I478" s="53" t="s">
        <v>45</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3"/>
        <v>Fraction of Industrial Fuel Use Shifted to Other Fuels</v>
      </c>
      <c r="D479" s="9" t="s">
        <v>3254</v>
      </c>
      <c r="E479" s="53" t="s">
        <v>2470</v>
      </c>
      <c r="F479" s="195" t="s">
        <v>3218</v>
      </c>
      <c r="G479" s="53" t="s">
        <v>3276</v>
      </c>
      <c r="H479" s="54">
        <v>1258</v>
      </c>
      <c r="I479" s="53" t="s">
        <v>45</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3"/>
        <v>Fraction of Industrial Fuel Use Shifted to Other Fuels</v>
      </c>
      <c r="D480" s="9" t="s">
        <v>3254</v>
      </c>
      <c r="E480" s="53" t="s">
        <v>2471</v>
      </c>
      <c r="F480" s="195" t="s">
        <v>3218</v>
      </c>
      <c r="G480" s="53" t="s">
        <v>3277</v>
      </c>
      <c r="H480" s="54">
        <v>1259</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3"/>
        <v>Fraction of Industrial Fuel Use Shifted to Other Fuels</v>
      </c>
      <c r="D481" s="9" t="s">
        <v>3254</v>
      </c>
      <c r="E481" s="53" t="s">
        <v>2472</v>
      </c>
      <c r="F481" s="195" t="s">
        <v>3218</v>
      </c>
      <c r="G481" s="53" t="s">
        <v>3278</v>
      </c>
      <c r="H481" s="54">
        <v>1260</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3"/>
        <v>Fraction of Industrial Fuel Use Shifted to Other Fuels</v>
      </c>
      <c r="D482" s="9" t="s">
        <v>3254</v>
      </c>
      <c r="E482" s="53" t="s">
        <v>2473</v>
      </c>
      <c r="F482" s="195" t="s">
        <v>3218</v>
      </c>
      <c r="G482" s="53" t="s">
        <v>3279</v>
      </c>
      <c r="H482" s="54">
        <v>1261</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3"/>
        <v>Fraction of Industrial Fuel Use Shifted to Other Fuels</v>
      </c>
      <c r="D483" s="9" t="s">
        <v>3254</v>
      </c>
      <c r="E483" s="53" t="s">
        <v>2474</v>
      </c>
      <c r="F483" s="195" t="s">
        <v>3218</v>
      </c>
      <c r="G483" s="53" t="s">
        <v>3280</v>
      </c>
      <c r="H483" s="54">
        <v>1262</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3"/>
        <v>Fraction of Industrial Fuel Use Shifted to Other Fuels</v>
      </c>
      <c r="D484" s="9" t="s">
        <v>3254</v>
      </c>
      <c r="E484" s="53" t="s">
        <v>2475</v>
      </c>
      <c r="F484" s="195" t="s">
        <v>3218</v>
      </c>
      <c r="G484" s="53" t="s">
        <v>3281</v>
      </c>
      <c r="H484" s="54">
        <v>1263</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3"/>
        <v>Fraction of Industrial Fuel Use Shifted to Other Fuels</v>
      </c>
      <c r="D485" s="9" t="s">
        <v>3254</v>
      </c>
      <c r="E485" s="53" t="s">
        <v>2830</v>
      </c>
      <c r="F485" s="195" t="s">
        <v>3218</v>
      </c>
      <c r="G485" s="53" t="s">
        <v>3282</v>
      </c>
      <c r="H485" s="54">
        <v>1264</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3"/>
        <v>Fraction of Industrial Fuel Use Shifted to Other Fuels</v>
      </c>
      <c r="D486" s="9" t="s">
        <v>3254</v>
      </c>
      <c r="E486" s="53" t="s">
        <v>2831</v>
      </c>
      <c r="F486" s="195" t="s">
        <v>3218</v>
      </c>
      <c r="G486" s="53" t="s">
        <v>3283</v>
      </c>
      <c r="H486" s="54">
        <v>1265</v>
      </c>
      <c r="I486" s="53" t="s">
        <v>46</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3"/>
        <v>Fraction of Industrial Fuel Use Shifted to Other Fuels</v>
      </c>
      <c r="D487" s="9" t="s">
        <v>3254</v>
      </c>
      <c r="E487" s="53" t="s">
        <v>2832</v>
      </c>
      <c r="F487" s="195" t="s">
        <v>3218</v>
      </c>
      <c r="G487" s="53" t="s">
        <v>3284</v>
      </c>
      <c r="H487" s="54">
        <v>1266</v>
      </c>
      <c r="I487" s="53" t="s">
        <v>46</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3"/>
        <v>Fraction of Industrial Fuel Use Shifted to Other Fuels</v>
      </c>
      <c r="D488" s="9" t="s">
        <v>3254</v>
      </c>
      <c r="E488" s="53" t="s">
        <v>2829</v>
      </c>
      <c r="F488" s="195" t="s">
        <v>3218</v>
      </c>
      <c r="G488" s="53" t="s">
        <v>3285</v>
      </c>
      <c r="H488" s="54">
        <v>1267</v>
      </c>
      <c r="I488" s="53" t="s">
        <v>45</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3"/>
        <v>Fraction of Industrial Fuel Use Shifted to Other Fuels</v>
      </c>
      <c r="D489" s="9" t="s">
        <v>3255</v>
      </c>
      <c r="E489" s="53" t="s">
        <v>2470</v>
      </c>
      <c r="F489" s="195" t="s">
        <v>3219</v>
      </c>
      <c r="G489" s="53" t="s">
        <v>3276</v>
      </c>
      <c r="H489" s="54">
        <v>1268</v>
      </c>
      <c r="I489" s="53" t="s">
        <v>45</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3"/>
        <v>Fraction of Industrial Fuel Use Shifted to Other Fuels</v>
      </c>
      <c r="D490" s="9" t="s">
        <v>3255</v>
      </c>
      <c r="E490" s="53" t="s">
        <v>2471</v>
      </c>
      <c r="F490" s="195" t="s">
        <v>3219</v>
      </c>
      <c r="G490" s="53" t="s">
        <v>3277</v>
      </c>
      <c r="H490" s="54">
        <v>1269</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3"/>
        <v>Fraction of Industrial Fuel Use Shifted to Other Fuels</v>
      </c>
      <c r="D491" s="9" t="s">
        <v>3255</v>
      </c>
      <c r="E491" s="53" t="s">
        <v>2472</v>
      </c>
      <c r="F491" s="195" t="s">
        <v>3219</v>
      </c>
      <c r="G491" s="53" t="s">
        <v>3278</v>
      </c>
      <c r="H491" s="54">
        <v>1270</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3"/>
        <v>Fraction of Industrial Fuel Use Shifted to Other Fuels</v>
      </c>
      <c r="D492" s="9" t="s">
        <v>3255</v>
      </c>
      <c r="E492" s="53" t="s">
        <v>2473</v>
      </c>
      <c r="F492" s="195" t="s">
        <v>3219</v>
      </c>
      <c r="G492" s="53" t="s">
        <v>3279</v>
      </c>
      <c r="H492" s="54">
        <v>1271</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3"/>
        <v>Fraction of Industrial Fuel Use Shifted to Other Fuels</v>
      </c>
      <c r="D493" s="9" t="s">
        <v>3255</v>
      </c>
      <c r="E493" s="53" t="s">
        <v>2474</v>
      </c>
      <c r="F493" s="195" t="s">
        <v>3219</v>
      </c>
      <c r="G493" s="53" t="s">
        <v>3280</v>
      </c>
      <c r="H493" s="54">
        <v>1272</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3"/>
        <v>Fraction of Industrial Fuel Use Shifted to Other Fuels</v>
      </c>
      <c r="D494" s="9" t="s">
        <v>3255</v>
      </c>
      <c r="E494" s="53" t="s">
        <v>2475</v>
      </c>
      <c r="F494" s="195" t="s">
        <v>3219</v>
      </c>
      <c r="G494" s="53" t="s">
        <v>3281</v>
      </c>
      <c r="H494" s="54">
        <v>1273</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3"/>
        <v>Fraction of Industrial Fuel Use Shifted to Other Fuels</v>
      </c>
      <c r="D495" s="9" t="s">
        <v>3255</v>
      </c>
      <c r="E495" s="53" t="s">
        <v>2830</v>
      </c>
      <c r="F495" s="195" t="s">
        <v>3219</v>
      </c>
      <c r="G495" s="53" t="s">
        <v>3282</v>
      </c>
      <c r="H495" s="54">
        <v>1274</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3"/>
        <v>Fraction of Industrial Fuel Use Shifted to Other Fuels</v>
      </c>
      <c r="D496" s="9" t="s">
        <v>3255</v>
      </c>
      <c r="E496" s="53" t="s">
        <v>2831</v>
      </c>
      <c r="F496" s="195" t="s">
        <v>3219</v>
      </c>
      <c r="G496" s="53" t="s">
        <v>3283</v>
      </c>
      <c r="H496" s="54">
        <v>1275</v>
      </c>
      <c r="I496" s="53" t="s">
        <v>46</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3"/>
        <v>Fraction of Industrial Fuel Use Shifted to Other Fuels</v>
      </c>
      <c r="D497" s="9" t="s">
        <v>3255</v>
      </c>
      <c r="E497" s="53" t="s">
        <v>2832</v>
      </c>
      <c r="F497" s="195" t="s">
        <v>3219</v>
      </c>
      <c r="G497" s="53" t="s">
        <v>3284</v>
      </c>
      <c r="H497" s="54">
        <v>1276</v>
      </c>
      <c r="I497" s="53" t="s">
        <v>46</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3"/>
        <v>Fraction of Industrial Fuel Use Shifted to Other Fuels</v>
      </c>
      <c r="D498" s="9" t="s">
        <v>3255</v>
      </c>
      <c r="E498" s="53" t="s">
        <v>2829</v>
      </c>
      <c r="F498" s="195" t="s">
        <v>3219</v>
      </c>
      <c r="G498" s="53" t="s">
        <v>3285</v>
      </c>
      <c r="H498" s="54">
        <v>1277</v>
      </c>
      <c r="I498" s="53" t="s">
        <v>45</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3"/>
        <v>Fraction of Industrial Fuel Use Shifted to Other Fuels</v>
      </c>
      <c r="D499" s="9" t="s">
        <v>3256</v>
      </c>
      <c r="E499" s="53" t="s">
        <v>2470</v>
      </c>
      <c r="F499" s="195" t="s">
        <v>3220</v>
      </c>
      <c r="G499" s="53" t="s">
        <v>3276</v>
      </c>
      <c r="H499" s="54">
        <v>1278</v>
      </c>
      <c r="I499" s="53" t="s">
        <v>45</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si="33"/>
        <v>Fraction of Industrial Fuel Use Shifted to Other Fuels</v>
      </c>
      <c r="D500" s="9" t="s">
        <v>3256</v>
      </c>
      <c r="E500" s="53" t="s">
        <v>2471</v>
      </c>
      <c r="F500" s="195" t="s">
        <v>3220</v>
      </c>
      <c r="G500" s="53" t="s">
        <v>3277</v>
      </c>
      <c r="H500" s="54">
        <v>1279</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3"/>
        <v>Fraction of Industrial Fuel Use Shifted to Other Fuels</v>
      </c>
      <c r="D501" s="9" t="s">
        <v>3256</v>
      </c>
      <c r="E501" s="53" t="s">
        <v>2472</v>
      </c>
      <c r="F501" s="195" t="s">
        <v>3220</v>
      </c>
      <c r="G501" s="53" t="s">
        <v>3278</v>
      </c>
      <c r="H501" s="54">
        <v>1280</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si="33"/>
        <v>Fraction of Industrial Fuel Use Shifted to Other Fuels</v>
      </c>
      <c r="D502" s="9" t="s">
        <v>3256</v>
      </c>
      <c r="E502" s="53" t="s">
        <v>2473</v>
      </c>
      <c r="F502" s="195" t="s">
        <v>3220</v>
      </c>
      <c r="G502" s="53" t="s">
        <v>3279</v>
      </c>
      <c r="H502" s="54">
        <v>1281</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3256</v>
      </c>
      <c r="E503" s="53" t="s">
        <v>2474</v>
      </c>
      <c r="F503" s="195" t="s">
        <v>3220</v>
      </c>
      <c r="G503" s="53" t="s">
        <v>3280</v>
      </c>
      <c r="H503" s="54">
        <v>1282</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3256</v>
      </c>
      <c r="E504" s="53" t="s">
        <v>2475</v>
      </c>
      <c r="F504" s="195" t="s">
        <v>3220</v>
      </c>
      <c r="G504" s="53" t="s">
        <v>3281</v>
      </c>
      <c r="H504" s="54">
        <v>1283</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3256</v>
      </c>
      <c r="E505" s="53" t="s">
        <v>2830</v>
      </c>
      <c r="F505" s="195" t="s">
        <v>3220</v>
      </c>
      <c r="G505" s="53" t="s">
        <v>3282</v>
      </c>
      <c r="H505" s="54">
        <v>1284</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3256</v>
      </c>
      <c r="E506" s="53" t="s">
        <v>2831</v>
      </c>
      <c r="F506" s="195" t="s">
        <v>3220</v>
      </c>
      <c r="G506" s="53" t="s">
        <v>3283</v>
      </c>
      <c r="H506" s="54">
        <v>1285</v>
      </c>
      <c r="I506" s="53" t="s">
        <v>46</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3256</v>
      </c>
      <c r="E507" s="53" t="s">
        <v>2832</v>
      </c>
      <c r="F507" s="195" t="s">
        <v>3220</v>
      </c>
      <c r="G507" s="53" t="s">
        <v>3284</v>
      </c>
      <c r="H507" s="54">
        <v>1286</v>
      </c>
      <c r="I507" s="53" t="s">
        <v>46</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3256</v>
      </c>
      <c r="E508" s="53" t="s">
        <v>2829</v>
      </c>
      <c r="F508" s="195" t="s">
        <v>3220</v>
      </c>
      <c r="G508" s="53" t="s">
        <v>3285</v>
      </c>
      <c r="H508" s="54">
        <v>1287</v>
      </c>
      <c r="I508" s="53" t="s">
        <v>45</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3257</v>
      </c>
      <c r="E509" s="53" t="s">
        <v>2470</v>
      </c>
      <c r="F509" s="195" t="s">
        <v>3221</v>
      </c>
      <c r="G509" s="53" t="s">
        <v>3276</v>
      </c>
      <c r="H509" s="54">
        <v>1288</v>
      </c>
      <c r="I509" s="53" t="s">
        <v>45</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ref="C510:C573" si="34">C$429</f>
        <v>Fraction of Industrial Fuel Use Shifted to Other Fuels</v>
      </c>
      <c r="D510" s="9" t="s">
        <v>3257</v>
      </c>
      <c r="E510" s="53" t="s">
        <v>2471</v>
      </c>
      <c r="F510" s="195" t="s">
        <v>3221</v>
      </c>
      <c r="G510" s="53" t="s">
        <v>3277</v>
      </c>
      <c r="H510" s="54">
        <v>1289</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4"/>
        <v>Fraction of Industrial Fuel Use Shifted to Other Fuels</v>
      </c>
      <c r="D511" s="9" t="s">
        <v>3257</v>
      </c>
      <c r="E511" s="53" t="s">
        <v>2472</v>
      </c>
      <c r="F511" s="195" t="s">
        <v>3221</v>
      </c>
      <c r="G511" s="53" t="s">
        <v>3278</v>
      </c>
      <c r="H511" s="54">
        <v>1290</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4"/>
        <v>Fraction of Industrial Fuel Use Shifted to Other Fuels</v>
      </c>
      <c r="D512" s="9" t="s">
        <v>3257</v>
      </c>
      <c r="E512" s="53" t="s">
        <v>2473</v>
      </c>
      <c r="F512" s="195" t="s">
        <v>3221</v>
      </c>
      <c r="G512" s="53" t="s">
        <v>3279</v>
      </c>
      <c r="H512" s="54">
        <v>1291</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4"/>
        <v>Fraction of Industrial Fuel Use Shifted to Other Fuels</v>
      </c>
      <c r="D513" s="9" t="s">
        <v>3257</v>
      </c>
      <c r="E513" s="53" t="s">
        <v>2474</v>
      </c>
      <c r="F513" s="195" t="s">
        <v>3221</v>
      </c>
      <c r="G513" s="53" t="s">
        <v>3280</v>
      </c>
      <c r="H513" s="54">
        <v>1292</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4"/>
        <v>Fraction of Industrial Fuel Use Shifted to Other Fuels</v>
      </c>
      <c r="D514" s="9" t="s">
        <v>3257</v>
      </c>
      <c r="E514" s="53" t="s">
        <v>2475</v>
      </c>
      <c r="F514" s="195" t="s">
        <v>3221</v>
      </c>
      <c r="G514" s="53" t="s">
        <v>3281</v>
      </c>
      <c r="H514" s="54">
        <v>1293</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4"/>
        <v>Fraction of Industrial Fuel Use Shifted to Other Fuels</v>
      </c>
      <c r="D515" s="9" t="s">
        <v>3257</v>
      </c>
      <c r="E515" s="53" t="s">
        <v>2830</v>
      </c>
      <c r="F515" s="195" t="s">
        <v>3221</v>
      </c>
      <c r="G515" s="53" t="s">
        <v>3282</v>
      </c>
      <c r="H515" s="54">
        <v>1294</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4"/>
        <v>Fraction of Industrial Fuel Use Shifted to Other Fuels</v>
      </c>
      <c r="D516" s="9" t="s">
        <v>3257</v>
      </c>
      <c r="E516" s="53" t="s">
        <v>2831</v>
      </c>
      <c r="F516" s="195" t="s">
        <v>3221</v>
      </c>
      <c r="G516" s="53" t="s">
        <v>3283</v>
      </c>
      <c r="H516" s="54">
        <v>1295</v>
      </c>
      <c r="I516" s="53" t="s">
        <v>46</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4"/>
        <v>Fraction of Industrial Fuel Use Shifted to Other Fuels</v>
      </c>
      <c r="D517" s="9" t="s">
        <v>3257</v>
      </c>
      <c r="E517" s="53" t="s">
        <v>2832</v>
      </c>
      <c r="F517" s="195" t="s">
        <v>3221</v>
      </c>
      <c r="G517" s="53" t="s">
        <v>3284</v>
      </c>
      <c r="H517" s="54">
        <v>1296</v>
      </c>
      <c r="I517" s="53" t="s">
        <v>46</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4"/>
        <v>Fraction of Industrial Fuel Use Shifted to Other Fuels</v>
      </c>
      <c r="D518" s="9" t="s">
        <v>3257</v>
      </c>
      <c r="E518" s="53" t="s">
        <v>2829</v>
      </c>
      <c r="F518" s="195" t="s">
        <v>3221</v>
      </c>
      <c r="G518" s="53" t="s">
        <v>3285</v>
      </c>
      <c r="H518" s="54">
        <v>1297</v>
      </c>
      <c r="I518" s="53" t="s">
        <v>45</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4"/>
        <v>Fraction of Industrial Fuel Use Shifted to Other Fuels</v>
      </c>
      <c r="D519" s="9" t="s">
        <v>3258</v>
      </c>
      <c r="E519" s="53" t="s">
        <v>2470</v>
      </c>
      <c r="F519" s="195" t="s">
        <v>2687</v>
      </c>
      <c r="G519" s="53" t="s">
        <v>3276</v>
      </c>
      <c r="H519" s="54">
        <v>1298</v>
      </c>
      <c r="I519" s="53" t="s">
        <v>45</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4"/>
        <v>Fraction of Industrial Fuel Use Shifted to Other Fuels</v>
      </c>
      <c r="D520" s="9" t="s">
        <v>3258</v>
      </c>
      <c r="E520" s="53" t="s">
        <v>2471</v>
      </c>
      <c r="F520" s="195" t="s">
        <v>2687</v>
      </c>
      <c r="G520" s="53" t="s">
        <v>3277</v>
      </c>
      <c r="H520" s="54">
        <v>1299</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4"/>
        <v>Fraction of Industrial Fuel Use Shifted to Other Fuels</v>
      </c>
      <c r="D521" s="9" t="s">
        <v>3258</v>
      </c>
      <c r="E521" s="53" t="s">
        <v>2472</v>
      </c>
      <c r="F521" s="195" t="s">
        <v>2687</v>
      </c>
      <c r="G521" s="53" t="s">
        <v>3278</v>
      </c>
      <c r="H521" s="54">
        <v>1300</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4"/>
        <v>Fraction of Industrial Fuel Use Shifted to Other Fuels</v>
      </c>
      <c r="D522" s="9" t="s">
        <v>3258</v>
      </c>
      <c r="E522" s="53" t="s">
        <v>2473</v>
      </c>
      <c r="F522" s="195" t="s">
        <v>2687</v>
      </c>
      <c r="G522" s="53" t="s">
        <v>3279</v>
      </c>
      <c r="H522" s="54">
        <v>1301</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4"/>
        <v>Fraction of Industrial Fuel Use Shifted to Other Fuels</v>
      </c>
      <c r="D523" s="9" t="s">
        <v>3258</v>
      </c>
      <c r="E523" s="53" t="s">
        <v>2474</v>
      </c>
      <c r="F523" s="195" t="s">
        <v>2687</v>
      </c>
      <c r="G523" s="53" t="s">
        <v>3280</v>
      </c>
      <c r="H523" s="54">
        <v>1302</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4"/>
        <v>Fraction of Industrial Fuel Use Shifted to Other Fuels</v>
      </c>
      <c r="D524" s="9" t="s">
        <v>3258</v>
      </c>
      <c r="E524" s="53" t="s">
        <v>2475</v>
      </c>
      <c r="F524" s="195" t="s">
        <v>2687</v>
      </c>
      <c r="G524" s="53" t="s">
        <v>3281</v>
      </c>
      <c r="H524" s="54">
        <v>1303</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4"/>
        <v>Fraction of Industrial Fuel Use Shifted to Other Fuels</v>
      </c>
      <c r="D525" s="9" t="s">
        <v>3258</v>
      </c>
      <c r="E525" s="53" t="s">
        <v>2830</v>
      </c>
      <c r="F525" s="195" t="s">
        <v>2687</v>
      </c>
      <c r="G525" s="53" t="s">
        <v>3282</v>
      </c>
      <c r="H525" s="54">
        <v>1304</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4"/>
        <v>Fraction of Industrial Fuel Use Shifted to Other Fuels</v>
      </c>
      <c r="D526" s="9" t="s">
        <v>3258</v>
      </c>
      <c r="E526" s="53" t="s">
        <v>2831</v>
      </c>
      <c r="F526" s="195" t="s">
        <v>2687</v>
      </c>
      <c r="G526" s="53" t="s">
        <v>3283</v>
      </c>
      <c r="H526" s="54">
        <v>1305</v>
      </c>
      <c r="I526" s="53" t="s">
        <v>46</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4"/>
        <v>Fraction of Industrial Fuel Use Shifted to Other Fuels</v>
      </c>
      <c r="D527" s="9" t="s">
        <v>3258</v>
      </c>
      <c r="E527" s="53" t="s">
        <v>2832</v>
      </c>
      <c r="F527" s="195" t="s">
        <v>2687</v>
      </c>
      <c r="G527" s="53" t="s">
        <v>3284</v>
      </c>
      <c r="H527" s="54">
        <v>1306</v>
      </c>
      <c r="I527" s="53" t="s">
        <v>46</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4"/>
        <v>Fraction of Industrial Fuel Use Shifted to Other Fuels</v>
      </c>
      <c r="D528" s="9" t="s">
        <v>3258</v>
      </c>
      <c r="E528" s="53" t="s">
        <v>2829</v>
      </c>
      <c r="F528" s="195" t="s">
        <v>2687</v>
      </c>
      <c r="G528" s="53" t="s">
        <v>3285</v>
      </c>
      <c r="H528" s="54">
        <v>1307</v>
      </c>
      <c r="I528" s="53" t="s">
        <v>45</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4"/>
        <v>Fraction of Industrial Fuel Use Shifted to Other Fuels</v>
      </c>
      <c r="D529" s="9" t="s">
        <v>3259</v>
      </c>
      <c r="E529" s="53" t="s">
        <v>2470</v>
      </c>
      <c r="F529" s="195" t="s">
        <v>3222</v>
      </c>
      <c r="G529" s="53" t="s">
        <v>3276</v>
      </c>
      <c r="H529" s="54">
        <v>1308</v>
      </c>
      <c r="I529" s="53" t="s">
        <v>45</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4"/>
        <v>Fraction of Industrial Fuel Use Shifted to Other Fuels</v>
      </c>
      <c r="D530" s="9" t="s">
        <v>3259</v>
      </c>
      <c r="E530" s="53" t="s">
        <v>2471</v>
      </c>
      <c r="F530" s="195" t="s">
        <v>3222</v>
      </c>
      <c r="G530" s="53" t="s">
        <v>3277</v>
      </c>
      <c r="H530" s="54">
        <v>1309</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4"/>
        <v>Fraction of Industrial Fuel Use Shifted to Other Fuels</v>
      </c>
      <c r="D531" s="9" t="s">
        <v>3259</v>
      </c>
      <c r="E531" s="53" t="s">
        <v>2472</v>
      </c>
      <c r="F531" s="195" t="s">
        <v>3222</v>
      </c>
      <c r="G531" s="53" t="s">
        <v>3278</v>
      </c>
      <c r="H531" s="54">
        <v>1310</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4"/>
        <v>Fraction of Industrial Fuel Use Shifted to Other Fuels</v>
      </c>
      <c r="D532" s="9" t="s">
        <v>3259</v>
      </c>
      <c r="E532" s="53" t="s">
        <v>2473</v>
      </c>
      <c r="F532" s="195" t="s">
        <v>3222</v>
      </c>
      <c r="G532" s="53" t="s">
        <v>3279</v>
      </c>
      <c r="H532" s="54">
        <v>1311</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4"/>
        <v>Fraction of Industrial Fuel Use Shifted to Other Fuels</v>
      </c>
      <c r="D533" s="9" t="s">
        <v>3259</v>
      </c>
      <c r="E533" s="53" t="s">
        <v>2474</v>
      </c>
      <c r="F533" s="195" t="s">
        <v>3222</v>
      </c>
      <c r="G533" s="53" t="s">
        <v>3280</v>
      </c>
      <c r="H533" s="54">
        <v>1312</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4"/>
        <v>Fraction of Industrial Fuel Use Shifted to Other Fuels</v>
      </c>
      <c r="D534" s="9" t="s">
        <v>3259</v>
      </c>
      <c r="E534" s="53" t="s">
        <v>2475</v>
      </c>
      <c r="F534" s="195" t="s">
        <v>3222</v>
      </c>
      <c r="G534" s="53" t="s">
        <v>3281</v>
      </c>
      <c r="H534" s="54">
        <v>1313</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4"/>
        <v>Fraction of Industrial Fuel Use Shifted to Other Fuels</v>
      </c>
      <c r="D535" s="9" t="s">
        <v>3259</v>
      </c>
      <c r="E535" s="53" t="s">
        <v>2830</v>
      </c>
      <c r="F535" s="195" t="s">
        <v>3222</v>
      </c>
      <c r="G535" s="53" t="s">
        <v>3282</v>
      </c>
      <c r="H535" s="54">
        <v>1314</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4"/>
        <v>Fraction of Industrial Fuel Use Shifted to Other Fuels</v>
      </c>
      <c r="D536" s="9" t="s">
        <v>3259</v>
      </c>
      <c r="E536" s="53" t="s">
        <v>2831</v>
      </c>
      <c r="F536" s="195" t="s">
        <v>3222</v>
      </c>
      <c r="G536" s="53" t="s">
        <v>3283</v>
      </c>
      <c r="H536" s="54">
        <v>1315</v>
      </c>
      <c r="I536" s="53" t="s">
        <v>46</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4"/>
        <v>Fraction of Industrial Fuel Use Shifted to Other Fuels</v>
      </c>
      <c r="D537" s="9" t="s">
        <v>3259</v>
      </c>
      <c r="E537" s="53" t="s">
        <v>2832</v>
      </c>
      <c r="F537" s="195" t="s">
        <v>3222</v>
      </c>
      <c r="G537" s="53" t="s">
        <v>3284</v>
      </c>
      <c r="H537" s="54">
        <v>1316</v>
      </c>
      <c r="I537" s="53" t="s">
        <v>46</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4"/>
        <v>Fraction of Industrial Fuel Use Shifted to Other Fuels</v>
      </c>
      <c r="D538" s="9" t="s">
        <v>3259</v>
      </c>
      <c r="E538" s="53" t="s">
        <v>2829</v>
      </c>
      <c r="F538" s="195" t="s">
        <v>3222</v>
      </c>
      <c r="G538" s="53" t="s">
        <v>3285</v>
      </c>
      <c r="H538" s="54">
        <v>1317</v>
      </c>
      <c r="I538" s="53" t="s">
        <v>45</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4"/>
        <v>Fraction of Industrial Fuel Use Shifted to Other Fuels</v>
      </c>
      <c r="D539" s="9" t="s">
        <v>3260</v>
      </c>
      <c r="E539" s="53" t="s">
        <v>2470</v>
      </c>
      <c r="F539" s="195" t="s">
        <v>3223</v>
      </c>
      <c r="G539" s="53" t="s">
        <v>3276</v>
      </c>
      <c r="H539" s="54">
        <v>1318</v>
      </c>
      <c r="I539" s="53" t="s">
        <v>45</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4"/>
        <v>Fraction of Industrial Fuel Use Shifted to Other Fuels</v>
      </c>
      <c r="D540" s="9" t="s">
        <v>3260</v>
      </c>
      <c r="E540" s="53" t="s">
        <v>2471</v>
      </c>
      <c r="F540" s="195" t="s">
        <v>3223</v>
      </c>
      <c r="G540" s="53" t="s">
        <v>3277</v>
      </c>
      <c r="H540" s="54">
        <v>1319</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4"/>
        <v>Fraction of Industrial Fuel Use Shifted to Other Fuels</v>
      </c>
      <c r="D541" s="9" t="s">
        <v>3260</v>
      </c>
      <c r="E541" s="53" t="s">
        <v>2472</v>
      </c>
      <c r="F541" s="195" t="s">
        <v>3223</v>
      </c>
      <c r="G541" s="53" t="s">
        <v>3278</v>
      </c>
      <c r="H541" s="54">
        <v>1320</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4"/>
        <v>Fraction of Industrial Fuel Use Shifted to Other Fuels</v>
      </c>
      <c r="D542" s="9" t="s">
        <v>3260</v>
      </c>
      <c r="E542" s="53" t="s">
        <v>2473</v>
      </c>
      <c r="F542" s="195" t="s">
        <v>3223</v>
      </c>
      <c r="G542" s="53" t="s">
        <v>3279</v>
      </c>
      <c r="H542" s="54">
        <v>1321</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4"/>
        <v>Fraction of Industrial Fuel Use Shifted to Other Fuels</v>
      </c>
      <c r="D543" s="9" t="s">
        <v>3260</v>
      </c>
      <c r="E543" s="53" t="s">
        <v>2474</v>
      </c>
      <c r="F543" s="195" t="s">
        <v>3223</v>
      </c>
      <c r="G543" s="53" t="s">
        <v>3280</v>
      </c>
      <c r="H543" s="54">
        <v>1322</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4"/>
        <v>Fraction of Industrial Fuel Use Shifted to Other Fuels</v>
      </c>
      <c r="D544" s="9" t="s">
        <v>3260</v>
      </c>
      <c r="E544" s="53" t="s">
        <v>2475</v>
      </c>
      <c r="F544" s="195" t="s">
        <v>3223</v>
      </c>
      <c r="G544" s="53" t="s">
        <v>3281</v>
      </c>
      <c r="H544" s="54">
        <v>1323</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4"/>
        <v>Fraction of Industrial Fuel Use Shifted to Other Fuels</v>
      </c>
      <c r="D545" s="9" t="s">
        <v>3260</v>
      </c>
      <c r="E545" s="53" t="s">
        <v>2830</v>
      </c>
      <c r="F545" s="195" t="s">
        <v>3223</v>
      </c>
      <c r="G545" s="53" t="s">
        <v>3282</v>
      </c>
      <c r="H545" s="54">
        <v>1324</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4"/>
        <v>Fraction of Industrial Fuel Use Shifted to Other Fuels</v>
      </c>
      <c r="D546" s="9" t="s">
        <v>3260</v>
      </c>
      <c r="E546" s="53" t="s">
        <v>2831</v>
      </c>
      <c r="F546" s="195" t="s">
        <v>3223</v>
      </c>
      <c r="G546" s="53" t="s">
        <v>3283</v>
      </c>
      <c r="H546" s="54">
        <v>1325</v>
      </c>
      <c r="I546" s="53" t="s">
        <v>46</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4"/>
        <v>Fraction of Industrial Fuel Use Shifted to Other Fuels</v>
      </c>
      <c r="D547" s="9" t="s">
        <v>3260</v>
      </c>
      <c r="E547" s="53" t="s">
        <v>2832</v>
      </c>
      <c r="F547" s="195" t="s">
        <v>3223</v>
      </c>
      <c r="G547" s="53" t="s">
        <v>3284</v>
      </c>
      <c r="H547" s="54">
        <v>1326</v>
      </c>
      <c r="I547" s="53" t="s">
        <v>46</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si="34"/>
        <v>Fraction of Industrial Fuel Use Shifted to Other Fuels</v>
      </c>
      <c r="D548" s="9" t="s">
        <v>3260</v>
      </c>
      <c r="E548" s="53" t="s">
        <v>2829</v>
      </c>
      <c r="F548" s="195" t="s">
        <v>3223</v>
      </c>
      <c r="G548" s="53" t="s">
        <v>3285</v>
      </c>
      <c r="H548" s="54">
        <v>1327</v>
      </c>
      <c r="I548" s="53" t="s">
        <v>45</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3261</v>
      </c>
      <c r="E549" s="53" t="s">
        <v>2470</v>
      </c>
      <c r="F549" s="195" t="s">
        <v>3224</v>
      </c>
      <c r="G549" s="53" t="s">
        <v>3276</v>
      </c>
      <c r="H549" s="54">
        <v>1328</v>
      </c>
      <c r="I549" s="53" t="s">
        <v>45</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3261</v>
      </c>
      <c r="E550" s="53" t="s">
        <v>2471</v>
      </c>
      <c r="F550" s="195" t="s">
        <v>3224</v>
      </c>
      <c r="G550" s="53" t="s">
        <v>3277</v>
      </c>
      <c r="H550" s="54">
        <v>1329</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3261</v>
      </c>
      <c r="E551" s="53" t="s">
        <v>2472</v>
      </c>
      <c r="F551" s="195" t="s">
        <v>3224</v>
      </c>
      <c r="G551" s="53" t="s">
        <v>3278</v>
      </c>
      <c r="H551" s="54">
        <v>1330</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3261</v>
      </c>
      <c r="E552" s="53" t="s">
        <v>2473</v>
      </c>
      <c r="F552" s="195" t="s">
        <v>3224</v>
      </c>
      <c r="G552" s="53" t="s">
        <v>3279</v>
      </c>
      <c r="H552" s="54">
        <v>1331</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3261</v>
      </c>
      <c r="E553" s="53" t="s">
        <v>2474</v>
      </c>
      <c r="F553" s="195" t="s">
        <v>3224</v>
      </c>
      <c r="G553" s="53" t="s">
        <v>3280</v>
      </c>
      <c r="H553" s="54">
        <v>1332</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3261</v>
      </c>
      <c r="E554" s="53" t="s">
        <v>2475</v>
      </c>
      <c r="F554" s="195" t="s">
        <v>3224</v>
      </c>
      <c r="G554" s="53" t="s">
        <v>3281</v>
      </c>
      <c r="H554" s="54">
        <v>1333</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3261</v>
      </c>
      <c r="E555" s="53" t="s">
        <v>2830</v>
      </c>
      <c r="F555" s="195" t="s">
        <v>3224</v>
      </c>
      <c r="G555" s="53" t="s">
        <v>3282</v>
      </c>
      <c r="H555" s="54">
        <v>1334</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3261</v>
      </c>
      <c r="E556" s="53" t="s">
        <v>2831</v>
      </c>
      <c r="F556" s="195" t="s">
        <v>3224</v>
      </c>
      <c r="G556" s="53" t="s">
        <v>3283</v>
      </c>
      <c r="H556" s="54">
        <v>1335</v>
      </c>
      <c r="I556" s="53" t="s">
        <v>46</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3261</v>
      </c>
      <c r="E557" s="53" t="s">
        <v>2832</v>
      </c>
      <c r="F557" s="195" t="s">
        <v>3224</v>
      </c>
      <c r="G557" s="53" t="s">
        <v>3284</v>
      </c>
      <c r="H557" s="54">
        <v>1336</v>
      </c>
      <c r="I557" s="53" t="s">
        <v>46</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3261</v>
      </c>
      <c r="E558" s="53" t="s">
        <v>2829</v>
      </c>
      <c r="F558" s="195" t="s">
        <v>3224</v>
      </c>
      <c r="G558" s="53" t="s">
        <v>3285</v>
      </c>
      <c r="H558" s="54">
        <v>1337</v>
      </c>
      <c r="I558" s="53" t="s">
        <v>45</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3262</v>
      </c>
      <c r="E559" s="53" t="s">
        <v>2470</v>
      </c>
      <c r="F559" s="195" t="s">
        <v>2688</v>
      </c>
      <c r="G559" s="53" t="s">
        <v>3276</v>
      </c>
      <c r="H559" s="54">
        <v>1338</v>
      </c>
      <c r="I559" s="53" t="s">
        <v>45</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3262</v>
      </c>
      <c r="E560" s="53" t="s">
        <v>2471</v>
      </c>
      <c r="F560" s="195" t="s">
        <v>2688</v>
      </c>
      <c r="G560" s="53" t="s">
        <v>3277</v>
      </c>
      <c r="H560" s="54">
        <v>1339</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3262</v>
      </c>
      <c r="E561" s="53" t="s">
        <v>2472</v>
      </c>
      <c r="F561" s="195" t="s">
        <v>2688</v>
      </c>
      <c r="G561" s="53" t="s">
        <v>3278</v>
      </c>
      <c r="H561" s="54">
        <v>1340</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3262</v>
      </c>
      <c r="E562" s="53" t="s">
        <v>2473</v>
      </c>
      <c r="F562" s="195" t="s">
        <v>2688</v>
      </c>
      <c r="G562" s="53" t="s">
        <v>3279</v>
      </c>
      <c r="H562" s="54">
        <v>1341</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3262</v>
      </c>
      <c r="E563" s="53" t="s">
        <v>2474</v>
      </c>
      <c r="F563" s="195" t="s">
        <v>2688</v>
      </c>
      <c r="G563" s="53" t="s">
        <v>3280</v>
      </c>
      <c r="H563" s="54">
        <v>1342</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3262</v>
      </c>
      <c r="E564" s="53" t="s">
        <v>2475</v>
      </c>
      <c r="F564" s="195" t="s">
        <v>2688</v>
      </c>
      <c r="G564" s="53" t="s">
        <v>3281</v>
      </c>
      <c r="H564" s="54">
        <v>1343</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3262</v>
      </c>
      <c r="E565" s="53" t="s">
        <v>2830</v>
      </c>
      <c r="F565" s="195" t="s">
        <v>2688</v>
      </c>
      <c r="G565" s="53" t="s">
        <v>3282</v>
      </c>
      <c r="H565" s="54">
        <v>1344</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3262</v>
      </c>
      <c r="E566" s="53" t="s">
        <v>2831</v>
      </c>
      <c r="F566" s="195" t="s">
        <v>2688</v>
      </c>
      <c r="G566" s="53" t="s">
        <v>3283</v>
      </c>
      <c r="H566" s="54">
        <v>1345</v>
      </c>
      <c r="I566" s="53" t="s">
        <v>46</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3262</v>
      </c>
      <c r="E567" s="53" t="s">
        <v>2832</v>
      </c>
      <c r="F567" s="195" t="s">
        <v>2688</v>
      </c>
      <c r="G567" s="53" t="s">
        <v>3284</v>
      </c>
      <c r="H567" s="54">
        <v>1346</v>
      </c>
      <c r="I567" s="53" t="s">
        <v>46</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3262</v>
      </c>
      <c r="E568" s="53" t="s">
        <v>2829</v>
      </c>
      <c r="F568" s="195" t="s">
        <v>2688</v>
      </c>
      <c r="G568" s="53" t="s">
        <v>3285</v>
      </c>
      <c r="H568" s="54">
        <v>1347</v>
      </c>
      <c r="I568" s="53" t="s">
        <v>45</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3263</v>
      </c>
      <c r="E569" s="53" t="s">
        <v>2470</v>
      </c>
      <c r="F569" s="195" t="s">
        <v>3225</v>
      </c>
      <c r="G569" s="53" t="s">
        <v>3276</v>
      </c>
      <c r="H569" s="54">
        <v>1348</v>
      </c>
      <c r="I569" s="53" t="s">
        <v>45</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3263</v>
      </c>
      <c r="E570" s="53" t="s">
        <v>2471</v>
      </c>
      <c r="F570" s="195" t="s">
        <v>3225</v>
      </c>
      <c r="G570" s="53" t="s">
        <v>3277</v>
      </c>
      <c r="H570" s="54">
        <v>1349</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3263</v>
      </c>
      <c r="E571" s="53" t="s">
        <v>2472</v>
      </c>
      <c r="F571" s="195" t="s">
        <v>3225</v>
      </c>
      <c r="G571" s="53" t="s">
        <v>3278</v>
      </c>
      <c r="H571" s="54">
        <v>1350</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3263</v>
      </c>
      <c r="E572" s="53" t="s">
        <v>2473</v>
      </c>
      <c r="F572" s="195" t="s">
        <v>3225</v>
      </c>
      <c r="G572" s="53" t="s">
        <v>3279</v>
      </c>
      <c r="H572" s="54">
        <v>1351</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3263</v>
      </c>
      <c r="E573" s="53" t="s">
        <v>2474</v>
      </c>
      <c r="F573" s="195" t="s">
        <v>3225</v>
      </c>
      <c r="G573" s="53" t="s">
        <v>3280</v>
      </c>
      <c r="H573" s="54">
        <v>1352</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ref="C574:C637" si="35">C$429</f>
        <v>Fraction of Industrial Fuel Use Shifted to Other Fuels</v>
      </c>
      <c r="D574" s="9" t="s">
        <v>3263</v>
      </c>
      <c r="E574" s="53" t="s">
        <v>2475</v>
      </c>
      <c r="F574" s="195" t="s">
        <v>3225</v>
      </c>
      <c r="G574" s="53" t="s">
        <v>3281</v>
      </c>
      <c r="H574" s="54">
        <v>1353</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5"/>
        <v>Fraction of Industrial Fuel Use Shifted to Other Fuels</v>
      </c>
      <c r="D575" s="9" t="s">
        <v>3263</v>
      </c>
      <c r="E575" s="53" t="s">
        <v>2830</v>
      </c>
      <c r="F575" s="195" t="s">
        <v>3225</v>
      </c>
      <c r="G575" s="53" t="s">
        <v>3282</v>
      </c>
      <c r="H575" s="54">
        <v>1354</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5"/>
        <v>Fraction of Industrial Fuel Use Shifted to Other Fuels</v>
      </c>
      <c r="D576" s="9" t="s">
        <v>3263</v>
      </c>
      <c r="E576" s="53" t="s">
        <v>2831</v>
      </c>
      <c r="F576" s="195" t="s">
        <v>3225</v>
      </c>
      <c r="G576" s="53" t="s">
        <v>3283</v>
      </c>
      <c r="H576" s="54">
        <v>1355</v>
      </c>
      <c r="I576" s="53" t="s">
        <v>46</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5"/>
        <v>Fraction of Industrial Fuel Use Shifted to Other Fuels</v>
      </c>
      <c r="D577" s="9" t="s">
        <v>3263</v>
      </c>
      <c r="E577" s="53" t="s">
        <v>2832</v>
      </c>
      <c r="F577" s="195" t="s">
        <v>3225</v>
      </c>
      <c r="G577" s="53" t="s">
        <v>3284</v>
      </c>
      <c r="H577" s="54">
        <v>1356</v>
      </c>
      <c r="I577" s="53" t="s">
        <v>46</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5"/>
        <v>Fraction of Industrial Fuel Use Shifted to Other Fuels</v>
      </c>
      <c r="D578" s="9" t="s">
        <v>3263</v>
      </c>
      <c r="E578" s="53" t="s">
        <v>2829</v>
      </c>
      <c r="F578" s="195" t="s">
        <v>3225</v>
      </c>
      <c r="G578" s="53" t="s">
        <v>3285</v>
      </c>
      <c r="H578" s="54">
        <v>1357</v>
      </c>
      <c r="I578" s="53" t="s">
        <v>45</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5"/>
        <v>Fraction of Industrial Fuel Use Shifted to Other Fuels</v>
      </c>
      <c r="D579" s="9" t="s">
        <v>3264</v>
      </c>
      <c r="E579" s="53" t="s">
        <v>2470</v>
      </c>
      <c r="F579" s="195" t="s">
        <v>3226</v>
      </c>
      <c r="G579" s="53" t="s">
        <v>3276</v>
      </c>
      <c r="H579" s="54">
        <v>1358</v>
      </c>
      <c r="I579" s="53" t="s">
        <v>45</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5"/>
        <v>Fraction of Industrial Fuel Use Shifted to Other Fuels</v>
      </c>
      <c r="D580" s="9" t="s">
        <v>3264</v>
      </c>
      <c r="E580" s="53" t="s">
        <v>2471</v>
      </c>
      <c r="F580" s="195" t="s">
        <v>3226</v>
      </c>
      <c r="G580" s="53" t="s">
        <v>3277</v>
      </c>
      <c r="H580" s="54">
        <v>1359</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5"/>
        <v>Fraction of Industrial Fuel Use Shifted to Other Fuels</v>
      </c>
      <c r="D581" s="9" t="s">
        <v>3264</v>
      </c>
      <c r="E581" s="53" t="s">
        <v>2472</v>
      </c>
      <c r="F581" s="195" t="s">
        <v>3226</v>
      </c>
      <c r="G581" s="53" t="s">
        <v>3278</v>
      </c>
      <c r="H581" s="54">
        <v>1360</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5"/>
        <v>Fraction of Industrial Fuel Use Shifted to Other Fuels</v>
      </c>
      <c r="D582" s="9" t="s">
        <v>3264</v>
      </c>
      <c r="E582" s="53" t="s">
        <v>2473</v>
      </c>
      <c r="F582" s="195" t="s">
        <v>3226</v>
      </c>
      <c r="G582" s="53" t="s">
        <v>3279</v>
      </c>
      <c r="H582" s="54">
        <v>1361</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5"/>
        <v>Fraction of Industrial Fuel Use Shifted to Other Fuels</v>
      </c>
      <c r="D583" s="9" t="s">
        <v>3264</v>
      </c>
      <c r="E583" s="53" t="s">
        <v>2474</v>
      </c>
      <c r="F583" s="195" t="s">
        <v>3226</v>
      </c>
      <c r="G583" s="53" t="s">
        <v>3280</v>
      </c>
      <c r="H583" s="54">
        <v>1362</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5"/>
        <v>Fraction of Industrial Fuel Use Shifted to Other Fuels</v>
      </c>
      <c r="D584" s="9" t="s">
        <v>3264</v>
      </c>
      <c r="E584" s="53" t="s">
        <v>2475</v>
      </c>
      <c r="F584" s="195" t="s">
        <v>3226</v>
      </c>
      <c r="G584" s="53" t="s">
        <v>3281</v>
      </c>
      <c r="H584" s="54">
        <v>1363</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5"/>
        <v>Fraction of Industrial Fuel Use Shifted to Other Fuels</v>
      </c>
      <c r="D585" s="9" t="s">
        <v>3264</v>
      </c>
      <c r="E585" s="53" t="s">
        <v>2830</v>
      </c>
      <c r="F585" s="195" t="s">
        <v>3226</v>
      </c>
      <c r="G585" s="53" t="s">
        <v>3282</v>
      </c>
      <c r="H585" s="54">
        <v>1364</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5"/>
        <v>Fraction of Industrial Fuel Use Shifted to Other Fuels</v>
      </c>
      <c r="D586" s="9" t="s">
        <v>3264</v>
      </c>
      <c r="E586" s="53" t="s">
        <v>2831</v>
      </c>
      <c r="F586" s="195" t="s">
        <v>3226</v>
      </c>
      <c r="G586" s="53" t="s">
        <v>3283</v>
      </c>
      <c r="H586" s="54">
        <v>1365</v>
      </c>
      <c r="I586" s="53" t="s">
        <v>46</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5"/>
        <v>Fraction of Industrial Fuel Use Shifted to Other Fuels</v>
      </c>
      <c r="D587" s="9" t="s">
        <v>3264</v>
      </c>
      <c r="E587" s="53" t="s">
        <v>2832</v>
      </c>
      <c r="F587" s="195" t="s">
        <v>3226</v>
      </c>
      <c r="G587" s="53" t="s">
        <v>3284</v>
      </c>
      <c r="H587" s="54">
        <v>1366</v>
      </c>
      <c r="I587" s="53" t="s">
        <v>46</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5"/>
        <v>Fraction of Industrial Fuel Use Shifted to Other Fuels</v>
      </c>
      <c r="D588" s="9" t="s">
        <v>3264</v>
      </c>
      <c r="E588" s="53" t="s">
        <v>2829</v>
      </c>
      <c r="F588" s="195" t="s">
        <v>3226</v>
      </c>
      <c r="G588" s="53" t="s">
        <v>3285</v>
      </c>
      <c r="H588" s="54">
        <v>1367</v>
      </c>
      <c r="I588" s="53" t="s">
        <v>45</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5"/>
        <v>Fraction of Industrial Fuel Use Shifted to Other Fuels</v>
      </c>
      <c r="D589" s="9" t="s">
        <v>3265</v>
      </c>
      <c r="E589" s="53" t="s">
        <v>2470</v>
      </c>
      <c r="F589" s="195" t="s">
        <v>3227</v>
      </c>
      <c r="G589" s="53" t="s">
        <v>3276</v>
      </c>
      <c r="H589" s="54">
        <v>1368</v>
      </c>
      <c r="I589" s="53" t="s">
        <v>45</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5"/>
        <v>Fraction of Industrial Fuel Use Shifted to Other Fuels</v>
      </c>
      <c r="D590" s="9" t="s">
        <v>3265</v>
      </c>
      <c r="E590" s="53" t="s">
        <v>2471</v>
      </c>
      <c r="F590" s="195" t="s">
        <v>3227</v>
      </c>
      <c r="G590" s="53" t="s">
        <v>3277</v>
      </c>
      <c r="H590" s="54">
        <v>1369</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5"/>
        <v>Fraction of Industrial Fuel Use Shifted to Other Fuels</v>
      </c>
      <c r="D591" s="9" t="s">
        <v>3265</v>
      </c>
      <c r="E591" s="53" t="s">
        <v>2472</v>
      </c>
      <c r="F591" s="195" t="s">
        <v>3227</v>
      </c>
      <c r="G591" s="53" t="s">
        <v>3278</v>
      </c>
      <c r="H591" s="54">
        <v>1370</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5"/>
        <v>Fraction of Industrial Fuel Use Shifted to Other Fuels</v>
      </c>
      <c r="D592" s="9" t="s">
        <v>3265</v>
      </c>
      <c r="E592" s="53" t="s">
        <v>2473</v>
      </c>
      <c r="F592" s="195" t="s">
        <v>3227</v>
      </c>
      <c r="G592" s="53" t="s">
        <v>3279</v>
      </c>
      <c r="H592" s="54">
        <v>1371</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5"/>
        <v>Fraction of Industrial Fuel Use Shifted to Other Fuels</v>
      </c>
      <c r="D593" s="9" t="s">
        <v>3265</v>
      </c>
      <c r="E593" s="53" t="s">
        <v>2474</v>
      </c>
      <c r="F593" s="195" t="s">
        <v>3227</v>
      </c>
      <c r="G593" s="53" t="s">
        <v>3280</v>
      </c>
      <c r="H593" s="54">
        <v>1372</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5"/>
        <v>Fraction of Industrial Fuel Use Shifted to Other Fuels</v>
      </c>
      <c r="D594" s="9" t="s">
        <v>3265</v>
      </c>
      <c r="E594" s="53" t="s">
        <v>2475</v>
      </c>
      <c r="F594" s="195" t="s">
        <v>3227</v>
      </c>
      <c r="G594" s="53" t="s">
        <v>3281</v>
      </c>
      <c r="H594" s="54">
        <v>1373</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5"/>
        <v>Fraction of Industrial Fuel Use Shifted to Other Fuels</v>
      </c>
      <c r="D595" s="9" t="s">
        <v>3265</v>
      </c>
      <c r="E595" s="53" t="s">
        <v>2830</v>
      </c>
      <c r="F595" s="195" t="s">
        <v>3227</v>
      </c>
      <c r="G595" s="53" t="s">
        <v>3282</v>
      </c>
      <c r="H595" s="54">
        <v>1374</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5"/>
        <v>Fraction of Industrial Fuel Use Shifted to Other Fuels</v>
      </c>
      <c r="D596" s="9" t="s">
        <v>3265</v>
      </c>
      <c r="E596" s="53" t="s">
        <v>2831</v>
      </c>
      <c r="F596" s="195" t="s">
        <v>3227</v>
      </c>
      <c r="G596" s="53" t="s">
        <v>3283</v>
      </c>
      <c r="H596" s="54">
        <v>1375</v>
      </c>
      <c r="I596" s="53" t="s">
        <v>46</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5"/>
        <v>Fraction of Industrial Fuel Use Shifted to Other Fuels</v>
      </c>
      <c r="D597" s="9" t="s">
        <v>3265</v>
      </c>
      <c r="E597" s="53" t="s">
        <v>2832</v>
      </c>
      <c r="F597" s="195" t="s">
        <v>3227</v>
      </c>
      <c r="G597" s="53" t="s">
        <v>3284</v>
      </c>
      <c r="H597" s="54">
        <v>1376</v>
      </c>
      <c r="I597" s="53" t="s">
        <v>46</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5"/>
        <v>Fraction of Industrial Fuel Use Shifted to Other Fuels</v>
      </c>
      <c r="D598" s="9" t="s">
        <v>3265</v>
      </c>
      <c r="E598" s="53" t="s">
        <v>2829</v>
      </c>
      <c r="F598" s="195" t="s">
        <v>3227</v>
      </c>
      <c r="G598" s="53" t="s">
        <v>3285</v>
      </c>
      <c r="H598" s="54">
        <v>1377</v>
      </c>
      <c r="I598" s="53" t="s">
        <v>45</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5"/>
        <v>Fraction of Industrial Fuel Use Shifted to Other Fuels</v>
      </c>
      <c r="D599" s="9" t="s">
        <v>3266</v>
      </c>
      <c r="E599" s="53" t="s">
        <v>2470</v>
      </c>
      <c r="F599" s="195" t="s">
        <v>3228</v>
      </c>
      <c r="G599" s="53" t="s">
        <v>3276</v>
      </c>
      <c r="H599" s="54">
        <v>1378</v>
      </c>
      <c r="I599" s="53" t="s">
        <v>45</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5"/>
        <v>Fraction of Industrial Fuel Use Shifted to Other Fuels</v>
      </c>
      <c r="D600" s="9" t="s">
        <v>3266</v>
      </c>
      <c r="E600" s="53" t="s">
        <v>2471</v>
      </c>
      <c r="F600" s="195" t="s">
        <v>3228</v>
      </c>
      <c r="G600" s="53" t="s">
        <v>3277</v>
      </c>
      <c r="H600" s="54">
        <v>1379</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5"/>
        <v>Fraction of Industrial Fuel Use Shifted to Other Fuels</v>
      </c>
      <c r="D601" s="9" t="s">
        <v>3266</v>
      </c>
      <c r="E601" s="53" t="s">
        <v>2472</v>
      </c>
      <c r="F601" s="195" t="s">
        <v>3228</v>
      </c>
      <c r="G601" s="53" t="s">
        <v>3278</v>
      </c>
      <c r="H601" s="54">
        <v>1380</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5"/>
        <v>Fraction of Industrial Fuel Use Shifted to Other Fuels</v>
      </c>
      <c r="D602" s="9" t="s">
        <v>3266</v>
      </c>
      <c r="E602" s="53" t="s">
        <v>2473</v>
      </c>
      <c r="F602" s="195" t="s">
        <v>3228</v>
      </c>
      <c r="G602" s="53" t="s">
        <v>3279</v>
      </c>
      <c r="H602" s="54">
        <v>1381</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5"/>
        <v>Fraction of Industrial Fuel Use Shifted to Other Fuels</v>
      </c>
      <c r="D603" s="9" t="s">
        <v>3266</v>
      </c>
      <c r="E603" s="53" t="s">
        <v>2474</v>
      </c>
      <c r="F603" s="195" t="s">
        <v>3228</v>
      </c>
      <c r="G603" s="53" t="s">
        <v>3280</v>
      </c>
      <c r="H603" s="54">
        <v>1382</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5"/>
        <v>Fraction of Industrial Fuel Use Shifted to Other Fuels</v>
      </c>
      <c r="D604" s="9" t="s">
        <v>3266</v>
      </c>
      <c r="E604" s="53" t="s">
        <v>2475</v>
      </c>
      <c r="F604" s="195" t="s">
        <v>3228</v>
      </c>
      <c r="G604" s="53" t="s">
        <v>3281</v>
      </c>
      <c r="H604" s="54">
        <v>1383</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5"/>
        <v>Fraction of Industrial Fuel Use Shifted to Other Fuels</v>
      </c>
      <c r="D605" s="9" t="s">
        <v>3266</v>
      </c>
      <c r="E605" s="53" t="s">
        <v>2830</v>
      </c>
      <c r="F605" s="195" t="s">
        <v>3228</v>
      </c>
      <c r="G605" s="53" t="s">
        <v>3282</v>
      </c>
      <c r="H605" s="54">
        <v>1384</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5"/>
        <v>Fraction of Industrial Fuel Use Shifted to Other Fuels</v>
      </c>
      <c r="D606" s="9" t="s">
        <v>3266</v>
      </c>
      <c r="E606" s="53" t="s">
        <v>2831</v>
      </c>
      <c r="F606" s="195" t="s">
        <v>3228</v>
      </c>
      <c r="G606" s="53" t="s">
        <v>3283</v>
      </c>
      <c r="H606" s="54">
        <v>1385</v>
      </c>
      <c r="I606" s="53" t="s">
        <v>46</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5"/>
        <v>Fraction of Industrial Fuel Use Shifted to Other Fuels</v>
      </c>
      <c r="D607" s="9" t="s">
        <v>3266</v>
      </c>
      <c r="E607" s="53" t="s">
        <v>2832</v>
      </c>
      <c r="F607" s="195" t="s">
        <v>3228</v>
      </c>
      <c r="G607" s="53" t="s">
        <v>3284</v>
      </c>
      <c r="H607" s="54">
        <v>1386</v>
      </c>
      <c r="I607" s="53" t="s">
        <v>46</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5"/>
        <v>Fraction of Industrial Fuel Use Shifted to Other Fuels</v>
      </c>
      <c r="D608" s="9" t="s">
        <v>3266</v>
      </c>
      <c r="E608" s="53" t="s">
        <v>2829</v>
      </c>
      <c r="F608" s="195" t="s">
        <v>3228</v>
      </c>
      <c r="G608" s="53" t="s">
        <v>3285</v>
      </c>
      <c r="H608" s="54">
        <v>1387</v>
      </c>
      <c r="I608" s="53" t="s">
        <v>45</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5"/>
        <v>Fraction of Industrial Fuel Use Shifted to Other Fuels</v>
      </c>
      <c r="D609" s="9" t="s">
        <v>3267</v>
      </c>
      <c r="E609" s="53" t="s">
        <v>2470</v>
      </c>
      <c r="F609" s="195" t="s">
        <v>3229</v>
      </c>
      <c r="G609" s="53" t="s">
        <v>3276</v>
      </c>
      <c r="H609" s="54">
        <v>1388</v>
      </c>
      <c r="I609" s="53" t="s">
        <v>45</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5"/>
        <v>Fraction of Industrial Fuel Use Shifted to Other Fuels</v>
      </c>
      <c r="D610" s="9" t="s">
        <v>3267</v>
      </c>
      <c r="E610" s="53" t="s">
        <v>2471</v>
      </c>
      <c r="F610" s="195" t="s">
        <v>3229</v>
      </c>
      <c r="G610" s="53" t="s">
        <v>3277</v>
      </c>
      <c r="H610" s="54">
        <v>1389</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5"/>
        <v>Fraction of Industrial Fuel Use Shifted to Other Fuels</v>
      </c>
      <c r="D611" s="9" t="s">
        <v>3267</v>
      </c>
      <c r="E611" s="53" t="s">
        <v>2472</v>
      </c>
      <c r="F611" s="195" t="s">
        <v>3229</v>
      </c>
      <c r="G611" s="53" t="s">
        <v>3278</v>
      </c>
      <c r="H611" s="54">
        <v>1390</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si="35"/>
        <v>Fraction of Industrial Fuel Use Shifted to Other Fuels</v>
      </c>
      <c r="D612" s="9" t="s">
        <v>3267</v>
      </c>
      <c r="E612" s="53" t="s">
        <v>2473</v>
      </c>
      <c r="F612" s="195" t="s">
        <v>3229</v>
      </c>
      <c r="G612" s="53" t="s">
        <v>3279</v>
      </c>
      <c r="H612" s="54">
        <v>1391</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3267</v>
      </c>
      <c r="E613" s="53" t="s">
        <v>2474</v>
      </c>
      <c r="F613" s="195" t="s">
        <v>3229</v>
      </c>
      <c r="G613" s="53" t="s">
        <v>3280</v>
      </c>
      <c r="H613" s="54">
        <v>1392</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3267</v>
      </c>
      <c r="E614" s="53" t="s">
        <v>2475</v>
      </c>
      <c r="F614" s="195" t="s">
        <v>3229</v>
      </c>
      <c r="G614" s="53" t="s">
        <v>3281</v>
      </c>
      <c r="H614" s="54">
        <v>1393</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3267</v>
      </c>
      <c r="E615" s="53" t="s">
        <v>2830</v>
      </c>
      <c r="F615" s="195" t="s">
        <v>3229</v>
      </c>
      <c r="G615" s="53" t="s">
        <v>3282</v>
      </c>
      <c r="H615" s="54">
        <v>1394</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3267</v>
      </c>
      <c r="E616" s="53" t="s">
        <v>2831</v>
      </c>
      <c r="F616" s="195" t="s">
        <v>3229</v>
      </c>
      <c r="G616" s="53" t="s">
        <v>3283</v>
      </c>
      <c r="H616" s="54">
        <v>1395</v>
      </c>
      <c r="I616" s="53" t="s">
        <v>46</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3267</v>
      </c>
      <c r="E617" s="53" t="s">
        <v>2832</v>
      </c>
      <c r="F617" s="195" t="s">
        <v>3229</v>
      </c>
      <c r="G617" s="53" t="s">
        <v>3284</v>
      </c>
      <c r="H617" s="54">
        <v>1396</v>
      </c>
      <c r="I617" s="53" t="s">
        <v>46</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3267</v>
      </c>
      <c r="E618" s="53" t="s">
        <v>2829</v>
      </c>
      <c r="F618" s="195" t="s">
        <v>3229</v>
      </c>
      <c r="G618" s="53" t="s">
        <v>3285</v>
      </c>
      <c r="H618" s="54">
        <v>1397</v>
      </c>
      <c r="I618" s="53" t="s">
        <v>45</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3268</v>
      </c>
      <c r="E619" s="53" t="s">
        <v>2470</v>
      </c>
      <c r="F619" s="195" t="s">
        <v>3230</v>
      </c>
      <c r="G619" s="53" t="s">
        <v>3276</v>
      </c>
      <c r="H619" s="54">
        <v>1398</v>
      </c>
      <c r="I619" s="53" t="s">
        <v>45</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3268</v>
      </c>
      <c r="E620" s="53" t="s">
        <v>2471</v>
      </c>
      <c r="F620" s="195" t="s">
        <v>3230</v>
      </c>
      <c r="G620" s="53" t="s">
        <v>3277</v>
      </c>
      <c r="H620" s="54">
        <v>1399</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3268</v>
      </c>
      <c r="E621" s="53" t="s">
        <v>2472</v>
      </c>
      <c r="F621" s="195" t="s">
        <v>3230</v>
      </c>
      <c r="G621" s="53" t="s">
        <v>3278</v>
      </c>
      <c r="H621" s="54">
        <v>1400</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3268</v>
      </c>
      <c r="E622" s="53" t="s">
        <v>2473</v>
      </c>
      <c r="F622" s="195" t="s">
        <v>3230</v>
      </c>
      <c r="G622" s="53" t="s">
        <v>3279</v>
      </c>
      <c r="H622" s="54">
        <v>1401</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3268</v>
      </c>
      <c r="E623" s="53" t="s">
        <v>2474</v>
      </c>
      <c r="F623" s="195" t="s">
        <v>3230</v>
      </c>
      <c r="G623" s="53" t="s">
        <v>3280</v>
      </c>
      <c r="H623" s="54">
        <v>1402</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3268</v>
      </c>
      <c r="E624" s="53" t="s">
        <v>2475</v>
      </c>
      <c r="F624" s="195" t="s">
        <v>3230</v>
      </c>
      <c r="G624" s="53" t="s">
        <v>3281</v>
      </c>
      <c r="H624" s="54">
        <v>1403</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3268</v>
      </c>
      <c r="E625" s="53" t="s">
        <v>2830</v>
      </c>
      <c r="F625" s="195" t="s">
        <v>3230</v>
      </c>
      <c r="G625" s="53" t="s">
        <v>3282</v>
      </c>
      <c r="H625" s="54">
        <v>1404</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3268</v>
      </c>
      <c r="E626" s="53" t="s">
        <v>2831</v>
      </c>
      <c r="F626" s="195" t="s">
        <v>3230</v>
      </c>
      <c r="G626" s="53" t="s">
        <v>3283</v>
      </c>
      <c r="H626" s="54">
        <v>1405</v>
      </c>
      <c r="I626" s="53" t="s">
        <v>46</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3268</v>
      </c>
      <c r="E627" s="53" t="s">
        <v>2832</v>
      </c>
      <c r="F627" s="195" t="s">
        <v>3230</v>
      </c>
      <c r="G627" s="53" t="s">
        <v>3284</v>
      </c>
      <c r="H627" s="54">
        <v>1406</v>
      </c>
      <c r="I627" s="53" t="s">
        <v>46</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3268</v>
      </c>
      <c r="E628" s="53" t="s">
        <v>2829</v>
      </c>
      <c r="F628" s="195" t="s">
        <v>3230</v>
      </c>
      <c r="G628" s="53" t="s">
        <v>3285</v>
      </c>
      <c r="H628" s="54">
        <v>1407</v>
      </c>
      <c r="I628" s="53" t="s">
        <v>45</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3269</v>
      </c>
      <c r="E629" s="53" t="s">
        <v>2470</v>
      </c>
      <c r="F629" s="195" t="s">
        <v>3231</v>
      </c>
      <c r="G629" s="53" t="s">
        <v>3276</v>
      </c>
      <c r="H629" s="54">
        <v>1408</v>
      </c>
      <c r="I629" s="53" t="s">
        <v>45</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3269</v>
      </c>
      <c r="E630" s="53" t="s">
        <v>2471</v>
      </c>
      <c r="F630" s="195" t="s">
        <v>3231</v>
      </c>
      <c r="G630" s="53" t="s">
        <v>3277</v>
      </c>
      <c r="H630" s="54">
        <v>1409</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3269</v>
      </c>
      <c r="E631" s="53" t="s">
        <v>2472</v>
      </c>
      <c r="F631" s="195" t="s">
        <v>3231</v>
      </c>
      <c r="G631" s="53" t="s">
        <v>3278</v>
      </c>
      <c r="H631" s="54">
        <v>1410</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3269</v>
      </c>
      <c r="E632" s="53" t="s">
        <v>2473</v>
      </c>
      <c r="F632" s="195" t="s">
        <v>3231</v>
      </c>
      <c r="G632" s="53" t="s">
        <v>3279</v>
      </c>
      <c r="H632" s="54">
        <v>1411</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3269</v>
      </c>
      <c r="E633" s="53" t="s">
        <v>2474</v>
      </c>
      <c r="F633" s="195" t="s">
        <v>3231</v>
      </c>
      <c r="G633" s="53" t="s">
        <v>3280</v>
      </c>
      <c r="H633" s="54">
        <v>1412</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3269</v>
      </c>
      <c r="E634" s="53" t="s">
        <v>2475</v>
      </c>
      <c r="F634" s="195" t="s">
        <v>3231</v>
      </c>
      <c r="G634" s="53" t="s">
        <v>3281</v>
      </c>
      <c r="H634" s="54">
        <v>1413</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3269</v>
      </c>
      <c r="E635" s="53" t="s">
        <v>2830</v>
      </c>
      <c r="F635" s="195" t="s">
        <v>3231</v>
      </c>
      <c r="G635" s="53" t="s">
        <v>3282</v>
      </c>
      <c r="H635" s="54">
        <v>1414</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3269</v>
      </c>
      <c r="E636" s="53" t="s">
        <v>2831</v>
      </c>
      <c r="F636" s="195" t="s">
        <v>3231</v>
      </c>
      <c r="G636" s="53" t="s">
        <v>3283</v>
      </c>
      <c r="H636" s="54">
        <v>1415</v>
      </c>
      <c r="I636" s="53" t="s">
        <v>46</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3269</v>
      </c>
      <c r="E637" s="53" t="s">
        <v>2832</v>
      </c>
      <c r="F637" s="195" t="s">
        <v>3231</v>
      </c>
      <c r="G637" s="53" t="s">
        <v>3284</v>
      </c>
      <c r="H637" s="54">
        <v>1416</v>
      </c>
      <c r="I637" s="53" t="s">
        <v>46</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ref="C638:C678" si="36">C$429</f>
        <v>Fraction of Industrial Fuel Use Shifted to Other Fuels</v>
      </c>
      <c r="D638" s="9" t="s">
        <v>3269</v>
      </c>
      <c r="E638" s="53" t="s">
        <v>2829</v>
      </c>
      <c r="F638" s="195" t="s">
        <v>3231</v>
      </c>
      <c r="G638" s="53" t="s">
        <v>3285</v>
      </c>
      <c r="H638" s="54">
        <v>1417</v>
      </c>
      <c r="I638" s="53" t="s">
        <v>45</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6"/>
        <v>Fraction of Industrial Fuel Use Shifted to Other Fuels</v>
      </c>
      <c r="D639" s="9" t="s">
        <v>3270</v>
      </c>
      <c r="E639" s="53" t="s">
        <v>2470</v>
      </c>
      <c r="F639" s="195" t="s">
        <v>3232</v>
      </c>
      <c r="G639" s="53" t="s">
        <v>3276</v>
      </c>
      <c r="H639" s="54">
        <v>1418</v>
      </c>
      <c r="I639" s="53" t="s">
        <v>45</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6"/>
        <v>Fraction of Industrial Fuel Use Shifted to Other Fuels</v>
      </c>
      <c r="D640" s="9" t="s">
        <v>3270</v>
      </c>
      <c r="E640" s="53" t="s">
        <v>2471</v>
      </c>
      <c r="F640" s="195" t="s">
        <v>3232</v>
      </c>
      <c r="G640" s="53" t="s">
        <v>3277</v>
      </c>
      <c r="H640" s="54">
        <v>1419</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6"/>
        <v>Fraction of Industrial Fuel Use Shifted to Other Fuels</v>
      </c>
      <c r="D641" s="9" t="s">
        <v>3270</v>
      </c>
      <c r="E641" s="53" t="s">
        <v>2472</v>
      </c>
      <c r="F641" s="195" t="s">
        <v>3232</v>
      </c>
      <c r="G641" s="53" t="s">
        <v>3278</v>
      </c>
      <c r="H641" s="54">
        <v>1420</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6"/>
        <v>Fraction of Industrial Fuel Use Shifted to Other Fuels</v>
      </c>
      <c r="D642" s="9" t="s">
        <v>3270</v>
      </c>
      <c r="E642" s="53" t="s">
        <v>2473</v>
      </c>
      <c r="F642" s="195" t="s">
        <v>3232</v>
      </c>
      <c r="G642" s="53" t="s">
        <v>3279</v>
      </c>
      <c r="H642" s="54">
        <v>1421</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6"/>
        <v>Fraction of Industrial Fuel Use Shifted to Other Fuels</v>
      </c>
      <c r="D643" s="9" t="s">
        <v>3270</v>
      </c>
      <c r="E643" s="53" t="s">
        <v>2474</v>
      </c>
      <c r="F643" s="195" t="s">
        <v>3232</v>
      </c>
      <c r="G643" s="53" t="s">
        <v>3280</v>
      </c>
      <c r="H643" s="54">
        <v>1422</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6"/>
        <v>Fraction of Industrial Fuel Use Shifted to Other Fuels</v>
      </c>
      <c r="D644" s="9" t="s">
        <v>3270</v>
      </c>
      <c r="E644" s="53" t="s">
        <v>2475</v>
      </c>
      <c r="F644" s="195" t="s">
        <v>3232</v>
      </c>
      <c r="G644" s="53" t="s">
        <v>3281</v>
      </c>
      <c r="H644" s="54">
        <v>1423</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6"/>
        <v>Fraction of Industrial Fuel Use Shifted to Other Fuels</v>
      </c>
      <c r="D645" s="9" t="s">
        <v>3270</v>
      </c>
      <c r="E645" s="53" t="s">
        <v>2830</v>
      </c>
      <c r="F645" s="195" t="s">
        <v>3232</v>
      </c>
      <c r="G645" s="53" t="s">
        <v>3282</v>
      </c>
      <c r="H645" s="54">
        <v>1424</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6"/>
        <v>Fraction of Industrial Fuel Use Shifted to Other Fuels</v>
      </c>
      <c r="D646" s="9" t="s">
        <v>3270</v>
      </c>
      <c r="E646" s="53" t="s">
        <v>2831</v>
      </c>
      <c r="F646" s="195" t="s">
        <v>3232</v>
      </c>
      <c r="G646" s="53" t="s">
        <v>3283</v>
      </c>
      <c r="H646" s="54">
        <v>1425</v>
      </c>
      <c r="I646" s="53" t="s">
        <v>46</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6"/>
        <v>Fraction of Industrial Fuel Use Shifted to Other Fuels</v>
      </c>
      <c r="D647" s="9" t="s">
        <v>3270</v>
      </c>
      <c r="E647" s="53" t="s">
        <v>2832</v>
      </c>
      <c r="F647" s="195" t="s">
        <v>3232</v>
      </c>
      <c r="G647" s="53" t="s">
        <v>3284</v>
      </c>
      <c r="H647" s="54">
        <v>1426</v>
      </c>
      <c r="I647" s="53" t="s">
        <v>46</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6"/>
        <v>Fraction of Industrial Fuel Use Shifted to Other Fuels</v>
      </c>
      <c r="D648" s="9" t="s">
        <v>3270</v>
      </c>
      <c r="E648" s="53" t="s">
        <v>2829</v>
      </c>
      <c r="F648" s="195" t="s">
        <v>3232</v>
      </c>
      <c r="G648" s="53" t="s">
        <v>3285</v>
      </c>
      <c r="H648" s="54">
        <v>1427</v>
      </c>
      <c r="I648" s="53" t="s">
        <v>45</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6"/>
        <v>Fraction of Industrial Fuel Use Shifted to Other Fuels</v>
      </c>
      <c r="D649" s="9" t="s">
        <v>3271</v>
      </c>
      <c r="E649" s="53" t="s">
        <v>2470</v>
      </c>
      <c r="F649" s="195" t="s">
        <v>3233</v>
      </c>
      <c r="G649" s="53" t="s">
        <v>3276</v>
      </c>
      <c r="H649" s="54">
        <v>1428</v>
      </c>
      <c r="I649" s="53" t="s">
        <v>45</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6"/>
        <v>Fraction of Industrial Fuel Use Shifted to Other Fuels</v>
      </c>
      <c r="D650" s="9" t="s">
        <v>3271</v>
      </c>
      <c r="E650" s="53" t="s">
        <v>2471</v>
      </c>
      <c r="F650" s="195" t="s">
        <v>3233</v>
      </c>
      <c r="G650" s="53" t="s">
        <v>3277</v>
      </c>
      <c r="H650" s="54">
        <v>1429</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6"/>
        <v>Fraction of Industrial Fuel Use Shifted to Other Fuels</v>
      </c>
      <c r="D651" s="9" t="s">
        <v>3271</v>
      </c>
      <c r="E651" s="53" t="s">
        <v>2472</v>
      </c>
      <c r="F651" s="195" t="s">
        <v>3233</v>
      </c>
      <c r="G651" s="53" t="s">
        <v>3278</v>
      </c>
      <c r="H651" s="54">
        <v>1430</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6"/>
        <v>Fraction of Industrial Fuel Use Shifted to Other Fuels</v>
      </c>
      <c r="D652" s="9" t="s">
        <v>3271</v>
      </c>
      <c r="E652" s="53" t="s">
        <v>2473</v>
      </c>
      <c r="F652" s="195" t="s">
        <v>3233</v>
      </c>
      <c r="G652" s="53" t="s">
        <v>3279</v>
      </c>
      <c r="H652" s="54">
        <v>1431</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6"/>
        <v>Fraction of Industrial Fuel Use Shifted to Other Fuels</v>
      </c>
      <c r="D653" s="9" t="s">
        <v>3271</v>
      </c>
      <c r="E653" s="53" t="s">
        <v>2474</v>
      </c>
      <c r="F653" s="195" t="s">
        <v>3233</v>
      </c>
      <c r="G653" s="53" t="s">
        <v>3280</v>
      </c>
      <c r="H653" s="54">
        <v>1432</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6"/>
        <v>Fraction of Industrial Fuel Use Shifted to Other Fuels</v>
      </c>
      <c r="D654" s="9" t="s">
        <v>3271</v>
      </c>
      <c r="E654" s="53" t="s">
        <v>2475</v>
      </c>
      <c r="F654" s="195" t="s">
        <v>3233</v>
      </c>
      <c r="G654" s="53" t="s">
        <v>3281</v>
      </c>
      <c r="H654" s="54">
        <v>1433</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6"/>
        <v>Fraction of Industrial Fuel Use Shifted to Other Fuels</v>
      </c>
      <c r="D655" s="9" t="s">
        <v>3271</v>
      </c>
      <c r="E655" s="53" t="s">
        <v>2830</v>
      </c>
      <c r="F655" s="195" t="s">
        <v>3233</v>
      </c>
      <c r="G655" s="53" t="s">
        <v>3282</v>
      </c>
      <c r="H655" s="54">
        <v>1434</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6"/>
        <v>Fraction of Industrial Fuel Use Shifted to Other Fuels</v>
      </c>
      <c r="D656" s="9" t="s">
        <v>3271</v>
      </c>
      <c r="E656" s="53" t="s">
        <v>2831</v>
      </c>
      <c r="F656" s="195" t="s">
        <v>3233</v>
      </c>
      <c r="G656" s="53" t="s">
        <v>3283</v>
      </c>
      <c r="H656" s="54">
        <v>1435</v>
      </c>
      <c r="I656" s="53" t="s">
        <v>46</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6"/>
        <v>Fraction of Industrial Fuel Use Shifted to Other Fuels</v>
      </c>
      <c r="D657" s="9" t="s">
        <v>3271</v>
      </c>
      <c r="E657" s="53" t="s">
        <v>2832</v>
      </c>
      <c r="F657" s="195" t="s">
        <v>3233</v>
      </c>
      <c r="G657" s="53" t="s">
        <v>3284</v>
      </c>
      <c r="H657" s="54">
        <v>1436</v>
      </c>
      <c r="I657" s="53" t="s">
        <v>46</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6"/>
        <v>Fraction of Industrial Fuel Use Shifted to Other Fuels</v>
      </c>
      <c r="D658" s="9" t="s">
        <v>3271</v>
      </c>
      <c r="E658" s="53" t="s">
        <v>2829</v>
      </c>
      <c r="F658" s="195" t="s">
        <v>3233</v>
      </c>
      <c r="G658" s="53" t="s">
        <v>3285</v>
      </c>
      <c r="H658" s="54">
        <v>1437</v>
      </c>
      <c r="I658" s="53" t="s">
        <v>45</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6"/>
        <v>Fraction of Industrial Fuel Use Shifted to Other Fuels</v>
      </c>
      <c r="D659" s="9" t="s">
        <v>3272</v>
      </c>
      <c r="E659" s="53" t="s">
        <v>2470</v>
      </c>
      <c r="F659" s="195" t="s">
        <v>3275</v>
      </c>
      <c r="G659" s="53" t="s">
        <v>3276</v>
      </c>
      <c r="H659" s="54">
        <v>1438</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6"/>
        <v>Fraction of Industrial Fuel Use Shifted to Other Fuels</v>
      </c>
      <c r="D660" s="9" t="s">
        <v>3272</v>
      </c>
      <c r="E660" s="53" t="s">
        <v>2471</v>
      </c>
      <c r="F660" s="195" t="s">
        <v>3275</v>
      </c>
      <c r="G660" s="53" t="s">
        <v>3277</v>
      </c>
      <c r="H660" s="54">
        <v>1439</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6"/>
        <v>Fraction of Industrial Fuel Use Shifted to Other Fuels</v>
      </c>
      <c r="D661" s="9" t="s">
        <v>3272</v>
      </c>
      <c r="E661" s="53" t="s">
        <v>2472</v>
      </c>
      <c r="F661" s="195" t="s">
        <v>3275</v>
      </c>
      <c r="G661" s="53" t="s">
        <v>3278</v>
      </c>
      <c r="H661" s="54">
        <v>1440</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6"/>
        <v>Fraction of Industrial Fuel Use Shifted to Other Fuels</v>
      </c>
      <c r="D662" s="9" t="s">
        <v>3272</v>
      </c>
      <c r="E662" s="53" t="s">
        <v>2473</v>
      </c>
      <c r="F662" s="195" t="s">
        <v>3275</v>
      </c>
      <c r="G662" s="53" t="s">
        <v>3279</v>
      </c>
      <c r="H662" s="54">
        <v>1441</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6"/>
        <v>Fraction of Industrial Fuel Use Shifted to Other Fuels</v>
      </c>
      <c r="D663" s="9" t="s">
        <v>3272</v>
      </c>
      <c r="E663" s="53" t="s">
        <v>2474</v>
      </c>
      <c r="F663" s="195" t="s">
        <v>3275</v>
      </c>
      <c r="G663" s="53" t="s">
        <v>3280</v>
      </c>
      <c r="H663" s="54">
        <v>1442</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6"/>
        <v>Fraction of Industrial Fuel Use Shifted to Other Fuels</v>
      </c>
      <c r="D664" s="9" t="s">
        <v>3272</v>
      </c>
      <c r="E664" s="53" t="s">
        <v>2475</v>
      </c>
      <c r="F664" s="195" t="s">
        <v>3275</v>
      </c>
      <c r="G664" s="53" t="s">
        <v>3281</v>
      </c>
      <c r="H664" s="54">
        <v>1443</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6"/>
        <v>Fraction of Industrial Fuel Use Shifted to Other Fuels</v>
      </c>
      <c r="D665" s="9" t="s">
        <v>3272</v>
      </c>
      <c r="E665" s="53" t="s">
        <v>2830</v>
      </c>
      <c r="F665" s="195" t="s">
        <v>3275</v>
      </c>
      <c r="G665" s="53" t="s">
        <v>3282</v>
      </c>
      <c r="H665" s="54">
        <v>1444</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6"/>
        <v>Fraction of Industrial Fuel Use Shifted to Other Fuels</v>
      </c>
      <c r="D666" s="9" t="s">
        <v>3272</v>
      </c>
      <c r="E666" s="53" t="s">
        <v>2831</v>
      </c>
      <c r="F666" s="195" t="s">
        <v>3275</v>
      </c>
      <c r="G666" s="53" t="s">
        <v>3283</v>
      </c>
      <c r="H666" s="54">
        <v>1445</v>
      </c>
      <c r="I666" s="53" t="s">
        <v>46</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6"/>
        <v>Fraction of Industrial Fuel Use Shifted to Other Fuels</v>
      </c>
      <c r="D667" s="9" t="s">
        <v>3272</v>
      </c>
      <c r="E667" s="53" t="s">
        <v>2832</v>
      </c>
      <c r="F667" s="195" t="s">
        <v>3275</v>
      </c>
      <c r="G667" s="53" t="s">
        <v>3284</v>
      </c>
      <c r="H667" s="54">
        <v>1446</v>
      </c>
      <c r="I667" s="53" t="s">
        <v>46</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6"/>
        <v>Fraction of Industrial Fuel Use Shifted to Other Fuels</v>
      </c>
      <c r="D668" s="9" t="s">
        <v>3272</v>
      </c>
      <c r="E668" s="53" t="s">
        <v>2829</v>
      </c>
      <c r="F668" s="195" t="s">
        <v>3275</v>
      </c>
      <c r="G668" s="53" t="s">
        <v>3285</v>
      </c>
      <c r="H668" s="54">
        <v>1447</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6"/>
        <v>Fraction of Industrial Fuel Use Shifted to Other Fuels</v>
      </c>
      <c r="D669" s="9" t="s">
        <v>3273</v>
      </c>
      <c r="E669" s="53" t="s">
        <v>2470</v>
      </c>
      <c r="F669" s="195" t="s">
        <v>3234</v>
      </c>
      <c r="G669" s="53" t="s">
        <v>3276</v>
      </c>
      <c r="H669" s="54">
        <v>1448</v>
      </c>
      <c r="I669" s="53" t="s">
        <v>45</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6"/>
        <v>Fraction of Industrial Fuel Use Shifted to Other Fuels</v>
      </c>
      <c r="D670" s="9" t="s">
        <v>3273</v>
      </c>
      <c r="E670" s="53" t="s">
        <v>2471</v>
      </c>
      <c r="F670" s="195" t="s">
        <v>3234</v>
      </c>
      <c r="G670" s="53" t="s">
        <v>3277</v>
      </c>
      <c r="H670" s="54">
        <v>1449</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6"/>
        <v>Fraction of Industrial Fuel Use Shifted to Other Fuels</v>
      </c>
      <c r="D671" s="9" t="s">
        <v>3273</v>
      </c>
      <c r="E671" s="53" t="s">
        <v>2472</v>
      </c>
      <c r="F671" s="195" t="s">
        <v>3234</v>
      </c>
      <c r="G671" s="53" t="s">
        <v>3278</v>
      </c>
      <c r="H671" s="54">
        <v>1450</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6"/>
        <v>Fraction of Industrial Fuel Use Shifted to Other Fuels</v>
      </c>
      <c r="D672" s="9" t="s">
        <v>3273</v>
      </c>
      <c r="E672" s="53" t="s">
        <v>2473</v>
      </c>
      <c r="F672" s="195" t="s">
        <v>3234</v>
      </c>
      <c r="G672" s="53" t="s">
        <v>3279</v>
      </c>
      <c r="H672" s="54">
        <v>1451</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6"/>
        <v>Fraction of Industrial Fuel Use Shifted to Other Fuels</v>
      </c>
      <c r="D673" s="9" t="s">
        <v>3273</v>
      </c>
      <c r="E673" s="53" t="s">
        <v>2474</v>
      </c>
      <c r="F673" s="195" t="s">
        <v>3234</v>
      </c>
      <c r="G673" s="53" t="s">
        <v>3280</v>
      </c>
      <c r="H673" s="54">
        <v>1452</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6"/>
        <v>Fraction of Industrial Fuel Use Shifted to Other Fuels</v>
      </c>
      <c r="D674" s="9" t="s">
        <v>3273</v>
      </c>
      <c r="E674" s="53" t="s">
        <v>2475</v>
      </c>
      <c r="F674" s="195" t="s">
        <v>3234</v>
      </c>
      <c r="G674" s="53" t="s">
        <v>3281</v>
      </c>
      <c r="H674" s="54">
        <v>1453</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6"/>
        <v>Fraction of Industrial Fuel Use Shifted to Other Fuels</v>
      </c>
      <c r="D675" s="9" t="s">
        <v>3273</v>
      </c>
      <c r="E675" s="53" t="s">
        <v>2830</v>
      </c>
      <c r="F675" s="195" t="s">
        <v>3234</v>
      </c>
      <c r="G675" s="53" t="s">
        <v>3282</v>
      </c>
      <c r="H675" s="54">
        <v>1454</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si="36"/>
        <v>Fraction of Industrial Fuel Use Shifted to Other Fuels</v>
      </c>
      <c r="D676" s="9" t="s">
        <v>3273</v>
      </c>
      <c r="E676" s="53" t="s">
        <v>2831</v>
      </c>
      <c r="F676" s="195" t="s">
        <v>3234</v>
      </c>
      <c r="G676" s="53" t="s">
        <v>3283</v>
      </c>
      <c r="H676" s="54">
        <v>1455</v>
      </c>
      <c r="I676" s="53" t="s">
        <v>46</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3273</v>
      </c>
      <c r="E677" s="53" t="s">
        <v>2832</v>
      </c>
      <c r="F677" s="195" t="s">
        <v>3234</v>
      </c>
      <c r="G677" s="53" t="s">
        <v>3284</v>
      </c>
      <c r="H677" s="54">
        <v>1456</v>
      </c>
      <c r="I677" s="53" t="s">
        <v>46</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3273</v>
      </c>
      <c r="E678" s="53" t="s">
        <v>2829</v>
      </c>
      <c r="F678" s="195" t="s">
        <v>3234</v>
      </c>
      <c r="G678" s="53" t="s">
        <v>3285</v>
      </c>
      <c r="H678" s="54">
        <v>1457</v>
      </c>
      <c r="I678" s="53" t="s">
        <v>45</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s="2" customFormat="1"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F-Gas Substitution</v>
      </c>
      <c r="C679" s="361" t="s">
        <v>2909</v>
      </c>
      <c r="D679" s="9"/>
      <c r="E679" s="9"/>
      <c r="F679" s="9"/>
      <c r="G679" s="9"/>
      <c r="H679" s="56">
        <v>58</v>
      </c>
      <c r="I679" s="9" t="s">
        <v>45</v>
      </c>
      <c r="J679" s="360" t="str">
        <f>IF(ISBLANK(INDEX('Policy Characteristics'!D:D,MATCH($C679,'Policy Characteristics'!$C:$C,0))),"",INDEX('Policy Characteristics'!D:D,MATCH($C679,'Policy Characteristics'!$C:$C,0)))</f>
        <v>F-gas Measures</v>
      </c>
      <c r="K679" s="358" t="str">
        <f>IF(ISBLANK(INDEX('Policy Characteristics'!E:E,MATCH($C679,'Policy Characteristics'!$C:$C,0))),"",INDEX('Policy Characteristics'!E:E,MATCH($C679,'Policy Characteristics'!$C:$C,0)))</f>
        <v>indst f gas substitution</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potential achieved</v>
      </c>
      <c r="P679" s="358" t="str">
        <f>IF(ISBLANK(INDEX('Policy Characteristics'!J:J,MATCH($C679,'Policy Characteristics'!$C:$C,0))),"",INDEX('Policy Characteristics'!J:J,MATCH($C679,'Policy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679" s="358" t="str">
        <f>IF(ISBLANK(INDEX('Policy Characteristics'!K:K,MATCH($C679,'Policy Characteristics'!$C:$C,0))),"",INDEX('Policy Characteristics'!K:K,MATCH($C679,'Policy Characteristics'!$C:$C,0)))</f>
        <v>industry-ag-main.html#avoid-f-gases</v>
      </c>
      <c r="R679" s="358" t="str">
        <f>IF(ISBLANK(INDEX('Policy Characteristics'!L:L,MATCH($C679,'Policy Characteristics'!$C:$C,0))),"",INDEX('Policy Characteristics'!L:L,MATCH($C679,'Policy Characteristics'!$C:$C,0)))</f>
        <v>avoid-f-gases.html</v>
      </c>
    </row>
    <row r="680" spans="1:18" s="2" customFormat="1"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F-Gas Destruction</v>
      </c>
      <c r="C680" s="361" t="s">
        <v>2910</v>
      </c>
      <c r="D680" s="9"/>
      <c r="E680" s="9"/>
      <c r="F680" s="9"/>
      <c r="G680" s="9"/>
      <c r="H680" s="56">
        <v>510</v>
      </c>
      <c r="I680" s="9" t="s">
        <v>45</v>
      </c>
      <c r="J680" s="360" t="str">
        <f>IF(ISBLANK(INDEX('Policy Characteristics'!D:D,MATCH($C680,'Policy Characteristics'!$C:$C,0))),"",INDEX('Policy Characteristics'!D:D,MATCH($C680,'Policy Characteristics'!$C:$C,0)))</f>
        <v>F-gas Measures</v>
      </c>
      <c r="K680" s="358" t="str">
        <f>IF(ISBLANK(INDEX('Policy Characteristics'!E:E,MATCH($C680,'Policy Characteristics'!$C:$C,0))),"",INDEX('Policy Characteristics'!E:E,MATCH($C680,'Policy Characteristics'!$C:$C,0)))</f>
        <v>indst f gas destruction</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potential achieved</v>
      </c>
      <c r="P680" s="358" t="str">
        <f>IF(ISBLANK(INDEX('Policy Characteristics'!J:J,MATCH($C680,'Policy Characteristics'!$C:$C,0))),"",INDEX('Policy Characteristics'!J:J,MATCH($C680,'Policy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680" s="358" t="str">
        <f>IF(ISBLANK(INDEX('Policy Characteristics'!K:K,MATCH($C680,'Policy Characteristics'!$C:$C,0))),"",INDEX('Policy Characteristics'!K:K,MATCH($C680,'Policy Characteristics'!$C:$C,0)))</f>
        <v>industry-ag-main.html#avoid-f-gases</v>
      </c>
      <c r="R680" s="358" t="str">
        <f>IF(ISBLANK(INDEX('Policy Characteristics'!L:L,MATCH($C680,'Policy Characteristics'!$C:$C,0))),"",INDEX('Policy Characteristics'!L:L,MATCH($C680,'Policy Characteristics'!$C:$C,0)))</f>
        <v>avoid-f-gases.html</v>
      </c>
    </row>
    <row r="681" spans="1:18" s="2" customFormat="1"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F-Gas Recovery</v>
      </c>
      <c r="C681" s="361" t="s">
        <v>2911</v>
      </c>
      <c r="D681" s="9"/>
      <c r="E681" s="9"/>
      <c r="F681" s="9"/>
      <c r="G681" s="9"/>
      <c r="H681" s="56">
        <v>511</v>
      </c>
      <c r="I681" s="9" t="s">
        <v>45</v>
      </c>
      <c r="J681" s="360" t="str">
        <f>IF(ISBLANK(INDEX('Policy Characteristics'!D:D,MATCH($C681,'Policy Characteristics'!$C:$C,0))),"",INDEX('Policy Characteristics'!D:D,MATCH($C681,'Policy Characteristics'!$C:$C,0)))</f>
        <v>F-gas Measures</v>
      </c>
      <c r="K681" s="358" t="str">
        <f>IF(ISBLANK(INDEX('Policy Characteristics'!E:E,MATCH($C681,'Policy Characteristics'!$C:$C,0))),"",INDEX('Policy Characteristics'!E:E,MATCH($C681,'Policy Characteristics'!$C:$C,0)))</f>
        <v>indst f gas recovery</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potential achieved</v>
      </c>
      <c r="P681" s="358" t="str">
        <f>IF(ISBLANK(INDEX('Policy Characteristics'!J:J,MATCH($C681,'Policy Characteristics'!$C:$C,0))),"",INDEX('Policy Characteristics'!J:J,MATCH($C681,'Policy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681" s="358" t="str">
        <f>IF(ISBLANK(INDEX('Policy Characteristics'!K:K,MATCH($C681,'Policy Characteristics'!$C:$C,0))),"",INDEX('Policy Characteristics'!K:K,MATCH($C681,'Policy Characteristics'!$C:$C,0)))</f>
        <v>industry-ag-main.html#avoid-f-gases</v>
      </c>
      <c r="R681" s="358" t="str">
        <f>IF(ISBLANK(INDEX('Policy Characteristics'!L:L,MATCH($C681,'Policy Characteristics'!$C:$C,0))),"",INDEX('Policy Characteristics'!L:L,MATCH($C681,'Policy Characteristics'!$C:$C,0)))</f>
        <v>avoid-f-gases.html</v>
      </c>
    </row>
    <row r="682" spans="1:18" s="2" customFormat="1"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F-Gas Eqpt. Maintenance &amp; Retrofits</v>
      </c>
      <c r="C682" s="361" t="s">
        <v>2912</v>
      </c>
      <c r="D682" s="9"/>
      <c r="E682" s="9"/>
      <c r="F682" s="9"/>
      <c r="G682" s="9"/>
      <c r="H682" s="56">
        <v>512</v>
      </c>
      <c r="I682" s="9" t="s">
        <v>45</v>
      </c>
      <c r="J682" s="360" t="str">
        <f>IF(ISBLANK(INDEX('Policy Characteristics'!D:D,MATCH($C682,'Policy Characteristics'!$C:$C,0))),"",INDEX('Policy Characteristics'!D:D,MATCH($C682,'Policy Characteristics'!$C:$C,0)))</f>
        <v>F-gas Measures</v>
      </c>
      <c r="K682" s="358" t="str">
        <f>IF(ISBLANK(INDEX('Policy Characteristics'!E:E,MATCH($C682,'Policy Characteristics'!$C:$C,0))),"",INDEX('Policy Characteristics'!E:E,MATCH($C682,'Policy Characteristics'!$C:$C,0)))</f>
        <v>indst f gas inspct maint retrofit</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potential achieved</v>
      </c>
      <c r="P682" s="358" t="str">
        <f>IF(ISBLANK(INDEX('Policy Characteristics'!J:J,MATCH($C682,'Policy Characteristics'!$C:$C,0))),"",INDEX('Policy Characteristics'!J:J,MATCH($C682,'Policy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682" s="358" t="str">
        <f>IF(ISBLANK(INDEX('Policy Characteristics'!K:K,MATCH($C682,'Policy Characteristics'!$C:$C,0))),"",INDEX('Policy Characteristics'!K:K,MATCH($C682,'Policy Characteristics'!$C:$C,0)))</f>
        <v>industry-ag-main.html#avoid-f-gases</v>
      </c>
      <c r="R682" s="358" t="str">
        <f>IF(ISBLANK(INDEX('Policy Characteristics'!L:L,MATCH($C682,'Policy Characteristics'!$C:$C,0))),"",INDEX('Policy Characteristics'!L:L,MATCH($C682,'Policy Characteristics'!$C:$C,0)))</f>
        <v>avoid-f-gases.html</v>
      </c>
    </row>
    <row r="683" spans="1:18" s="5" customFormat="1"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Improved System Design</v>
      </c>
      <c r="C683" s="363" t="s">
        <v>306</v>
      </c>
      <c r="D683" s="53"/>
      <c r="E683" s="53"/>
      <c r="F683" s="53"/>
      <c r="G683" s="53"/>
      <c r="H683" s="54">
        <v>54</v>
      </c>
      <c r="I683" s="53" t="s">
        <v>45</v>
      </c>
      <c r="J683" s="360" t="str">
        <f>IF(ISBLANK(INDEX('Policy Characteristics'!D:D,MATCH($C683,'Policy Characteristics'!$C:$C,0))),"",INDEX('Policy Characteristics'!D:D,MATCH($C683,'Policy Characteristics'!$C:$C,0)))</f>
        <v>Improved System Design</v>
      </c>
      <c r="K683" s="358" t="str">
        <f>IF(ISBLANK(INDEX('Policy Characteristics'!E:E,MATCH($C683,'Policy Characteristics'!$C:$C,0))),"",INDEX('Policy Characteristics'!E:E,MATCH($C683,'Policy Characteristics'!$C:$C,0)))</f>
        <v>indst system integration</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potential achieved</v>
      </c>
      <c r="P683" s="358" t="str">
        <f>IF(ISBLANK(INDEX('Policy Characteristics'!J:J,MATCH($C683,'Policy Characteristics'!$C:$C,0))),"",INDEX('Policy Characteristics'!J:J,MATCH($C683,'Policy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683" s="358" t="str">
        <f>IF(ISBLANK(INDEX('Policy Characteristics'!K:K,MATCH($C683,'Policy Characteristics'!$C:$C,0))),"",INDEX('Policy Characteristics'!K:K,MATCH($C683,'Policy Characteristics'!$C:$C,0)))</f>
        <v>industry-ag-main.html#system-integ</v>
      </c>
      <c r="R683" s="358" t="str">
        <f>IF(ISBLANK(INDEX('Policy Characteristics'!L:L,MATCH($C683,'Policy Characteristics'!$C:$C,0))),"",INDEX('Policy Characteristics'!L:L,MATCH($C683,'Policy Characteristics'!$C:$C,0)))</f>
        <v>improved-system-design.html</v>
      </c>
    </row>
    <row r="684" spans="1:18" s="5" customFormat="1"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Industry Energy Efficiency Standards</v>
      </c>
      <c r="C684" s="363" t="s">
        <v>305</v>
      </c>
      <c r="D684" s="53" t="s">
        <v>3249</v>
      </c>
      <c r="E684" s="53" t="s">
        <v>2470</v>
      </c>
      <c r="F684" s="195" t="s">
        <v>3274</v>
      </c>
      <c r="G684" s="53" t="s">
        <v>2476</v>
      </c>
      <c r="H684" s="54">
        <v>958</v>
      </c>
      <c r="I684" s="53" t="s">
        <v>45</v>
      </c>
      <c r="J684" s="360" t="str">
        <f>IF(ISBLANK(INDEX('Policy Characteristics'!D:D,MATCH($C684,'Policy Characteristics'!$C:$C,0))),"",INDEX('Policy Characteristics'!D:D,MATCH($C684,'Policy Characteristics'!$C:$C,0)))</f>
        <v>Industry Energy Efficiency Standards</v>
      </c>
      <c r="K684" s="358" t="str">
        <f>IF(ISBLANK(INDEX('Policy Characteristics'!E:E,MATCH($C684,'Policy Characteristics'!$C:$C,0))),"",INDEX('Policy Characteristics'!E:E,MATCH($C684,'Policy Characteristics'!$C:$C,0)))</f>
        <v>indst efficiency standards</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0.25</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reduction in energy use</v>
      </c>
      <c r="P684" s="358" t="str">
        <f>IF(ISBLANK(INDEX('Policy Characteristics'!J:J,MATCH($C684,'Policy Characteristics'!$C:$C,0))),"",INDEX('Policy Characteristics'!J:J,MATCH($C684,'Policy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4" s="358" t="str">
        <f>IF(ISBLANK(INDEX('Policy Characteristics'!K:K,MATCH($C684,'Policy Characteristics'!$C:$C,0))),"",INDEX('Policy Characteristics'!K:K,MATCH($C684,'Policy Characteristics'!$C:$C,0)))</f>
        <v>industry-ag-main.html#eff-stds</v>
      </c>
      <c r="R684" s="358" t="str">
        <f>IF(ISBLANK(INDEX('Policy Characteristics'!L:L,MATCH($C684,'Policy Characteristics'!$C:$C,0))),"",INDEX('Policy Characteristics'!L:L,MATCH($C684,'Policy Characteristics'!$C:$C,0)))</f>
        <v>industry-energy-efficiency-standards.html</v>
      </c>
    </row>
    <row r="685" spans="1:18" s="5" customFormat="1"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Industry Energy Efficiency Standards</v>
      </c>
      <c r="C685" s="362" t="str">
        <f t="shared" ref="C685:C748" si="37">C$684</f>
        <v>Percentage Improvement in Eqpt Efficiency Standards above BAU</v>
      </c>
      <c r="D685" s="53" t="s">
        <v>3249</v>
      </c>
      <c r="E685" s="53" t="s">
        <v>2471</v>
      </c>
      <c r="F685" s="195" t="s">
        <v>3274</v>
      </c>
      <c r="G685" s="53" t="s">
        <v>2479</v>
      </c>
      <c r="H685" s="54">
        <v>959</v>
      </c>
      <c r="I685" s="53" t="s">
        <v>46</v>
      </c>
      <c r="J685" s="360" t="str">
        <f>IF(ISBLANK(INDEX('Policy Characteristics'!D:D,MATCH($C685,'Policy Characteristics'!$C:$C,0))),"",INDEX('Policy Characteristics'!D:D,MATCH($C685,'Policy Characteristics'!$C:$C,0)))</f>
        <v>Industry Energy Efficiency Standards</v>
      </c>
      <c r="K685" s="358" t="str">
        <f>IF(ISBLANK(INDEX('Policy Characteristics'!E:E,MATCH($C685,'Policy Characteristics'!$C:$C,0))),"",INDEX('Policy Characteristics'!E:E,MATCH($C685,'Policy Characteristics'!$C:$C,0)))</f>
        <v>indst efficiency standards</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0.25</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reduction in energy use</v>
      </c>
      <c r="P685" s="358" t="str">
        <f>IF(ISBLANK(INDEX('Policy Characteristics'!J:J,MATCH($C685,'Policy Characteristics'!$C:$C,0))),"",INDEX('Policy Characteristics'!J:J,MATCH($C685,'Policy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5" s="358" t="str">
        <f>IF(ISBLANK(INDEX('Policy Characteristics'!K:K,MATCH($C685,'Policy Characteristics'!$C:$C,0))),"",INDEX('Policy Characteristics'!K:K,MATCH($C685,'Policy Characteristics'!$C:$C,0)))</f>
        <v>industry-ag-main.html#eff-stds</v>
      </c>
      <c r="R685" s="358" t="str">
        <f>IF(ISBLANK(INDEX('Policy Characteristics'!L:L,MATCH($C685,'Policy Characteristics'!$C:$C,0))),"",INDEX('Policy Characteristics'!L:L,MATCH($C685,'Policy Characteristics'!$C:$C,0)))</f>
        <v>industry-energy-efficiency-standards.html</v>
      </c>
    </row>
    <row r="686" spans="1:18" s="5" customFormat="1"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Industry Energy Efficiency Standards</v>
      </c>
      <c r="C686" s="362" t="str">
        <f t="shared" si="37"/>
        <v>Percentage Improvement in Eqpt Efficiency Standards above BAU</v>
      </c>
      <c r="D686" s="53" t="s">
        <v>3249</v>
      </c>
      <c r="E686" s="53" t="s">
        <v>2472</v>
      </c>
      <c r="F686" s="195" t="s">
        <v>3274</v>
      </c>
      <c r="G686" s="53" t="s">
        <v>2480</v>
      </c>
      <c r="H686" s="54">
        <v>960</v>
      </c>
      <c r="I686" s="53" t="s">
        <v>45</v>
      </c>
      <c r="J686" s="360" t="str">
        <f>IF(ISBLANK(INDEX('Policy Characteristics'!D:D,MATCH($C686,'Policy Characteristics'!$C:$C,0))),"",INDEX('Policy Characteristics'!D:D,MATCH($C686,'Policy Characteristics'!$C:$C,0)))</f>
        <v>Industry Energy Efficiency Standards</v>
      </c>
      <c r="K686" s="358" t="str">
        <f>IF(ISBLANK(INDEX('Policy Characteristics'!E:E,MATCH($C686,'Policy Characteristics'!$C:$C,0))),"",INDEX('Policy Characteristics'!E:E,MATCH($C686,'Policy Characteristics'!$C:$C,0)))</f>
        <v>indst efficiency standards</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0.25</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reduction in energy use</v>
      </c>
      <c r="P686" s="358" t="str">
        <f>IF(ISBLANK(INDEX('Policy Characteristics'!J:J,MATCH($C686,'Policy Characteristics'!$C:$C,0))),"",INDEX('Policy Characteristics'!J:J,MATCH($C686,'Policy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6" s="358" t="str">
        <f>IF(ISBLANK(INDEX('Policy Characteristics'!K:K,MATCH($C686,'Policy Characteristics'!$C:$C,0))),"",INDEX('Policy Characteristics'!K:K,MATCH($C686,'Policy Characteristics'!$C:$C,0)))</f>
        <v>industry-ag-main.html#eff-stds</v>
      </c>
      <c r="R686" s="358" t="str">
        <f>IF(ISBLANK(INDEX('Policy Characteristics'!L:L,MATCH($C686,'Policy Characteristics'!$C:$C,0))),"",INDEX('Policy Characteristics'!L:L,MATCH($C686,'Policy Characteristics'!$C:$C,0)))</f>
        <v>industry-energy-efficiency-standards.html</v>
      </c>
    </row>
    <row r="687" spans="1:18" s="5" customFormat="1"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Industry Energy Efficiency Standards</v>
      </c>
      <c r="C687" s="362" t="str">
        <f t="shared" si="37"/>
        <v>Percentage Improvement in Eqpt Efficiency Standards above BAU</v>
      </c>
      <c r="D687" s="53" t="s">
        <v>3249</v>
      </c>
      <c r="E687" s="53" t="s">
        <v>2473</v>
      </c>
      <c r="F687" s="195" t="s">
        <v>3274</v>
      </c>
      <c r="G687" s="53" t="s">
        <v>2477</v>
      </c>
      <c r="H687" s="54">
        <v>961</v>
      </c>
      <c r="I687" s="53" t="s">
        <v>46</v>
      </c>
      <c r="J687" s="360" t="str">
        <f>IF(ISBLANK(INDEX('Policy Characteristics'!D:D,MATCH($C687,'Policy Characteristics'!$C:$C,0))),"",INDEX('Policy Characteristics'!D:D,MATCH($C687,'Policy Characteristics'!$C:$C,0)))</f>
        <v>Industry Energy Efficiency Standards</v>
      </c>
      <c r="K687" s="358" t="str">
        <f>IF(ISBLANK(INDEX('Policy Characteristics'!E:E,MATCH($C687,'Policy Characteristics'!$C:$C,0))),"",INDEX('Policy Characteristics'!E:E,MATCH($C687,'Policy Characteristics'!$C:$C,0)))</f>
        <v>indst efficiency standards</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0.25</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reduction in energy use</v>
      </c>
      <c r="P687" s="358" t="str">
        <f>IF(ISBLANK(INDEX('Policy Characteristics'!J:J,MATCH($C687,'Policy Characteristics'!$C:$C,0))),"",INDEX('Policy Characteristics'!J:J,MATCH($C687,'Policy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7" s="358" t="str">
        <f>IF(ISBLANK(INDEX('Policy Characteristics'!K:K,MATCH($C687,'Policy Characteristics'!$C:$C,0))),"",INDEX('Policy Characteristics'!K:K,MATCH($C687,'Policy Characteristics'!$C:$C,0)))</f>
        <v>industry-ag-main.html#eff-stds</v>
      </c>
      <c r="R687" s="358" t="str">
        <f>IF(ISBLANK(INDEX('Policy Characteristics'!L:L,MATCH($C687,'Policy Characteristics'!$C:$C,0))),"",INDEX('Policy Characteristics'!L:L,MATCH($C687,'Policy Characteristics'!$C:$C,0)))</f>
        <v>industry-energy-efficiency-standards.html</v>
      </c>
    </row>
    <row r="688" spans="1:18" s="5" customFormat="1"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Industry Energy Efficiency Standards</v>
      </c>
      <c r="C688" s="362" t="str">
        <f t="shared" si="37"/>
        <v>Percentage Improvement in Eqpt Efficiency Standards above BAU</v>
      </c>
      <c r="D688" s="53" t="s">
        <v>3249</v>
      </c>
      <c r="E688" s="53" t="s">
        <v>2474</v>
      </c>
      <c r="F688" s="195" t="s">
        <v>3274</v>
      </c>
      <c r="G688" s="53" t="s">
        <v>2478</v>
      </c>
      <c r="H688" s="54">
        <v>962</v>
      </c>
      <c r="I688" s="53" t="s">
        <v>45</v>
      </c>
      <c r="J688" s="360" t="str">
        <f>IF(ISBLANK(INDEX('Policy Characteristics'!D:D,MATCH($C688,'Policy Characteristics'!$C:$C,0))),"",INDEX('Policy Characteristics'!D:D,MATCH($C688,'Policy Characteristics'!$C:$C,0)))</f>
        <v>Industry Energy Efficiency Standards</v>
      </c>
      <c r="K688" s="358" t="str">
        <f>IF(ISBLANK(INDEX('Policy Characteristics'!E:E,MATCH($C688,'Policy Characteristics'!$C:$C,0))),"",INDEX('Policy Characteristics'!E:E,MATCH($C688,'Policy Characteristics'!$C:$C,0)))</f>
        <v>indst efficiency standards</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0.25</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reduction in energy use</v>
      </c>
      <c r="P688" s="358" t="str">
        <f>IF(ISBLANK(INDEX('Policy Characteristics'!J:J,MATCH($C688,'Policy Characteristics'!$C:$C,0))),"",INDEX('Policy Characteristics'!J:J,MATCH($C688,'Policy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8" s="358" t="str">
        <f>IF(ISBLANK(INDEX('Policy Characteristics'!K:K,MATCH($C688,'Policy Characteristics'!$C:$C,0))),"",INDEX('Policy Characteristics'!K:K,MATCH($C688,'Policy Characteristics'!$C:$C,0)))</f>
        <v>industry-ag-main.html#eff-stds</v>
      </c>
      <c r="R688" s="358" t="str">
        <f>IF(ISBLANK(INDEX('Policy Characteristics'!L:L,MATCH($C688,'Policy Characteristics'!$C:$C,0))),"",INDEX('Policy Characteristics'!L:L,MATCH($C688,'Policy Characteristics'!$C:$C,0)))</f>
        <v>industry-energy-efficiency-standards.html</v>
      </c>
    </row>
    <row r="689" spans="1:18" s="5" customFormat="1"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Industry Energy Efficiency Standards</v>
      </c>
      <c r="C689" s="362" t="str">
        <f t="shared" si="37"/>
        <v>Percentage Improvement in Eqpt Efficiency Standards above BAU</v>
      </c>
      <c r="D689" s="53" t="s">
        <v>3249</v>
      </c>
      <c r="E689" s="53" t="s">
        <v>2475</v>
      </c>
      <c r="F689" s="195" t="s">
        <v>3274</v>
      </c>
      <c r="G689" s="53" t="s">
        <v>2481</v>
      </c>
      <c r="H689" s="54">
        <v>963</v>
      </c>
      <c r="I689" s="53" t="s">
        <v>46</v>
      </c>
      <c r="J689" s="360" t="str">
        <f>IF(ISBLANK(INDEX('Policy Characteristics'!D:D,MATCH($C689,'Policy Characteristics'!$C:$C,0))),"",INDEX('Policy Characteristics'!D:D,MATCH($C689,'Policy Characteristics'!$C:$C,0)))</f>
        <v>Industry Energy Efficiency Standards</v>
      </c>
      <c r="K689" s="358" t="str">
        <f>IF(ISBLANK(INDEX('Policy Characteristics'!E:E,MATCH($C689,'Policy Characteristics'!$C:$C,0))),"",INDEX('Policy Characteristics'!E:E,MATCH($C689,'Policy Characteristics'!$C:$C,0)))</f>
        <v>indst efficiency standards</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0.25</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reduction in energy use</v>
      </c>
      <c r="P689" s="358" t="str">
        <f>IF(ISBLANK(INDEX('Policy Characteristics'!J:J,MATCH($C689,'Policy Characteristics'!$C:$C,0))),"",INDEX('Policy Characteristics'!J:J,MATCH($C689,'Policy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9" s="358" t="str">
        <f>IF(ISBLANK(INDEX('Policy Characteristics'!K:K,MATCH($C689,'Policy Characteristics'!$C:$C,0))),"",INDEX('Policy Characteristics'!K:K,MATCH($C689,'Policy Characteristics'!$C:$C,0)))</f>
        <v>industry-ag-main.html#eff-stds</v>
      </c>
      <c r="R689" s="358" t="str">
        <f>IF(ISBLANK(INDEX('Policy Characteristics'!L:L,MATCH($C689,'Policy Characteristics'!$C:$C,0))),"",INDEX('Policy Characteristics'!L:L,MATCH($C689,'Policy Characteristics'!$C:$C,0)))</f>
        <v>industry-energy-efficiency-standards.html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Industry Energy Efficiency Standards</v>
      </c>
      <c r="C690" s="362" t="str">
        <f t="shared" si="37"/>
        <v>Percentage Improvement in Eqpt Efficiency Standards above BAU</v>
      </c>
      <c r="D690" s="53" t="s">
        <v>3249</v>
      </c>
      <c r="E690" s="53" t="s">
        <v>2830</v>
      </c>
      <c r="F690" s="195" t="s">
        <v>3274</v>
      </c>
      <c r="G690" s="53" t="s">
        <v>2833</v>
      </c>
      <c r="H690" s="54">
        <v>964</v>
      </c>
      <c r="I690" s="53" t="s">
        <v>46</v>
      </c>
      <c r="J690" s="360" t="str">
        <f>IF(ISBLANK(INDEX('Policy Characteristics'!D:D,MATCH($C690,'Policy Characteristics'!$C:$C,0))),"",INDEX('Policy Characteristics'!D:D,MATCH($C690,'Policy Characteristics'!$C:$C,0)))</f>
        <v>Industry Energy Efficiency Standards</v>
      </c>
      <c r="K690" s="358" t="str">
        <f>IF(ISBLANK(INDEX('Policy Characteristics'!E:E,MATCH($C690,'Policy Characteristics'!$C:$C,0))),"",INDEX('Policy Characteristics'!E:E,MATCH($C690,'Policy Characteristics'!$C:$C,0)))</f>
        <v>indst efficiency standards</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0.25</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reduction in energy use</v>
      </c>
      <c r="P690" s="358" t="str">
        <f>IF(ISBLANK(INDEX('Policy Characteristics'!J:J,MATCH($C690,'Policy Characteristics'!$C:$C,0))),"",INDEX('Policy Characteristics'!J:J,MATCH($C690,'Policy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0" s="358" t="str">
        <f>IF(ISBLANK(INDEX('Policy Characteristics'!K:K,MATCH($C690,'Policy Characteristics'!$C:$C,0))),"",INDEX('Policy Characteristics'!K:K,MATCH($C690,'Policy Characteristics'!$C:$C,0)))</f>
        <v>industry-ag-main.html#eff-stds</v>
      </c>
      <c r="R690" s="358" t="str">
        <f>IF(ISBLANK(INDEX('Policy Characteristics'!L:L,MATCH($C690,'Policy Characteristics'!$C:$C,0))),"",INDEX('Policy Characteristics'!L:L,MATCH($C690,'Policy Characteristics'!$C:$C,0)))</f>
        <v>industry-energy-efficiency-standards.html</v>
      </c>
    </row>
    <row r="691" spans="1:18" s="5" customFormat="1"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Industry Energy Efficiency Standards</v>
      </c>
      <c r="C691" s="362" t="str">
        <f t="shared" si="37"/>
        <v>Percentage Improvement in Eqpt Efficiency Standards above BAU</v>
      </c>
      <c r="D691" s="53" t="s">
        <v>3249</v>
      </c>
      <c r="E691" s="53" t="s">
        <v>2831</v>
      </c>
      <c r="F691" s="195" t="s">
        <v>3274</v>
      </c>
      <c r="G691" s="53" t="s">
        <v>2835</v>
      </c>
      <c r="H691" s="54">
        <v>965</v>
      </c>
      <c r="I691" s="53" t="s">
        <v>45</v>
      </c>
      <c r="J691" s="360" t="str">
        <f>IF(ISBLANK(INDEX('Policy Characteristics'!D:D,MATCH($C691,'Policy Characteristics'!$C:$C,0))),"",INDEX('Policy Characteristics'!D:D,MATCH($C691,'Policy Characteristics'!$C:$C,0)))</f>
        <v>Industry Energy Efficiency Standards</v>
      </c>
      <c r="K691" s="358" t="str">
        <f>IF(ISBLANK(INDEX('Policy Characteristics'!E:E,MATCH($C691,'Policy Characteristics'!$C:$C,0))),"",INDEX('Policy Characteristics'!E:E,MATCH($C691,'Policy Characteristics'!$C:$C,0)))</f>
        <v>indst efficiency standards</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0.25</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reduction in energy use</v>
      </c>
      <c r="P691" s="358" t="str">
        <f>IF(ISBLANK(INDEX('Policy Characteristics'!J:J,MATCH($C691,'Policy Characteristics'!$C:$C,0))),"",INDEX('Policy Characteristics'!J:J,MATCH($C691,'Policy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1" s="358" t="str">
        <f>IF(ISBLANK(INDEX('Policy Characteristics'!K:K,MATCH($C691,'Policy Characteristics'!$C:$C,0))),"",INDEX('Policy Characteristics'!K:K,MATCH($C691,'Policy Characteristics'!$C:$C,0)))</f>
        <v>industry-ag-main.html#eff-stds</v>
      </c>
      <c r="R691" s="358" t="str">
        <f>IF(ISBLANK(INDEX('Policy Characteristics'!L:L,MATCH($C691,'Policy Characteristics'!$C:$C,0))),"",INDEX('Policy Characteristics'!L:L,MATCH($C691,'Policy Characteristics'!$C:$C,0)))</f>
        <v>industry-energy-efficiency-standards.html</v>
      </c>
    </row>
    <row r="692" spans="1:18" s="5" customFormat="1"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Industry Energy Efficiency Standards</v>
      </c>
      <c r="C692" s="362" t="str">
        <f t="shared" si="37"/>
        <v>Percentage Improvement in Eqpt Efficiency Standards above BAU</v>
      </c>
      <c r="D692" s="53" t="s">
        <v>3249</v>
      </c>
      <c r="E692" s="53" t="s">
        <v>2832</v>
      </c>
      <c r="F692" s="195" t="s">
        <v>3274</v>
      </c>
      <c r="G692" s="53" t="s">
        <v>2836</v>
      </c>
      <c r="H692" s="54">
        <v>966</v>
      </c>
      <c r="I692" s="53" t="s">
        <v>45</v>
      </c>
      <c r="J692" s="360" t="str">
        <f>IF(ISBLANK(INDEX('Policy Characteristics'!D:D,MATCH($C692,'Policy Characteristics'!$C:$C,0))),"",INDEX('Policy Characteristics'!D:D,MATCH($C692,'Policy Characteristics'!$C:$C,0)))</f>
        <v>Industry Energy Efficiency Standards</v>
      </c>
      <c r="K692" s="358" t="str">
        <f>IF(ISBLANK(INDEX('Policy Characteristics'!E:E,MATCH($C692,'Policy Characteristics'!$C:$C,0))),"",INDEX('Policy Characteristics'!E:E,MATCH($C692,'Policy Characteristics'!$C:$C,0)))</f>
        <v>indst efficiency standards</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0.25</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reduction in energy use</v>
      </c>
      <c r="P692" s="358" t="str">
        <f>IF(ISBLANK(INDEX('Policy Characteristics'!J:J,MATCH($C692,'Policy Characteristics'!$C:$C,0))),"",INDEX('Policy Characteristics'!J:J,MATCH($C692,'Policy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2" s="358" t="str">
        <f>IF(ISBLANK(INDEX('Policy Characteristics'!K:K,MATCH($C692,'Policy Characteristics'!$C:$C,0))),"",INDEX('Policy Characteristics'!K:K,MATCH($C692,'Policy Characteristics'!$C:$C,0)))</f>
        <v>industry-ag-main.html#eff-stds</v>
      </c>
      <c r="R692" s="358" t="str">
        <f>IF(ISBLANK(INDEX('Policy Characteristics'!L:L,MATCH($C692,'Policy Characteristics'!$C:$C,0))),"",INDEX('Policy Characteristics'!L:L,MATCH($C692,'Policy Characteristics'!$C:$C,0)))</f>
        <v>industry-energy-efficiency-standards.html</v>
      </c>
    </row>
    <row r="693" spans="1:18" s="5" customFormat="1"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Industry Energy Efficiency Standards</v>
      </c>
      <c r="C693" s="362" t="str">
        <f t="shared" si="37"/>
        <v>Percentage Improvement in Eqpt Efficiency Standards above BAU</v>
      </c>
      <c r="D693" s="53" t="s">
        <v>3249</v>
      </c>
      <c r="E693" s="53" t="s">
        <v>2829</v>
      </c>
      <c r="F693" s="195" t="s">
        <v>3274</v>
      </c>
      <c r="G693" s="53" t="s">
        <v>2834</v>
      </c>
      <c r="H693" s="54">
        <v>967</v>
      </c>
      <c r="I693" s="53" t="s">
        <v>46</v>
      </c>
      <c r="J693" s="360" t="str">
        <f>IF(ISBLANK(INDEX('Policy Characteristics'!D:D,MATCH($C693,'Policy Characteristics'!$C:$C,0))),"",INDEX('Policy Characteristics'!D:D,MATCH($C693,'Policy Characteristics'!$C:$C,0)))</f>
        <v>Industry Energy Efficiency Standards</v>
      </c>
      <c r="K693" s="358" t="str">
        <f>IF(ISBLANK(INDEX('Policy Characteristics'!E:E,MATCH($C693,'Policy Characteristics'!$C:$C,0))),"",INDEX('Policy Characteristics'!E:E,MATCH($C693,'Policy Characteristics'!$C:$C,0)))</f>
        <v>indst efficiency standards</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0.25</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reduction in energy use</v>
      </c>
      <c r="P693" s="358" t="str">
        <f>IF(ISBLANK(INDEX('Policy Characteristics'!J:J,MATCH($C693,'Policy Characteristics'!$C:$C,0))),"",INDEX('Policy Characteristics'!J:J,MATCH($C693,'Policy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3" s="358" t="str">
        <f>IF(ISBLANK(INDEX('Policy Characteristics'!K:K,MATCH($C693,'Policy Characteristics'!$C:$C,0))),"",INDEX('Policy Characteristics'!K:K,MATCH($C693,'Policy Characteristics'!$C:$C,0)))</f>
        <v>industry-ag-main.html#eff-stds</v>
      </c>
      <c r="R693" s="358" t="str">
        <f>IF(ISBLANK(INDEX('Policy Characteristics'!L:L,MATCH($C693,'Policy Characteristics'!$C:$C,0))),"",INDEX('Policy Characteristics'!L:L,MATCH($C693,'Policy Characteristics'!$C:$C,0)))</f>
        <v>industry-energy-efficiency-standards.html</v>
      </c>
    </row>
    <row r="694" spans="1:18" s="5" customFormat="1"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Industry Energy Efficiency Standards</v>
      </c>
      <c r="C694" s="362" t="str">
        <f t="shared" si="37"/>
        <v>Percentage Improvement in Eqpt Efficiency Standards above BAU</v>
      </c>
      <c r="D694" s="9" t="s">
        <v>3250</v>
      </c>
      <c r="E694" s="53" t="s">
        <v>2470</v>
      </c>
      <c r="F694" s="195" t="s">
        <v>2889</v>
      </c>
      <c r="G694" s="53" t="s">
        <v>2476</v>
      </c>
      <c r="H694" s="54">
        <v>968</v>
      </c>
      <c r="I694" s="53" t="s">
        <v>45</v>
      </c>
      <c r="J694" s="360" t="str">
        <f>IF(ISBLANK(INDEX('Policy Characteristics'!D:D,MATCH($C694,'Policy Characteristics'!$C:$C,0))),"",INDEX('Policy Characteristics'!D:D,MATCH($C694,'Policy Characteristics'!$C:$C,0)))</f>
        <v>Industry Energy Efficiency Standards</v>
      </c>
      <c r="K694" s="358" t="str">
        <f>IF(ISBLANK(INDEX('Policy Characteristics'!E:E,MATCH($C694,'Policy Characteristics'!$C:$C,0))),"",INDEX('Policy Characteristics'!E:E,MATCH($C694,'Policy Characteristics'!$C:$C,0)))</f>
        <v>indst efficiency standards</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0.25</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reduction in energy use</v>
      </c>
      <c r="P694" s="358" t="str">
        <f>IF(ISBLANK(INDEX('Policy Characteristics'!J:J,MATCH($C694,'Policy Characteristics'!$C:$C,0))),"",INDEX('Policy Characteristics'!J:J,MATCH($C694,'Policy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4" s="358" t="str">
        <f>IF(ISBLANK(INDEX('Policy Characteristics'!K:K,MATCH($C694,'Policy Characteristics'!$C:$C,0))),"",INDEX('Policy Characteristics'!K:K,MATCH($C694,'Policy Characteristics'!$C:$C,0)))</f>
        <v>industry-ag-main.html#eff-stds</v>
      </c>
      <c r="R694" s="358" t="str">
        <f>IF(ISBLANK(INDEX('Policy Characteristics'!L:L,MATCH($C694,'Policy Characteristics'!$C:$C,0))),"",INDEX('Policy Characteristics'!L:L,MATCH($C694,'Policy Characteristics'!$C:$C,0)))</f>
        <v>industry-energy-efficiency-standards.html</v>
      </c>
    </row>
    <row r="695" spans="1:18" s="5" customFormat="1"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Industry Energy Efficiency Standards</v>
      </c>
      <c r="C695" s="362" t="str">
        <f t="shared" si="37"/>
        <v>Percentage Improvement in Eqpt Efficiency Standards above BAU</v>
      </c>
      <c r="D695" s="9" t="s">
        <v>3250</v>
      </c>
      <c r="E695" s="53" t="s">
        <v>2471</v>
      </c>
      <c r="F695" s="195" t="s">
        <v>2889</v>
      </c>
      <c r="G695" s="53" t="s">
        <v>2479</v>
      </c>
      <c r="H695" s="54">
        <v>969</v>
      </c>
      <c r="I695" s="53" t="s">
        <v>45</v>
      </c>
      <c r="J695" s="360" t="str">
        <f>IF(ISBLANK(INDEX('Policy Characteristics'!D:D,MATCH($C695,'Policy Characteristics'!$C:$C,0))),"",INDEX('Policy Characteristics'!D:D,MATCH($C695,'Policy Characteristics'!$C:$C,0)))</f>
        <v>Industry Energy Efficiency Standards</v>
      </c>
      <c r="K695" s="358" t="str">
        <f>IF(ISBLANK(INDEX('Policy Characteristics'!E:E,MATCH($C695,'Policy Characteristics'!$C:$C,0))),"",INDEX('Policy Characteristics'!E:E,MATCH($C695,'Policy Characteristics'!$C:$C,0)))</f>
        <v>indst efficiency standards</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0.25</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reduction in energy use</v>
      </c>
      <c r="P695" s="358" t="str">
        <f>IF(ISBLANK(INDEX('Policy Characteristics'!J:J,MATCH($C695,'Policy Characteristics'!$C:$C,0))),"",INDEX('Policy Characteristics'!J:J,MATCH($C695,'Policy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5" s="358" t="str">
        <f>IF(ISBLANK(INDEX('Policy Characteristics'!K:K,MATCH($C695,'Policy Characteristics'!$C:$C,0))),"",INDEX('Policy Characteristics'!K:K,MATCH($C695,'Policy Characteristics'!$C:$C,0)))</f>
        <v>industry-ag-main.html#eff-stds</v>
      </c>
      <c r="R695" s="358" t="str">
        <f>IF(ISBLANK(INDEX('Policy Characteristics'!L:L,MATCH($C695,'Policy Characteristics'!$C:$C,0))),"",INDEX('Policy Characteristics'!L:L,MATCH($C695,'Policy Characteristics'!$C:$C,0)))</f>
        <v>industry-energy-efficiency-standards.html</v>
      </c>
    </row>
    <row r="696" spans="1:18" s="5" customFormat="1"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Industry Energy Efficiency Standards</v>
      </c>
      <c r="C696" s="362" t="str">
        <f t="shared" si="37"/>
        <v>Percentage Improvement in Eqpt Efficiency Standards above BAU</v>
      </c>
      <c r="D696" s="9" t="s">
        <v>3250</v>
      </c>
      <c r="E696" s="53" t="s">
        <v>2472</v>
      </c>
      <c r="F696" s="195" t="s">
        <v>2889</v>
      </c>
      <c r="G696" s="53" t="s">
        <v>2480</v>
      </c>
      <c r="H696" s="54">
        <v>970</v>
      </c>
      <c r="I696" s="53" t="s">
        <v>45</v>
      </c>
      <c r="J696" s="360" t="str">
        <f>IF(ISBLANK(INDEX('Policy Characteristics'!D:D,MATCH($C696,'Policy Characteristics'!$C:$C,0))),"",INDEX('Policy Characteristics'!D:D,MATCH($C696,'Policy Characteristics'!$C:$C,0)))</f>
        <v>Industry Energy Efficiency Standards</v>
      </c>
      <c r="K696" s="358" t="str">
        <f>IF(ISBLANK(INDEX('Policy Characteristics'!E:E,MATCH($C696,'Policy Characteristics'!$C:$C,0))),"",INDEX('Policy Characteristics'!E:E,MATCH($C696,'Policy Characteristics'!$C:$C,0)))</f>
        <v>indst efficiency standards</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0.25</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reduction in energy use</v>
      </c>
      <c r="P696" s="358" t="str">
        <f>IF(ISBLANK(INDEX('Policy Characteristics'!J:J,MATCH($C696,'Policy Characteristics'!$C:$C,0))),"",INDEX('Policy Characteristics'!J:J,MATCH($C696,'Policy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6" s="358" t="str">
        <f>IF(ISBLANK(INDEX('Policy Characteristics'!K:K,MATCH($C696,'Policy Characteristics'!$C:$C,0))),"",INDEX('Policy Characteristics'!K:K,MATCH($C696,'Policy Characteristics'!$C:$C,0)))</f>
        <v>industry-ag-main.html#eff-stds</v>
      </c>
      <c r="R696" s="358" t="str">
        <f>IF(ISBLANK(INDEX('Policy Characteristics'!L:L,MATCH($C696,'Policy Characteristics'!$C:$C,0))),"",INDEX('Policy Characteristics'!L:L,MATCH($C696,'Policy Characteristics'!$C:$C,0)))</f>
        <v>industry-energy-efficiency-standards.html</v>
      </c>
    </row>
    <row r="697" spans="1:18" s="5" customFormat="1"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Industry Energy Efficiency Standards</v>
      </c>
      <c r="C697" s="362" t="str">
        <f t="shared" si="37"/>
        <v>Percentage Improvement in Eqpt Efficiency Standards above BAU</v>
      </c>
      <c r="D697" s="9" t="s">
        <v>3250</v>
      </c>
      <c r="E697" s="53" t="s">
        <v>2473</v>
      </c>
      <c r="F697" s="195" t="s">
        <v>2889</v>
      </c>
      <c r="G697" s="53" t="s">
        <v>2477</v>
      </c>
      <c r="H697" s="54">
        <v>971</v>
      </c>
      <c r="I697" s="53" t="s">
        <v>46</v>
      </c>
      <c r="J697" s="360" t="str">
        <f>IF(ISBLANK(INDEX('Policy Characteristics'!D:D,MATCH($C697,'Policy Characteristics'!$C:$C,0))),"",INDEX('Policy Characteristics'!D:D,MATCH($C697,'Policy Characteristics'!$C:$C,0)))</f>
        <v>Industry Energy Efficiency Standards</v>
      </c>
      <c r="K697" s="358" t="str">
        <f>IF(ISBLANK(INDEX('Policy Characteristics'!E:E,MATCH($C697,'Policy Characteristics'!$C:$C,0))),"",INDEX('Policy Characteristics'!E:E,MATCH($C697,'Policy Characteristics'!$C:$C,0)))</f>
        <v>indst efficiency standards</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0.25</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reduction in energy use</v>
      </c>
      <c r="P697" s="358" t="str">
        <f>IF(ISBLANK(INDEX('Policy Characteristics'!J:J,MATCH($C697,'Policy Characteristics'!$C:$C,0))),"",INDEX('Policy Characteristics'!J:J,MATCH($C697,'Policy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7" s="358" t="str">
        <f>IF(ISBLANK(INDEX('Policy Characteristics'!K:K,MATCH($C697,'Policy Characteristics'!$C:$C,0))),"",INDEX('Policy Characteristics'!K:K,MATCH($C697,'Policy Characteristics'!$C:$C,0)))</f>
        <v>industry-ag-main.html#eff-stds</v>
      </c>
      <c r="R697" s="358" t="str">
        <f>IF(ISBLANK(INDEX('Policy Characteristics'!L:L,MATCH($C697,'Policy Characteristics'!$C:$C,0))),"",INDEX('Policy Characteristics'!L:L,MATCH($C697,'Policy Characteristics'!$C:$C,0)))</f>
        <v>industry-energy-efficiency-standards.html</v>
      </c>
    </row>
    <row r="698" spans="1:18" s="5" customFormat="1"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Industry Energy Efficiency Standards</v>
      </c>
      <c r="C698" s="362" t="str">
        <f t="shared" si="37"/>
        <v>Percentage Improvement in Eqpt Efficiency Standards above BAU</v>
      </c>
      <c r="D698" s="9" t="s">
        <v>3250</v>
      </c>
      <c r="E698" s="53" t="s">
        <v>2474</v>
      </c>
      <c r="F698" s="195" t="s">
        <v>2889</v>
      </c>
      <c r="G698" s="53" t="s">
        <v>2478</v>
      </c>
      <c r="H698" s="54">
        <v>972</v>
      </c>
      <c r="I698" s="53" t="s">
        <v>45</v>
      </c>
      <c r="J698" s="360" t="str">
        <f>IF(ISBLANK(INDEX('Policy Characteristics'!D:D,MATCH($C698,'Policy Characteristics'!$C:$C,0))),"",INDEX('Policy Characteristics'!D:D,MATCH($C698,'Policy Characteristics'!$C:$C,0)))</f>
        <v>Industry Energy Efficiency Standards</v>
      </c>
      <c r="K698" s="358" t="str">
        <f>IF(ISBLANK(INDEX('Policy Characteristics'!E:E,MATCH($C698,'Policy Characteristics'!$C:$C,0))),"",INDEX('Policy Characteristics'!E:E,MATCH($C698,'Policy Characteristics'!$C:$C,0)))</f>
        <v>indst efficiency standards</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0.25</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reduction in energy use</v>
      </c>
      <c r="P698" s="358" t="str">
        <f>IF(ISBLANK(INDEX('Policy Characteristics'!J:J,MATCH($C698,'Policy Characteristics'!$C:$C,0))),"",INDEX('Policy Characteristics'!J:J,MATCH($C698,'Policy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8" s="358" t="str">
        <f>IF(ISBLANK(INDEX('Policy Characteristics'!K:K,MATCH($C698,'Policy Characteristics'!$C:$C,0))),"",INDEX('Policy Characteristics'!K:K,MATCH($C698,'Policy Characteristics'!$C:$C,0)))</f>
        <v>industry-ag-main.html#eff-stds</v>
      </c>
      <c r="R698" s="358" t="str">
        <f>IF(ISBLANK(INDEX('Policy Characteristics'!L:L,MATCH($C698,'Policy Characteristics'!$C:$C,0))),"",INDEX('Policy Characteristics'!L:L,MATCH($C698,'Policy Characteristics'!$C:$C,0)))</f>
        <v>industry-energy-efficiency-standards.html</v>
      </c>
    </row>
    <row r="699" spans="1:18" s="5" customFormat="1"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Industry Energy Efficiency Standards</v>
      </c>
      <c r="C699" s="362" t="str">
        <f t="shared" si="37"/>
        <v>Percentage Improvement in Eqpt Efficiency Standards above BAU</v>
      </c>
      <c r="D699" s="9" t="s">
        <v>3250</v>
      </c>
      <c r="E699" s="53" t="s">
        <v>2475</v>
      </c>
      <c r="F699" s="195" t="s">
        <v>2889</v>
      </c>
      <c r="G699" s="53" t="s">
        <v>2481</v>
      </c>
      <c r="H699" s="54">
        <v>973</v>
      </c>
      <c r="I699" s="53" t="s">
        <v>46</v>
      </c>
      <c r="J699" s="360" t="str">
        <f>IF(ISBLANK(INDEX('Policy Characteristics'!D:D,MATCH($C699,'Policy Characteristics'!$C:$C,0))),"",INDEX('Policy Characteristics'!D:D,MATCH($C699,'Policy Characteristics'!$C:$C,0)))</f>
        <v>Industry Energy Efficiency Standards</v>
      </c>
      <c r="K699" s="358" t="str">
        <f>IF(ISBLANK(INDEX('Policy Characteristics'!E:E,MATCH($C699,'Policy Characteristics'!$C:$C,0))),"",INDEX('Policy Characteristics'!E:E,MATCH($C699,'Policy Characteristics'!$C:$C,0)))</f>
        <v>indst efficiency standards</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0.25</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reduction in energy use</v>
      </c>
      <c r="P699" s="358" t="str">
        <f>IF(ISBLANK(INDEX('Policy Characteristics'!J:J,MATCH($C699,'Policy Characteristics'!$C:$C,0))),"",INDEX('Policy Characteristics'!J:J,MATCH($C699,'Policy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9" s="358" t="str">
        <f>IF(ISBLANK(INDEX('Policy Characteristics'!K:K,MATCH($C699,'Policy Characteristics'!$C:$C,0))),"",INDEX('Policy Characteristics'!K:K,MATCH($C699,'Policy Characteristics'!$C:$C,0)))</f>
        <v>industry-ag-main.html#eff-stds</v>
      </c>
      <c r="R699" s="358" t="str">
        <f>IF(ISBLANK(INDEX('Policy Characteristics'!L:L,MATCH($C699,'Policy Characteristics'!$C:$C,0))),"",INDEX('Policy Characteristics'!L:L,MATCH($C699,'Policy Characteristics'!$C:$C,0)))</f>
        <v>industry-energy-efficiency-standards.html</v>
      </c>
    </row>
    <row r="700" spans="1:18" s="5" customFormat="1"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Industry Energy Efficiency Standards</v>
      </c>
      <c r="C700" s="362" t="str">
        <f t="shared" si="37"/>
        <v>Percentage Improvement in Eqpt Efficiency Standards above BAU</v>
      </c>
      <c r="D700" s="9" t="s">
        <v>3250</v>
      </c>
      <c r="E700" s="53" t="s">
        <v>2830</v>
      </c>
      <c r="F700" s="195" t="s">
        <v>2889</v>
      </c>
      <c r="G700" s="53" t="s">
        <v>2833</v>
      </c>
      <c r="H700" s="54">
        <v>974</v>
      </c>
      <c r="I700" s="53" t="s">
        <v>46</v>
      </c>
      <c r="J700" s="360" t="str">
        <f>IF(ISBLANK(INDEX('Policy Characteristics'!D:D,MATCH($C700,'Policy Characteristics'!$C:$C,0))),"",INDEX('Policy Characteristics'!D:D,MATCH($C700,'Policy Characteristics'!$C:$C,0)))</f>
        <v>Industry Energy Efficiency Standards</v>
      </c>
      <c r="K700" s="358" t="str">
        <f>IF(ISBLANK(INDEX('Policy Characteristics'!E:E,MATCH($C700,'Policy Characteristics'!$C:$C,0))),"",INDEX('Policy Characteristics'!E:E,MATCH($C700,'Policy Characteristics'!$C:$C,0)))</f>
        <v>indst efficiency standards</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0.25</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reduction in energy use</v>
      </c>
      <c r="P700" s="358" t="str">
        <f>IF(ISBLANK(INDEX('Policy Characteristics'!J:J,MATCH($C700,'Policy Characteristics'!$C:$C,0))),"",INDEX('Policy Characteristics'!J:J,MATCH($C700,'Policy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0" s="358" t="str">
        <f>IF(ISBLANK(INDEX('Policy Characteristics'!K:K,MATCH($C700,'Policy Characteristics'!$C:$C,0))),"",INDEX('Policy Characteristics'!K:K,MATCH($C700,'Policy Characteristics'!$C:$C,0)))</f>
        <v>industry-ag-main.html#eff-stds</v>
      </c>
      <c r="R700" s="358" t="str">
        <f>IF(ISBLANK(INDEX('Policy Characteristics'!L:L,MATCH($C700,'Policy Characteristics'!$C:$C,0))),"",INDEX('Policy Characteristics'!L:L,MATCH($C700,'Policy Characteristics'!$C:$C,0)))</f>
        <v>industry-energy-efficiency-standards.html</v>
      </c>
    </row>
    <row r="701" spans="1:18" s="5" customFormat="1"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Industry Energy Efficiency Standards</v>
      </c>
      <c r="C701" s="362" t="str">
        <f t="shared" si="37"/>
        <v>Percentage Improvement in Eqpt Efficiency Standards above BAU</v>
      </c>
      <c r="D701" s="9" t="s">
        <v>3250</v>
      </c>
      <c r="E701" s="53" t="s">
        <v>2831</v>
      </c>
      <c r="F701" s="195" t="s">
        <v>2889</v>
      </c>
      <c r="G701" s="53" t="s">
        <v>2835</v>
      </c>
      <c r="H701" s="54">
        <v>975</v>
      </c>
      <c r="I701" s="53" t="s">
        <v>45</v>
      </c>
      <c r="J701" s="360" t="str">
        <f>IF(ISBLANK(INDEX('Policy Characteristics'!D:D,MATCH($C701,'Policy Characteristics'!$C:$C,0))),"",INDEX('Policy Characteristics'!D:D,MATCH($C701,'Policy Characteristics'!$C:$C,0)))</f>
        <v>Industry Energy Efficiency Standards</v>
      </c>
      <c r="K701" s="358" t="str">
        <f>IF(ISBLANK(INDEX('Policy Characteristics'!E:E,MATCH($C701,'Policy Characteristics'!$C:$C,0))),"",INDEX('Policy Characteristics'!E:E,MATCH($C701,'Policy Characteristics'!$C:$C,0)))</f>
        <v>indst efficiency standards</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0.25</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reduction in energy use</v>
      </c>
      <c r="P701" s="358" t="str">
        <f>IF(ISBLANK(INDEX('Policy Characteristics'!J:J,MATCH($C701,'Policy Characteristics'!$C:$C,0))),"",INDEX('Policy Characteristics'!J:J,MATCH($C701,'Policy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1" s="358" t="str">
        <f>IF(ISBLANK(INDEX('Policy Characteristics'!K:K,MATCH($C701,'Policy Characteristics'!$C:$C,0))),"",INDEX('Policy Characteristics'!K:K,MATCH($C701,'Policy Characteristics'!$C:$C,0)))</f>
        <v>industry-ag-main.html#eff-stds</v>
      </c>
      <c r="R701" s="358" t="str">
        <f>IF(ISBLANK(INDEX('Policy Characteristics'!L:L,MATCH($C701,'Policy Characteristics'!$C:$C,0))),"",INDEX('Policy Characteristics'!L:L,MATCH($C701,'Policy Characteristics'!$C:$C,0)))</f>
        <v>industry-energy-efficiency-standards.html</v>
      </c>
    </row>
    <row r="702" spans="1:18" s="5" customFormat="1"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Industry Energy Efficiency Standards</v>
      </c>
      <c r="C702" s="362" t="str">
        <f t="shared" si="37"/>
        <v>Percentage Improvement in Eqpt Efficiency Standards above BAU</v>
      </c>
      <c r="D702" s="9" t="s">
        <v>3250</v>
      </c>
      <c r="E702" s="53" t="s">
        <v>2832</v>
      </c>
      <c r="F702" s="195" t="s">
        <v>2889</v>
      </c>
      <c r="G702" s="53" t="s">
        <v>2836</v>
      </c>
      <c r="H702" s="54">
        <v>976</v>
      </c>
      <c r="I702" s="53" t="s">
        <v>46</v>
      </c>
      <c r="J702" s="360" t="str">
        <f>IF(ISBLANK(INDEX('Policy Characteristics'!D:D,MATCH($C702,'Policy Characteristics'!$C:$C,0))),"",INDEX('Policy Characteristics'!D:D,MATCH($C702,'Policy Characteristics'!$C:$C,0)))</f>
        <v>Industry Energy Efficiency Standards</v>
      </c>
      <c r="K702" s="358" t="str">
        <f>IF(ISBLANK(INDEX('Policy Characteristics'!E:E,MATCH($C702,'Policy Characteristics'!$C:$C,0))),"",INDEX('Policy Characteristics'!E:E,MATCH($C702,'Policy Characteristics'!$C:$C,0)))</f>
        <v>indst efficiency standards</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0.25</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reduction in energy use</v>
      </c>
      <c r="P702" s="358" t="str">
        <f>IF(ISBLANK(INDEX('Policy Characteristics'!J:J,MATCH($C702,'Policy Characteristics'!$C:$C,0))),"",INDEX('Policy Characteristics'!J:J,MATCH($C702,'Policy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2" s="358" t="str">
        <f>IF(ISBLANK(INDEX('Policy Characteristics'!K:K,MATCH($C702,'Policy Characteristics'!$C:$C,0))),"",INDEX('Policy Characteristics'!K:K,MATCH($C702,'Policy Characteristics'!$C:$C,0)))</f>
        <v>industry-ag-main.html#eff-stds</v>
      </c>
      <c r="R702" s="358" t="str">
        <f>IF(ISBLANK(INDEX('Policy Characteristics'!L:L,MATCH($C702,'Policy Characteristics'!$C:$C,0))),"",INDEX('Policy Characteristics'!L:L,MATCH($C702,'Policy Characteristics'!$C:$C,0)))</f>
        <v>industry-energy-efficiency-standards.html</v>
      </c>
    </row>
    <row r="703" spans="1:18" s="5" customFormat="1"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Industry Energy Efficiency Standards</v>
      </c>
      <c r="C703" s="362" t="str">
        <f t="shared" si="37"/>
        <v>Percentage Improvement in Eqpt Efficiency Standards above BAU</v>
      </c>
      <c r="D703" s="9" t="s">
        <v>3250</v>
      </c>
      <c r="E703" s="53" t="s">
        <v>2829</v>
      </c>
      <c r="F703" s="195" t="s">
        <v>2889</v>
      </c>
      <c r="G703" s="53" t="s">
        <v>2834</v>
      </c>
      <c r="H703" s="54">
        <v>977</v>
      </c>
      <c r="I703" s="53" t="s">
        <v>46</v>
      </c>
      <c r="J703" s="360" t="str">
        <f>IF(ISBLANK(INDEX('Policy Characteristics'!D:D,MATCH($C703,'Policy Characteristics'!$C:$C,0))),"",INDEX('Policy Characteristics'!D:D,MATCH($C703,'Policy Characteristics'!$C:$C,0)))</f>
        <v>Industry Energy Efficiency Standards</v>
      </c>
      <c r="K703" s="358" t="str">
        <f>IF(ISBLANK(INDEX('Policy Characteristics'!E:E,MATCH($C703,'Policy Characteristics'!$C:$C,0))),"",INDEX('Policy Characteristics'!E:E,MATCH($C703,'Policy Characteristics'!$C:$C,0)))</f>
        <v>indst efficiency standards</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0.25</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reduction in energy use</v>
      </c>
      <c r="P703" s="358" t="str">
        <f>IF(ISBLANK(INDEX('Policy Characteristics'!J:J,MATCH($C703,'Policy Characteristics'!$C:$C,0))),"",INDEX('Policy Characteristics'!J:J,MATCH($C703,'Policy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3" s="358" t="str">
        <f>IF(ISBLANK(INDEX('Policy Characteristics'!K:K,MATCH($C703,'Policy Characteristics'!$C:$C,0))),"",INDEX('Policy Characteristics'!K:K,MATCH($C703,'Policy Characteristics'!$C:$C,0)))</f>
        <v>industry-ag-main.html#eff-stds</v>
      </c>
      <c r="R703" s="358" t="str">
        <f>IF(ISBLANK(INDEX('Policy Characteristics'!L:L,MATCH($C703,'Policy Characteristics'!$C:$C,0))),"",INDEX('Policy Characteristics'!L:L,MATCH($C703,'Policy Characteristics'!$C:$C,0)))</f>
        <v>industry-energy-efficiency-standards.html</v>
      </c>
    </row>
    <row r="704" spans="1:18" s="5" customFormat="1"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Industry Energy Efficiency Standards</v>
      </c>
      <c r="C704" s="362" t="str">
        <f t="shared" si="37"/>
        <v>Percentage Improvement in Eqpt Efficiency Standards above BAU</v>
      </c>
      <c r="D704" s="9" t="s">
        <v>3251</v>
      </c>
      <c r="E704" s="53" t="s">
        <v>2470</v>
      </c>
      <c r="F704" s="195" t="s">
        <v>3215</v>
      </c>
      <c r="G704" s="53" t="s">
        <v>2476</v>
      </c>
      <c r="H704" s="54">
        <v>978</v>
      </c>
      <c r="I704" s="53" t="s">
        <v>45</v>
      </c>
      <c r="J704" s="360" t="str">
        <f>IF(ISBLANK(INDEX('Policy Characteristics'!D:D,MATCH($C704,'Policy Characteristics'!$C:$C,0))),"",INDEX('Policy Characteristics'!D:D,MATCH($C704,'Policy Characteristics'!$C:$C,0)))</f>
        <v>Industry Energy Efficiency Standards</v>
      </c>
      <c r="K704" s="358" t="str">
        <f>IF(ISBLANK(INDEX('Policy Characteristics'!E:E,MATCH($C704,'Policy Characteristics'!$C:$C,0))),"",INDEX('Policy Characteristics'!E:E,MATCH($C704,'Policy Characteristics'!$C:$C,0)))</f>
        <v>indst efficiency standards</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0.25</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reduction in energy use</v>
      </c>
      <c r="P704" s="358" t="str">
        <f>IF(ISBLANK(INDEX('Policy Characteristics'!J:J,MATCH($C704,'Policy Characteristics'!$C:$C,0))),"",INDEX('Policy Characteristics'!J:J,MATCH($C704,'Policy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4" s="358" t="str">
        <f>IF(ISBLANK(INDEX('Policy Characteristics'!K:K,MATCH($C704,'Policy Characteristics'!$C:$C,0))),"",INDEX('Policy Characteristics'!K:K,MATCH($C704,'Policy Characteristics'!$C:$C,0)))</f>
        <v>industry-ag-main.html#eff-stds</v>
      </c>
      <c r="R704" s="358" t="str">
        <f>IF(ISBLANK(INDEX('Policy Characteristics'!L:L,MATCH($C704,'Policy Characteristics'!$C:$C,0))),"",INDEX('Policy Characteristics'!L:L,MATCH($C704,'Policy Characteristics'!$C:$C,0)))</f>
        <v>industry-energy-efficiency-standards.html</v>
      </c>
    </row>
    <row r="705" spans="1:18" s="5" customFormat="1"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Industry Energy Efficiency Standards</v>
      </c>
      <c r="C705" s="362" t="str">
        <f t="shared" si="37"/>
        <v>Percentage Improvement in Eqpt Efficiency Standards above BAU</v>
      </c>
      <c r="D705" s="9" t="s">
        <v>3251</v>
      </c>
      <c r="E705" s="53" t="s">
        <v>2471</v>
      </c>
      <c r="F705" s="195" t="s">
        <v>3215</v>
      </c>
      <c r="G705" s="53" t="s">
        <v>2479</v>
      </c>
      <c r="H705" s="54">
        <v>979</v>
      </c>
      <c r="I705" s="53" t="s">
        <v>46</v>
      </c>
      <c r="J705" s="360" t="str">
        <f>IF(ISBLANK(INDEX('Policy Characteristics'!D:D,MATCH($C705,'Policy Characteristics'!$C:$C,0))),"",INDEX('Policy Characteristics'!D:D,MATCH($C705,'Policy Characteristics'!$C:$C,0)))</f>
        <v>Industry Energy Efficiency Standards</v>
      </c>
      <c r="K705" s="358" t="str">
        <f>IF(ISBLANK(INDEX('Policy Characteristics'!E:E,MATCH($C705,'Policy Characteristics'!$C:$C,0))),"",INDEX('Policy Characteristics'!E:E,MATCH($C705,'Policy Characteristics'!$C:$C,0)))</f>
        <v>indst efficiency standards</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0.25</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reduction in energy use</v>
      </c>
      <c r="P705" s="358" t="str">
        <f>IF(ISBLANK(INDEX('Policy Characteristics'!J:J,MATCH($C705,'Policy Characteristics'!$C:$C,0))),"",INDEX('Policy Characteristics'!J:J,MATCH($C705,'Policy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5" s="358" t="str">
        <f>IF(ISBLANK(INDEX('Policy Characteristics'!K:K,MATCH($C705,'Policy Characteristics'!$C:$C,0))),"",INDEX('Policy Characteristics'!K:K,MATCH($C705,'Policy Characteristics'!$C:$C,0)))</f>
        <v>industry-ag-main.html#eff-stds</v>
      </c>
      <c r="R705" s="358" t="str">
        <f>IF(ISBLANK(INDEX('Policy Characteristics'!L:L,MATCH($C705,'Policy Characteristics'!$C:$C,0))),"",INDEX('Policy Characteristics'!L:L,MATCH($C705,'Policy Characteristics'!$C:$C,0)))</f>
        <v>industry-energy-efficiency-standards.html</v>
      </c>
    </row>
    <row r="706" spans="1:18" s="5" customFormat="1"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Industry Energy Efficiency Standards</v>
      </c>
      <c r="C706" s="362" t="str">
        <f t="shared" si="37"/>
        <v>Percentage Improvement in Eqpt Efficiency Standards above BAU</v>
      </c>
      <c r="D706" s="9" t="s">
        <v>3251</v>
      </c>
      <c r="E706" s="53" t="s">
        <v>2472</v>
      </c>
      <c r="F706" s="195" t="s">
        <v>3215</v>
      </c>
      <c r="G706" s="53" t="s">
        <v>2480</v>
      </c>
      <c r="H706" s="54">
        <v>980</v>
      </c>
      <c r="I706" s="53" t="s">
        <v>45</v>
      </c>
      <c r="J706" s="360" t="str">
        <f>IF(ISBLANK(INDEX('Policy Characteristics'!D:D,MATCH($C706,'Policy Characteristics'!$C:$C,0))),"",INDEX('Policy Characteristics'!D:D,MATCH($C706,'Policy Characteristics'!$C:$C,0)))</f>
        <v>Industry Energy Efficiency Standards</v>
      </c>
      <c r="K706" s="358" t="str">
        <f>IF(ISBLANK(INDEX('Policy Characteristics'!E:E,MATCH($C706,'Policy Characteristics'!$C:$C,0))),"",INDEX('Policy Characteristics'!E:E,MATCH($C706,'Policy Characteristics'!$C:$C,0)))</f>
        <v>indst efficiency standards</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0.25</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reduction in energy use</v>
      </c>
      <c r="P706" s="358" t="str">
        <f>IF(ISBLANK(INDEX('Policy Characteristics'!J:J,MATCH($C706,'Policy Characteristics'!$C:$C,0))),"",INDEX('Policy Characteristics'!J:J,MATCH($C706,'Policy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6" s="358" t="str">
        <f>IF(ISBLANK(INDEX('Policy Characteristics'!K:K,MATCH($C706,'Policy Characteristics'!$C:$C,0))),"",INDEX('Policy Characteristics'!K:K,MATCH($C706,'Policy Characteristics'!$C:$C,0)))</f>
        <v>industry-ag-main.html#eff-stds</v>
      </c>
      <c r="R706" s="358" t="str">
        <f>IF(ISBLANK(INDEX('Policy Characteristics'!L:L,MATCH($C706,'Policy Characteristics'!$C:$C,0))),"",INDEX('Policy Characteristics'!L:L,MATCH($C706,'Policy Characteristics'!$C:$C,0)))</f>
        <v>industry-energy-efficiency-standards.html</v>
      </c>
    </row>
    <row r="707" spans="1:18" s="5" customFormat="1"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Industry Energy Efficiency Standards</v>
      </c>
      <c r="C707" s="362" t="str">
        <f t="shared" si="37"/>
        <v>Percentage Improvement in Eqpt Efficiency Standards above BAU</v>
      </c>
      <c r="D707" s="9" t="s">
        <v>3251</v>
      </c>
      <c r="E707" s="53" t="s">
        <v>2473</v>
      </c>
      <c r="F707" s="195" t="s">
        <v>3215</v>
      </c>
      <c r="G707" s="53" t="s">
        <v>2477</v>
      </c>
      <c r="H707" s="54">
        <v>981</v>
      </c>
      <c r="I707" s="53" t="s">
        <v>46</v>
      </c>
      <c r="J707" s="360" t="str">
        <f>IF(ISBLANK(INDEX('Policy Characteristics'!D:D,MATCH($C707,'Policy Characteristics'!$C:$C,0))),"",INDEX('Policy Characteristics'!D:D,MATCH($C707,'Policy Characteristics'!$C:$C,0)))</f>
        <v>Industry Energy Efficiency Standards</v>
      </c>
      <c r="K707" s="358" t="str">
        <f>IF(ISBLANK(INDEX('Policy Characteristics'!E:E,MATCH($C707,'Policy Characteristics'!$C:$C,0))),"",INDEX('Policy Characteristics'!E:E,MATCH($C707,'Policy Characteristics'!$C:$C,0)))</f>
        <v>indst efficiency standards</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0.25</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reduction in energy use</v>
      </c>
      <c r="P707" s="358" t="str">
        <f>IF(ISBLANK(INDEX('Policy Characteristics'!J:J,MATCH($C707,'Policy Characteristics'!$C:$C,0))),"",INDEX('Policy Characteristics'!J:J,MATCH($C707,'Policy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7" s="358" t="str">
        <f>IF(ISBLANK(INDEX('Policy Characteristics'!K:K,MATCH($C707,'Policy Characteristics'!$C:$C,0))),"",INDEX('Policy Characteristics'!K:K,MATCH($C707,'Policy Characteristics'!$C:$C,0)))</f>
        <v>industry-ag-main.html#eff-stds</v>
      </c>
      <c r="R707" s="358" t="str">
        <f>IF(ISBLANK(INDEX('Policy Characteristics'!L:L,MATCH($C707,'Policy Characteristics'!$C:$C,0))),"",INDEX('Policy Characteristics'!L:L,MATCH($C707,'Policy Characteristics'!$C:$C,0)))</f>
        <v>industry-energy-efficiency-standards.html</v>
      </c>
    </row>
    <row r="708" spans="1:18" s="5" customFormat="1"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Industry Energy Efficiency Standards</v>
      </c>
      <c r="C708" s="362" t="str">
        <f t="shared" si="37"/>
        <v>Percentage Improvement in Eqpt Efficiency Standards above BAU</v>
      </c>
      <c r="D708" s="9" t="s">
        <v>3251</v>
      </c>
      <c r="E708" s="53" t="s">
        <v>2474</v>
      </c>
      <c r="F708" s="195" t="s">
        <v>3215</v>
      </c>
      <c r="G708" s="53" t="s">
        <v>2478</v>
      </c>
      <c r="H708" s="54">
        <v>982</v>
      </c>
      <c r="I708" s="53" t="s">
        <v>45</v>
      </c>
      <c r="J708" s="360" t="str">
        <f>IF(ISBLANK(INDEX('Policy Characteristics'!D:D,MATCH($C708,'Policy Characteristics'!$C:$C,0))),"",INDEX('Policy Characteristics'!D:D,MATCH($C708,'Policy Characteristics'!$C:$C,0)))</f>
        <v>Industry Energy Efficiency Standards</v>
      </c>
      <c r="K708" s="358" t="str">
        <f>IF(ISBLANK(INDEX('Policy Characteristics'!E:E,MATCH($C708,'Policy Characteristics'!$C:$C,0))),"",INDEX('Policy Characteristics'!E:E,MATCH($C708,'Policy Characteristics'!$C:$C,0)))</f>
        <v>indst efficiency standards</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0.25</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reduction in energy use</v>
      </c>
      <c r="P708" s="358" t="str">
        <f>IF(ISBLANK(INDEX('Policy Characteristics'!J:J,MATCH($C708,'Policy Characteristics'!$C:$C,0))),"",INDEX('Policy Characteristics'!J:J,MATCH($C708,'Policy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8" s="358" t="str">
        <f>IF(ISBLANK(INDEX('Policy Characteristics'!K:K,MATCH($C708,'Policy Characteristics'!$C:$C,0))),"",INDEX('Policy Characteristics'!K:K,MATCH($C708,'Policy Characteristics'!$C:$C,0)))</f>
        <v>industry-ag-main.html#eff-stds</v>
      </c>
      <c r="R708" s="358" t="str">
        <f>IF(ISBLANK(INDEX('Policy Characteristics'!L:L,MATCH($C708,'Policy Characteristics'!$C:$C,0))),"",INDEX('Policy Characteristics'!L:L,MATCH($C708,'Policy Characteristics'!$C:$C,0)))</f>
        <v>industry-energy-efficiency-standards.html</v>
      </c>
    </row>
    <row r="709" spans="1:18" s="5" customFormat="1"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Industry Energy Efficiency Standards</v>
      </c>
      <c r="C709" s="362" t="str">
        <f t="shared" si="37"/>
        <v>Percentage Improvement in Eqpt Efficiency Standards above BAU</v>
      </c>
      <c r="D709" s="9" t="s">
        <v>3251</v>
      </c>
      <c r="E709" s="53" t="s">
        <v>2475</v>
      </c>
      <c r="F709" s="195" t="s">
        <v>3215</v>
      </c>
      <c r="G709" s="53" t="s">
        <v>2481</v>
      </c>
      <c r="H709" s="54">
        <v>983</v>
      </c>
      <c r="I709" s="53" t="s">
        <v>46</v>
      </c>
      <c r="J709" s="360" t="str">
        <f>IF(ISBLANK(INDEX('Policy Characteristics'!D:D,MATCH($C709,'Policy Characteristics'!$C:$C,0))),"",INDEX('Policy Characteristics'!D:D,MATCH($C709,'Policy Characteristics'!$C:$C,0)))</f>
        <v>Industry Energy Efficiency Standards</v>
      </c>
      <c r="K709" s="358" t="str">
        <f>IF(ISBLANK(INDEX('Policy Characteristics'!E:E,MATCH($C709,'Policy Characteristics'!$C:$C,0))),"",INDEX('Policy Characteristics'!E:E,MATCH($C709,'Policy Characteristics'!$C:$C,0)))</f>
        <v>indst efficiency standards</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0.25</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reduction in energy use</v>
      </c>
      <c r="P709" s="358" t="str">
        <f>IF(ISBLANK(INDEX('Policy Characteristics'!J:J,MATCH($C709,'Policy Characteristics'!$C:$C,0))),"",INDEX('Policy Characteristics'!J:J,MATCH($C709,'Policy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9" s="358" t="str">
        <f>IF(ISBLANK(INDEX('Policy Characteristics'!K:K,MATCH($C709,'Policy Characteristics'!$C:$C,0))),"",INDEX('Policy Characteristics'!K:K,MATCH($C709,'Policy Characteristics'!$C:$C,0)))</f>
        <v>industry-ag-main.html#eff-stds</v>
      </c>
      <c r="R709" s="358" t="str">
        <f>IF(ISBLANK(INDEX('Policy Characteristics'!L:L,MATCH($C709,'Policy Characteristics'!$C:$C,0))),"",INDEX('Policy Characteristics'!L:L,MATCH($C709,'Policy Characteristics'!$C:$C,0)))</f>
        <v>industry-energy-efficiency-standards.html</v>
      </c>
    </row>
    <row r="710" spans="1:18" s="5" customFormat="1"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Industry Energy Efficiency Standards</v>
      </c>
      <c r="C710" s="362" t="str">
        <f t="shared" si="37"/>
        <v>Percentage Improvement in Eqpt Efficiency Standards above BAU</v>
      </c>
      <c r="D710" s="9" t="s">
        <v>3251</v>
      </c>
      <c r="E710" s="53" t="s">
        <v>2830</v>
      </c>
      <c r="F710" s="195" t="s">
        <v>3215</v>
      </c>
      <c r="G710" s="53" t="s">
        <v>2833</v>
      </c>
      <c r="H710" s="54">
        <v>984</v>
      </c>
      <c r="I710" s="53" t="s">
        <v>46</v>
      </c>
      <c r="J710" s="360" t="str">
        <f>IF(ISBLANK(INDEX('Policy Characteristics'!D:D,MATCH($C710,'Policy Characteristics'!$C:$C,0))),"",INDEX('Policy Characteristics'!D:D,MATCH($C710,'Policy Characteristics'!$C:$C,0)))</f>
        <v>Industry Energy Efficiency Standards</v>
      </c>
      <c r="K710" s="358" t="str">
        <f>IF(ISBLANK(INDEX('Policy Characteristics'!E:E,MATCH($C710,'Policy Characteristics'!$C:$C,0))),"",INDEX('Policy Characteristics'!E:E,MATCH($C710,'Policy Characteristics'!$C:$C,0)))</f>
        <v>indst efficiency standards</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0.25</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reduction in energy use</v>
      </c>
      <c r="P710" s="358" t="str">
        <f>IF(ISBLANK(INDEX('Policy Characteristics'!J:J,MATCH($C710,'Policy Characteristics'!$C:$C,0))),"",INDEX('Policy Characteristics'!J:J,MATCH($C710,'Policy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0" s="358" t="str">
        <f>IF(ISBLANK(INDEX('Policy Characteristics'!K:K,MATCH($C710,'Policy Characteristics'!$C:$C,0))),"",INDEX('Policy Characteristics'!K:K,MATCH($C710,'Policy Characteristics'!$C:$C,0)))</f>
        <v>industry-ag-main.html#eff-stds</v>
      </c>
      <c r="R710" s="358" t="str">
        <f>IF(ISBLANK(INDEX('Policy Characteristics'!L:L,MATCH($C710,'Policy Characteristics'!$C:$C,0))),"",INDEX('Policy Characteristics'!L:L,MATCH($C710,'Policy Characteristics'!$C:$C,0)))</f>
        <v>industry-energy-efficiency-standards.html</v>
      </c>
    </row>
    <row r="711" spans="1:18" s="5" customFormat="1"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Industry Energy Efficiency Standards</v>
      </c>
      <c r="C711" s="362" t="str">
        <f t="shared" si="37"/>
        <v>Percentage Improvement in Eqpt Efficiency Standards above BAU</v>
      </c>
      <c r="D711" s="9" t="s">
        <v>3251</v>
      </c>
      <c r="E711" s="53" t="s">
        <v>2831</v>
      </c>
      <c r="F711" s="195" t="s">
        <v>3215</v>
      </c>
      <c r="G711" s="53" t="s">
        <v>2835</v>
      </c>
      <c r="H711" s="54">
        <v>985</v>
      </c>
      <c r="I711" s="53" t="s">
        <v>45</v>
      </c>
      <c r="J711" s="360" t="str">
        <f>IF(ISBLANK(INDEX('Policy Characteristics'!D:D,MATCH($C711,'Policy Characteristics'!$C:$C,0))),"",INDEX('Policy Characteristics'!D:D,MATCH($C711,'Policy Characteristics'!$C:$C,0)))</f>
        <v>Industry Energy Efficiency Standards</v>
      </c>
      <c r="K711" s="358" t="str">
        <f>IF(ISBLANK(INDEX('Policy Characteristics'!E:E,MATCH($C711,'Policy Characteristics'!$C:$C,0))),"",INDEX('Policy Characteristics'!E:E,MATCH($C711,'Policy Characteristics'!$C:$C,0)))</f>
        <v>indst efficiency standards</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0.25</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reduction in energy use</v>
      </c>
      <c r="P711" s="358" t="str">
        <f>IF(ISBLANK(INDEX('Policy Characteristics'!J:J,MATCH($C711,'Policy Characteristics'!$C:$C,0))),"",INDEX('Policy Characteristics'!J:J,MATCH($C711,'Policy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1" s="358" t="str">
        <f>IF(ISBLANK(INDEX('Policy Characteristics'!K:K,MATCH($C711,'Policy Characteristics'!$C:$C,0))),"",INDEX('Policy Characteristics'!K:K,MATCH($C711,'Policy Characteristics'!$C:$C,0)))</f>
        <v>industry-ag-main.html#eff-stds</v>
      </c>
      <c r="R711" s="358" t="str">
        <f>IF(ISBLANK(INDEX('Policy Characteristics'!L:L,MATCH($C711,'Policy Characteristics'!$C:$C,0))),"",INDEX('Policy Characteristics'!L:L,MATCH($C711,'Policy Characteristics'!$C:$C,0)))</f>
        <v>industry-energy-efficiency-standards.html</v>
      </c>
    </row>
    <row r="712" spans="1:18" s="5" customFormat="1"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Industry Energy Efficiency Standards</v>
      </c>
      <c r="C712" s="362" t="str">
        <f t="shared" si="37"/>
        <v>Percentage Improvement in Eqpt Efficiency Standards above BAU</v>
      </c>
      <c r="D712" s="9" t="s">
        <v>3251</v>
      </c>
      <c r="E712" s="53" t="s">
        <v>2832</v>
      </c>
      <c r="F712" s="195" t="s">
        <v>3215</v>
      </c>
      <c r="G712" s="53" t="s">
        <v>2836</v>
      </c>
      <c r="H712" s="54">
        <v>986</v>
      </c>
      <c r="I712" s="53" t="s">
        <v>46</v>
      </c>
      <c r="J712" s="360" t="str">
        <f>IF(ISBLANK(INDEX('Policy Characteristics'!D:D,MATCH($C712,'Policy Characteristics'!$C:$C,0))),"",INDEX('Policy Characteristics'!D:D,MATCH($C712,'Policy Characteristics'!$C:$C,0)))</f>
        <v>Industry Energy Efficiency Standards</v>
      </c>
      <c r="K712" s="358" t="str">
        <f>IF(ISBLANK(INDEX('Policy Characteristics'!E:E,MATCH($C712,'Policy Characteristics'!$C:$C,0))),"",INDEX('Policy Characteristics'!E:E,MATCH($C712,'Policy Characteristics'!$C:$C,0)))</f>
        <v>indst efficiency standards</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0.25</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reduction in energy use</v>
      </c>
      <c r="P712" s="358" t="str">
        <f>IF(ISBLANK(INDEX('Policy Characteristics'!J:J,MATCH($C712,'Policy Characteristics'!$C:$C,0))),"",INDEX('Policy Characteristics'!J:J,MATCH($C712,'Policy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2" s="358" t="str">
        <f>IF(ISBLANK(INDEX('Policy Characteristics'!K:K,MATCH($C712,'Policy Characteristics'!$C:$C,0))),"",INDEX('Policy Characteristics'!K:K,MATCH($C712,'Policy Characteristics'!$C:$C,0)))</f>
        <v>industry-ag-main.html#eff-stds</v>
      </c>
      <c r="R712" s="358" t="str">
        <f>IF(ISBLANK(INDEX('Policy Characteristics'!L:L,MATCH($C712,'Policy Characteristics'!$C:$C,0))),"",INDEX('Policy Characteristics'!L:L,MATCH($C712,'Policy Characteristics'!$C:$C,0)))</f>
        <v>industry-energy-efficiency-standards.html</v>
      </c>
    </row>
    <row r="713" spans="1:18" s="5" customFormat="1"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Industry Energy Efficiency Standards</v>
      </c>
      <c r="C713" s="362" t="str">
        <f t="shared" si="37"/>
        <v>Percentage Improvement in Eqpt Efficiency Standards above BAU</v>
      </c>
      <c r="D713" s="9" t="s">
        <v>3251</v>
      </c>
      <c r="E713" s="53" t="s">
        <v>2829</v>
      </c>
      <c r="F713" s="195" t="s">
        <v>3215</v>
      </c>
      <c r="G713" s="53" t="s">
        <v>2834</v>
      </c>
      <c r="H713" s="54">
        <v>987</v>
      </c>
      <c r="I713" s="53" t="s">
        <v>46</v>
      </c>
      <c r="J713" s="360" t="str">
        <f>IF(ISBLANK(INDEX('Policy Characteristics'!D:D,MATCH($C713,'Policy Characteristics'!$C:$C,0))),"",INDEX('Policy Characteristics'!D:D,MATCH($C713,'Policy Characteristics'!$C:$C,0)))</f>
        <v>Industry Energy Efficiency Standards</v>
      </c>
      <c r="K713" s="358" t="str">
        <f>IF(ISBLANK(INDEX('Policy Characteristics'!E:E,MATCH($C713,'Policy Characteristics'!$C:$C,0))),"",INDEX('Policy Characteristics'!E:E,MATCH($C713,'Policy Characteristics'!$C:$C,0)))</f>
        <v>indst efficiency standards</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0.25</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reduction in energy use</v>
      </c>
      <c r="P713" s="358" t="str">
        <f>IF(ISBLANK(INDEX('Policy Characteristics'!J:J,MATCH($C713,'Policy Characteristics'!$C:$C,0))),"",INDEX('Policy Characteristics'!J:J,MATCH($C713,'Policy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3" s="358" t="str">
        <f>IF(ISBLANK(INDEX('Policy Characteristics'!K:K,MATCH($C713,'Policy Characteristics'!$C:$C,0))),"",INDEX('Policy Characteristics'!K:K,MATCH($C713,'Policy Characteristics'!$C:$C,0)))</f>
        <v>industry-ag-main.html#eff-stds</v>
      </c>
      <c r="R713" s="358" t="str">
        <f>IF(ISBLANK(INDEX('Policy Characteristics'!L:L,MATCH($C713,'Policy Characteristics'!$C:$C,0))),"",INDEX('Policy Characteristics'!L:L,MATCH($C713,'Policy Characteristics'!$C:$C,0)))</f>
        <v>industry-energy-efficiency-standards.html</v>
      </c>
    </row>
    <row r="714" spans="1:18" s="5" customFormat="1"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Industry Energy Efficiency Standards</v>
      </c>
      <c r="C714" s="362" t="str">
        <f t="shared" si="37"/>
        <v>Percentage Improvement in Eqpt Efficiency Standards above BAU</v>
      </c>
      <c r="D714" s="9" t="s">
        <v>3252</v>
      </c>
      <c r="E714" s="53" t="s">
        <v>2470</v>
      </c>
      <c r="F714" s="195" t="s">
        <v>3216</v>
      </c>
      <c r="G714" s="53" t="s">
        <v>2476</v>
      </c>
      <c r="H714" s="54">
        <v>988</v>
      </c>
      <c r="I714" s="53" t="s">
        <v>45</v>
      </c>
      <c r="J714" s="360" t="str">
        <f>IF(ISBLANK(INDEX('Policy Characteristics'!D:D,MATCH($C714,'Policy Characteristics'!$C:$C,0))),"",INDEX('Policy Characteristics'!D:D,MATCH($C714,'Policy Characteristics'!$C:$C,0)))</f>
        <v>Industry Energy Efficiency Standards</v>
      </c>
      <c r="K714" s="358" t="str">
        <f>IF(ISBLANK(INDEX('Policy Characteristics'!E:E,MATCH($C714,'Policy Characteristics'!$C:$C,0))),"",INDEX('Policy Characteristics'!E:E,MATCH($C714,'Policy Characteristics'!$C:$C,0)))</f>
        <v>indst efficiency standards</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0.25</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reduction in energy use</v>
      </c>
      <c r="P714" s="358" t="str">
        <f>IF(ISBLANK(INDEX('Policy Characteristics'!J:J,MATCH($C714,'Policy Characteristics'!$C:$C,0))),"",INDEX('Policy Characteristics'!J:J,MATCH($C714,'Policy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4" s="358" t="str">
        <f>IF(ISBLANK(INDEX('Policy Characteristics'!K:K,MATCH($C714,'Policy Characteristics'!$C:$C,0))),"",INDEX('Policy Characteristics'!K:K,MATCH($C714,'Policy Characteristics'!$C:$C,0)))</f>
        <v>industry-ag-main.html#eff-stds</v>
      </c>
      <c r="R714" s="358" t="str">
        <f>IF(ISBLANK(INDEX('Policy Characteristics'!L:L,MATCH($C714,'Policy Characteristics'!$C:$C,0))),"",INDEX('Policy Characteristics'!L:L,MATCH($C714,'Policy Characteristics'!$C:$C,0)))</f>
        <v>industry-energy-efficiency-standards.html</v>
      </c>
    </row>
    <row r="715" spans="1:18" s="5" customFormat="1"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Industry Energy Efficiency Standards</v>
      </c>
      <c r="C715" s="362" t="str">
        <f t="shared" si="37"/>
        <v>Percentage Improvement in Eqpt Efficiency Standards above BAU</v>
      </c>
      <c r="D715" s="9" t="s">
        <v>3252</v>
      </c>
      <c r="E715" s="53" t="s">
        <v>2471</v>
      </c>
      <c r="F715" s="195" t="s">
        <v>3216</v>
      </c>
      <c r="G715" s="53" t="s">
        <v>2479</v>
      </c>
      <c r="H715" s="54">
        <v>989</v>
      </c>
      <c r="I715" s="53" t="s">
        <v>46</v>
      </c>
      <c r="J715" s="360" t="str">
        <f>IF(ISBLANK(INDEX('Policy Characteristics'!D:D,MATCH($C715,'Policy Characteristics'!$C:$C,0))),"",INDEX('Policy Characteristics'!D:D,MATCH($C715,'Policy Characteristics'!$C:$C,0)))</f>
        <v>Industry Energy Efficiency Standards</v>
      </c>
      <c r="K715" s="358" t="str">
        <f>IF(ISBLANK(INDEX('Policy Characteristics'!E:E,MATCH($C715,'Policy Characteristics'!$C:$C,0))),"",INDEX('Policy Characteristics'!E:E,MATCH($C715,'Policy Characteristics'!$C:$C,0)))</f>
        <v>indst efficiency standards</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0.25</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reduction in energy use</v>
      </c>
      <c r="P715" s="358" t="str">
        <f>IF(ISBLANK(INDEX('Policy Characteristics'!J:J,MATCH($C715,'Policy Characteristics'!$C:$C,0))),"",INDEX('Policy Characteristics'!J:J,MATCH($C715,'Policy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5" s="358" t="str">
        <f>IF(ISBLANK(INDEX('Policy Characteristics'!K:K,MATCH($C715,'Policy Characteristics'!$C:$C,0))),"",INDEX('Policy Characteristics'!K:K,MATCH($C715,'Policy Characteristics'!$C:$C,0)))</f>
        <v>industry-ag-main.html#eff-stds</v>
      </c>
      <c r="R715" s="358" t="str">
        <f>IF(ISBLANK(INDEX('Policy Characteristics'!L:L,MATCH($C715,'Policy Characteristics'!$C:$C,0))),"",INDEX('Policy Characteristics'!L:L,MATCH($C715,'Policy Characteristics'!$C:$C,0)))</f>
        <v>industry-energy-efficiency-standards.html</v>
      </c>
    </row>
    <row r="716" spans="1:18" s="5" customFormat="1"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Industry Energy Efficiency Standards</v>
      </c>
      <c r="C716" s="362" t="str">
        <f t="shared" si="37"/>
        <v>Percentage Improvement in Eqpt Efficiency Standards above BAU</v>
      </c>
      <c r="D716" s="9" t="s">
        <v>3252</v>
      </c>
      <c r="E716" s="53" t="s">
        <v>2472</v>
      </c>
      <c r="F716" s="195" t="s">
        <v>3216</v>
      </c>
      <c r="G716" s="53" t="s">
        <v>2480</v>
      </c>
      <c r="H716" s="54">
        <v>990</v>
      </c>
      <c r="I716" s="53" t="s">
        <v>45</v>
      </c>
      <c r="J716" s="360" t="str">
        <f>IF(ISBLANK(INDEX('Policy Characteristics'!D:D,MATCH($C716,'Policy Characteristics'!$C:$C,0))),"",INDEX('Policy Characteristics'!D:D,MATCH($C716,'Policy Characteristics'!$C:$C,0)))</f>
        <v>Industry Energy Efficiency Standards</v>
      </c>
      <c r="K716" s="358" t="str">
        <f>IF(ISBLANK(INDEX('Policy Characteristics'!E:E,MATCH($C716,'Policy Characteristics'!$C:$C,0))),"",INDEX('Policy Characteristics'!E:E,MATCH($C716,'Policy Characteristics'!$C:$C,0)))</f>
        <v>indst efficiency standards</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0.25</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reduction in energy use</v>
      </c>
      <c r="P716" s="358" t="str">
        <f>IF(ISBLANK(INDEX('Policy Characteristics'!J:J,MATCH($C716,'Policy Characteristics'!$C:$C,0))),"",INDEX('Policy Characteristics'!J:J,MATCH($C716,'Policy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6" s="358" t="str">
        <f>IF(ISBLANK(INDEX('Policy Characteristics'!K:K,MATCH($C716,'Policy Characteristics'!$C:$C,0))),"",INDEX('Policy Characteristics'!K:K,MATCH($C716,'Policy Characteristics'!$C:$C,0)))</f>
        <v>industry-ag-main.html#eff-stds</v>
      </c>
      <c r="R716" s="358" t="str">
        <f>IF(ISBLANK(INDEX('Policy Characteristics'!L:L,MATCH($C716,'Policy Characteristics'!$C:$C,0))),"",INDEX('Policy Characteristics'!L:L,MATCH($C716,'Policy Characteristics'!$C:$C,0)))</f>
        <v>industry-energy-efficiency-standards.html</v>
      </c>
    </row>
    <row r="717" spans="1:18" s="5"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Industry Energy Efficiency Standards</v>
      </c>
      <c r="C717" s="362" t="str">
        <f t="shared" si="37"/>
        <v>Percentage Improvement in Eqpt Efficiency Standards above BAU</v>
      </c>
      <c r="D717" s="9" t="s">
        <v>3252</v>
      </c>
      <c r="E717" s="53" t="s">
        <v>2473</v>
      </c>
      <c r="F717" s="195" t="s">
        <v>3216</v>
      </c>
      <c r="G717" s="53" t="s">
        <v>2477</v>
      </c>
      <c r="H717" s="54">
        <v>991</v>
      </c>
      <c r="I717" s="53" t="s">
        <v>46</v>
      </c>
      <c r="J717" s="360" t="str">
        <f>IF(ISBLANK(INDEX('Policy Characteristics'!D:D,MATCH($C717,'Policy Characteristics'!$C:$C,0))),"",INDEX('Policy Characteristics'!D:D,MATCH($C717,'Policy Characteristics'!$C:$C,0)))</f>
        <v>Industry Energy Efficiency Standards</v>
      </c>
      <c r="K717" s="358" t="str">
        <f>IF(ISBLANK(INDEX('Policy Characteristics'!E:E,MATCH($C717,'Policy Characteristics'!$C:$C,0))),"",INDEX('Policy Characteristics'!E:E,MATCH($C717,'Policy Characteristics'!$C:$C,0)))</f>
        <v>indst efficiency standards</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0.25</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reduction in energy use</v>
      </c>
      <c r="P717" s="358" t="str">
        <f>IF(ISBLANK(INDEX('Policy Characteristics'!J:J,MATCH($C717,'Policy Characteristics'!$C:$C,0))),"",INDEX('Policy Characteristics'!J:J,MATCH($C717,'Policy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7" s="358" t="str">
        <f>IF(ISBLANK(INDEX('Policy Characteristics'!K:K,MATCH($C717,'Policy Characteristics'!$C:$C,0))),"",INDEX('Policy Characteristics'!K:K,MATCH($C717,'Policy Characteristics'!$C:$C,0)))</f>
        <v>industry-ag-main.html#eff-stds</v>
      </c>
      <c r="R717" s="358" t="str">
        <f>IF(ISBLANK(INDEX('Policy Characteristics'!L:L,MATCH($C717,'Policy Characteristics'!$C:$C,0))),"",INDEX('Policy Characteristics'!L:L,MATCH($C717,'Policy Characteristics'!$C:$C,0)))</f>
        <v>industry-energy-efficiency-standards.html</v>
      </c>
    </row>
    <row r="718" spans="1:18" s="5"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Industry Energy Efficiency Standards</v>
      </c>
      <c r="C718" s="362" t="str">
        <f t="shared" si="37"/>
        <v>Percentage Improvement in Eqpt Efficiency Standards above BAU</v>
      </c>
      <c r="D718" s="9" t="s">
        <v>3252</v>
      </c>
      <c r="E718" s="53" t="s">
        <v>2474</v>
      </c>
      <c r="F718" s="195" t="s">
        <v>3216</v>
      </c>
      <c r="G718" s="53" t="s">
        <v>2478</v>
      </c>
      <c r="H718" s="54">
        <v>992</v>
      </c>
      <c r="I718" s="53" t="s">
        <v>45</v>
      </c>
      <c r="J718" s="360" t="str">
        <f>IF(ISBLANK(INDEX('Policy Characteristics'!D:D,MATCH($C718,'Policy Characteristics'!$C:$C,0))),"",INDEX('Policy Characteristics'!D:D,MATCH($C718,'Policy Characteristics'!$C:$C,0)))</f>
        <v>Industry Energy Efficiency Standards</v>
      </c>
      <c r="K718" s="358" t="str">
        <f>IF(ISBLANK(INDEX('Policy Characteristics'!E:E,MATCH($C718,'Policy Characteristics'!$C:$C,0))),"",INDEX('Policy Characteristics'!E:E,MATCH($C718,'Policy Characteristics'!$C:$C,0)))</f>
        <v>indst efficiency standards</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0.25</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reduction in energy use</v>
      </c>
      <c r="P718" s="358" t="str">
        <f>IF(ISBLANK(INDEX('Policy Characteristics'!J:J,MATCH($C718,'Policy Characteristics'!$C:$C,0))),"",INDEX('Policy Characteristics'!J:J,MATCH($C718,'Policy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8" s="358" t="str">
        <f>IF(ISBLANK(INDEX('Policy Characteristics'!K:K,MATCH($C718,'Policy Characteristics'!$C:$C,0))),"",INDEX('Policy Characteristics'!K:K,MATCH($C718,'Policy Characteristics'!$C:$C,0)))</f>
        <v>industry-ag-main.html#eff-stds</v>
      </c>
      <c r="R718" s="358" t="str">
        <f>IF(ISBLANK(INDEX('Policy Characteristics'!L:L,MATCH($C718,'Policy Characteristics'!$C:$C,0))),"",INDEX('Policy Characteristics'!L:L,MATCH($C718,'Policy Characteristics'!$C:$C,0)))</f>
        <v>industry-energy-efficiency-standards.html</v>
      </c>
    </row>
    <row r="719" spans="1:18" s="5"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Industry Energy Efficiency Standards</v>
      </c>
      <c r="C719" s="362" t="str">
        <f t="shared" si="37"/>
        <v>Percentage Improvement in Eqpt Efficiency Standards above BAU</v>
      </c>
      <c r="D719" s="9" t="s">
        <v>3252</v>
      </c>
      <c r="E719" s="53" t="s">
        <v>2475</v>
      </c>
      <c r="F719" s="195" t="s">
        <v>3216</v>
      </c>
      <c r="G719" s="53" t="s">
        <v>2481</v>
      </c>
      <c r="H719" s="54">
        <v>993</v>
      </c>
      <c r="I719" s="53" t="s">
        <v>46</v>
      </c>
      <c r="J719" s="360" t="str">
        <f>IF(ISBLANK(INDEX('Policy Characteristics'!D:D,MATCH($C719,'Policy Characteristics'!$C:$C,0))),"",INDEX('Policy Characteristics'!D:D,MATCH($C719,'Policy Characteristics'!$C:$C,0)))</f>
        <v>Industry Energy Efficiency Standards</v>
      </c>
      <c r="K719" s="358" t="str">
        <f>IF(ISBLANK(INDEX('Policy Characteristics'!E:E,MATCH($C719,'Policy Characteristics'!$C:$C,0))),"",INDEX('Policy Characteristics'!E:E,MATCH($C719,'Policy Characteristics'!$C:$C,0)))</f>
        <v>indst efficiency standards</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0.25</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reduction in energy use</v>
      </c>
      <c r="P719" s="358" t="str">
        <f>IF(ISBLANK(INDEX('Policy Characteristics'!J:J,MATCH($C719,'Policy Characteristics'!$C:$C,0))),"",INDEX('Policy Characteristics'!J:J,MATCH($C719,'Policy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9" s="358" t="str">
        <f>IF(ISBLANK(INDEX('Policy Characteristics'!K:K,MATCH($C719,'Policy Characteristics'!$C:$C,0))),"",INDEX('Policy Characteristics'!K:K,MATCH($C719,'Policy Characteristics'!$C:$C,0)))</f>
        <v>industry-ag-main.html#eff-stds</v>
      </c>
      <c r="R719" s="358" t="str">
        <f>IF(ISBLANK(INDEX('Policy Characteristics'!L:L,MATCH($C719,'Policy Characteristics'!$C:$C,0))),"",INDEX('Policy Characteristics'!L:L,MATCH($C719,'Policy Characteristics'!$C:$C,0)))</f>
        <v>industry-energy-efficiency-standards.html</v>
      </c>
    </row>
    <row r="720" spans="1:18" s="5"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Industry Energy Efficiency Standards</v>
      </c>
      <c r="C720" s="362" t="str">
        <f t="shared" si="37"/>
        <v>Percentage Improvement in Eqpt Efficiency Standards above BAU</v>
      </c>
      <c r="D720" s="9" t="s">
        <v>3252</v>
      </c>
      <c r="E720" s="53" t="s">
        <v>2830</v>
      </c>
      <c r="F720" s="195" t="s">
        <v>3216</v>
      </c>
      <c r="G720" s="53" t="s">
        <v>2833</v>
      </c>
      <c r="H720" s="54">
        <v>994</v>
      </c>
      <c r="I720" s="53" t="s">
        <v>46</v>
      </c>
      <c r="J720" s="360" t="str">
        <f>IF(ISBLANK(INDEX('Policy Characteristics'!D:D,MATCH($C720,'Policy Characteristics'!$C:$C,0))),"",INDEX('Policy Characteristics'!D:D,MATCH($C720,'Policy Characteristics'!$C:$C,0)))</f>
        <v>Industry Energy Efficiency Standards</v>
      </c>
      <c r="K720" s="358" t="str">
        <f>IF(ISBLANK(INDEX('Policy Characteristics'!E:E,MATCH($C720,'Policy Characteristics'!$C:$C,0))),"",INDEX('Policy Characteristics'!E:E,MATCH($C720,'Policy Characteristics'!$C:$C,0)))</f>
        <v>indst efficiency standards</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0.25</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reduction in energy use</v>
      </c>
      <c r="P720" s="358" t="str">
        <f>IF(ISBLANK(INDEX('Policy Characteristics'!J:J,MATCH($C720,'Policy Characteristics'!$C:$C,0))),"",INDEX('Policy Characteristics'!J:J,MATCH($C720,'Policy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0" s="358" t="str">
        <f>IF(ISBLANK(INDEX('Policy Characteristics'!K:K,MATCH($C720,'Policy Characteristics'!$C:$C,0))),"",INDEX('Policy Characteristics'!K:K,MATCH($C720,'Policy Characteristics'!$C:$C,0)))</f>
        <v>industry-ag-main.html#eff-stds</v>
      </c>
      <c r="R720" s="358" t="str">
        <f>IF(ISBLANK(INDEX('Policy Characteristics'!L:L,MATCH($C720,'Policy Characteristics'!$C:$C,0))),"",INDEX('Policy Characteristics'!L:L,MATCH($C720,'Policy Characteristics'!$C:$C,0)))</f>
        <v>industry-energy-efficiency-standards.html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Industry Energy Efficiency Standards</v>
      </c>
      <c r="C721" s="362" t="str">
        <f t="shared" si="37"/>
        <v>Percentage Improvement in Eqpt Efficiency Standards above BAU</v>
      </c>
      <c r="D721" s="9" t="s">
        <v>3252</v>
      </c>
      <c r="E721" s="53" t="s">
        <v>2831</v>
      </c>
      <c r="F721" s="195" t="s">
        <v>3216</v>
      </c>
      <c r="G721" s="53" t="s">
        <v>2835</v>
      </c>
      <c r="H721" s="54">
        <v>995</v>
      </c>
      <c r="I721" s="53" t="s">
        <v>45</v>
      </c>
      <c r="J721" s="360" t="str">
        <f>IF(ISBLANK(INDEX('Policy Characteristics'!D:D,MATCH($C721,'Policy Characteristics'!$C:$C,0))),"",INDEX('Policy Characteristics'!D:D,MATCH($C721,'Policy Characteristics'!$C:$C,0)))</f>
        <v>Industry Energy Efficiency Standards</v>
      </c>
      <c r="K721" s="358" t="str">
        <f>IF(ISBLANK(INDEX('Policy Characteristics'!E:E,MATCH($C721,'Policy Characteristics'!$C:$C,0))),"",INDEX('Policy Characteristics'!E:E,MATCH($C721,'Policy Characteristics'!$C:$C,0)))</f>
        <v>indst efficiency standards</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0.25</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reduction in energy use</v>
      </c>
      <c r="P721" s="358" t="str">
        <f>IF(ISBLANK(INDEX('Policy Characteristics'!J:J,MATCH($C721,'Policy Characteristics'!$C:$C,0))),"",INDEX('Policy Characteristics'!J:J,MATCH($C721,'Policy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1" s="358" t="str">
        <f>IF(ISBLANK(INDEX('Policy Characteristics'!K:K,MATCH($C721,'Policy Characteristics'!$C:$C,0))),"",INDEX('Policy Characteristics'!K:K,MATCH($C721,'Policy Characteristics'!$C:$C,0)))</f>
        <v>industry-ag-main.html#eff-stds</v>
      </c>
      <c r="R721" s="358" t="str">
        <f>IF(ISBLANK(INDEX('Policy Characteristics'!L:L,MATCH($C721,'Policy Characteristics'!$C:$C,0))),"",INDEX('Policy Characteristics'!L:L,MATCH($C721,'Policy Characteristics'!$C:$C,0)))</f>
        <v>industry-energy-efficiency-standards.html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2" t="str">
        <f t="shared" si="37"/>
        <v>Percentage Improvement in Eqpt Efficiency Standards above BAU</v>
      </c>
      <c r="D722" s="9" t="s">
        <v>3252</v>
      </c>
      <c r="E722" s="53" t="s">
        <v>2832</v>
      </c>
      <c r="F722" s="195" t="s">
        <v>3216</v>
      </c>
      <c r="G722" s="53" t="s">
        <v>2836</v>
      </c>
      <c r="H722" s="54">
        <v>996</v>
      </c>
      <c r="I722" s="53" t="s">
        <v>46</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si="37"/>
        <v>Percentage Improvement in Eqpt Efficiency Standards above BAU</v>
      </c>
      <c r="D723" s="9" t="s">
        <v>3252</v>
      </c>
      <c r="E723" s="53" t="s">
        <v>2829</v>
      </c>
      <c r="F723" s="195" t="s">
        <v>3216</v>
      </c>
      <c r="G723" s="53" t="s">
        <v>2834</v>
      </c>
      <c r="H723" s="54">
        <v>997</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9" t="s">
        <v>3253</v>
      </c>
      <c r="E724" s="53" t="s">
        <v>2470</v>
      </c>
      <c r="F724" s="195" t="s">
        <v>3217</v>
      </c>
      <c r="G724" s="53" t="s">
        <v>2476</v>
      </c>
      <c r="H724" s="54">
        <v>998</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9" t="s">
        <v>3253</v>
      </c>
      <c r="E725" s="53" t="s">
        <v>2471</v>
      </c>
      <c r="F725" s="195" t="s">
        <v>3217</v>
      </c>
      <c r="G725" s="53" t="s">
        <v>2479</v>
      </c>
      <c r="H725" s="54">
        <v>999</v>
      </c>
      <c r="I725" s="53" t="s">
        <v>45</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9" t="s">
        <v>3253</v>
      </c>
      <c r="E726" s="53" t="s">
        <v>2472</v>
      </c>
      <c r="F726" s="195" t="s">
        <v>3217</v>
      </c>
      <c r="G726" s="53" t="s">
        <v>2480</v>
      </c>
      <c r="H726" s="54">
        <v>1000</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9" t="s">
        <v>3253</v>
      </c>
      <c r="E727" s="53" t="s">
        <v>2473</v>
      </c>
      <c r="F727" s="195" t="s">
        <v>3217</v>
      </c>
      <c r="G727" s="53" t="s">
        <v>2477</v>
      </c>
      <c r="H727" s="54">
        <v>1001</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s="5" customFormat="1"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9" t="s">
        <v>3253</v>
      </c>
      <c r="E728" s="53" t="s">
        <v>2474</v>
      </c>
      <c r="F728" s="195" t="s">
        <v>3217</v>
      </c>
      <c r="G728" s="53" t="s">
        <v>2478</v>
      </c>
      <c r="H728" s="54">
        <v>1002</v>
      </c>
      <c r="I728" s="53" t="s">
        <v>45</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9" t="s">
        <v>3253</v>
      </c>
      <c r="E729" s="53" t="s">
        <v>2475</v>
      </c>
      <c r="F729" s="195" t="s">
        <v>3217</v>
      </c>
      <c r="G729" s="53" t="s">
        <v>2481</v>
      </c>
      <c r="H729" s="54">
        <v>1003</v>
      </c>
      <c r="I729" s="53" t="s">
        <v>46</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9" t="s">
        <v>3253</v>
      </c>
      <c r="E730" s="53" t="s">
        <v>2830</v>
      </c>
      <c r="F730" s="195" t="s">
        <v>3217</v>
      </c>
      <c r="G730" s="53" t="s">
        <v>2833</v>
      </c>
      <c r="H730" s="54">
        <v>1004</v>
      </c>
      <c r="I730" s="53" t="s">
        <v>46</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9" t="s">
        <v>3253</v>
      </c>
      <c r="E731" s="53" t="s">
        <v>2831</v>
      </c>
      <c r="F731" s="195" t="s">
        <v>3217</v>
      </c>
      <c r="G731" s="53" t="s">
        <v>2835</v>
      </c>
      <c r="H731" s="54">
        <v>1005</v>
      </c>
      <c r="I731" s="53" t="s">
        <v>45</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3253</v>
      </c>
      <c r="E732" s="53" t="s">
        <v>2832</v>
      </c>
      <c r="F732" s="195" t="s">
        <v>3217</v>
      </c>
      <c r="G732" s="53" t="s">
        <v>2836</v>
      </c>
      <c r="H732" s="54">
        <v>1006</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3253</v>
      </c>
      <c r="E733" s="53" t="s">
        <v>2829</v>
      </c>
      <c r="F733" s="195" t="s">
        <v>3217</v>
      </c>
      <c r="G733" s="53" t="s">
        <v>2834</v>
      </c>
      <c r="H733" s="54">
        <v>1007</v>
      </c>
      <c r="I733" s="53" t="s">
        <v>46</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3254</v>
      </c>
      <c r="E734" s="53" t="s">
        <v>2470</v>
      </c>
      <c r="F734" s="195" t="s">
        <v>3218</v>
      </c>
      <c r="G734" s="53" t="s">
        <v>2476</v>
      </c>
      <c r="H734" s="54">
        <v>1008</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3254</v>
      </c>
      <c r="E735" s="53" t="s">
        <v>2471</v>
      </c>
      <c r="F735" s="195" t="s">
        <v>3218</v>
      </c>
      <c r="G735" s="53" t="s">
        <v>2479</v>
      </c>
      <c r="H735" s="54">
        <v>1009</v>
      </c>
      <c r="I735" s="53" t="s">
        <v>45</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3254</v>
      </c>
      <c r="E736" s="53" t="s">
        <v>2472</v>
      </c>
      <c r="F736" s="195" t="s">
        <v>3218</v>
      </c>
      <c r="G736" s="53" t="s">
        <v>2480</v>
      </c>
      <c r="H736" s="54">
        <v>1010</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3254</v>
      </c>
      <c r="E737" s="53" t="s">
        <v>2473</v>
      </c>
      <c r="F737" s="195" t="s">
        <v>3218</v>
      </c>
      <c r="G737" s="53" t="s">
        <v>2477</v>
      </c>
      <c r="H737" s="54">
        <v>1011</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3254</v>
      </c>
      <c r="E738" s="53" t="s">
        <v>2474</v>
      </c>
      <c r="F738" s="195" t="s">
        <v>3218</v>
      </c>
      <c r="G738" s="53" t="s">
        <v>2478</v>
      </c>
      <c r="H738" s="54">
        <v>1012</v>
      </c>
      <c r="I738" s="53" t="s">
        <v>45</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3254</v>
      </c>
      <c r="E739" s="53" t="s">
        <v>2475</v>
      </c>
      <c r="F739" s="195" t="s">
        <v>3218</v>
      </c>
      <c r="G739" s="53" t="s">
        <v>2481</v>
      </c>
      <c r="H739" s="54">
        <v>1013</v>
      </c>
      <c r="I739" s="53" t="s">
        <v>46</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3254</v>
      </c>
      <c r="E740" s="53" t="s">
        <v>2830</v>
      </c>
      <c r="F740" s="195" t="s">
        <v>3218</v>
      </c>
      <c r="G740" s="53" t="s">
        <v>2833</v>
      </c>
      <c r="H740" s="54">
        <v>1014</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3254</v>
      </c>
      <c r="E741" s="53" t="s">
        <v>2831</v>
      </c>
      <c r="F741" s="195" t="s">
        <v>3218</v>
      </c>
      <c r="G741" s="53" t="s">
        <v>2835</v>
      </c>
      <c r="H741" s="54">
        <v>1015</v>
      </c>
      <c r="I741" s="53" t="s">
        <v>45</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3254</v>
      </c>
      <c r="E742" s="53" t="s">
        <v>2832</v>
      </c>
      <c r="F742" s="195" t="s">
        <v>3218</v>
      </c>
      <c r="G742" s="53" t="s">
        <v>2836</v>
      </c>
      <c r="H742" s="54">
        <v>1016</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3254</v>
      </c>
      <c r="E743" s="53" t="s">
        <v>2829</v>
      </c>
      <c r="F743" s="195" t="s">
        <v>3218</v>
      </c>
      <c r="G743" s="53" t="s">
        <v>2834</v>
      </c>
      <c r="H743" s="54">
        <v>1017</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3255</v>
      </c>
      <c r="E744" s="53" t="s">
        <v>2470</v>
      </c>
      <c r="F744" s="195" t="s">
        <v>3219</v>
      </c>
      <c r="G744" s="53" t="s">
        <v>2476</v>
      </c>
      <c r="H744" s="54">
        <v>1018</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3255</v>
      </c>
      <c r="E745" s="53" t="s">
        <v>2471</v>
      </c>
      <c r="F745" s="195" t="s">
        <v>3219</v>
      </c>
      <c r="G745" s="53" t="s">
        <v>2479</v>
      </c>
      <c r="H745" s="54">
        <v>1019</v>
      </c>
      <c r="I745" s="53" t="s">
        <v>45</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3255</v>
      </c>
      <c r="E746" s="53" t="s">
        <v>2472</v>
      </c>
      <c r="F746" s="195" t="s">
        <v>3219</v>
      </c>
      <c r="G746" s="53" t="s">
        <v>2480</v>
      </c>
      <c r="H746" s="54">
        <v>1020</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3255</v>
      </c>
      <c r="E747" s="53" t="s">
        <v>2473</v>
      </c>
      <c r="F747" s="195" t="s">
        <v>3219</v>
      </c>
      <c r="G747" s="53" t="s">
        <v>2477</v>
      </c>
      <c r="H747" s="54">
        <v>1021</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3255</v>
      </c>
      <c r="E748" s="53" t="s">
        <v>2474</v>
      </c>
      <c r="F748" s="195" t="s">
        <v>3219</v>
      </c>
      <c r="G748" s="53" t="s">
        <v>2478</v>
      </c>
      <c r="H748" s="54">
        <v>1022</v>
      </c>
      <c r="I748" s="53" t="s">
        <v>45</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ref="C749:C812" si="38">C$684</f>
        <v>Percentage Improvement in Eqpt Efficiency Standards above BAU</v>
      </c>
      <c r="D749" s="9" t="s">
        <v>3255</v>
      </c>
      <c r="E749" s="53" t="s">
        <v>2475</v>
      </c>
      <c r="F749" s="195" t="s">
        <v>3219</v>
      </c>
      <c r="G749" s="53" t="s">
        <v>2481</v>
      </c>
      <c r="H749" s="54">
        <v>1023</v>
      </c>
      <c r="I749" s="53" t="s">
        <v>46</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8"/>
        <v>Percentage Improvement in Eqpt Efficiency Standards above BAU</v>
      </c>
      <c r="D750" s="9" t="s">
        <v>3255</v>
      </c>
      <c r="E750" s="53" t="s">
        <v>2830</v>
      </c>
      <c r="F750" s="195" t="s">
        <v>3219</v>
      </c>
      <c r="G750" s="53" t="s">
        <v>2833</v>
      </c>
      <c r="H750" s="54">
        <v>1024</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8"/>
        <v>Percentage Improvement in Eqpt Efficiency Standards above BAU</v>
      </c>
      <c r="D751" s="9" t="s">
        <v>3255</v>
      </c>
      <c r="E751" s="53" t="s">
        <v>2831</v>
      </c>
      <c r="F751" s="195" t="s">
        <v>3219</v>
      </c>
      <c r="G751" s="53" t="s">
        <v>2835</v>
      </c>
      <c r="H751" s="54">
        <v>1025</v>
      </c>
      <c r="I751" s="53" t="s">
        <v>45</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8"/>
        <v>Percentage Improvement in Eqpt Efficiency Standards above BAU</v>
      </c>
      <c r="D752" s="9" t="s">
        <v>3255</v>
      </c>
      <c r="E752" s="53" t="s">
        <v>2832</v>
      </c>
      <c r="F752" s="195" t="s">
        <v>3219</v>
      </c>
      <c r="G752" s="53" t="s">
        <v>2836</v>
      </c>
      <c r="H752" s="54">
        <v>1026</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8"/>
        <v>Percentage Improvement in Eqpt Efficiency Standards above BAU</v>
      </c>
      <c r="D753" s="9" t="s">
        <v>3255</v>
      </c>
      <c r="E753" s="53" t="s">
        <v>2829</v>
      </c>
      <c r="F753" s="195" t="s">
        <v>3219</v>
      </c>
      <c r="G753" s="53" t="s">
        <v>2834</v>
      </c>
      <c r="H753" s="54">
        <v>1027</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8"/>
        <v>Percentage Improvement in Eqpt Efficiency Standards above BAU</v>
      </c>
      <c r="D754" s="9" t="s">
        <v>3256</v>
      </c>
      <c r="E754" s="53" t="s">
        <v>2470</v>
      </c>
      <c r="F754" s="195" t="s">
        <v>3220</v>
      </c>
      <c r="G754" s="53" t="s">
        <v>2476</v>
      </c>
      <c r="H754" s="54">
        <v>1028</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8"/>
        <v>Percentage Improvement in Eqpt Efficiency Standards above BAU</v>
      </c>
      <c r="D755" s="9" t="s">
        <v>3256</v>
      </c>
      <c r="E755" s="53" t="s">
        <v>2471</v>
      </c>
      <c r="F755" s="195" t="s">
        <v>3220</v>
      </c>
      <c r="G755" s="53" t="s">
        <v>2479</v>
      </c>
      <c r="H755" s="54">
        <v>1029</v>
      </c>
      <c r="I755" s="53" t="s">
        <v>45</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8"/>
        <v>Percentage Improvement in Eqpt Efficiency Standards above BAU</v>
      </c>
      <c r="D756" s="9" t="s">
        <v>3256</v>
      </c>
      <c r="E756" s="53" t="s">
        <v>2472</v>
      </c>
      <c r="F756" s="195" t="s">
        <v>3220</v>
      </c>
      <c r="G756" s="53" t="s">
        <v>2480</v>
      </c>
      <c r="H756" s="54">
        <v>1030</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8"/>
        <v>Percentage Improvement in Eqpt Efficiency Standards above BAU</v>
      </c>
      <c r="D757" s="9" t="s">
        <v>3256</v>
      </c>
      <c r="E757" s="53" t="s">
        <v>2473</v>
      </c>
      <c r="F757" s="195" t="s">
        <v>3220</v>
      </c>
      <c r="G757" s="53" t="s">
        <v>2477</v>
      </c>
      <c r="H757" s="54">
        <v>1031</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8"/>
        <v>Percentage Improvement in Eqpt Efficiency Standards above BAU</v>
      </c>
      <c r="D758" s="9" t="s">
        <v>3256</v>
      </c>
      <c r="E758" s="53" t="s">
        <v>2474</v>
      </c>
      <c r="F758" s="195" t="s">
        <v>3220</v>
      </c>
      <c r="G758" s="53" t="s">
        <v>2478</v>
      </c>
      <c r="H758" s="54">
        <v>1032</v>
      </c>
      <c r="I758" s="53" t="s">
        <v>45</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8"/>
        <v>Percentage Improvement in Eqpt Efficiency Standards above BAU</v>
      </c>
      <c r="D759" s="9" t="s">
        <v>3256</v>
      </c>
      <c r="E759" s="53" t="s">
        <v>2475</v>
      </c>
      <c r="F759" s="195" t="s">
        <v>3220</v>
      </c>
      <c r="G759" s="53" t="s">
        <v>2481</v>
      </c>
      <c r="H759" s="54">
        <v>1033</v>
      </c>
      <c r="I759" s="53" t="s">
        <v>46</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8"/>
        <v>Percentage Improvement in Eqpt Efficiency Standards above BAU</v>
      </c>
      <c r="D760" s="9" t="s">
        <v>3256</v>
      </c>
      <c r="E760" s="53" t="s">
        <v>2830</v>
      </c>
      <c r="F760" s="195" t="s">
        <v>3220</v>
      </c>
      <c r="G760" s="53" t="s">
        <v>2833</v>
      </c>
      <c r="H760" s="54">
        <v>1034</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8"/>
        <v>Percentage Improvement in Eqpt Efficiency Standards above BAU</v>
      </c>
      <c r="D761" s="9" t="s">
        <v>3256</v>
      </c>
      <c r="E761" s="53" t="s">
        <v>2831</v>
      </c>
      <c r="F761" s="195" t="s">
        <v>3220</v>
      </c>
      <c r="G761" s="53" t="s">
        <v>2835</v>
      </c>
      <c r="H761" s="54">
        <v>1035</v>
      </c>
      <c r="I761" s="53" t="s">
        <v>45</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8"/>
        <v>Percentage Improvement in Eqpt Efficiency Standards above BAU</v>
      </c>
      <c r="D762" s="9" t="s">
        <v>3256</v>
      </c>
      <c r="E762" s="53" t="s">
        <v>2832</v>
      </c>
      <c r="F762" s="195" t="s">
        <v>3220</v>
      </c>
      <c r="G762" s="53" t="s">
        <v>2836</v>
      </c>
      <c r="H762" s="54">
        <v>1036</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8"/>
        <v>Percentage Improvement in Eqpt Efficiency Standards above BAU</v>
      </c>
      <c r="D763" s="9" t="s">
        <v>3256</v>
      </c>
      <c r="E763" s="53" t="s">
        <v>2829</v>
      </c>
      <c r="F763" s="195" t="s">
        <v>3220</v>
      </c>
      <c r="G763" s="53" t="s">
        <v>2834</v>
      </c>
      <c r="H763" s="54">
        <v>1037</v>
      </c>
      <c r="I763" s="53" t="s">
        <v>46</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8"/>
        <v>Percentage Improvement in Eqpt Efficiency Standards above BAU</v>
      </c>
      <c r="D764" s="9" t="s">
        <v>3257</v>
      </c>
      <c r="E764" s="53" t="s">
        <v>2470</v>
      </c>
      <c r="F764" s="195" t="s">
        <v>3221</v>
      </c>
      <c r="G764" s="53" t="s">
        <v>2476</v>
      </c>
      <c r="H764" s="54">
        <v>1038</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8"/>
        <v>Percentage Improvement in Eqpt Efficiency Standards above BAU</v>
      </c>
      <c r="D765" s="9" t="s">
        <v>3257</v>
      </c>
      <c r="E765" s="53" t="s">
        <v>2471</v>
      </c>
      <c r="F765" s="195" t="s">
        <v>3221</v>
      </c>
      <c r="G765" s="53" t="s">
        <v>2479</v>
      </c>
      <c r="H765" s="54">
        <v>1039</v>
      </c>
      <c r="I765" s="53" t="s">
        <v>45</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8"/>
        <v>Percentage Improvement in Eqpt Efficiency Standards above BAU</v>
      </c>
      <c r="D766" s="9" t="s">
        <v>3257</v>
      </c>
      <c r="E766" s="53" t="s">
        <v>2472</v>
      </c>
      <c r="F766" s="195" t="s">
        <v>3221</v>
      </c>
      <c r="G766" s="53" t="s">
        <v>2480</v>
      </c>
      <c r="H766" s="54">
        <v>1040</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8"/>
        <v>Percentage Improvement in Eqpt Efficiency Standards above BAU</v>
      </c>
      <c r="D767" s="9" t="s">
        <v>3257</v>
      </c>
      <c r="E767" s="53" t="s">
        <v>2473</v>
      </c>
      <c r="F767" s="195" t="s">
        <v>3221</v>
      </c>
      <c r="G767" s="53" t="s">
        <v>2477</v>
      </c>
      <c r="H767" s="54">
        <v>1041</v>
      </c>
      <c r="I767" s="53" t="s">
        <v>45</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8"/>
        <v>Percentage Improvement in Eqpt Efficiency Standards above BAU</v>
      </c>
      <c r="D768" s="9" t="s">
        <v>3257</v>
      </c>
      <c r="E768" s="53" t="s">
        <v>2474</v>
      </c>
      <c r="F768" s="195" t="s">
        <v>3221</v>
      </c>
      <c r="G768" s="53" t="s">
        <v>2478</v>
      </c>
      <c r="H768" s="54">
        <v>1042</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8"/>
        <v>Percentage Improvement in Eqpt Efficiency Standards above BAU</v>
      </c>
      <c r="D769" s="9" t="s">
        <v>3257</v>
      </c>
      <c r="E769" s="53" t="s">
        <v>2475</v>
      </c>
      <c r="F769" s="195" t="s">
        <v>3221</v>
      </c>
      <c r="G769" s="53" t="s">
        <v>2481</v>
      </c>
      <c r="H769" s="54">
        <v>1043</v>
      </c>
      <c r="I769" s="53" t="s">
        <v>46</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8"/>
        <v>Percentage Improvement in Eqpt Efficiency Standards above BAU</v>
      </c>
      <c r="D770" s="9" t="s">
        <v>3257</v>
      </c>
      <c r="E770" s="53" t="s">
        <v>2830</v>
      </c>
      <c r="F770" s="195" t="s">
        <v>3221</v>
      </c>
      <c r="G770" s="53" t="s">
        <v>2833</v>
      </c>
      <c r="H770" s="54">
        <v>1044</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8"/>
        <v>Percentage Improvement in Eqpt Efficiency Standards above BAU</v>
      </c>
      <c r="D771" s="9" t="s">
        <v>3257</v>
      </c>
      <c r="E771" s="53" t="s">
        <v>2831</v>
      </c>
      <c r="F771" s="195" t="s">
        <v>3221</v>
      </c>
      <c r="G771" s="53" t="s">
        <v>2835</v>
      </c>
      <c r="H771" s="54">
        <v>1045</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8"/>
        <v>Percentage Improvement in Eqpt Efficiency Standards above BAU</v>
      </c>
      <c r="D772" s="9" t="s">
        <v>3257</v>
      </c>
      <c r="E772" s="53" t="s">
        <v>2832</v>
      </c>
      <c r="F772" s="195" t="s">
        <v>3221</v>
      </c>
      <c r="G772" s="53" t="s">
        <v>2836</v>
      </c>
      <c r="H772" s="54">
        <v>1046</v>
      </c>
      <c r="I772" s="53" t="s">
        <v>46</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8"/>
        <v>Percentage Improvement in Eqpt Efficiency Standards above BAU</v>
      </c>
      <c r="D773" s="9" t="s">
        <v>3257</v>
      </c>
      <c r="E773" s="53" t="s">
        <v>2829</v>
      </c>
      <c r="F773" s="195" t="s">
        <v>3221</v>
      </c>
      <c r="G773" s="53" t="s">
        <v>2834</v>
      </c>
      <c r="H773" s="54">
        <v>1047</v>
      </c>
      <c r="I773" s="53" t="s">
        <v>46</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8"/>
        <v>Percentage Improvement in Eqpt Efficiency Standards above BAU</v>
      </c>
      <c r="D774" s="9" t="s">
        <v>3258</v>
      </c>
      <c r="E774" s="53" t="s">
        <v>2470</v>
      </c>
      <c r="F774" s="195" t="s">
        <v>2687</v>
      </c>
      <c r="G774" s="53" t="s">
        <v>2476</v>
      </c>
      <c r="H774" s="54">
        <v>1048</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8"/>
        <v>Percentage Improvement in Eqpt Efficiency Standards above BAU</v>
      </c>
      <c r="D775" s="9" t="s">
        <v>3258</v>
      </c>
      <c r="E775" s="53" t="s">
        <v>2471</v>
      </c>
      <c r="F775" s="195" t="s">
        <v>2687</v>
      </c>
      <c r="G775" s="53" t="s">
        <v>2479</v>
      </c>
      <c r="H775" s="54">
        <v>1049</v>
      </c>
      <c r="I775" s="53" t="s">
        <v>45</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8"/>
        <v>Percentage Improvement in Eqpt Efficiency Standards above BAU</v>
      </c>
      <c r="D776" s="9" t="s">
        <v>3258</v>
      </c>
      <c r="E776" s="53" t="s">
        <v>2472</v>
      </c>
      <c r="F776" s="195" t="s">
        <v>2687</v>
      </c>
      <c r="G776" s="53" t="s">
        <v>2480</v>
      </c>
      <c r="H776" s="54">
        <v>1050</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8"/>
        <v>Percentage Improvement in Eqpt Efficiency Standards above BAU</v>
      </c>
      <c r="D777" s="9" t="s">
        <v>3258</v>
      </c>
      <c r="E777" s="53" t="s">
        <v>2473</v>
      </c>
      <c r="F777" s="195" t="s">
        <v>2687</v>
      </c>
      <c r="G777" s="53" t="s">
        <v>2477</v>
      </c>
      <c r="H777" s="54">
        <v>1051</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8"/>
        <v>Percentage Improvement in Eqpt Efficiency Standards above BAU</v>
      </c>
      <c r="D778" s="9" t="s">
        <v>3258</v>
      </c>
      <c r="E778" s="53" t="s">
        <v>2474</v>
      </c>
      <c r="F778" s="195" t="s">
        <v>2687</v>
      </c>
      <c r="G778" s="53" t="s">
        <v>2478</v>
      </c>
      <c r="H778" s="54">
        <v>1052</v>
      </c>
      <c r="I778" s="53" t="s">
        <v>45</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8"/>
        <v>Percentage Improvement in Eqpt Efficiency Standards above BAU</v>
      </c>
      <c r="D779" s="9" t="s">
        <v>3258</v>
      </c>
      <c r="E779" s="53" t="s">
        <v>2475</v>
      </c>
      <c r="F779" s="195" t="s">
        <v>2687</v>
      </c>
      <c r="G779" s="53" t="s">
        <v>2481</v>
      </c>
      <c r="H779" s="54">
        <v>1053</v>
      </c>
      <c r="I779" s="53" t="s">
        <v>46</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8"/>
        <v>Percentage Improvement in Eqpt Efficiency Standards above BAU</v>
      </c>
      <c r="D780" s="9" t="s">
        <v>3258</v>
      </c>
      <c r="E780" s="53" t="s">
        <v>2830</v>
      </c>
      <c r="F780" s="195" t="s">
        <v>2687</v>
      </c>
      <c r="G780" s="53" t="s">
        <v>2833</v>
      </c>
      <c r="H780" s="54">
        <v>1054</v>
      </c>
      <c r="I780" s="53" t="s">
        <v>46</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8"/>
        <v>Percentage Improvement in Eqpt Efficiency Standards above BAU</v>
      </c>
      <c r="D781" s="9" t="s">
        <v>3258</v>
      </c>
      <c r="E781" s="53" t="s">
        <v>2831</v>
      </c>
      <c r="F781" s="195" t="s">
        <v>2687</v>
      </c>
      <c r="G781" s="53" t="s">
        <v>2835</v>
      </c>
      <c r="H781" s="54">
        <v>1055</v>
      </c>
      <c r="I781" s="53" t="s">
        <v>45</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8"/>
        <v>Percentage Improvement in Eqpt Efficiency Standards above BAU</v>
      </c>
      <c r="D782" s="9" t="s">
        <v>3258</v>
      </c>
      <c r="E782" s="53" t="s">
        <v>2832</v>
      </c>
      <c r="F782" s="195" t="s">
        <v>2687</v>
      </c>
      <c r="G782" s="53" t="s">
        <v>2836</v>
      </c>
      <c r="H782" s="54">
        <v>1056</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8"/>
        <v>Percentage Improvement in Eqpt Efficiency Standards above BAU</v>
      </c>
      <c r="D783" s="9" t="s">
        <v>3258</v>
      </c>
      <c r="E783" s="53" t="s">
        <v>2829</v>
      </c>
      <c r="F783" s="195" t="s">
        <v>2687</v>
      </c>
      <c r="G783" s="53" t="s">
        <v>2834</v>
      </c>
      <c r="H783" s="54">
        <v>1057</v>
      </c>
      <c r="I783" s="53" t="s">
        <v>46</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8"/>
        <v>Percentage Improvement in Eqpt Efficiency Standards above BAU</v>
      </c>
      <c r="D784" s="9" t="s">
        <v>3259</v>
      </c>
      <c r="E784" s="53" t="s">
        <v>2470</v>
      </c>
      <c r="F784" s="195" t="s">
        <v>3222</v>
      </c>
      <c r="G784" s="53" t="s">
        <v>2476</v>
      </c>
      <c r="H784" s="54">
        <v>1058</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8"/>
        <v>Percentage Improvement in Eqpt Efficiency Standards above BAU</v>
      </c>
      <c r="D785" s="9" t="s">
        <v>3259</v>
      </c>
      <c r="E785" s="53" t="s">
        <v>2471</v>
      </c>
      <c r="F785" s="195" t="s">
        <v>3222</v>
      </c>
      <c r="G785" s="53" t="s">
        <v>2479</v>
      </c>
      <c r="H785" s="54">
        <v>1059</v>
      </c>
      <c r="I785" s="53" t="s">
        <v>45</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8"/>
        <v>Percentage Improvement in Eqpt Efficiency Standards above BAU</v>
      </c>
      <c r="D786" s="9" t="s">
        <v>3259</v>
      </c>
      <c r="E786" s="53" t="s">
        <v>2472</v>
      </c>
      <c r="F786" s="195" t="s">
        <v>3222</v>
      </c>
      <c r="G786" s="53" t="s">
        <v>2480</v>
      </c>
      <c r="H786" s="54">
        <v>1060</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si="38"/>
        <v>Percentage Improvement in Eqpt Efficiency Standards above BAU</v>
      </c>
      <c r="D787" s="9" t="s">
        <v>3259</v>
      </c>
      <c r="E787" s="53" t="s">
        <v>2473</v>
      </c>
      <c r="F787" s="195" t="s">
        <v>3222</v>
      </c>
      <c r="G787" s="53" t="s">
        <v>2477</v>
      </c>
      <c r="H787" s="54">
        <v>1061</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3259</v>
      </c>
      <c r="E788" s="53" t="s">
        <v>2474</v>
      </c>
      <c r="F788" s="195" t="s">
        <v>3222</v>
      </c>
      <c r="G788" s="53" t="s">
        <v>2478</v>
      </c>
      <c r="H788" s="54">
        <v>1062</v>
      </c>
      <c r="I788" s="53" t="s">
        <v>45</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3259</v>
      </c>
      <c r="E789" s="53" t="s">
        <v>2475</v>
      </c>
      <c r="F789" s="195" t="s">
        <v>3222</v>
      </c>
      <c r="G789" s="53" t="s">
        <v>2481</v>
      </c>
      <c r="H789" s="54">
        <v>1063</v>
      </c>
      <c r="I789" s="53" t="s">
        <v>46</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3259</v>
      </c>
      <c r="E790" s="53" t="s">
        <v>2830</v>
      </c>
      <c r="F790" s="195" t="s">
        <v>3222</v>
      </c>
      <c r="G790" s="53" t="s">
        <v>2833</v>
      </c>
      <c r="H790" s="54">
        <v>1064</v>
      </c>
      <c r="I790" s="53" t="s">
        <v>46</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3259</v>
      </c>
      <c r="E791" s="53" t="s">
        <v>2831</v>
      </c>
      <c r="F791" s="195" t="s">
        <v>3222</v>
      </c>
      <c r="G791" s="53" t="s">
        <v>2835</v>
      </c>
      <c r="H791" s="54">
        <v>1065</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3259</v>
      </c>
      <c r="E792" s="53" t="s">
        <v>2832</v>
      </c>
      <c r="F792" s="195" t="s">
        <v>3222</v>
      </c>
      <c r="G792" s="53" t="s">
        <v>2836</v>
      </c>
      <c r="H792" s="54">
        <v>1066</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3259</v>
      </c>
      <c r="E793" s="53" t="s">
        <v>2829</v>
      </c>
      <c r="F793" s="195" t="s">
        <v>3222</v>
      </c>
      <c r="G793" s="53" t="s">
        <v>2834</v>
      </c>
      <c r="H793" s="54">
        <v>1067</v>
      </c>
      <c r="I793" s="53" t="s">
        <v>46</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3260</v>
      </c>
      <c r="E794" s="53" t="s">
        <v>2470</v>
      </c>
      <c r="F794" s="195" t="s">
        <v>3223</v>
      </c>
      <c r="G794" s="53" t="s">
        <v>2476</v>
      </c>
      <c r="H794" s="54">
        <v>1068</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3260</v>
      </c>
      <c r="E795" s="53" t="s">
        <v>2471</v>
      </c>
      <c r="F795" s="195" t="s">
        <v>3223</v>
      </c>
      <c r="G795" s="53" t="s">
        <v>2479</v>
      </c>
      <c r="H795" s="54">
        <v>1069</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3260</v>
      </c>
      <c r="E796" s="53" t="s">
        <v>2472</v>
      </c>
      <c r="F796" s="195" t="s">
        <v>3223</v>
      </c>
      <c r="G796" s="53" t="s">
        <v>2480</v>
      </c>
      <c r="H796" s="54">
        <v>1070</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3260</v>
      </c>
      <c r="E797" s="53" t="s">
        <v>2473</v>
      </c>
      <c r="F797" s="195" t="s">
        <v>3223</v>
      </c>
      <c r="G797" s="53" t="s">
        <v>2477</v>
      </c>
      <c r="H797" s="54">
        <v>1071</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3260</v>
      </c>
      <c r="E798" s="53" t="s">
        <v>2474</v>
      </c>
      <c r="F798" s="195" t="s">
        <v>3223</v>
      </c>
      <c r="G798" s="53" t="s">
        <v>2478</v>
      </c>
      <c r="H798" s="54">
        <v>1072</v>
      </c>
      <c r="I798" s="53" t="s">
        <v>45</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3260</v>
      </c>
      <c r="E799" s="53" t="s">
        <v>2475</v>
      </c>
      <c r="F799" s="195" t="s">
        <v>3223</v>
      </c>
      <c r="G799" s="53" t="s">
        <v>2481</v>
      </c>
      <c r="H799" s="54">
        <v>1073</v>
      </c>
      <c r="I799" s="53" t="s">
        <v>46</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3260</v>
      </c>
      <c r="E800" s="53" t="s">
        <v>2830</v>
      </c>
      <c r="F800" s="195" t="s">
        <v>3223</v>
      </c>
      <c r="G800" s="53" t="s">
        <v>2833</v>
      </c>
      <c r="H800" s="54">
        <v>1074</v>
      </c>
      <c r="I800" s="53" t="s">
        <v>46</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3260</v>
      </c>
      <c r="E801" s="53" t="s">
        <v>2831</v>
      </c>
      <c r="F801" s="195" t="s">
        <v>3223</v>
      </c>
      <c r="G801" s="53" t="s">
        <v>2835</v>
      </c>
      <c r="H801" s="54">
        <v>1075</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3260</v>
      </c>
      <c r="E802" s="53" t="s">
        <v>2832</v>
      </c>
      <c r="F802" s="195" t="s">
        <v>3223</v>
      </c>
      <c r="G802" s="53" t="s">
        <v>2836</v>
      </c>
      <c r="H802" s="54">
        <v>1076</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3260</v>
      </c>
      <c r="E803" s="53" t="s">
        <v>2829</v>
      </c>
      <c r="F803" s="195" t="s">
        <v>3223</v>
      </c>
      <c r="G803" s="53" t="s">
        <v>2834</v>
      </c>
      <c r="H803" s="54">
        <v>1077</v>
      </c>
      <c r="I803" s="53" t="s">
        <v>46</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3261</v>
      </c>
      <c r="E804" s="53" t="s">
        <v>2470</v>
      </c>
      <c r="F804" s="195" t="s">
        <v>3224</v>
      </c>
      <c r="G804" s="53" t="s">
        <v>2476</v>
      </c>
      <c r="H804" s="54">
        <v>1078</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3261</v>
      </c>
      <c r="E805" s="53" t="s">
        <v>2471</v>
      </c>
      <c r="F805" s="195" t="s">
        <v>3224</v>
      </c>
      <c r="G805" s="53" t="s">
        <v>2479</v>
      </c>
      <c r="H805" s="54">
        <v>1079</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3261</v>
      </c>
      <c r="E806" s="53" t="s">
        <v>2472</v>
      </c>
      <c r="F806" s="195" t="s">
        <v>3224</v>
      </c>
      <c r="G806" s="53" t="s">
        <v>2480</v>
      </c>
      <c r="H806" s="54">
        <v>1080</v>
      </c>
      <c r="I806" s="53" t="s">
        <v>45</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3261</v>
      </c>
      <c r="E807" s="53" t="s">
        <v>2473</v>
      </c>
      <c r="F807" s="195" t="s">
        <v>3224</v>
      </c>
      <c r="G807" s="53" t="s">
        <v>2477</v>
      </c>
      <c r="H807" s="54">
        <v>1081</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3261</v>
      </c>
      <c r="E808" s="53" t="s">
        <v>2474</v>
      </c>
      <c r="F808" s="195" t="s">
        <v>3224</v>
      </c>
      <c r="G808" s="53" t="s">
        <v>2478</v>
      </c>
      <c r="H808" s="54">
        <v>1082</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3261</v>
      </c>
      <c r="E809" s="53" t="s">
        <v>2475</v>
      </c>
      <c r="F809" s="195" t="s">
        <v>3224</v>
      </c>
      <c r="G809" s="53" t="s">
        <v>2481</v>
      </c>
      <c r="H809" s="54">
        <v>1083</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3261</v>
      </c>
      <c r="E810" s="53" t="s">
        <v>2830</v>
      </c>
      <c r="F810" s="195" t="s">
        <v>3224</v>
      </c>
      <c r="G810" s="53" t="s">
        <v>2833</v>
      </c>
      <c r="H810" s="54">
        <v>1084</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3261</v>
      </c>
      <c r="E811" s="53" t="s">
        <v>2831</v>
      </c>
      <c r="F811" s="195" t="s">
        <v>3224</v>
      </c>
      <c r="G811" s="53" t="s">
        <v>2835</v>
      </c>
      <c r="H811" s="54">
        <v>1085</v>
      </c>
      <c r="I811" s="53" t="s">
        <v>45</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3261</v>
      </c>
      <c r="E812" s="53" t="s">
        <v>2832</v>
      </c>
      <c r="F812" s="195" t="s">
        <v>3224</v>
      </c>
      <c r="G812" s="53" t="s">
        <v>2836</v>
      </c>
      <c r="H812" s="54">
        <v>1086</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ref="C813:C876" si="39">C$684</f>
        <v>Percentage Improvement in Eqpt Efficiency Standards above BAU</v>
      </c>
      <c r="D813" s="9" t="s">
        <v>3261</v>
      </c>
      <c r="E813" s="53" t="s">
        <v>2829</v>
      </c>
      <c r="F813" s="195" t="s">
        <v>3224</v>
      </c>
      <c r="G813" s="53" t="s">
        <v>2834</v>
      </c>
      <c r="H813" s="54">
        <v>1087</v>
      </c>
      <c r="I813" s="53" t="s">
        <v>46</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9"/>
        <v>Percentage Improvement in Eqpt Efficiency Standards above BAU</v>
      </c>
      <c r="D814" s="9" t="s">
        <v>3262</v>
      </c>
      <c r="E814" s="53" t="s">
        <v>2470</v>
      </c>
      <c r="F814" s="195" t="s">
        <v>2688</v>
      </c>
      <c r="G814" s="53" t="s">
        <v>2476</v>
      </c>
      <c r="H814" s="54">
        <v>1088</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9"/>
        <v>Percentage Improvement in Eqpt Efficiency Standards above BAU</v>
      </c>
      <c r="D815" s="9" t="s">
        <v>3262</v>
      </c>
      <c r="E815" s="53" t="s">
        <v>2471</v>
      </c>
      <c r="F815" s="195" t="s">
        <v>2688</v>
      </c>
      <c r="G815" s="53" t="s">
        <v>2479</v>
      </c>
      <c r="H815" s="54">
        <v>1089</v>
      </c>
      <c r="I815" s="53" t="s">
        <v>45</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9"/>
        <v>Percentage Improvement in Eqpt Efficiency Standards above BAU</v>
      </c>
      <c r="D816" s="9" t="s">
        <v>3262</v>
      </c>
      <c r="E816" s="53" t="s">
        <v>2472</v>
      </c>
      <c r="F816" s="195" t="s">
        <v>2688</v>
      </c>
      <c r="G816" s="53" t="s">
        <v>2480</v>
      </c>
      <c r="H816" s="54">
        <v>1090</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9"/>
        <v>Percentage Improvement in Eqpt Efficiency Standards above BAU</v>
      </c>
      <c r="D817" s="9" t="s">
        <v>3262</v>
      </c>
      <c r="E817" s="53" t="s">
        <v>2473</v>
      </c>
      <c r="F817" s="195" t="s">
        <v>2688</v>
      </c>
      <c r="G817" s="53" t="s">
        <v>2477</v>
      </c>
      <c r="H817" s="54">
        <v>1091</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9"/>
        <v>Percentage Improvement in Eqpt Efficiency Standards above BAU</v>
      </c>
      <c r="D818" s="9" t="s">
        <v>3262</v>
      </c>
      <c r="E818" s="53" t="s">
        <v>2474</v>
      </c>
      <c r="F818" s="195" t="s">
        <v>2688</v>
      </c>
      <c r="G818" s="53" t="s">
        <v>2478</v>
      </c>
      <c r="H818" s="54">
        <v>1092</v>
      </c>
      <c r="I818" s="53" t="s">
        <v>45</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9"/>
        <v>Percentage Improvement in Eqpt Efficiency Standards above BAU</v>
      </c>
      <c r="D819" s="9" t="s">
        <v>3262</v>
      </c>
      <c r="E819" s="53" t="s">
        <v>2475</v>
      </c>
      <c r="F819" s="195" t="s">
        <v>2688</v>
      </c>
      <c r="G819" s="53" t="s">
        <v>2481</v>
      </c>
      <c r="H819" s="54">
        <v>1093</v>
      </c>
      <c r="I819" s="53" t="s">
        <v>46</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9"/>
        <v>Percentage Improvement in Eqpt Efficiency Standards above BAU</v>
      </c>
      <c r="D820" s="9" t="s">
        <v>3262</v>
      </c>
      <c r="E820" s="53" t="s">
        <v>2830</v>
      </c>
      <c r="F820" s="195" t="s">
        <v>2688</v>
      </c>
      <c r="G820" s="53" t="s">
        <v>2833</v>
      </c>
      <c r="H820" s="54">
        <v>1094</v>
      </c>
      <c r="I820" s="53" t="s">
        <v>46</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9"/>
        <v>Percentage Improvement in Eqpt Efficiency Standards above BAU</v>
      </c>
      <c r="D821" s="9" t="s">
        <v>3262</v>
      </c>
      <c r="E821" s="53" t="s">
        <v>2831</v>
      </c>
      <c r="F821" s="195" t="s">
        <v>2688</v>
      </c>
      <c r="G821" s="53" t="s">
        <v>2835</v>
      </c>
      <c r="H821" s="54">
        <v>1095</v>
      </c>
      <c r="I821" s="53" t="s">
        <v>45</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9"/>
        <v>Percentage Improvement in Eqpt Efficiency Standards above BAU</v>
      </c>
      <c r="D822" s="9" t="s">
        <v>3262</v>
      </c>
      <c r="E822" s="53" t="s">
        <v>2832</v>
      </c>
      <c r="F822" s="195" t="s">
        <v>2688</v>
      </c>
      <c r="G822" s="53" t="s">
        <v>2836</v>
      </c>
      <c r="H822" s="54">
        <v>1096</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9"/>
        <v>Percentage Improvement in Eqpt Efficiency Standards above BAU</v>
      </c>
      <c r="D823" s="9" t="s">
        <v>3262</v>
      </c>
      <c r="E823" s="53" t="s">
        <v>2829</v>
      </c>
      <c r="F823" s="195" t="s">
        <v>2688</v>
      </c>
      <c r="G823" s="53" t="s">
        <v>2834</v>
      </c>
      <c r="H823" s="54">
        <v>1097</v>
      </c>
      <c r="I823" s="53" t="s">
        <v>46</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9"/>
        <v>Percentage Improvement in Eqpt Efficiency Standards above BAU</v>
      </c>
      <c r="D824" s="9" t="s">
        <v>3263</v>
      </c>
      <c r="E824" s="53" t="s">
        <v>2470</v>
      </c>
      <c r="F824" s="195" t="s">
        <v>3225</v>
      </c>
      <c r="G824" s="53" t="s">
        <v>2476</v>
      </c>
      <c r="H824" s="54">
        <v>1098</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9"/>
        <v>Percentage Improvement in Eqpt Efficiency Standards above BAU</v>
      </c>
      <c r="D825" s="9" t="s">
        <v>3263</v>
      </c>
      <c r="E825" s="53" t="s">
        <v>2471</v>
      </c>
      <c r="F825" s="195" t="s">
        <v>3225</v>
      </c>
      <c r="G825" s="53" t="s">
        <v>2479</v>
      </c>
      <c r="H825" s="54">
        <v>1099</v>
      </c>
      <c r="I825" s="53" t="s">
        <v>45</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9"/>
        <v>Percentage Improvement in Eqpt Efficiency Standards above BAU</v>
      </c>
      <c r="D826" s="9" t="s">
        <v>3263</v>
      </c>
      <c r="E826" s="53" t="s">
        <v>2472</v>
      </c>
      <c r="F826" s="195" t="s">
        <v>3225</v>
      </c>
      <c r="G826" s="53" t="s">
        <v>2480</v>
      </c>
      <c r="H826" s="54">
        <v>1100</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9"/>
        <v>Percentage Improvement in Eqpt Efficiency Standards above BAU</v>
      </c>
      <c r="D827" s="9" t="s">
        <v>3263</v>
      </c>
      <c r="E827" s="53" t="s">
        <v>2473</v>
      </c>
      <c r="F827" s="195" t="s">
        <v>3225</v>
      </c>
      <c r="G827" s="53" t="s">
        <v>2477</v>
      </c>
      <c r="H827" s="54">
        <v>1101</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9"/>
        <v>Percentage Improvement in Eqpt Efficiency Standards above BAU</v>
      </c>
      <c r="D828" s="9" t="s">
        <v>3263</v>
      </c>
      <c r="E828" s="53" t="s">
        <v>2474</v>
      </c>
      <c r="F828" s="195" t="s">
        <v>3225</v>
      </c>
      <c r="G828" s="53" t="s">
        <v>2478</v>
      </c>
      <c r="H828" s="54">
        <v>1102</v>
      </c>
      <c r="I828" s="53" t="s">
        <v>45</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9"/>
        <v>Percentage Improvement in Eqpt Efficiency Standards above BAU</v>
      </c>
      <c r="D829" s="9" t="s">
        <v>3263</v>
      </c>
      <c r="E829" s="53" t="s">
        <v>2475</v>
      </c>
      <c r="F829" s="195" t="s">
        <v>3225</v>
      </c>
      <c r="G829" s="53" t="s">
        <v>2481</v>
      </c>
      <c r="H829" s="54">
        <v>1103</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9"/>
        <v>Percentage Improvement in Eqpt Efficiency Standards above BAU</v>
      </c>
      <c r="D830" s="9" t="s">
        <v>3263</v>
      </c>
      <c r="E830" s="53" t="s">
        <v>2830</v>
      </c>
      <c r="F830" s="195" t="s">
        <v>3225</v>
      </c>
      <c r="G830" s="53" t="s">
        <v>2833</v>
      </c>
      <c r="H830" s="54">
        <v>1104</v>
      </c>
      <c r="I830" s="53" t="s">
        <v>46</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9"/>
        <v>Percentage Improvement in Eqpt Efficiency Standards above BAU</v>
      </c>
      <c r="D831" s="9" t="s">
        <v>3263</v>
      </c>
      <c r="E831" s="53" t="s">
        <v>2831</v>
      </c>
      <c r="F831" s="195" t="s">
        <v>3225</v>
      </c>
      <c r="G831" s="53" t="s">
        <v>2835</v>
      </c>
      <c r="H831" s="54">
        <v>1105</v>
      </c>
      <c r="I831" s="53" t="s">
        <v>45</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9"/>
        <v>Percentage Improvement in Eqpt Efficiency Standards above BAU</v>
      </c>
      <c r="D832" s="9" t="s">
        <v>3263</v>
      </c>
      <c r="E832" s="53" t="s">
        <v>2832</v>
      </c>
      <c r="F832" s="195" t="s">
        <v>3225</v>
      </c>
      <c r="G832" s="53" t="s">
        <v>2836</v>
      </c>
      <c r="H832" s="54">
        <v>1106</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9"/>
        <v>Percentage Improvement in Eqpt Efficiency Standards above BAU</v>
      </c>
      <c r="D833" s="9" t="s">
        <v>3263</v>
      </c>
      <c r="E833" s="53" t="s">
        <v>2829</v>
      </c>
      <c r="F833" s="195" t="s">
        <v>3225</v>
      </c>
      <c r="G833" s="53" t="s">
        <v>2834</v>
      </c>
      <c r="H833" s="54">
        <v>1107</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9"/>
        <v>Percentage Improvement in Eqpt Efficiency Standards above BAU</v>
      </c>
      <c r="D834" s="9" t="s">
        <v>3264</v>
      </c>
      <c r="E834" s="53" t="s">
        <v>2470</v>
      </c>
      <c r="F834" s="195" t="s">
        <v>3226</v>
      </c>
      <c r="G834" s="53" t="s">
        <v>2476</v>
      </c>
      <c r="H834" s="54">
        <v>1108</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9"/>
        <v>Percentage Improvement in Eqpt Efficiency Standards above BAU</v>
      </c>
      <c r="D835" s="9" t="s">
        <v>3264</v>
      </c>
      <c r="E835" s="53" t="s">
        <v>2471</v>
      </c>
      <c r="F835" s="195" t="s">
        <v>3226</v>
      </c>
      <c r="G835" s="53" t="s">
        <v>2479</v>
      </c>
      <c r="H835" s="54">
        <v>1109</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9"/>
        <v>Percentage Improvement in Eqpt Efficiency Standards above BAU</v>
      </c>
      <c r="D836" s="9" t="s">
        <v>3264</v>
      </c>
      <c r="E836" s="53" t="s">
        <v>2472</v>
      </c>
      <c r="F836" s="195" t="s">
        <v>3226</v>
      </c>
      <c r="G836" s="53" t="s">
        <v>2480</v>
      </c>
      <c r="H836" s="54">
        <v>1110</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9"/>
        <v>Percentage Improvement in Eqpt Efficiency Standards above BAU</v>
      </c>
      <c r="D837" s="9" t="s">
        <v>3264</v>
      </c>
      <c r="E837" s="53" t="s">
        <v>2473</v>
      </c>
      <c r="F837" s="195" t="s">
        <v>3226</v>
      </c>
      <c r="G837" s="53" t="s">
        <v>2477</v>
      </c>
      <c r="H837" s="54">
        <v>1111</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9"/>
        <v>Percentage Improvement in Eqpt Efficiency Standards above BAU</v>
      </c>
      <c r="D838" s="9" t="s">
        <v>3264</v>
      </c>
      <c r="E838" s="53" t="s">
        <v>2474</v>
      </c>
      <c r="F838" s="195" t="s">
        <v>3226</v>
      </c>
      <c r="G838" s="53" t="s">
        <v>2478</v>
      </c>
      <c r="H838" s="54">
        <v>1112</v>
      </c>
      <c r="I838" s="53" t="s">
        <v>45</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9"/>
        <v>Percentage Improvement in Eqpt Efficiency Standards above BAU</v>
      </c>
      <c r="D839" s="9" t="s">
        <v>3264</v>
      </c>
      <c r="E839" s="53" t="s">
        <v>2475</v>
      </c>
      <c r="F839" s="195" t="s">
        <v>3226</v>
      </c>
      <c r="G839" s="53" t="s">
        <v>2481</v>
      </c>
      <c r="H839" s="54">
        <v>1113</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9"/>
        <v>Percentage Improvement in Eqpt Efficiency Standards above BAU</v>
      </c>
      <c r="D840" s="9" t="s">
        <v>3264</v>
      </c>
      <c r="E840" s="53" t="s">
        <v>2830</v>
      </c>
      <c r="F840" s="195" t="s">
        <v>3226</v>
      </c>
      <c r="G840" s="53" t="s">
        <v>2833</v>
      </c>
      <c r="H840" s="54">
        <v>1114</v>
      </c>
      <c r="I840" s="53" t="s">
        <v>46</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9"/>
        <v>Percentage Improvement in Eqpt Efficiency Standards above BAU</v>
      </c>
      <c r="D841" s="9" t="s">
        <v>3264</v>
      </c>
      <c r="E841" s="53" t="s">
        <v>2831</v>
      </c>
      <c r="F841" s="195" t="s">
        <v>3226</v>
      </c>
      <c r="G841" s="53" t="s">
        <v>2835</v>
      </c>
      <c r="H841" s="54">
        <v>1115</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9"/>
        <v>Percentage Improvement in Eqpt Efficiency Standards above BAU</v>
      </c>
      <c r="D842" s="9" t="s">
        <v>3264</v>
      </c>
      <c r="E842" s="53" t="s">
        <v>2832</v>
      </c>
      <c r="F842" s="195" t="s">
        <v>3226</v>
      </c>
      <c r="G842" s="53" t="s">
        <v>2836</v>
      </c>
      <c r="H842" s="54">
        <v>1116</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9"/>
        <v>Percentage Improvement in Eqpt Efficiency Standards above BAU</v>
      </c>
      <c r="D843" s="9" t="s">
        <v>3264</v>
      </c>
      <c r="E843" s="53" t="s">
        <v>2829</v>
      </c>
      <c r="F843" s="195" t="s">
        <v>3226</v>
      </c>
      <c r="G843" s="53" t="s">
        <v>2834</v>
      </c>
      <c r="H843" s="54">
        <v>1117</v>
      </c>
      <c r="I843" s="53" t="s">
        <v>46</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9"/>
        <v>Percentage Improvement in Eqpt Efficiency Standards above BAU</v>
      </c>
      <c r="D844" s="9" t="s">
        <v>3265</v>
      </c>
      <c r="E844" s="53" t="s">
        <v>2470</v>
      </c>
      <c r="F844" s="195" t="s">
        <v>3227</v>
      </c>
      <c r="G844" s="53" t="s">
        <v>2476</v>
      </c>
      <c r="H844" s="54">
        <v>1118</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9"/>
        <v>Percentage Improvement in Eqpt Efficiency Standards above BAU</v>
      </c>
      <c r="D845" s="9" t="s">
        <v>3265</v>
      </c>
      <c r="E845" s="53" t="s">
        <v>2471</v>
      </c>
      <c r="F845" s="195" t="s">
        <v>3227</v>
      </c>
      <c r="G845" s="53" t="s">
        <v>2479</v>
      </c>
      <c r="H845" s="54">
        <v>1119</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9"/>
        <v>Percentage Improvement in Eqpt Efficiency Standards above BAU</v>
      </c>
      <c r="D846" s="9" t="s">
        <v>3265</v>
      </c>
      <c r="E846" s="53" t="s">
        <v>2472</v>
      </c>
      <c r="F846" s="195" t="s">
        <v>3227</v>
      </c>
      <c r="G846" s="53" t="s">
        <v>2480</v>
      </c>
      <c r="H846" s="54">
        <v>1120</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9"/>
        <v>Percentage Improvement in Eqpt Efficiency Standards above BAU</v>
      </c>
      <c r="D847" s="9" t="s">
        <v>3265</v>
      </c>
      <c r="E847" s="53" t="s">
        <v>2473</v>
      </c>
      <c r="F847" s="195" t="s">
        <v>3227</v>
      </c>
      <c r="G847" s="53" t="s">
        <v>2477</v>
      </c>
      <c r="H847" s="54">
        <v>1121</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9"/>
        <v>Percentage Improvement in Eqpt Efficiency Standards above BAU</v>
      </c>
      <c r="D848" s="9" t="s">
        <v>3265</v>
      </c>
      <c r="E848" s="53" t="s">
        <v>2474</v>
      </c>
      <c r="F848" s="195" t="s">
        <v>3227</v>
      </c>
      <c r="G848" s="53" t="s">
        <v>2478</v>
      </c>
      <c r="H848" s="54">
        <v>1122</v>
      </c>
      <c r="I848" s="53" t="s">
        <v>45</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9"/>
        <v>Percentage Improvement in Eqpt Efficiency Standards above BAU</v>
      </c>
      <c r="D849" s="9" t="s">
        <v>3265</v>
      </c>
      <c r="E849" s="53" t="s">
        <v>2475</v>
      </c>
      <c r="F849" s="195" t="s">
        <v>3227</v>
      </c>
      <c r="G849" s="53" t="s">
        <v>2481</v>
      </c>
      <c r="H849" s="54">
        <v>1123</v>
      </c>
      <c r="I849" s="53" t="s">
        <v>46</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9"/>
        <v>Percentage Improvement in Eqpt Efficiency Standards above BAU</v>
      </c>
      <c r="D850" s="9" t="s">
        <v>3265</v>
      </c>
      <c r="E850" s="53" t="s">
        <v>2830</v>
      </c>
      <c r="F850" s="195" t="s">
        <v>3227</v>
      </c>
      <c r="G850" s="53" t="s">
        <v>2833</v>
      </c>
      <c r="H850" s="54">
        <v>1124</v>
      </c>
      <c r="I850" s="53" t="s">
        <v>46</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si="39"/>
        <v>Percentage Improvement in Eqpt Efficiency Standards above BAU</v>
      </c>
      <c r="D851" s="9" t="s">
        <v>3265</v>
      </c>
      <c r="E851" s="53" t="s">
        <v>2831</v>
      </c>
      <c r="F851" s="195" t="s">
        <v>3227</v>
      </c>
      <c r="G851" s="53" t="s">
        <v>2835</v>
      </c>
      <c r="H851" s="54">
        <v>1125</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3265</v>
      </c>
      <c r="E852" s="53" t="s">
        <v>2832</v>
      </c>
      <c r="F852" s="195" t="s">
        <v>3227</v>
      </c>
      <c r="G852" s="53" t="s">
        <v>2836</v>
      </c>
      <c r="H852" s="54">
        <v>1126</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3265</v>
      </c>
      <c r="E853" s="53" t="s">
        <v>2829</v>
      </c>
      <c r="F853" s="195" t="s">
        <v>3227</v>
      </c>
      <c r="G853" s="53" t="s">
        <v>2834</v>
      </c>
      <c r="H853" s="54">
        <v>1127</v>
      </c>
      <c r="I853" s="53" t="s">
        <v>46</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3266</v>
      </c>
      <c r="E854" s="53" t="s">
        <v>2470</v>
      </c>
      <c r="F854" s="195" t="s">
        <v>3228</v>
      </c>
      <c r="G854" s="53" t="s">
        <v>2476</v>
      </c>
      <c r="H854" s="54">
        <v>1128</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3266</v>
      </c>
      <c r="E855" s="53" t="s">
        <v>2471</v>
      </c>
      <c r="F855" s="195" t="s">
        <v>3228</v>
      </c>
      <c r="G855" s="53" t="s">
        <v>2479</v>
      </c>
      <c r="H855" s="54">
        <v>1129</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3266</v>
      </c>
      <c r="E856" s="53" t="s">
        <v>2472</v>
      </c>
      <c r="F856" s="195" t="s">
        <v>3228</v>
      </c>
      <c r="G856" s="53" t="s">
        <v>2480</v>
      </c>
      <c r="H856" s="54">
        <v>1130</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3266</v>
      </c>
      <c r="E857" s="53" t="s">
        <v>2473</v>
      </c>
      <c r="F857" s="195" t="s">
        <v>3228</v>
      </c>
      <c r="G857" s="53" t="s">
        <v>2477</v>
      </c>
      <c r="H857" s="54">
        <v>1131</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3266</v>
      </c>
      <c r="E858" s="53" t="s">
        <v>2474</v>
      </c>
      <c r="F858" s="195" t="s">
        <v>3228</v>
      </c>
      <c r="G858" s="53" t="s">
        <v>2478</v>
      </c>
      <c r="H858" s="54">
        <v>1132</v>
      </c>
      <c r="I858" s="53" t="s">
        <v>45</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3266</v>
      </c>
      <c r="E859" s="53" t="s">
        <v>2475</v>
      </c>
      <c r="F859" s="195" t="s">
        <v>3228</v>
      </c>
      <c r="G859" s="53" t="s">
        <v>2481</v>
      </c>
      <c r="H859" s="54">
        <v>1133</v>
      </c>
      <c r="I859" s="53" t="s">
        <v>46</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3266</v>
      </c>
      <c r="E860" s="53" t="s">
        <v>2830</v>
      </c>
      <c r="F860" s="195" t="s">
        <v>3228</v>
      </c>
      <c r="G860" s="53" t="s">
        <v>2833</v>
      </c>
      <c r="H860" s="54">
        <v>1134</v>
      </c>
      <c r="I860" s="53" t="s">
        <v>46</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3266</v>
      </c>
      <c r="E861" s="53" t="s">
        <v>2831</v>
      </c>
      <c r="F861" s="195" t="s">
        <v>3228</v>
      </c>
      <c r="G861" s="53" t="s">
        <v>2835</v>
      </c>
      <c r="H861" s="54">
        <v>1135</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3266</v>
      </c>
      <c r="E862" s="53" t="s">
        <v>2832</v>
      </c>
      <c r="F862" s="195" t="s">
        <v>3228</v>
      </c>
      <c r="G862" s="53" t="s">
        <v>2836</v>
      </c>
      <c r="H862" s="54">
        <v>1136</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3266</v>
      </c>
      <c r="E863" s="53" t="s">
        <v>2829</v>
      </c>
      <c r="F863" s="195" t="s">
        <v>3228</v>
      </c>
      <c r="G863" s="53" t="s">
        <v>2834</v>
      </c>
      <c r="H863" s="54">
        <v>1137</v>
      </c>
      <c r="I863" s="53" t="s">
        <v>46</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3267</v>
      </c>
      <c r="E864" s="53" t="s">
        <v>2470</v>
      </c>
      <c r="F864" s="195" t="s">
        <v>3229</v>
      </c>
      <c r="G864" s="53" t="s">
        <v>2476</v>
      </c>
      <c r="H864" s="54">
        <v>1138</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3267</v>
      </c>
      <c r="E865" s="53" t="s">
        <v>2471</v>
      </c>
      <c r="F865" s="195" t="s">
        <v>3229</v>
      </c>
      <c r="G865" s="53" t="s">
        <v>2479</v>
      </c>
      <c r="H865" s="54">
        <v>1139</v>
      </c>
      <c r="I865" s="53" t="s">
        <v>45</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3267</v>
      </c>
      <c r="E866" s="53" t="s">
        <v>2472</v>
      </c>
      <c r="F866" s="195" t="s">
        <v>3229</v>
      </c>
      <c r="G866" s="53" t="s">
        <v>2480</v>
      </c>
      <c r="H866" s="54">
        <v>1140</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3267</v>
      </c>
      <c r="E867" s="53" t="s">
        <v>2473</v>
      </c>
      <c r="F867" s="195" t="s">
        <v>3229</v>
      </c>
      <c r="G867" s="53" t="s">
        <v>2477</v>
      </c>
      <c r="H867" s="54">
        <v>1141</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3267</v>
      </c>
      <c r="E868" s="53" t="s">
        <v>2474</v>
      </c>
      <c r="F868" s="195" t="s">
        <v>3229</v>
      </c>
      <c r="G868" s="53" t="s">
        <v>2478</v>
      </c>
      <c r="H868" s="54">
        <v>1142</v>
      </c>
      <c r="I868" s="53" t="s">
        <v>45</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3267</v>
      </c>
      <c r="E869" s="53" t="s">
        <v>2475</v>
      </c>
      <c r="F869" s="195" t="s">
        <v>3229</v>
      </c>
      <c r="G869" s="53" t="s">
        <v>2481</v>
      </c>
      <c r="H869" s="54">
        <v>1143</v>
      </c>
      <c r="I869" s="53" t="s">
        <v>46</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3267</v>
      </c>
      <c r="E870" s="53" t="s">
        <v>2830</v>
      </c>
      <c r="F870" s="195" t="s">
        <v>3229</v>
      </c>
      <c r="G870" s="53" t="s">
        <v>2833</v>
      </c>
      <c r="H870" s="54">
        <v>1144</v>
      </c>
      <c r="I870" s="53" t="s">
        <v>46</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3267</v>
      </c>
      <c r="E871" s="53" t="s">
        <v>2831</v>
      </c>
      <c r="F871" s="195" t="s">
        <v>3229</v>
      </c>
      <c r="G871" s="53" t="s">
        <v>2835</v>
      </c>
      <c r="H871" s="54">
        <v>1145</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3267</v>
      </c>
      <c r="E872" s="53" t="s">
        <v>2832</v>
      </c>
      <c r="F872" s="195" t="s">
        <v>3229</v>
      </c>
      <c r="G872" s="53" t="s">
        <v>2836</v>
      </c>
      <c r="H872" s="54">
        <v>1146</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3267</v>
      </c>
      <c r="E873" s="53" t="s">
        <v>2829</v>
      </c>
      <c r="F873" s="195" t="s">
        <v>3229</v>
      </c>
      <c r="G873" s="53" t="s">
        <v>2834</v>
      </c>
      <c r="H873" s="54">
        <v>1147</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3268</v>
      </c>
      <c r="E874" s="53" t="s">
        <v>2470</v>
      </c>
      <c r="F874" s="195" t="s">
        <v>3230</v>
      </c>
      <c r="G874" s="53" t="s">
        <v>2476</v>
      </c>
      <c r="H874" s="54">
        <v>1148</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3268</v>
      </c>
      <c r="E875" s="53" t="s">
        <v>2471</v>
      </c>
      <c r="F875" s="195" t="s">
        <v>3230</v>
      </c>
      <c r="G875" s="53" t="s">
        <v>2479</v>
      </c>
      <c r="H875" s="54">
        <v>1149</v>
      </c>
      <c r="I875" s="53" t="s">
        <v>45</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3268</v>
      </c>
      <c r="E876" s="53" t="s">
        <v>2472</v>
      </c>
      <c r="F876" s="195" t="s">
        <v>3230</v>
      </c>
      <c r="G876" s="53" t="s">
        <v>2480</v>
      </c>
      <c r="H876" s="54">
        <v>1150</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ref="C877:C933" si="40">C$684</f>
        <v>Percentage Improvement in Eqpt Efficiency Standards above BAU</v>
      </c>
      <c r="D877" s="9" t="s">
        <v>3268</v>
      </c>
      <c r="E877" s="53" t="s">
        <v>2473</v>
      </c>
      <c r="F877" s="195" t="s">
        <v>3230</v>
      </c>
      <c r="G877" s="53" t="s">
        <v>2477</v>
      </c>
      <c r="H877" s="54">
        <v>1151</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40"/>
        <v>Percentage Improvement in Eqpt Efficiency Standards above BAU</v>
      </c>
      <c r="D878" s="9" t="s">
        <v>3268</v>
      </c>
      <c r="E878" s="53" t="s">
        <v>2474</v>
      </c>
      <c r="F878" s="195" t="s">
        <v>3230</v>
      </c>
      <c r="G878" s="53" t="s">
        <v>2478</v>
      </c>
      <c r="H878" s="54">
        <v>1152</v>
      </c>
      <c r="I878" s="53" t="s">
        <v>45</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40"/>
        <v>Percentage Improvement in Eqpt Efficiency Standards above BAU</v>
      </c>
      <c r="D879" s="9" t="s">
        <v>3268</v>
      </c>
      <c r="E879" s="53" t="s">
        <v>2475</v>
      </c>
      <c r="F879" s="195" t="s">
        <v>3230</v>
      </c>
      <c r="G879" s="53" t="s">
        <v>2481</v>
      </c>
      <c r="H879" s="54">
        <v>1153</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40"/>
        <v>Percentage Improvement in Eqpt Efficiency Standards above BAU</v>
      </c>
      <c r="D880" s="9" t="s">
        <v>3268</v>
      </c>
      <c r="E880" s="53" t="s">
        <v>2830</v>
      </c>
      <c r="F880" s="195" t="s">
        <v>3230</v>
      </c>
      <c r="G880" s="53" t="s">
        <v>2833</v>
      </c>
      <c r="H880" s="54">
        <v>1154</v>
      </c>
      <c r="I880" s="53" t="s">
        <v>46</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40"/>
        <v>Percentage Improvement in Eqpt Efficiency Standards above BAU</v>
      </c>
      <c r="D881" s="9" t="s">
        <v>3268</v>
      </c>
      <c r="E881" s="53" t="s">
        <v>2831</v>
      </c>
      <c r="F881" s="195" t="s">
        <v>3230</v>
      </c>
      <c r="G881" s="53" t="s">
        <v>2835</v>
      </c>
      <c r="H881" s="54">
        <v>1155</v>
      </c>
      <c r="I881" s="53" t="s">
        <v>45</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40"/>
        <v>Percentage Improvement in Eqpt Efficiency Standards above BAU</v>
      </c>
      <c r="D882" s="9" t="s">
        <v>3268</v>
      </c>
      <c r="E882" s="53" t="s">
        <v>2832</v>
      </c>
      <c r="F882" s="195" t="s">
        <v>3230</v>
      </c>
      <c r="G882" s="53" t="s">
        <v>2836</v>
      </c>
      <c r="H882" s="54">
        <v>1156</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40"/>
        <v>Percentage Improvement in Eqpt Efficiency Standards above BAU</v>
      </c>
      <c r="D883" s="9" t="s">
        <v>3268</v>
      </c>
      <c r="E883" s="53" t="s">
        <v>2829</v>
      </c>
      <c r="F883" s="195" t="s">
        <v>3230</v>
      </c>
      <c r="G883" s="53" t="s">
        <v>2834</v>
      </c>
      <c r="H883" s="54">
        <v>1157</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40"/>
        <v>Percentage Improvement in Eqpt Efficiency Standards above BAU</v>
      </c>
      <c r="D884" s="9" t="s">
        <v>3269</v>
      </c>
      <c r="E884" s="53" t="s">
        <v>2470</v>
      </c>
      <c r="F884" s="195" t="s">
        <v>3231</v>
      </c>
      <c r="G884" s="53" t="s">
        <v>2476</v>
      </c>
      <c r="H884" s="54">
        <v>1158</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40"/>
        <v>Percentage Improvement in Eqpt Efficiency Standards above BAU</v>
      </c>
      <c r="D885" s="9" t="s">
        <v>3269</v>
      </c>
      <c r="E885" s="53" t="s">
        <v>2471</v>
      </c>
      <c r="F885" s="195" t="s">
        <v>3231</v>
      </c>
      <c r="G885" s="53" t="s">
        <v>2479</v>
      </c>
      <c r="H885" s="54">
        <v>1159</v>
      </c>
      <c r="I885" s="53" t="s">
        <v>45</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40"/>
        <v>Percentage Improvement in Eqpt Efficiency Standards above BAU</v>
      </c>
      <c r="D886" s="9" t="s">
        <v>3269</v>
      </c>
      <c r="E886" s="53" t="s">
        <v>2472</v>
      </c>
      <c r="F886" s="195" t="s">
        <v>3231</v>
      </c>
      <c r="G886" s="53" t="s">
        <v>2480</v>
      </c>
      <c r="H886" s="54">
        <v>1160</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40"/>
        <v>Percentage Improvement in Eqpt Efficiency Standards above BAU</v>
      </c>
      <c r="D887" s="9" t="s">
        <v>3269</v>
      </c>
      <c r="E887" s="53" t="s">
        <v>2473</v>
      </c>
      <c r="F887" s="195" t="s">
        <v>3231</v>
      </c>
      <c r="G887" s="53" t="s">
        <v>2477</v>
      </c>
      <c r="H887" s="54">
        <v>1161</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40"/>
        <v>Percentage Improvement in Eqpt Efficiency Standards above BAU</v>
      </c>
      <c r="D888" s="9" t="s">
        <v>3269</v>
      </c>
      <c r="E888" s="53" t="s">
        <v>2474</v>
      </c>
      <c r="F888" s="195" t="s">
        <v>3231</v>
      </c>
      <c r="G888" s="53" t="s">
        <v>2478</v>
      </c>
      <c r="H888" s="54">
        <v>1162</v>
      </c>
      <c r="I888" s="53" t="s">
        <v>45</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40"/>
        <v>Percentage Improvement in Eqpt Efficiency Standards above BAU</v>
      </c>
      <c r="D889" s="9" t="s">
        <v>3269</v>
      </c>
      <c r="E889" s="53" t="s">
        <v>2475</v>
      </c>
      <c r="F889" s="195" t="s">
        <v>3231</v>
      </c>
      <c r="G889" s="53" t="s">
        <v>2481</v>
      </c>
      <c r="H889" s="54">
        <v>1163</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40"/>
        <v>Percentage Improvement in Eqpt Efficiency Standards above BAU</v>
      </c>
      <c r="D890" s="9" t="s">
        <v>3269</v>
      </c>
      <c r="E890" s="53" t="s">
        <v>2830</v>
      </c>
      <c r="F890" s="195" t="s">
        <v>3231</v>
      </c>
      <c r="G890" s="53" t="s">
        <v>2833</v>
      </c>
      <c r="H890" s="54">
        <v>1164</v>
      </c>
      <c r="I890" s="53" t="s">
        <v>46</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40"/>
        <v>Percentage Improvement in Eqpt Efficiency Standards above BAU</v>
      </c>
      <c r="D891" s="9" t="s">
        <v>3269</v>
      </c>
      <c r="E891" s="53" t="s">
        <v>2831</v>
      </c>
      <c r="F891" s="195" t="s">
        <v>3231</v>
      </c>
      <c r="G891" s="53" t="s">
        <v>2835</v>
      </c>
      <c r="H891" s="54">
        <v>1165</v>
      </c>
      <c r="I891" s="53" t="s">
        <v>45</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40"/>
        <v>Percentage Improvement in Eqpt Efficiency Standards above BAU</v>
      </c>
      <c r="D892" s="9" t="s">
        <v>3269</v>
      </c>
      <c r="E892" s="53" t="s">
        <v>2832</v>
      </c>
      <c r="F892" s="195" t="s">
        <v>3231</v>
      </c>
      <c r="G892" s="53" t="s">
        <v>2836</v>
      </c>
      <c r="H892" s="54">
        <v>1166</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40"/>
        <v>Percentage Improvement in Eqpt Efficiency Standards above BAU</v>
      </c>
      <c r="D893" s="9" t="s">
        <v>3269</v>
      </c>
      <c r="E893" s="53" t="s">
        <v>2829</v>
      </c>
      <c r="F893" s="195" t="s">
        <v>3231</v>
      </c>
      <c r="G893" s="53" t="s">
        <v>2834</v>
      </c>
      <c r="H893" s="54">
        <v>1167</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40"/>
        <v>Percentage Improvement in Eqpt Efficiency Standards above BAU</v>
      </c>
      <c r="D894" s="9" t="s">
        <v>3270</v>
      </c>
      <c r="E894" s="53" t="s">
        <v>2470</v>
      </c>
      <c r="F894" s="195" t="s">
        <v>3232</v>
      </c>
      <c r="G894" s="53" t="s">
        <v>2476</v>
      </c>
      <c r="H894" s="54">
        <v>1168</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40"/>
        <v>Percentage Improvement in Eqpt Efficiency Standards above BAU</v>
      </c>
      <c r="D895" s="9" t="s">
        <v>3270</v>
      </c>
      <c r="E895" s="53" t="s">
        <v>2471</v>
      </c>
      <c r="F895" s="195" t="s">
        <v>3232</v>
      </c>
      <c r="G895" s="53" t="s">
        <v>2479</v>
      </c>
      <c r="H895" s="54">
        <v>1169</v>
      </c>
      <c r="I895" s="53" t="s">
        <v>45</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40"/>
        <v>Percentage Improvement in Eqpt Efficiency Standards above BAU</v>
      </c>
      <c r="D896" s="9" t="s">
        <v>3270</v>
      </c>
      <c r="E896" s="53" t="s">
        <v>2472</v>
      </c>
      <c r="F896" s="195" t="s">
        <v>3232</v>
      </c>
      <c r="G896" s="53" t="s">
        <v>2480</v>
      </c>
      <c r="H896" s="54">
        <v>1170</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40"/>
        <v>Percentage Improvement in Eqpt Efficiency Standards above BAU</v>
      </c>
      <c r="D897" s="9" t="s">
        <v>3270</v>
      </c>
      <c r="E897" s="53" t="s">
        <v>2473</v>
      </c>
      <c r="F897" s="195" t="s">
        <v>3232</v>
      </c>
      <c r="G897" s="53" t="s">
        <v>2477</v>
      </c>
      <c r="H897" s="54">
        <v>1171</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40"/>
        <v>Percentage Improvement in Eqpt Efficiency Standards above BAU</v>
      </c>
      <c r="D898" s="9" t="s">
        <v>3270</v>
      </c>
      <c r="E898" s="53" t="s">
        <v>2474</v>
      </c>
      <c r="F898" s="195" t="s">
        <v>3232</v>
      </c>
      <c r="G898" s="53" t="s">
        <v>2478</v>
      </c>
      <c r="H898" s="54">
        <v>1172</v>
      </c>
      <c r="I898" s="53" t="s">
        <v>45</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40"/>
        <v>Percentage Improvement in Eqpt Efficiency Standards above BAU</v>
      </c>
      <c r="D899" s="9" t="s">
        <v>3270</v>
      </c>
      <c r="E899" s="53" t="s">
        <v>2475</v>
      </c>
      <c r="F899" s="195" t="s">
        <v>3232</v>
      </c>
      <c r="G899" s="53" t="s">
        <v>2481</v>
      </c>
      <c r="H899" s="54">
        <v>1173</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40"/>
        <v>Percentage Improvement in Eqpt Efficiency Standards above BAU</v>
      </c>
      <c r="D900" s="9" t="s">
        <v>3270</v>
      </c>
      <c r="E900" s="53" t="s">
        <v>2830</v>
      </c>
      <c r="F900" s="195" t="s">
        <v>3232</v>
      </c>
      <c r="G900" s="53" t="s">
        <v>2833</v>
      </c>
      <c r="H900" s="54">
        <v>1174</v>
      </c>
      <c r="I900" s="53" t="s">
        <v>46</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40"/>
        <v>Percentage Improvement in Eqpt Efficiency Standards above BAU</v>
      </c>
      <c r="D901" s="9" t="s">
        <v>3270</v>
      </c>
      <c r="E901" s="53" t="s">
        <v>2831</v>
      </c>
      <c r="F901" s="195" t="s">
        <v>3232</v>
      </c>
      <c r="G901" s="53" t="s">
        <v>2835</v>
      </c>
      <c r="H901" s="54">
        <v>1175</v>
      </c>
      <c r="I901" s="53" t="s">
        <v>45</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40"/>
        <v>Percentage Improvement in Eqpt Efficiency Standards above BAU</v>
      </c>
      <c r="D902" s="9" t="s">
        <v>3270</v>
      </c>
      <c r="E902" s="53" t="s">
        <v>2832</v>
      </c>
      <c r="F902" s="195" t="s">
        <v>3232</v>
      </c>
      <c r="G902" s="53" t="s">
        <v>2836</v>
      </c>
      <c r="H902" s="54">
        <v>1176</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40"/>
        <v>Percentage Improvement in Eqpt Efficiency Standards above BAU</v>
      </c>
      <c r="D903" s="9" t="s">
        <v>3270</v>
      </c>
      <c r="E903" s="53" t="s">
        <v>2829</v>
      </c>
      <c r="F903" s="195" t="s">
        <v>3232</v>
      </c>
      <c r="G903" s="53" t="s">
        <v>2834</v>
      </c>
      <c r="H903" s="54">
        <v>1177</v>
      </c>
      <c r="I903" s="53" t="s">
        <v>46</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40"/>
        <v>Percentage Improvement in Eqpt Efficiency Standards above BAU</v>
      </c>
      <c r="D904" s="9" t="s">
        <v>3271</v>
      </c>
      <c r="E904" s="53" t="s">
        <v>2470</v>
      </c>
      <c r="F904" s="195" t="s">
        <v>3233</v>
      </c>
      <c r="G904" s="53" t="s">
        <v>2476</v>
      </c>
      <c r="H904" s="54">
        <v>1178</v>
      </c>
      <c r="I904" s="9" t="s">
        <v>46</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40"/>
        <v>Percentage Improvement in Eqpt Efficiency Standards above BAU</v>
      </c>
      <c r="D905" s="9" t="s">
        <v>3271</v>
      </c>
      <c r="E905" s="53" t="s">
        <v>2471</v>
      </c>
      <c r="F905" s="195" t="s">
        <v>3233</v>
      </c>
      <c r="G905" s="53" t="s">
        <v>2479</v>
      </c>
      <c r="H905" s="54">
        <v>1179</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40"/>
        <v>Percentage Improvement in Eqpt Efficiency Standards above BAU</v>
      </c>
      <c r="D906" s="9" t="s">
        <v>3271</v>
      </c>
      <c r="E906" s="53" t="s">
        <v>2472</v>
      </c>
      <c r="F906" s="195" t="s">
        <v>3233</v>
      </c>
      <c r="G906" s="53" t="s">
        <v>2480</v>
      </c>
      <c r="H906" s="54">
        <v>1180</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40"/>
        <v>Percentage Improvement in Eqpt Efficiency Standards above BAU</v>
      </c>
      <c r="D907" s="9" t="s">
        <v>3271</v>
      </c>
      <c r="E907" s="53" t="s">
        <v>2473</v>
      </c>
      <c r="F907" s="195" t="s">
        <v>3233</v>
      </c>
      <c r="G907" s="53" t="s">
        <v>2477</v>
      </c>
      <c r="H907" s="54">
        <v>1181</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40"/>
        <v>Percentage Improvement in Eqpt Efficiency Standards above BAU</v>
      </c>
      <c r="D908" s="9" t="s">
        <v>3271</v>
      </c>
      <c r="E908" s="53" t="s">
        <v>2474</v>
      </c>
      <c r="F908" s="195" t="s">
        <v>3233</v>
      </c>
      <c r="G908" s="53" t="s">
        <v>2478</v>
      </c>
      <c r="H908" s="54">
        <v>1182</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40"/>
        <v>Percentage Improvement in Eqpt Efficiency Standards above BAU</v>
      </c>
      <c r="D909" s="9" t="s">
        <v>3271</v>
      </c>
      <c r="E909" s="53" t="s">
        <v>2475</v>
      </c>
      <c r="F909" s="195" t="s">
        <v>3233</v>
      </c>
      <c r="G909" s="53" t="s">
        <v>2481</v>
      </c>
      <c r="H909" s="54">
        <v>1183</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40"/>
        <v>Percentage Improvement in Eqpt Efficiency Standards above BAU</v>
      </c>
      <c r="D910" s="9" t="s">
        <v>3271</v>
      </c>
      <c r="E910" s="53" t="s">
        <v>2830</v>
      </c>
      <c r="F910" s="195" t="s">
        <v>3233</v>
      </c>
      <c r="G910" s="53" t="s">
        <v>2833</v>
      </c>
      <c r="H910" s="54">
        <v>1184</v>
      </c>
      <c r="I910" s="53" t="s">
        <v>46</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40"/>
        <v>Percentage Improvement in Eqpt Efficiency Standards above BAU</v>
      </c>
      <c r="D911" s="9" t="s">
        <v>3271</v>
      </c>
      <c r="E911" s="53" t="s">
        <v>2831</v>
      </c>
      <c r="F911" s="195" t="s">
        <v>3233</v>
      </c>
      <c r="G911" s="53" t="s">
        <v>2835</v>
      </c>
      <c r="H911" s="54">
        <v>1185</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40"/>
        <v>Percentage Improvement in Eqpt Efficiency Standards above BAU</v>
      </c>
      <c r="D912" s="9" t="s">
        <v>3271</v>
      </c>
      <c r="E912" s="53" t="s">
        <v>2832</v>
      </c>
      <c r="F912" s="195" t="s">
        <v>3233</v>
      </c>
      <c r="G912" s="53" t="s">
        <v>2836</v>
      </c>
      <c r="H912" s="54">
        <v>1186</v>
      </c>
      <c r="I912" s="53" t="s">
        <v>46</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40"/>
        <v>Percentage Improvement in Eqpt Efficiency Standards above BAU</v>
      </c>
      <c r="D913" s="9" t="s">
        <v>3271</v>
      </c>
      <c r="E913" s="53" t="s">
        <v>2829</v>
      </c>
      <c r="F913" s="195" t="s">
        <v>3233</v>
      </c>
      <c r="G913" s="53" t="s">
        <v>2834</v>
      </c>
      <c r="H913" s="54">
        <v>1187</v>
      </c>
      <c r="I913" s="53" t="s">
        <v>46</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40"/>
        <v>Percentage Improvement in Eqpt Efficiency Standards above BAU</v>
      </c>
      <c r="D914" s="9" t="s">
        <v>3272</v>
      </c>
      <c r="E914" s="53" t="s">
        <v>2470</v>
      </c>
      <c r="F914" s="195" t="s">
        <v>3275</v>
      </c>
      <c r="G914" s="53" t="s">
        <v>2476</v>
      </c>
      <c r="H914" s="54">
        <v>1188</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si="40"/>
        <v>Percentage Improvement in Eqpt Efficiency Standards above BAU</v>
      </c>
      <c r="D915" s="9" t="s">
        <v>3272</v>
      </c>
      <c r="E915" s="53" t="s">
        <v>2471</v>
      </c>
      <c r="F915" s="195" t="s">
        <v>3275</v>
      </c>
      <c r="G915" s="53" t="s">
        <v>2479</v>
      </c>
      <c r="H915" s="54">
        <v>1189</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3272</v>
      </c>
      <c r="E916" s="53" t="s">
        <v>2472</v>
      </c>
      <c r="F916" s="195" t="s">
        <v>3275</v>
      </c>
      <c r="G916" s="53" t="s">
        <v>2480</v>
      </c>
      <c r="H916" s="54">
        <v>1190</v>
      </c>
      <c r="I916" s="53" t="s">
        <v>46</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3272</v>
      </c>
      <c r="E917" s="53" t="s">
        <v>2473</v>
      </c>
      <c r="F917" s="195" t="s">
        <v>3275</v>
      </c>
      <c r="G917" s="53" t="s">
        <v>2477</v>
      </c>
      <c r="H917" s="54">
        <v>1191</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3272</v>
      </c>
      <c r="E918" s="53" t="s">
        <v>2474</v>
      </c>
      <c r="F918" s="195" t="s">
        <v>3275</v>
      </c>
      <c r="G918" s="53" t="s">
        <v>2478</v>
      </c>
      <c r="H918" s="54">
        <v>1192</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3272</v>
      </c>
      <c r="E919" s="53" t="s">
        <v>2475</v>
      </c>
      <c r="F919" s="195" t="s">
        <v>3275</v>
      </c>
      <c r="G919" s="53" t="s">
        <v>2481</v>
      </c>
      <c r="H919" s="54">
        <v>1193</v>
      </c>
      <c r="I919" s="53" t="s">
        <v>46</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3272</v>
      </c>
      <c r="E920" s="53" t="s">
        <v>2830</v>
      </c>
      <c r="F920" s="195" t="s">
        <v>3275</v>
      </c>
      <c r="G920" s="53" t="s">
        <v>2833</v>
      </c>
      <c r="H920" s="54">
        <v>1194</v>
      </c>
      <c r="I920" s="53" t="s">
        <v>46</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3272</v>
      </c>
      <c r="E921" s="53" t="s">
        <v>2831</v>
      </c>
      <c r="F921" s="195" t="s">
        <v>3275</v>
      </c>
      <c r="G921" s="53" t="s">
        <v>2835</v>
      </c>
      <c r="H921" s="54">
        <v>1195</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3272</v>
      </c>
      <c r="E922" s="53" t="s">
        <v>2832</v>
      </c>
      <c r="F922" s="195" t="s">
        <v>3275</v>
      </c>
      <c r="G922" s="53" t="s">
        <v>2836</v>
      </c>
      <c r="H922" s="54">
        <v>1196</v>
      </c>
      <c r="I922" s="53" t="s">
        <v>46</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3272</v>
      </c>
      <c r="E923" s="53" t="s">
        <v>2829</v>
      </c>
      <c r="F923" s="195" t="s">
        <v>3275</v>
      </c>
      <c r="G923" s="53" t="s">
        <v>2834</v>
      </c>
      <c r="H923" s="54">
        <v>1197</v>
      </c>
      <c r="I923" s="53" t="s">
        <v>46</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3273</v>
      </c>
      <c r="E924" s="53" t="s">
        <v>2470</v>
      </c>
      <c r="F924" s="195" t="s">
        <v>3234</v>
      </c>
      <c r="G924" s="53" t="s">
        <v>2476</v>
      </c>
      <c r="H924" s="54">
        <v>1198</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3273</v>
      </c>
      <c r="E925" s="53" t="s">
        <v>2471</v>
      </c>
      <c r="F925" s="195" t="s">
        <v>3234</v>
      </c>
      <c r="G925" s="53" t="s">
        <v>2479</v>
      </c>
      <c r="H925" s="54">
        <v>1199</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3273</v>
      </c>
      <c r="E926" s="53" t="s">
        <v>2472</v>
      </c>
      <c r="F926" s="195" t="s">
        <v>3234</v>
      </c>
      <c r="G926" s="53" t="s">
        <v>2480</v>
      </c>
      <c r="H926" s="54">
        <v>1200</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3273</v>
      </c>
      <c r="E927" s="53" t="s">
        <v>2473</v>
      </c>
      <c r="F927" s="195" t="s">
        <v>3234</v>
      </c>
      <c r="G927" s="53" t="s">
        <v>2477</v>
      </c>
      <c r="H927" s="54">
        <v>1201</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3273</v>
      </c>
      <c r="E928" s="53" t="s">
        <v>2474</v>
      </c>
      <c r="F928" s="195" t="s">
        <v>3234</v>
      </c>
      <c r="G928" s="53" t="s">
        <v>2478</v>
      </c>
      <c r="H928" s="54">
        <v>1202</v>
      </c>
      <c r="I928" s="53" t="s">
        <v>45</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3273</v>
      </c>
      <c r="E929" s="53" t="s">
        <v>2475</v>
      </c>
      <c r="F929" s="195" t="s">
        <v>3234</v>
      </c>
      <c r="G929" s="53" t="s">
        <v>2481</v>
      </c>
      <c r="H929" s="54">
        <v>1203</v>
      </c>
      <c r="I929" s="53" t="s">
        <v>46</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3273</v>
      </c>
      <c r="E930" s="53" t="s">
        <v>2830</v>
      </c>
      <c r="F930" s="195" t="s">
        <v>3234</v>
      </c>
      <c r="G930" s="53" t="s">
        <v>2833</v>
      </c>
      <c r="H930" s="54">
        <v>1204</v>
      </c>
      <c r="I930" s="53" t="s">
        <v>46</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3273</v>
      </c>
      <c r="E931" s="53" t="s">
        <v>2831</v>
      </c>
      <c r="F931" s="195" t="s">
        <v>3234</v>
      </c>
      <c r="G931" s="53" t="s">
        <v>2835</v>
      </c>
      <c r="H931" s="54">
        <v>1205</v>
      </c>
      <c r="I931" s="53" t="s">
        <v>45</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3273</v>
      </c>
      <c r="E932" s="53" t="s">
        <v>2832</v>
      </c>
      <c r="F932" s="195" t="s">
        <v>3234</v>
      </c>
      <c r="G932" s="53" t="s">
        <v>2836</v>
      </c>
      <c r="H932" s="54">
        <v>1206</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3273</v>
      </c>
      <c r="E933" s="53" t="s">
        <v>2829</v>
      </c>
      <c r="F933" s="195" t="s">
        <v>3234</v>
      </c>
      <c r="G933" s="53" t="s">
        <v>2834</v>
      </c>
      <c r="H933" s="54">
        <v>1207</v>
      </c>
      <c r="I933" s="53" t="s">
        <v>46</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Material Efficiency, Longevity, &amp; Re-Use</v>
      </c>
      <c r="C934" s="363" t="s">
        <v>2509</v>
      </c>
      <c r="D934" s="53" t="s">
        <v>3261</v>
      </c>
      <c r="E934" s="53"/>
      <c r="F934" s="9" t="s">
        <v>3224</v>
      </c>
      <c r="G934" s="53"/>
      <c r="H934" s="54">
        <v>429</v>
      </c>
      <c r="I934" s="53" t="s">
        <v>45</v>
      </c>
      <c r="J934" s="360" t="str">
        <f>IF(ISBLANK(INDEX('Policy Characteristics'!D:D,MATCH($C934,'Policy Characteristics'!$C:$C,0))),"",INDEX('Policy Characteristics'!D:D,MATCH($C934,'Policy Characteristics'!$C:$C,0)))</f>
        <v>Material Efficiency, Longevity, &amp; Re-Use</v>
      </c>
      <c r="K934" s="358" t="str">
        <f>IF(ISBLANK(INDEX('Policy Characteristics'!E:E,MATCH($C934,'Policy Characteristics'!$C:$C,0))),"",INDEX('Policy Characteristics'!E:E,MATCH($C934,'Policy Characteristics'!$C:$C,0)))</f>
        <v>indst reduce nonenergy product demand</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1</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demand reduction</v>
      </c>
      <c r="P934" s="358" t="str">
        <f>IF(ISBLANK(INDEX('Policy Characteristics'!J:J,MATCH($C934,'Policy Characteristics'!$C:$C,0))),"",INDEX('Policy Characteristics'!J:J,MATCH($C934,'Policy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4" s="358" t="str">
        <f>IF(ISBLANK(INDEX('Policy Characteristics'!K:K,MATCH($C934,'Policy Characteristics'!$C:$C,0))),"",INDEX('Policy Characteristics'!K:K,MATCH($C934,'Policy Characteristics'!$C:$C,0)))</f>
        <v/>
      </c>
      <c r="R934" s="358" t="str">
        <f>IF(ISBLANK(INDEX('Policy Characteristics'!L:L,MATCH($C934,'Policy Characteristics'!$C:$C,0))),"",INDEX('Policy Characteristics'!L:L,MATCH($C934,'Policy Characteristics'!$C:$C,0)))</f>
        <v>material-efficiency-longevity-reuse.html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Material Efficiency, Longevity, &amp; Re-Use</v>
      </c>
      <c r="C935" s="362" t="str">
        <f t="shared" ref="C935" si="41">C$934</f>
        <v>Percent Reduction in Nonenergy Nonagriculture Industry Product Demand</v>
      </c>
      <c r="D935" s="9" t="s">
        <v>3262</v>
      </c>
      <c r="E935" s="53"/>
      <c r="F935" s="9" t="s">
        <v>2688</v>
      </c>
      <c r="G935" s="53"/>
      <c r="H935" s="54">
        <v>430</v>
      </c>
      <c r="I935" s="53" t="s">
        <v>45</v>
      </c>
      <c r="J935" s="360" t="str">
        <f>IF(ISBLANK(INDEX('Policy Characteristics'!D:D,MATCH($C935,'Policy Characteristics'!$C:$C,0))),"",INDEX('Policy Characteristics'!D:D,MATCH($C935,'Policy Characteristics'!$C:$C,0)))</f>
        <v>Material Efficiency, Longevity, &amp; Re-Use</v>
      </c>
      <c r="K935" s="358" t="str">
        <f>IF(ISBLANK(INDEX('Policy Characteristics'!E:E,MATCH($C935,'Policy Characteristics'!$C:$C,0))),"",INDEX('Policy Characteristics'!E:E,MATCH($C935,'Policy Characteristics'!$C:$C,0)))</f>
        <v>indst reduce nonenergy product demand</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1</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demand reduction</v>
      </c>
      <c r="P935" s="358" t="str">
        <f>IF(ISBLANK(INDEX('Policy Characteristics'!J:J,MATCH($C935,'Policy Characteristics'!$C:$C,0))),"",INDEX('Policy Characteristics'!J:J,MATCH($C935,'Policy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5" s="358" t="str">
        <f>IF(ISBLANK(INDEX('Policy Characteristics'!K:K,MATCH($C935,'Policy Characteristics'!$C:$C,0))),"",INDEX('Policy Characteristics'!K:K,MATCH($C935,'Policy Characteristics'!$C:$C,0)))</f>
        <v/>
      </c>
      <c r="R935" s="358" t="str">
        <f>IF(ISBLANK(INDEX('Policy Characteristics'!L:L,MATCH($C935,'Policy Characteristics'!$C:$C,0))),"",INDEX('Policy Characteristics'!L:L,MATCH($C935,'Policy Characteristics'!$C:$C,0)))</f>
        <v>material-efficiency-longevity-reuse.html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Material Efficiency, Longevity, &amp; Re-Use</v>
      </c>
      <c r="C936" s="362" t="str">
        <f t="shared" ref="C936" si="42">C$934</f>
        <v>Percent Reduction in Nonenergy Nonagriculture Industry Product Demand</v>
      </c>
      <c r="D936" s="9" t="s">
        <v>3272</v>
      </c>
      <c r="E936" s="53"/>
      <c r="F936" s="9" t="s">
        <v>3275</v>
      </c>
      <c r="G936" s="53"/>
      <c r="H936" s="54">
        <v>432</v>
      </c>
      <c r="I936" s="53" t="s">
        <v>45</v>
      </c>
      <c r="J936" s="360" t="str">
        <f>IF(ISBLANK(INDEX('Policy Characteristics'!D:D,MATCH($C936,'Policy Characteristics'!$C:$C,0))),"",INDEX('Policy Characteristics'!D:D,MATCH($C936,'Policy Characteristics'!$C:$C,0)))</f>
        <v>Material Efficiency, Longevity, &amp; Re-Use</v>
      </c>
      <c r="K936" s="358" t="str">
        <f>IF(ISBLANK(INDEX('Policy Characteristics'!E:E,MATCH($C936,'Policy Characteristics'!$C:$C,0))),"",INDEX('Policy Characteristics'!E:E,MATCH($C936,'Policy Characteristics'!$C:$C,0)))</f>
        <v>indst reduce nonenergy product demand</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1</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demand reduction</v>
      </c>
      <c r="P936" s="358" t="str">
        <f>IF(ISBLANK(INDEX('Policy Characteristics'!J:J,MATCH($C936,'Policy Characteristics'!$C:$C,0))),"",INDEX('Policy Characteristics'!J:J,MATCH($C936,'Policy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6" s="358" t="str">
        <f>IF(ISBLANK(INDEX('Policy Characteristics'!K:K,MATCH($C936,'Policy Characteristics'!$C:$C,0))),"",INDEX('Policy Characteristics'!K:K,MATCH($C936,'Policy Characteristics'!$C:$C,0)))</f>
        <v/>
      </c>
      <c r="R936" s="358" t="str">
        <f>IF(ISBLANK(INDEX('Policy Characteristics'!L:L,MATCH($C936,'Policy Characteristics'!$C:$C,0))),"",INDEX('Policy Characteristics'!L:L,MATCH($C936,'Policy Characteristics'!$C:$C,0)))</f>
        <v>material-efficiency-longevity-reuse.html</v>
      </c>
    </row>
    <row r="937" spans="1:18"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Methane Capture</v>
      </c>
      <c r="C937" s="363" t="s">
        <v>307</v>
      </c>
      <c r="D937" s="53" t="s">
        <v>3251</v>
      </c>
      <c r="E937" s="53"/>
      <c r="F937" s="195" t="s">
        <v>3215</v>
      </c>
      <c r="G937" s="53"/>
      <c r="H937" s="54">
        <v>1458</v>
      </c>
      <c r="I937" s="53" t="s">
        <v>45</v>
      </c>
      <c r="J937" s="360" t="str">
        <f>IF(ISBLANK(INDEX('Policy Characteristics'!D:D,MATCH($C937,'Policy Characteristics'!$C:$C,0))),"",INDEX('Policy Characteristics'!D:D,MATCH($C937,'Policy Characteristics'!$C:$C,0)))</f>
        <v>Methane Capture and Destruction</v>
      </c>
      <c r="K937" s="358" t="str">
        <f>IF(ISBLANK(INDEX('Policy Characteristics'!E:E,MATCH($C937,'Policy Characteristics'!$C:$C,0))),"",INDEX('Policy Characteristics'!E:E,MATCH($C937,'Policy Characteristics'!$C:$C,0)))</f>
        <v>indst methane capture</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1</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of potential achieved</v>
      </c>
      <c r="P937" s="358" t="str">
        <f>IF(ISBLANK(INDEX('Policy Characteristics'!J:J,MATCH($C937,'Policy Characteristics'!$C:$C,0))),"",INDEX('Policy Characteristics'!J:J,MATCH($C937,'Policy Characteristics'!$C:$C,0)))</f>
        <v>**Description:** This policy reduces methane emissions from the selected industry by increasing the capture of methane that is currently being released into the atmosphere (for example, stopping leaks from wellheads, pipes, coal mines, landfills, etc.).</v>
      </c>
      <c r="Q937" s="358" t="str">
        <f>IF(ISBLANK(INDEX('Policy Characteristics'!K:K,MATCH($C937,'Policy Characteristics'!$C:$C,0))),"",INDEX('Policy Characteristics'!K:K,MATCH($C937,'Policy Characteristics'!$C:$C,0)))</f>
        <v>industry-ag-main.html#methane-capture</v>
      </c>
      <c r="R937" s="358" t="str">
        <f>IF(ISBLANK(INDEX('Policy Characteristics'!L:L,MATCH($C937,'Policy Characteristics'!$C:$C,0))),"",INDEX('Policy Characteristics'!L:L,MATCH($C937,'Policy Characteristics'!$C:$C,0)))</f>
        <v>methane-capture.html</v>
      </c>
    </row>
    <row r="938" spans="1:18"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Methane Capture</v>
      </c>
      <c r="C938" s="362" t="str">
        <f t="shared" ref="C938:C940" si="43">C$937</f>
        <v>Fraction of Methane Capture Opportunities Achieved</v>
      </c>
      <c r="D938" s="53" t="s">
        <v>3271</v>
      </c>
      <c r="E938" s="53"/>
      <c r="F938" s="195" t="s">
        <v>3233</v>
      </c>
      <c r="G938" s="53"/>
      <c r="H938" s="54">
        <v>1459</v>
      </c>
      <c r="I938" s="53" t="s">
        <v>45</v>
      </c>
      <c r="J938" s="360" t="str">
        <f>IF(ISBLANK(INDEX('Policy Characteristics'!D:D,MATCH($C938,'Policy Characteristics'!$C:$C,0))),"",INDEX('Policy Characteristics'!D:D,MATCH($C938,'Policy Characteristics'!$C:$C,0)))</f>
        <v>Methane Capture and Destruction</v>
      </c>
      <c r="K938" s="358" t="str">
        <f>IF(ISBLANK(INDEX('Policy Characteristics'!E:E,MATCH($C938,'Policy Characteristics'!$C:$C,0))),"",INDEX('Policy Characteristics'!E:E,MATCH($C938,'Policy Characteristics'!$C:$C,0)))</f>
        <v>indst methane capture</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1</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of potential achieved</v>
      </c>
      <c r="P938" s="358" t="str">
        <f>IF(ISBLANK(INDEX('Policy Characteristics'!J:J,MATCH($C938,'Policy Characteristics'!$C:$C,0))),"",INDEX('Policy Characteristics'!J:J,MATCH($C938,'Policy Characteristics'!$C:$C,0)))</f>
        <v>**Description:** This policy reduces methane emissions from the selected industry by increasing the capture of methane that is currently being released into the atmosphere (for example, stopping leaks from wellheads, pipes, coal mines, landfills, etc.).</v>
      </c>
      <c r="Q938" s="358" t="str">
        <f>IF(ISBLANK(INDEX('Policy Characteristics'!K:K,MATCH($C938,'Policy Characteristics'!$C:$C,0))),"",INDEX('Policy Characteristics'!K:K,MATCH($C938,'Policy Characteristics'!$C:$C,0)))</f>
        <v>industry-ag-main.html#methane-capture</v>
      </c>
      <c r="R938" s="358" t="str">
        <f>IF(ISBLANK(INDEX('Policy Characteristics'!L:L,MATCH($C938,'Policy Characteristics'!$C:$C,0))),"",INDEX('Policy Characteristics'!L:L,MATCH($C938,'Policy Characteristics'!$C:$C,0)))</f>
        <v>methane-capture.html</v>
      </c>
    </row>
    <row r="939" spans="1:18"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Methane Capture</v>
      </c>
      <c r="C939" s="362" t="str">
        <f t="shared" si="43"/>
        <v>Fraction of Methane Capture Opportunities Achieved</v>
      </c>
      <c r="D939" s="53" t="s">
        <v>3250</v>
      </c>
      <c r="E939" s="53"/>
      <c r="F939" s="195" t="s">
        <v>2889</v>
      </c>
      <c r="G939" s="53"/>
      <c r="H939" s="54">
        <v>513</v>
      </c>
      <c r="I939" s="53" t="s">
        <v>45</v>
      </c>
      <c r="J939" s="360" t="str">
        <f>IF(ISBLANK(INDEX('Policy Characteristics'!D:D,MATCH($C939,'Policy Characteristics'!$C:$C,0))),"",INDEX('Policy Characteristics'!D:D,MATCH($C939,'Policy Characteristics'!$C:$C,0)))</f>
        <v>Methane Capture and Destruction</v>
      </c>
      <c r="K939" s="358" t="str">
        <f>IF(ISBLANK(INDEX('Policy Characteristics'!E:E,MATCH($C939,'Policy Characteristics'!$C:$C,0))),"",INDEX('Policy Characteristics'!E:E,MATCH($C939,'Policy Characteristics'!$C:$C,0)))</f>
        <v>indst methane capture</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1</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of potential achieved</v>
      </c>
      <c r="P939" s="358" t="str">
        <f>IF(ISBLANK(INDEX('Policy Characteristics'!J:J,MATCH($C939,'Policy Characteristics'!$C:$C,0))),"",INDEX('Policy Characteristics'!J:J,MATCH($C939,'Policy Characteristics'!$C:$C,0)))</f>
        <v>**Description:** This policy reduces methane emissions from the selected industry by increasing the capture of methane that is currently being released into the atmosphere (for example, stopping leaks from wellheads, pipes, coal mines, landfills, etc.).</v>
      </c>
      <c r="Q939" s="358" t="str">
        <f>IF(ISBLANK(INDEX('Policy Characteristics'!K:K,MATCH($C939,'Policy Characteristics'!$C:$C,0))),"",INDEX('Policy Characteristics'!K:K,MATCH($C939,'Policy Characteristics'!$C:$C,0)))</f>
        <v>industry-ag-main.html#methane-capture</v>
      </c>
      <c r="R939" s="358" t="str">
        <f>IF(ISBLANK(INDEX('Policy Characteristics'!L:L,MATCH($C939,'Policy Characteristics'!$C:$C,0))),"",INDEX('Policy Characteristics'!L:L,MATCH($C939,'Policy Characteristics'!$C:$C,0)))</f>
        <v>methane-capture.html</v>
      </c>
    </row>
    <row r="940" spans="1:18"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Methane Capture</v>
      </c>
      <c r="C940" s="362" t="str">
        <f t="shared" si="43"/>
        <v>Fraction of Methane Capture Opportunities Achieved</v>
      </c>
      <c r="D940" s="53" t="s">
        <v>3272</v>
      </c>
      <c r="E940" s="53"/>
      <c r="F940" s="195" t="s">
        <v>3275</v>
      </c>
      <c r="G940" s="53"/>
      <c r="H940" s="54">
        <v>514</v>
      </c>
      <c r="I940" s="53" t="s">
        <v>45</v>
      </c>
      <c r="J940" s="360" t="str">
        <f>IF(ISBLANK(INDEX('Policy Characteristics'!D:D,MATCH($C940,'Policy Characteristics'!$C:$C,0))),"",INDEX('Policy Characteristics'!D:D,MATCH($C940,'Policy Characteristics'!$C:$C,0)))</f>
        <v>Methane Capture and Destruction</v>
      </c>
      <c r="K940" s="358" t="str">
        <f>IF(ISBLANK(INDEX('Policy Characteristics'!E:E,MATCH($C940,'Policy Characteristics'!$C:$C,0))),"",INDEX('Policy Characteristics'!E:E,MATCH($C940,'Policy Characteristics'!$C:$C,0)))</f>
        <v>indst methane capture</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1</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of potential achieved</v>
      </c>
      <c r="P940" s="358" t="str">
        <f>IF(ISBLANK(INDEX('Policy Characteristics'!J:J,MATCH($C940,'Policy Characteristics'!$C:$C,0))),"",INDEX('Policy Characteristics'!J:J,MATCH($C940,'Policy Characteristics'!$C:$C,0)))</f>
        <v>**Description:** This policy reduces methane emissions from the selected industry by increasing the capture of methane that is currently being released into the atmosphere (for example, stopping leaks from wellheads, pipes, coal mines, landfills, etc.).</v>
      </c>
      <c r="Q940" s="358" t="str">
        <f>IF(ISBLANK(INDEX('Policy Characteristics'!K:K,MATCH($C940,'Policy Characteristics'!$C:$C,0))),"",INDEX('Policy Characteristics'!K:K,MATCH($C940,'Policy Characteristics'!$C:$C,0)))</f>
        <v>industry-ag-main.html#methane-capture</v>
      </c>
      <c r="R940" s="358" t="str">
        <f>IF(ISBLANK(INDEX('Policy Characteristics'!L:L,MATCH($C940,'Policy Characteristics'!$C:$C,0))),"",INDEX('Policy Characteristics'!L:L,MATCH($C940,'Policy Characteristics'!$C:$C,0)))</f>
        <v>methane-capture.html</v>
      </c>
    </row>
    <row r="941" spans="1:18"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Methane Destruction</v>
      </c>
      <c r="C941" s="363" t="s">
        <v>308</v>
      </c>
      <c r="D941" s="53" t="s">
        <v>3251</v>
      </c>
      <c r="E941" s="53"/>
      <c r="F941" s="195" t="s">
        <v>3215</v>
      </c>
      <c r="G941" s="53"/>
      <c r="H941" s="54">
        <v>1460</v>
      </c>
      <c r="I941" s="53" t="s">
        <v>45</v>
      </c>
      <c r="J941" s="360" t="str">
        <f>IF(ISBLANK(INDEX('Policy Characteristics'!D:D,MATCH($C941,'Policy Characteristics'!$C:$C,0))),"",INDEX('Policy Characteristics'!D:D,MATCH($C941,'Policy Characteristics'!$C:$C,0)))</f>
        <v>Methane Capture and Destruction</v>
      </c>
      <c r="K941" s="358" t="str">
        <f>IF(ISBLANK(INDEX('Policy Characteristics'!E:E,MATCH($C941,'Policy Characteristics'!$C:$C,0))),"",INDEX('Policy Characteristics'!E:E,MATCH($C941,'Policy Characteristics'!$C:$C,0)))</f>
        <v>indst methane destruction</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1</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of potential achieved</v>
      </c>
      <c r="P941" s="358" t="str">
        <f>IF(ISBLANK(INDEX('Policy Characteristics'!J:J,MATCH($C941,'Policy Characteristics'!$C:$C,0))),"",INDEX('Policy Characteristics'!J:J,MATCH($C941,'Policy Characteristics'!$C:$C,0)))</f>
        <v>**Description:** This policy reduces methane emissions from the selected industry by increasing the burning of methane that is currently being released into the atmosphere (i.e. flaring instead of venting/leaking).</v>
      </c>
      <c r="Q941" s="358" t="str">
        <f>IF(ISBLANK(INDEX('Policy Characteristics'!K:K,MATCH($C941,'Policy Characteristics'!$C:$C,0))),"",INDEX('Policy Characteristics'!K:K,MATCH($C941,'Policy Characteristics'!$C:$C,0)))</f>
        <v>industry-ag-main.html#methane-destr</v>
      </c>
      <c r="R941" s="358" t="str">
        <f>IF(ISBLANK(INDEX('Policy Characteristics'!L:L,MATCH($C941,'Policy Characteristics'!$C:$C,0))),"",INDEX('Policy Characteristics'!L:L,MATCH($C941,'Policy Characteristics'!$C:$C,0)))</f>
        <v>methane-destruction.html</v>
      </c>
    </row>
    <row r="942" spans="1:18"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Methane Destruction</v>
      </c>
      <c r="C942" s="362" t="str">
        <f t="shared" ref="C942:C944" si="44">C$941</f>
        <v>Fraction of Methane Destruction Opportunities Achieved</v>
      </c>
      <c r="D942" s="53" t="s">
        <v>3271</v>
      </c>
      <c r="E942" s="53"/>
      <c r="F942" s="195" t="s">
        <v>3233</v>
      </c>
      <c r="G942" s="53"/>
      <c r="H942" s="54">
        <v>1461</v>
      </c>
      <c r="I942" s="53" t="s">
        <v>45</v>
      </c>
      <c r="J942" s="360" t="str">
        <f>IF(ISBLANK(INDEX('Policy Characteristics'!D:D,MATCH($C942,'Policy Characteristics'!$C:$C,0))),"",INDEX('Policy Characteristics'!D:D,MATCH($C942,'Policy Characteristics'!$C:$C,0)))</f>
        <v>Methane Capture and Destruction</v>
      </c>
      <c r="K942" s="358" t="str">
        <f>IF(ISBLANK(INDEX('Policy Characteristics'!E:E,MATCH($C942,'Policy Characteristics'!$C:$C,0))),"",INDEX('Policy Characteristics'!E:E,MATCH($C942,'Policy Characteristics'!$C:$C,0)))</f>
        <v>indst methane destruction</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1</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of potential achieved</v>
      </c>
      <c r="P942" s="358" t="str">
        <f>IF(ISBLANK(INDEX('Policy Characteristics'!J:J,MATCH($C942,'Policy Characteristics'!$C:$C,0))),"",INDEX('Policy Characteristics'!J:J,MATCH($C942,'Policy Characteristics'!$C:$C,0)))</f>
        <v>**Description:** This policy reduces methane emissions from the selected industry by increasing the burning of methane that is currently being released into the atmosphere (i.e. flaring instead of venting/leaking).</v>
      </c>
      <c r="Q942" s="358" t="str">
        <f>IF(ISBLANK(INDEX('Policy Characteristics'!K:K,MATCH($C942,'Policy Characteristics'!$C:$C,0))),"",INDEX('Policy Characteristics'!K:K,MATCH($C942,'Policy Characteristics'!$C:$C,0)))</f>
        <v>industry-ag-main.html#methane-destr</v>
      </c>
      <c r="R942" s="358" t="str">
        <f>IF(ISBLANK(INDEX('Policy Characteristics'!L:L,MATCH($C942,'Policy Characteristics'!$C:$C,0))),"",INDEX('Policy Characteristics'!L:L,MATCH($C942,'Policy Characteristics'!$C:$C,0)))</f>
        <v>methane-destruction.html</v>
      </c>
    </row>
    <row r="943" spans="1:18"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Methane Destruction</v>
      </c>
      <c r="C943" s="362" t="str">
        <f t="shared" si="44"/>
        <v>Fraction of Methane Destruction Opportunities Achieved</v>
      </c>
      <c r="D943" s="53" t="s">
        <v>3250</v>
      </c>
      <c r="E943" s="53"/>
      <c r="F943" s="195" t="s">
        <v>2889</v>
      </c>
      <c r="G943" s="53"/>
      <c r="H943" s="54">
        <v>515</v>
      </c>
      <c r="I943" s="53" t="s">
        <v>45</v>
      </c>
      <c r="J943" s="360" t="str">
        <f>IF(ISBLANK(INDEX('Policy Characteristics'!D:D,MATCH($C943,'Policy Characteristics'!$C:$C,0))),"",INDEX('Policy Characteristics'!D:D,MATCH($C943,'Policy Characteristics'!$C:$C,0)))</f>
        <v>Methane Capture and Destruction</v>
      </c>
      <c r="K943" s="358" t="str">
        <f>IF(ISBLANK(INDEX('Policy Characteristics'!E:E,MATCH($C943,'Policy Characteristics'!$C:$C,0))),"",INDEX('Policy Characteristics'!E:E,MATCH($C943,'Policy Characteristics'!$C:$C,0)))</f>
        <v>indst methane destruction</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1</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of potential achieved</v>
      </c>
      <c r="P943" s="358" t="str">
        <f>IF(ISBLANK(INDEX('Policy Characteristics'!J:J,MATCH($C943,'Policy Characteristics'!$C:$C,0))),"",INDEX('Policy Characteristics'!J:J,MATCH($C943,'Policy Characteristics'!$C:$C,0)))</f>
        <v>**Description:** This policy reduces methane emissions from the selected industry by increasing the burning of methane that is currently being released into the atmosphere (i.e. flaring instead of venting/leaking).</v>
      </c>
      <c r="Q943" s="358" t="str">
        <f>IF(ISBLANK(INDEX('Policy Characteristics'!K:K,MATCH($C943,'Policy Characteristics'!$C:$C,0))),"",INDEX('Policy Characteristics'!K:K,MATCH($C943,'Policy Characteristics'!$C:$C,0)))</f>
        <v>industry-ag-main.html#methane-destr</v>
      </c>
      <c r="R943" s="358" t="str">
        <f>IF(ISBLANK(INDEX('Policy Characteristics'!L:L,MATCH($C943,'Policy Characteristics'!$C:$C,0))),"",INDEX('Policy Characteristics'!L:L,MATCH($C943,'Policy Characteristics'!$C:$C,0)))</f>
        <v>methane-destruction.html</v>
      </c>
    </row>
    <row r="944" spans="1:18"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Methane Destruction</v>
      </c>
      <c r="C944" s="362" t="str">
        <f t="shared" si="44"/>
        <v>Fraction of Methane Destruction Opportunities Achieved</v>
      </c>
      <c r="D944" s="53" t="s">
        <v>3272</v>
      </c>
      <c r="E944" s="53"/>
      <c r="F944" s="195" t="s">
        <v>3275</v>
      </c>
      <c r="G944" s="53"/>
      <c r="H944" s="54">
        <v>516</v>
      </c>
      <c r="I944" s="53" t="s">
        <v>45</v>
      </c>
      <c r="J944" s="360" t="str">
        <f>IF(ISBLANK(INDEX('Policy Characteristics'!D:D,MATCH($C944,'Policy Characteristics'!$C:$C,0))),"",INDEX('Policy Characteristics'!D:D,MATCH($C944,'Policy Characteristics'!$C:$C,0)))</f>
        <v>Methane Capture and Destruction</v>
      </c>
      <c r="K944" s="358" t="str">
        <f>IF(ISBLANK(INDEX('Policy Characteristics'!E:E,MATCH($C944,'Policy Characteristics'!$C:$C,0))),"",INDEX('Policy Characteristics'!E:E,MATCH($C944,'Policy Characteristics'!$C:$C,0)))</f>
        <v>indst methane destruction</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1</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of potential achieved</v>
      </c>
      <c r="P944" s="358" t="str">
        <f>IF(ISBLANK(INDEX('Policy Characteristics'!J:J,MATCH($C944,'Policy Characteristics'!$C:$C,0))),"",INDEX('Policy Characteristics'!J:J,MATCH($C944,'Policy Characteristics'!$C:$C,0)))</f>
        <v>**Description:** This policy reduces methane emissions from the selected industry by increasing the burning of methane that is currently being released into the atmosphere (i.e. flaring instead of venting/leaking).</v>
      </c>
      <c r="Q944" s="358" t="str">
        <f>IF(ISBLANK(INDEX('Policy Characteristics'!K:K,MATCH($C944,'Policy Characteristics'!$C:$C,0))),"",INDEX('Policy Characteristics'!K:K,MATCH($C944,'Policy Characteristics'!$C:$C,0)))</f>
        <v>industry-ag-main.html#methane-destr</v>
      </c>
      <c r="R944" s="358" t="str">
        <f>IF(ISBLANK(INDEX('Policy Characteristics'!L:L,MATCH($C944,'Policy Characteristics'!$C:$C,0))),"",INDEX('Policy Characteristics'!L:L,MATCH($C944,'Policy Characteristics'!$C:$C,0)))</f>
        <v>methane-destruction.html</v>
      </c>
    </row>
    <row r="945" spans="1:18" x14ac:dyDescent="0.35">
      <c r="A945" s="358" t="str">
        <f>IF(ISBLANK(INDEX('Policy Characteristics'!A:A,MATCH($C945,'Policy Characteristics'!$C:$C,0))),"",INDEX('Policy Characteristics'!A:A,MATCH($C945,'Policy Characteristics'!$C:$C,0)))</f>
        <v>Industry</v>
      </c>
      <c r="B945" s="383" t="str">
        <f>IF(ISBLANK(INDEX('Policy Characteristics'!B:B,MATCH($C945,'Policy Characteristics'!$C:$C,0))),"",INDEX('Policy Characteristics'!B:B,MATCH($C945,'Policy Characteristics'!$C:$C,0)))</f>
        <v>N2O Abatement</v>
      </c>
      <c r="C945" s="4" t="s">
        <v>3456</v>
      </c>
      <c r="D945" s="53"/>
      <c r="E945" s="53"/>
      <c r="F945" s="195"/>
      <c r="G945" s="53"/>
      <c r="H945" s="54">
        <v>1562</v>
      </c>
      <c r="I945" s="53" t="s">
        <v>45</v>
      </c>
      <c r="J945" s="360" t="str">
        <f>IF(ISBLANK(INDEX('Policy Characteristics'!D:D,MATCH($C945,'Policy Characteristics'!$C:$C,0))),"",INDEX('Policy Characteristics'!D:D,MATCH($C945,'Policy Characteristics'!$C:$C,0)))</f>
        <v>N2O Abatement</v>
      </c>
      <c r="K945" s="358" t="str">
        <f>IF(ISBLANK(INDEX('Policy Characteristics'!E:E,MATCH($C945,'Policy Characteristics'!$C:$C,0))),"",INDEX('Policy Characteristics'!E:E,MATCH($C945,'Policy Characteristics'!$C:$C,0)))</f>
        <v>indst N2O abatement</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1</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of potential achieved</v>
      </c>
      <c r="P945" s="358" t="str">
        <f>IF(ISBLANK(INDEX('Policy Characteristics'!J:J,MATCH($C945,'Policy Characteristics'!$C:$C,0))),"",INDEX('Policy Characteristics'!J:J,MATCH($C945,'Policy Characteristics'!$C:$C,0)))</f>
        <v>**Description:** This policy reduces nitrous oxide (N2O) process emissions from the chemicals industry (primarily from the production of nitric acid and adipic acid) by destroying the N2O rather than venting it to the atmosphere.</v>
      </c>
      <c r="Q945" s="358" t="str">
        <f>IF(ISBLANK(INDEX('Policy Characteristics'!K:K,MATCH($C945,'Policy Characteristics'!$C:$C,0))),"",INDEX('Policy Characteristics'!K:K,MATCH($C945,'Policy Characteristics'!$C:$C,0)))</f>
        <v/>
      </c>
      <c r="R945" s="358" t="str">
        <f>IF(ISBLANK(INDEX('Policy Characteristics'!L:L,MATCH($C945,'Policy Characteristics'!$C:$C,0))),"",INDEX('Policy Characteristics'!L:L,MATCH($C945,'Policy Characteristics'!$C:$C,0)))</f>
        <v/>
      </c>
    </row>
    <row r="946" spans="1:18"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Reduce Fossil Fuel Exports</v>
      </c>
      <c r="C946" s="363" t="s">
        <v>2574</v>
      </c>
      <c r="D946" s="9" t="s">
        <v>480</v>
      </c>
      <c r="E946" s="53"/>
      <c r="F946" s="9" t="s">
        <v>477</v>
      </c>
      <c r="G946" s="53"/>
      <c r="H946" s="54">
        <v>451</v>
      </c>
      <c r="I946" s="53" t="s">
        <v>45</v>
      </c>
      <c r="J946" s="360" t="str">
        <f>IF(ISBLANK(INDEX('Policy Characteristics'!D:D,MATCH($C946,'Policy Characteristics'!$C:$C,0))),"",INDEX('Policy Characteristics'!D:D,MATCH($C946,'Policy Characteristics'!$C:$C,0)))</f>
        <v>Percent Reduction in Fossil Fuel Exports</v>
      </c>
      <c r="K946" s="358" t="str">
        <f>IF(ISBLANK(INDEX('Policy Characteristics'!E:E,MATCH($C946,'Policy Characteristics'!$C:$C,0))),"",INDEX('Policy Characteristics'!E:E,MATCH($C946,'Policy Characteristics'!$C:$C,0)))</f>
        <v>indst reduce fossil fuel exports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1</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exports</v>
      </c>
      <c r="P946" s="358" t="str">
        <f>IF(ISBLANK(INDEX('Policy Characteristics'!J:J,MATCH($C946,'Policy Characteristics'!$C:$C,0))),"",INDEX('Policy Characteristics'!J:J,MATCH($C946,'Policy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6" s="358" t="str">
        <f>IF(ISBLANK(INDEX('Policy Characteristics'!K:K,MATCH($C946,'Policy Characteristics'!$C:$C,0))),"",INDEX('Policy Characteristics'!K:K,MATCH($C946,'Policy Characteristics'!$C:$C,0)))</f>
        <v/>
      </c>
      <c r="R946" s="358" t="str">
        <f>IF(ISBLANK(INDEX('Policy Characteristics'!L:L,MATCH($C946,'Policy Characteristics'!$C:$C,0))),"",INDEX('Policy Characteristics'!L:L,MATCH($C946,'Policy Characteristics'!$C:$C,0)))</f>
        <v>reduce-fuel-exports.html</v>
      </c>
    </row>
    <row r="947" spans="1:18"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Reduce Fossil Fuel Exports</v>
      </c>
      <c r="C947" s="362" t="str">
        <f t="shared" ref="C947:C954" si="45">C$946</f>
        <v>Percent Reduction in Fossil Fuel Exports</v>
      </c>
      <c r="D947" s="9" t="s">
        <v>48</v>
      </c>
      <c r="E947" s="53"/>
      <c r="F947" s="9" t="s">
        <v>92</v>
      </c>
      <c r="G947" s="53"/>
      <c r="H947" s="54">
        <v>452</v>
      </c>
      <c r="I947" s="53" t="s">
        <v>45</v>
      </c>
      <c r="J947" s="360" t="str">
        <f>IF(ISBLANK(INDEX('Policy Characteristics'!D:D,MATCH($C947,'Policy Characteristics'!$C:$C,0))),"",INDEX('Policy Characteristics'!D:D,MATCH($C947,'Policy Characteristics'!$C:$C,0)))</f>
        <v>Percent Reduction in Fossil Fuel Exports</v>
      </c>
      <c r="K947" s="358" t="str">
        <f>IF(ISBLANK(INDEX('Policy Characteristics'!E:E,MATCH($C947,'Policy Characteristics'!$C:$C,0))),"",INDEX('Policy Characteristics'!E:E,MATCH($C947,'Policy Characteristics'!$C:$C,0)))</f>
        <v>indst reduce fossil fuel exports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1</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exports</v>
      </c>
      <c r="P947" s="358" t="str">
        <f>IF(ISBLANK(INDEX('Policy Characteristics'!J:J,MATCH($C947,'Policy Characteristics'!$C:$C,0))),"",INDEX('Policy Characteristics'!J:J,MATCH($C947,'Policy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7" s="358" t="str">
        <f>IF(ISBLANK(INDEX('Policy Characteristics'!K:K,MATCH($C947,'Policy Characteristics'!$C:$C,0))),"",INDEX('Policy Characteristics'!K:K,MATCH($C947,'Policy Characteristics'!$C:$C,0)))</f>
        <v/>
      </c>
      <c r="R947" s="358" t="str">
        <f>IF(ISBLANK(INDEX('Policy Characteristics'!L:L,MATCH($C947,'Policy Characteristics'!$C:$C,0))),"",INDEX('Policy Characteristics'!L:L,MATCH($C947,'Policy Characteristics'!$C:$C,0)))</f>
        <v>reduce-fuel-exports.html</v>
      </c>
    </row>
    <row r="948" spans="1:18"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Reduce Fossil Fuel Exports</v>
      </c>
      <c r="C948" s="362" t="str">
        <f t="shared" si="45"/>
        <v>Percent Reduction in Fossil Fuel Exports</v>
      </c>
      <c r="D948" s="9" t="s">
        <v>55</v>
      </c>
      <c r="E948" s="53"/>
      <c r="F948" s="9" t="s">
        <v>100</v>
      </c>
      <c r="G948" s="53"/>
      <c r="H948" s="54">
        <v>453</v>
      </c>
      <c r="I948" s="53" t="s">
        <v>45</v>
      </c>
      <c r="J948" s="360" t="str">
        <f>IF(ISBLANK(INDEX('Policy Characteristics'!D:D,MATCH($C948,'Policy Characteristics'!$C:$C,0))),"",INDEX('Policy Characteristics'!D:D,MATCH($C948,'Policy Characteristics'!$C:$C,0)))</f>
        <v>Percent Reduction in Fossil Fuel Exports</v>
      </c>
      <c r="K948" s="358" t="str">
        <f>IF(ISBLANK(INDEX('Policy Characteristics'!E:E,MATCH($C948,'Policy Characteristics'!$C:$C,0))),"",INDEX('Policy Characteristics'!E:E,MATCH($C948,'Policy Characteristics'!$C:$C,0)))</f>
        <v>indst reduce fossil fuel exports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1</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exports</v>
      </c>
      <c r="P948" s="358" t="str">
        <f>IF(ISBLANK(INDEX('Policy Characteristics'!J:J,MATCH($C948,'Policy Characteristics'!$C:$C,0))),"",INDEX('Policy Characteristics'!J:J,MATCH($C948,'Policy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8" s="358" t="str">
        <f>IF(ISBLANK(INDEX('Policy Characteristics'!K:K,MATCH($C948,'Policy Characteristics'!$C:$C,0))),"",INDEX('Policy Characteristics'!K:K,MATCH($C948,'Policy Characteristics'!$C:$C,0)))</f>
        <v/>
      </c>
      <c r="R948" s="358" t="str">
        <f>IF(ISBLANK(INDEX('Policy Characteristics'!L:L,MATCH($C948,'Policy Characteristics'!$C:$C,0))),"",INDEX('Policy Characteristics'!L:L,MATCH($C948,'Policy Characteristics'!$C:$C,0)))</f>
        <v>reduce-fuel-exports.html</v>
      </c>
    </row>
    <row r="949" spans="1:18"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Reduce Fossil Fuel Exports</v>
      </c>
      <c r="C949" s="362" t="str">
        <f t="shared" si="45"/>
        <v>Percent Reduction in Fossil Fuel Exports</v>
      </c>
      <c r="D949" s="9" t="s">
        <v>56</v>
      </c>
      <c r="E949" s="53"/>
      <c r="F949" s="9" t="s">
        <v>101</v>
      </c>
      <c r="G949" s="53"/>
      <c r="H949" s="54">
        <v>454</v>
      </c>
      <c r="I949" s="53" t="s">
        <v>45</v>
      </c>
      <c r="J949" s="360" t="str">
        <f>IF(ISBLANK(INDEX('Policy Characteristics'!D:D,MATCH($C949,'Policy Characteristics'!$C:$C,0))),"",INDEX('Policy Characteristics'!D:D,MATCH($C949,'Policy Characteristics'!$C:$C,0)))</f>
        <v>Percent Reduction in Fossil Fuel Exports</v>
      </c>
      <c r="K949" s="358" t="str">
        <f>IF(ISBLANK(INDEX('Policy Characteristics'!E:E,MATCH($C949,'Policy Characteristics'!$C:$C,0))),"",INDEX('Policy Characteristics'!E:E,MATCH($C949,'Policy Characteristics'!$C:$C,0)))</f>
        <v>indst reduce fossil fuel exports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1</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exports</v>
      </c>
      <c r="P949" s="358" t="str">
        <f>IF(ISBLANK(INDEX('Policy Characteristics'!J:J,MATCH($C949,'Policy Characteristics'!$C:$C,0))),"",INDEX('Policy Characteristics'!J:J,MATCH($C949,'Policy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9" s="358" t="str">
        <f>IF(ISBLANK(INDEX('Policy Characteristics'!K:K,MATCH($C949,'Policy Characteristics'!$C:$C,0))),"",INDEX('Policy Characteristics'!K:K,MATCH($C949,'Policy Characteristics'!$C:$C,0)))</f>
        <v/>
      </c>
      <c r="R949" s="358" t="str">
        <f>IF(ISBLANK(INDEX('Policy Characteristics'!L:L,MATCH($C949,'Policy Characteristics'!$C:$C,0))),"",INDEX('Policy Characteristics'!L:L,MATCH($C949,'Policy Characteristics'!$C:$C,0)))</f>
        <v>reduce-fuel-exports.html</v>
      </c>
    </row>
    <row r="950" spans="1:18"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Reduce Fossil Fuel Exports</v>
      </c>
      <c r="C950" s="362" t="str">
        <f t="shared" si="45"/>
        <v>Percent Reduction in Fossil Fuel Exports</v>
      </c>
      <c r="D950" s="9" t="s">
        <v>2555</v>
      </c>
      <c r="E950" s="53"/>
      <c r="F950" s="9" t="s">
        <v>2556</v>
      </c>
      <c r="G950" s="53"/>
      <c r="H950" s="54">
        <v>455</v>
      </c>
      <c r="I950" s="53" t="s">
        <v>45</v>
      </c>
      <c r="J950" s="360" t="str">
        <f>IF(ISBLANK(INDEX('Policy Characteristics'!D:D,MATCH($C950,'Policy Characteristics'!$C:$C,0))),"",INDEX('Policy Characteristics'!D:D,MATCH($C950,'Policy Characteristics'!$C:$C,0)))</f>
        <v>Percent Reduction in Fossil Fuel Exports</v>
      </c>
      <c r="K950" s="358" t="str">
        <f>IF(ISBLANK(INDEX('Policy Characteristics'!E:E,MATCH($C950,'Policy Characteristics'!$C:$C,0))),"",INDEX('Policy Characteristics'!E:E,MATCH($C950,'Policy Characteristics'!$C:$C,0)))</f>
        <v>indst reduce fossil fuel exports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1</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exports</v>
      </c>
      <c r="P950" s="358" t="str">
        <f>IF(ISBLANK(INDEX('Policy Characteristics'!J:J,MATCH($C950,'Policy Characteristics'!$C:$C,0))),"",INDEX('Policy Characteristics'!J:J,MATCH($C950,'Policy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0" s="358" t="str">
        <f>IF(ISBLANK(INDEX('Policy Characteristics'!K:K,MATCH($C950,'Policy Characteristics'!$C:$C,0))),"",INDEX('Policy Characteristics'!K:K,MATCH($C950,'Policy Characteristics'!$C:$C,0)))</f>
        <v/>
      </c>
      <c r="R950" s="358" t="str">
        <f>IF(ISBLANK(INDEX('Policy Characteristics'!L:L,MATCH($C950,'Policy Characteristics'!$C:$C,0))),"",INDEX('Policy Characteristics'!L:L,MATCH($C950,'Policy Characteristics'!$C:$C,0)))</f>
        <v>reduce-fuel-exports.html</v>
      </c>
    </row>
    <row r="951" spans="1:18"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Reduce Fossil Fuel Exports</v>
      </c>
      <c r="C951" s="362" t="str">
        <f t="shared" si="45"/>
        <v>Percent Reduction in Fossil Fuel Exports</v>
      </c>
      <c r="D951" s="9" t="s">
        <v>473</v>
      </c>
      <c r="E951" s="53"/>
      <c r="F951" s="9" t="s">
        <v>474</v>
      </c>
      <c r="G951" s="53"/>
      <c r="H951" s="54">
        <v>456</v>
      </c>
      <c r="I951" s="9" t="s">
        <v>46</v>
      </c>
      <c r="J951" s="360" t="str">
        <f>IF(ISBLANK(INDEX('Policy Characteristics'!D:D,MATCH($C951,'Policy Characteristics'!$C:$C,0))),"",INDEX('Policy Characteristics'!D:D,MATCH($C951,'Policy Characteristics'!$C:$C,0)))</f>
        <v>Percent Reduction in Fossil Fuel Exports</v>
      </c>
      <c r="K951" s="358" t="str">
        <f>IF(ISBLANK(INDEX('Policy Characteristics'!E:E,MATCH($C951,'Policy Characteristics'!$C:$C,0))),"",INDEX('Policy Characteristics'!E:E,MATCH($C951,'Policy Characteristics'!$C:$C,0)))</f>
        <v>indst reduce fossil fuel exports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1</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exports</v>
      </c>
      <c r="P951" s="358" t="str">
        <f>IF(ISBLANK(INDEX('Policy Characteristics'!J:J,MATCH($C951,'Policy Characteristics'!$C:$C,0))),"",INDEX('Policy Characteristics'!J:J,MATCH($C951,'Policy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1" s="358" t="str">
        <f>IF(ISBLANK(INDEX('Policy Characteristics'!K:K,MATCH($C951,'Policy Characteristics'!$C:$C,0))),"",INDEX('Policy Characteristics'!K:K,MATCH($C951,'Policy Characteristics'!$C:$C,0)))</f>
        <v/>
      </c>
      <c r="R951" s="358" t="str">
        <f>IF(ISBLANK(INDEX('Policy Characteristics'!L:L,MATCH($C951,'Policy Characteristics'!$C:$C,0))),"",INDEX('Policy Characteristics'!L:L,MATCH($C951,'Policy Characteristics'!$C:$C,0)))</f>
        <v>reduce-fuel-exports.html</v>
      </c>
    </row>
    <row r="952" spans="1:18"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Reduce Fossil Fuel Exports</v>
      </c>
      <c r="C952" s="362" t="str">
        <f t="shared" si="45"/>
        <v>Percent Reduction in Fossil Fuel Exports</v>
      </c>
      <c r="D952" s="9" t="s">
        <v>2547</v>
      </c>
      <c r="E952" s="53"/>
      <c r="F952" s="9" t="s">
        <v>2551</v>
      </c>
      <c r="G952" s="53"/>
      <c r="H952" s="54">
        <v>457</v>
      </c>
      <c r="I952" s="53" t="s">
        <v>45</v>
      </c>
      <c r="J952" s="360" t="str">
        <f>IF(ISBLANK(INDEX('Policy Characteristics'!D:D,MATCH($C952,'Policy Characteristics'!$C:$C,0))),"",INDEX('Policy Characteristics'!D:D,MATCH($C952,'Policy Characteristics'!$C:$C,0)))</f>
        <v>Percent Reduction in Fossil Fuel Exports</v>
      </c>
      <c r="K952" s="358" t="str">
        <f>IF(ISBLANK(INDEX('Policy Characteristics'!E:E,MATCH($C952,'Policy Characteristics'!$C:$C,0))),"",INDEX('Policy Characteristics'!E:E,MATCH($C952,'Policy Characteristics'!$C:$C,0)))</f>
        <v>indst reduce fossil fuel exports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1</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exports</v>
      </c>
      <c r="P952" s="358" t="str">
        <f>IF(ISBLANK(INDEX('Policy Characteristics'!J:J,MATCH($C952,'Policy Characteristics'!$C:$C,0))),"",INDEX('Policy Characteristics'!J:J,MATCH($C952,'Policy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2" s="358" t="str">
        <f>IF(ISBLANK(INDEX('Policy Characteristics'!K:K,MATCH($C952,'Policy Characteristics'!$C:$C,0))),"",INDEX('Policy Characteristics'!K:K,MATCH($C952,'Policy Characteristics'!$C:$C,0)))</f>
        <v/>
      </c>
      <c r="R952" s="358" t="str">
        <f>IF(ISBLANK(INDEX('Policy Characteristics'!L:L,MATCH($C952,'Policy Characteristics'!$C:$C,0))),"",INDEX('Policy Characteristics'!L:L,MATCH($C952,'Policy Characteristics'!$C:$C,0)))</f>
        <v>reduce-fuel-exports.html</v>
      </c>
    </row>
    <row r="953" spans="1:18"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Reduce Fossil Fuel Exports</v>
      </c>
      <c r="C953" s="362" t="str">
        <f t="shared" si="45"/>
        <v>Percent Reduction in Fossil Fuel Exports</v>
      </c>
      <c r="D953" s="9" t="s">
        <v>2557</v>
      </c>
      <c r="E953" s="53"/>
      <c r="F953" s="9" t="s">
        <v>2558</v>
      </c>
      <c r="G953" s="53"/>
      <c r="H953" s="54">
        <v>458</v>
      </c>
      <c r="I953" s="53" t="s">
        <v>45</v>
      </c>
      <c r="J953" s="360" t="str">
        <f>IF(ISBLANK(INDEX('Policy Characteristics'!D:D,MATCH($C953,'Policy Characteristics'!$C:$C,0))),"",INDEX('Policy Characteristics'!D:D,MATCH($C953,'Policy Characteristics'!$C:$C,0)))</f>
        <v>Percent Reduction in Fossil Fuel Exports</v>
      </c>
      <c r="K953" s="358" t="str">
        <f>IF(ISBLANK(INDEX('Policy Characteristics'!E:E,MATCH($C953,'Policy Characteristics'!$C:$C,0))),"",INDEX('Policy Characteristics'!E:E,MATCH($C953,'Policy Characteristics'!$C:$C,0)))</f>
        <v>indst reduce fossil fuel exports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1</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exports</v>
      </c>
      <c r="P953" s="358" t="str">
        <f>IF(ISBLANK(INDEX('Policy Characteristics'!J:J,MATCH($C953,'Policy Characteristics'!$C:$C,0))),"",INDEX('Policy Characteristics'!J:J,MATCH($C953,'Policy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3" s="358" t="str">
        <f>IF(ISBLANK(INDEX('Policy Characteristics'!K:K,MATCH($C953,'Policy Characteristics'!$C:$C,0))),"",INDEX('Policy Characteristics'!K:K,MATCH($C953,'Policy Characteristics'!$C:$C,0)))</f>
        <v/>
      </c>
      <c r="R953" s="358" t="str">
        <f>IF(ISBLANK(INDEX('Policy Characteristics'!L:L,MATCH($C953,'Policy Characteristics'!$C:$C,0))),"",INDEX('Policy Characteristics'!L:L,MATCH($C953,'Policy Characteristics'!$C:$C,0)))</f>
        <v>reduce-fuel-exports.html</v>
      </c>
    </row>
    <row r="954" spans="1:18"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Reduce Fossil Fuel Exports</v>
      </c>
      <c r="C954" s="362" t="str">
        <f t="shared" si="45"/>
        <v>Percent Reduction in Fossil Fuel Exports</v>
      </c>
      <c r="D954" s="9" t="s">
        <v>2548</v>
      </c>
      <c r="E954" s="53"/>
      <c r="F954" s="9" t="s">
        <v>2552</v>
      </c>
      <c r="G954" s="53"/>
      <c r="H954" s="54">
        <v>459</v>
      </c>
      <c r="I954" s="53" t="s">
        <v>45</v>
      </c>
      <c r="J954" s="360" t="str">
        <f>IF(ISBLANK(INDEX('Policy Characteristics'!D:D,MATCH($C954,'Policy Characteristics'!$C:$C,0))),"",INDEX('Policy Characteristics'!D:D,MATCH($C954,'Policy Characteristics'!$C:$C,0)))</f>
        <v>Percent Reduction in Fossil Fuel Exports</v>
      </c>
      <c r="K954" s="358" t="str">
        <f>IF(ISBLANK(INDEX('Policy Characteristics'!E:E,MATCH($C954,'Policy Characteristics'!$C:$C,0))),"",INDEX('Policy Characteristics'!E:E,MATCH($C954,'Policy Characteristics'!$C:$C,0)))</f>
        <v>indst reduce fossil fuel exports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1</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exports</v>
      </c>
      <c r="P954" s="358" t="str">
        <f>IF(ISBLANK(INDEX('Policy Characteristics'!J:J,MATCH($C954,'Policy Characteristics'!$C:$C,0))),"",INDEX('Policy Characteristics'!J:J,MATCH($C954,'Policy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4" s="358" t="str">
        <f>IF(ISBLANK(INDEX('Policy Characteristics'!K:K,MATCH($C954,'Policy Characteristics'!$C:$C,0))),"",INDEX('Policy Characteristics'!K:K,MATCH($C954,'Policy Characteristics'!$C:$C,0)))</f>
        <v/>
      </c>
      <c r="R954" s="358" t="str">
        <f>IF(ISBLANK(INDEX('Policy Characteristics'!L:L,MATCH($C954,'Policy Characteristics'!$C:$C,0))),"",INDEX('Policy Characteristics'!L:L,MATCH($C954,'Policy Characteristics'!$C:$C,0)))</f>
        <v>reduce-fuel-exports.html</v>
      </c>
    </row>
    <row r="955" spans="1:18" x14ac:dyDescent="0.35">
      <c r="A955" s="358" t="str">
        <f>IF(ISBLANK(INDEX('Policy Characteristics'!A:A,MATCH($C955,'Policy Characteristics'!$C:$C,0))),"",INDEX('Policy Characteristics'!A:A,MATCH($C955,'Policy Characteristics'!$C:$C,0)))</f>
        <v>Agriculture, Land Use, and Forestry</v>
      </c>
      <c r="B955" s="358" t="str">
        <f>IF(ISBLANK(INDEX('Policy Characteristics'!B:B,MATCH($C955,'Policy Characteristics'!$C:$C,0))),"",INDEX('Policy Characteristics'!B:B,MATCH($C955,'Policy Characteristics'!$C:$C,0)))</f>
        <v>Afforestation and Reforestation</v>
      </c>
      <c r="C955" s="363" t="s">
        <v>459</v>
      </c>
      <c r="D955" s="53"/>
      <c r="E955" s="53"/>
      <c r="F955" s="53"/>
      <c r="G955" s="53"/>
      <c r="H955" s="54">
        <v>60</v>
      </c>
      <c r="I955" s="53" t="s">
        <v>45</v>
      </c>
      <c r="J955" s="360" t="str">
        <f>IF(ISBLANK(INDEX('Policy Characteristics'!D:D,MATCH($C955,'Policy Characteristics'!$C:$C,0))),"",INDEX('Policy Characteristics'!D:D,MATCH($C955,'Policy Characteristics'!$C:$C,0)))</f>
        <v>Afforestation and Reforestation</v>
      </c>
      <c r="K955" s="358" t="str">
        <f>IF(ISBLANK(INDEX('Policy Characteristics'!E:E,MATCH($C955,'Policy Characteristics'!$C:$C,0))),"",INDEX('Policy Characteristics'!E:E,MATCH($C955,'Policy Characteristics'!$C:$C,0)))</f>
        <v>land afforestation and reforestation</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1</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of potential achieved</v>
      </c>
      <c r="P955" s="358" t="str">
        <f>IF(ISBLANK(INDEX('Policy Characteristics'!J:J,MATCH($C955,'Policy Characteristics'!$C:$C,0))),"",INDEX('Policy Characteristics'!J:J,MATCH($C955,'Policy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55" s="358" t="str">
        <f>IF(ISBLANK(INDEX('Policy Characteristics'!K:K,MATCH($C955,'Policy Characteristics'!$C:$C,0))),"",INDEX('Policy Characteristics'!K:K,MATCH($C955,'Policy Characteristics'!$C:$C,0)))</f>
        <v>lulucf.html#aff-ref</v>
      </c>
      <c r="R955" s="358" t="str">
        <f>IF(ISBLANK(INDEX('Policy Characteristics'!L:L,MATCH($C955,'Policy Characteristics'!$C:$C,0))),"",INDEX('Policy Characteristics'!L:L,MATCH($C955,'Policy Characteristics'!$C:$C,0)))</f>
        <v>afforestation-and-reforestation.html</v>
      </c>
    </row>
    <row r="956" spans="1:18" x14ac:dyDescent="0.35">
      <c r="A956" s="358" t="str">
        <f>IF(ISBLANK(INDEX('Policy Characteristics'!A:A,MATCH($C956,'Policy Characteristics'!$C:$C,0))),"",INDEX('Policy Characteristics'!A:A,MATCH($C956,'Policy Characteristics'!$C:$C,0)))</f>
        <v>Agriculture, Land Use, and Forestry</v>
      </c>
      <c r="B956" s="358" t="str">
        <f>IF(ISBLANK(INDEX('Policy Characteristics'!B:B,MATCH($C956,'Policy Characteristics'!$C:$C,0))),"",INDEX('Policy Characteristics'!B:B,MATCH($C956,'Policy Characteristics'!$C:$C,0)))</f>
        <v>Avoid Deforestation</v>
      </c>
      <c r="C956" s="363" t="s">
        <v>468</v>
      </c>
      <c r="D956" s="53"/>
      <c r="E956" s="53"/>
      <c r="F956" s="53"/>
      <c r="G956" s="53"/>
      <c r="H956" s="54">
        <v>705</v>
      </c>
      <c r="I956" s="9" t="s">
        <v>46</v>
      </c>
      <c r="J956" s="360" t="str">
        <f>IF(ISBLANK(INDEX('Policy Characteristics'!D:D,MATCH($C956,'Policy Characteristics'!$C:$C,0))),"",INDEX('Policy Characteristics'!D:D,MATCH($C956,'Policy Characteristics'!$C:$C,0)))</f>
        <v>Avoid Deforestation</v>
      </c>
      <c r="K956" s="358" t="str">
        <f>IF(ISBLANK(INDEX('Policy Characteristics'!E:E,MATCH($C956,'Policy Characteristics'!$C:$C,0))),"",INDEX('Policy Characteristics'!E:E,MATCH($C956,'Policy Characteristics'!$C:$C,0)))</f>
        <v>land avoid deforestation</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1</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of potential achieved</v>
      </c>
      <c r="P956" s="358" t="str">
        <f>IF(ISBLANK(INDEX('Policy Characteristics'!J:J,MATCH($C956,'Policy Characteristics'!$C:$C,0))),"",INDEX('Policy Characteristics'!J:J,MATCH($C956,'Policy Characteristics'!$C:$C,0)))</f>
        <v/>
      </c>
      <c r="Q956" s="358" t="str">
        <f>IF(ISBLANK(INDEX('Policy Characteristics'!K:K,MATCH($C956,'Policy Characteristics'!$C:$C,0))),"",INDEX('Policy Characteristics'!K:K,MATCH($C956,'Policy Characteristics'!$C:$C,0)))</f>
        <v>lulucf.html#avoid-def</v>
      </c>
      <c r="R956" s="358" t="str">
        <f>IF(ISBLANK(INDEX('Policy Characteristics'!L:L,MATCH($C956,'Policy Characteristics'!$C:$C,0))),"",INDEX('Policy Characteristics'!L:L,MATCH($C956,'Policy Characteristics'!$C:$C,0)))</f>
        <v>avoid-deforestation.html</v>
      </c>
    </row>
    <row r="957" spans="1:18" x14ac:dyDescent="0.35">
      <c r="A957" s="358" t="str">
        <f>IF(ISBLANK(INDEX('Policy Characteristics'!A:A,MATCH($C957,'Policy Characteristics'!$C:$C,0))),"",INDEX('Policy Characteristics'!A:A,MATCH($C957,'Policy Characteristics'!$C:$C,0)))</f>
        <v>Agriculture, Land Use, and Forestry</v>
      </c>
      <c r="B957" s="358" t="str">
        <f>IF(ISBLANK(INDEX('Policy Characteristics'!B:B,MATCH($C957,'Policy Characteristics'!$C:$C,0))),"",INDEX('Policy Characteristics'!B:B,MATCH($C957,'Policy Characteristics'!$C:$C,0)))</f>
        <v>Forest Restoration</v>
      </c>
      <c r="C957" s="363" t="s">
        <v>465</v>
      </c>
      <c r="D957" s="53"/>
      <c r="E957" s="53"/>
      <c r="F957" s="53"/>
      <c r="G957" s="53"/>
      <c r="H957" s="54">
        <v>177</v>
      </c>
      <c r="I957" s="9" t="s">
        <v>46</v>
      </c>
      <c r="J957" s="360" t="str">
        <f>IF(ISBLANK(INDEX('Policy Characteristics'!D:D,MATCH($C957,'Policy Characteristics'!$C:$C,0))),"",INDEX('Policy Characteristics'!D:D,MATCH($C957,'Policy Characteristics'!$C:$C,0)))</f>
        <v>Forest Restoration</v>
      </c>
      <c r="K957" s="358" t="str">
        <f>IF(ISBLANK(INDEX('Policy Characteristics'!E:E,MATCH($C957,'Policy Characteristics'!$C:$C,0))),"",INDEX('Policy Characteristics'!E:E,MATCH($C957,'Policy Characteristics'!$C:$C,0)))</f>
        <v>land forest restoration</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1</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of potential achieved</v>
      </c>
      <c r="P957" s="358" t="str">
        <f>IF(ISBLANK(INDEX('Policy Characteristics'!J:J,MATCH($C957,'Policy Characteristics'!$C:$C,0))),"",INDEX('Policy Characteristics'!J:J,MATCH($C957,'Policy Characteristics'!$C:$C,0)))</f>
        <v/>
      </c>
      <c r="Q957" s="358" t="str">
        <f>IF(ISBLANK(INDEX('Policy Characteristics'!K:K,MATCH($C957,'Policy Characteristics'!$C:$C,0))),"",INDEX('Policy Characteristics'!K:K,MATCH($C957,'Policy Characteristics'!$C:$C,0)))</f>
        <v/>
      </c>
      <c r="R957" s="358" t="str">
        <f>IF(ISBLANK(INDEX('Policy Characteristics'!L:L,MATCH($C957,'Policy Characteristics'!$C:$C,0))),"",INDEX('Policy Characteristics'!L:L,MATCH($C957,'Policy Characteristics'!$C:$C,0)))</f>
        <v>forest-restoration.html</v>
      </c>
    </row>
    <row r="958" spans="1:18" x14ac:dyDescent="0.35">
      <c r="A958" s="358" t="str">
        <f>IF(ISBLANK(INDEX('Policy Characteristics'!A:A,MATCH($C958,'Policy Characteristics'!$C:$C,0))),"",INDEX('Policy Characteristics'!A:A,MATCH($C958,'Policy Characteristics'!$C:$C,0)))</f>
        <v>Agriculture, Land Use, and Forestry</v>
      </c>
      <c r="B958" s="358" t="str">
        <f>IF(ISBLANK(INDEX('Policy Characteristics'!B:B,MATCH($C958,'Policy Characteristics'!$C:$C,0))),"",INDEX('Policy Characteristics'!B:B,MATCH($C958,'Policy Characteristics'!$C:$C,0)))</f>
        <v>Forest Set-Asides</v>
      </c>
      <c r="C958" s="363" t="s">
        <v>460</v>
      </c>
      <c r="D958" s="53"/>
      <c r="E958" s="53"/>
      <c r="F958" s="53"/>
      <c r="G958" s="53"/>
      <c r="H958" s="54">
        <v>61</v>
      </c>
      <c r="I958" s="53" t="s">
        <v>45</v>
      </c>
      <c r="J958" s="360" t="str">
        <f>IF(ISBLANK(INDEX('Policy Characteristics'!D:D,MATCH($C958,'Policy Characteristics'!$C:$C,0))),"",INDEX('Policy Characteristics'!D:D,MATCH($C958,'Policy Characteristics'!$C:$C,0)))</f>
        <v>Forest Set-Asides</v>
      </c>
      <c r="K958" s="358" t="str">
        <f>IF(ISBLANK(INDEX('Policy Characteristics'!E:E,MATCH($C958,'Policy Characteristics'!$C:$C,0))),"",INDEX('Policy Characteristics'!E:E,MATCH($C958,'Policy Characteristics'!$C:$C,0)))</f>
        <v>land forest set asides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1</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of potential achieved</v>
      </c>
      <c r="P958" s="358" t="str">
        <f>IF(ISBLANK(INDEX('Policy Characteristics'!J:J,MATCH($C958,'Policy Characteristics'!$C:$C,0))),"",INDEX('Policy Characteristics'!J:J,MATCH($C958,'Policy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58" s="358" t="str">
        <f>IF(ISBLANK(INDEX('Policy Characteristics'!K:K,MATCH($C958,'Policy Characteristics'!$C:$C,0))),"",INDEX('Policy Characteristics'!K:K,MATCH($C958,'Policy Characteristics'!$C:$C,0)))</f>
        <v>lulucf.html#set-asides</v>
      </c>
      <c r="R958" s="358" t="str">
        <f>IF(ISBLANK(INDEX('Policy Characteristics'!L:L,MATCH($C958,'Policy Characteristics'!$C:$C,0))),"",INDEX('Policy Characteristics'!L:L,MATCH($C958,'Policy Characteristics'!$C:$C,0)))</f>
        <v>forest-set-asides.html</v>
      </c>
    </row>
    <row r="959" spans="1:18" x14ac:dyDescent="0.35">
      <c r="A959" s="358" t="str">
        <f>IF(ISBLANK(INDEX('Policy Characteristics'!A:A,MATCH($C959,'Policy Characteristics'!$C:$C,0))),"",INDEX('Policy Characteristics'!A:A,MATCH($C959,'Policy Characteristics'!$C:$C,0)))</f>
        <v>Agriculture, Land Use, and Forestry</v>
      </c>
      <c r="B959" s="358" t="str">
        <f>IF(ISBLANK(INDEX('Policy Characteristics'!B:B,MATCH($C959,'Policy Characteristics'!$C:$C,0))),"",INDEX('Policy Characteristics'!B:B,MATCH($C959,'Policy Characteristics'!$C:$C,0)))</f>
        <v>Cropland and Rice Measures</v>
      </c>
      <c r="C959" s="363" t="s">
        <v>2904</v>
      </c>
      <c r="D959" s="53"/>
      <c r="E959" s="53"/>
      <c r="F959" s="53"/>
      <c r="G959" s="53"/>
      <c r="H959" s="54">
        <v>62</v>
      </c>
      <c r="I959" s="53" t="s">
        <v>45</v>
      </c>
      <c r="J959" s="360" t="str">
        <f>IF(ISBLANK(INDEX('Policy Characteristics'!D:D,MATCH($C959,'Policy Characteristics'!$C:$C,0))),"",INDEX('Policy Characteristics'!D:D,MATCH($C959,'Policy Characteristics'!$C:$C,0)))</f>
        <v>Cropland and Rice Measures</v>
      </c>
      <c r="K959" s="358" t="str">
        <f>IF(ISBLANK(INDEX('Policy Characteristics'!E:E,MATCH($C959,'Policy Characteristics'!$C:$C,0))),"",INDEX('Policy Characteristics'!E:E,MATCH($C959,'Policy Characteristics'!$C:$C,0)))</f>
        <v>indst cropland and rice measures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1</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of potential achieved</v>
      </c>
      <c r="P959" s="358" t="str">
        <f>IF(ISBLANK(INDEX('Policy Characteristics'!J:J,MATCH($C959,'Policy Characteristics'!$C:$C,0))),"",INDEX('Policy Characteristics'!J:J,MATCH($C959,'Policy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59" s="358" t="str">
        <f>IF(ISBLANK(INDEX('Policy Characteristics'!K:K,MATCH($C959,'Policy Characteristics'!$C:$C,0))),"",INDEX('Policy Characteristics'!K:K,MATCH($C959,'Policy Characteristics'!$C:$C,0)))</f>
        <v>industry-ag-main.html#cropland</v>
      </c>
      <c r="R959" s="358" t="str">
        <f>IF(ISBLANK(INDEX('Policy Characteristics'!L:L,MATCH($C959,'Policy Characteristics'!$C:$C,0))),"",INDEX('Policy Characteristics'!L:L,MATCH($C959,'Policy Characteristics'!$C:$C,0)))</f>
        <v>cropland-management.html</v>
      </c>
    </row>
    <row r="960" spans="1:18" x14ac:dyDescent="0.35">
      <c r="A960" s="358" t="str">
        <f>IF(ISBLANK(INDEX('Policy Characteristics'!A:A,MATCH($C960,'Policy Characteristics'!$C:$C,0))),"",INDEX('Policy Characteristics'!A:A,MATCH($C960,'Policy Characteristics'!$C:$C,0)))</f>
        <v>Agriculture, Land Use, and Forestry</v>
      </c>
      <c r="B960" s="358" t="str">
        <f>IF(ISBLANK(INDEX('Policy Characteristics'!B:B,MATCH($C960,'Policy Characteristics'!$C:$C,0))),"",INDEX('Policy Characteristics'!B:B,MATCH($C960,'Policy Characteristics'!$C:$C,0)))</f>
        <v>Improved Forest Management</v>
      </c>
      <c r="C960" s="363" t="s">
        <v>461</v>
      </c>
      <c r="D960" s="53"/>
      <c r="E960" s="53"/>
      <c r="F960" s="53"/>
      <c r="G960" s="53"/>
      <c r="H960" s="54">
        <v>63</v>
      </c>
      <c r="I960" s="53" t="s">
        <v>45</v>
      </c>
      <c r="J960" s="360" t="str">
        <f>IF(ISBLANK(INDEX('Policy Characteristics'!D:D,MATCH($C960,'Policy Characteristics'!$C:$C,0))),"",INDEX('Policy Characteristics'!D:D,MATCH($C960,'Policy Characteristics'!$C:$C,0)))</f>
        <v>Improved Forest Management</v>
      </c>
      <c r="K960" s="358" t="str">
        <f>IF(ISBLANK(INDEX('Policy Characteristics'!E:E,MATCH($C960,'Policy Characteristics'!$C:$C,0))),"",INDEX('Policy Characteristics'!E:E,MATCH($C960,'Policy Characteristics'!$C:$C,0)))</f>
        <v>land forest management</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1</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of potential achieved</v>
      </c>
      <c r="P960" s="358" t="str">
        <f>IF(ISBLANK(INDEX('Policy Characteristics'!J:J,MATCH($C960,'Policy Characteristics'!$C:$C,0))),"",INDEX('Policy Characteristics'!J:J,MATCH($C960,'Policy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60" s="358" t="str">
        <f>IF(ISBLANK(INDEX('Policy Characteristics'!K:K,MATCH($C960,'Policy Characteristics'!$C:$C,0))),"",INDEX('Policy Characteristics'!K:K,MATCH($C960,'Policy Characteristics'!$C:$C,0)))</f>
        <v>lulucf.html#forest-mgmt</v>
      </c>
      <c r="R960" s="358" t="str">
        <f>IF(ISBLANK(INDEX('Policy Characteristics'!L:L,MATCH($C960,'Policy Characteristics'!$C:$C,0))),"",INDEX('Policy Characteristics'!L:L,MATCH($C960,'Policy Characteristics'!$C:$C,0)))</f>
        <v>improved-forest-management.html</v>
      </c>
    </row>
    <row r="961" spans="1:18" x14ac:dyDescent="0.35">
      <c r="A961" s="358" t="str">
        <f>IF(ISBLANK(INDEX('Policy Characteristics'!A:A,MATCH($C961,'Policy Characteristics'!$C:$C,0))),"",INDEX('Policy Characteristics'!A:A,MATCH($C961,'Policy Characteristics'!$C:$C,0)))</f>
        <v>Agriculture, Land Use, and Forestry</v>
      </c>
      <c r="B961" s="358" t="str">
        <f>IF(ISBLANK(INDEX('Policy Characteristics'!B:B,MATCH($C961,'Policy Characteristics'!$C:$C,0))),"",INDEX('Policy Characteristics'!B:B,MATCH($C961,'Policy Characteristics'!$C:$C,0)))</f>
        <v>Livestock Measures</v>
      </c>
      <c r="C961" s="363" t="s">
        <v>2938</v>
      </c>
      <c r="D961" s="53"/>
      <c r="E961" s="53"/>
      <c r="F961" s="53"/>
      <c r="G961" s="53"/>
      <c r="H961" s="54">
        <v>64</v>
      </c>
      <c r="I961" s="53" t="s">
        <v>45</v>
      </c>
      <c r="J961" s="360" t="str">
        <f>IF(ISBLANK(INDEX('Policy Characteristics'!D:D,MATCH($C961,'Policy Characteristics'!$C:$C,0))),"",INDEX('Policy Characteristics'!D:D,MATCH($C961,'Policy Characteristics'!$C:$C,0)))</f>
        <v>Livestock Measures</v>
      </c>
      <c r="K961" s="358" t="str">
        <f>IF(ISBLANK(INDEX('Policy Characteristics'!E:E,MATCH($C961,'Policy Characteristics'!$C:$C,0))),"",INDEX('Policy Characteristics'!E:E,MATCH($C961,'Policy Characteristics'!$C:$C,0)))</f>
        <v>indst livestock measures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1</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of potential achieved</v>
      </c>
      <c r="P961" s="358" t="str">
        <f>IF(ISBLANK(INDEX('Policy Characteristics'!J:J,MATCH($C961,'Policy Characteristics'!$C:$C,0))),"",INDEX('Policy Characteristics'!J:J,MATCH($C961,'Policy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61" s="358" t="str">
        <f>IF(ISBLANK(INDEX('Policy Characteristics'!K:K,MATCH($C961,'Policy Characteristics'!$C:$C,0))),"",INDEX('Policy Characteristics'!K:K,MATCH($C961,'Policy Characteristics'!$C:$C,0)))</f>
        <v>industry-ag-main.html#livestock</v>
      </c>
      <c r="R961" s="358" t="str">
        <f>IF(ISBLANK(INDEX('Policy Characteristics'!L:L,MATCH($C961,'Policy Characteristics'!$C:$C,0))),"",INDEX('Policy Characteristics'!L:L,MATCH($C961,'Policy Characteristics'!$C:$C,0)))</f>
        <v>livestock-measures.html</v>
      </c>
    </row>
    <row r="962" spans="1:18" x14ac:dyDescent="0.35">
      <c r="A962" s="358" t="str">
        <f>IF(ISBLANK(INDEX('Policy Characteristics'!A:A,MATCH($C962,'Policy Characteristics'!$C:$C,0))),"",INDEX('Policy Characteristics'!A:A,MATCH($C962,'Policy Characteristics'!$C:$C,0)))</f>
        <v>Agriculture, Land Use, and Forestry</v>
      </c>
      <c r="B962" s="358" t="str">
        <f>IF(ISBLANK(INDEX('Policy Characteristics'!B:B,MATCH($C962,'Policy Characteristics'!$C:$C,0))),"",INDEX('Policy Characteristics'!B:B,MATCH($C962,'Policy Characteristics'!$C:$C,0)))</f>
        <v>Peatland Restoration</v>
      </c>
      <c r="C962" s="363" t="s">
        <v>463</v>
      </c>
      <c r="D962" s="53"/>
      <c r="E962" s="53"/>
      <c r="F962" s="53"/>
      <c r="G962" s="53"/>
      <c r="H962" s="54">
        <v>178</v>
      </c>
      <c r="I962" s="53" t="s">
        <v>46</v>
      </c>
      <c r="J962" s="360" t="str">
        <f>IF(ISBLANK(INDEX('Policy Characteristics'!D:D,MATCH($C962,'Policy Characteristics'!$C:$C,0))),"",INDEX('Policy Characteristics'!D:D,MATCH($C962,'Policy Characteristics'!$C:$C,0)))</f>
        <v>Peatland Restoration</v>
      </c>
      <c r="K962" s="358" t="str">
        <f>IF(ISBLANK(INDEX('Policy Characteristics'!E:E,MATCH($C962,'Policy Characteristics'!$C:$C,0))),"",INDEX('Policy Characteristics'!E:E,MATCH($C962,'Policy Characteristics'!$C:$C,0)))</f>
        <v>land peatland restoration</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1</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of potential achieved</v>
      </c>
      <c r="P962" s="358" t="str">
        <f>IF(ISBLANK(INDEX('Policy Characteristics'!J:J,MATCH($C962,'Policy Characteristics'!$C:$C,0))),"",INDEX('Policy Characteristics'!J:J,MATCH($C962,'Policy Characteristics'!$C:$C,0)))</f>
        <v/>
      </c>
      <c r="Q962" s="358" t="str">
        <f>IF(ISBLANK(INDEX('Policy Characteristics'!K:K,MATCH($C962,'Policy Characteristics'!$C:$C,0))),"",INDEX('Policy Characteristics'!K:K,MATCH($C962,'Policy Characteristics'!$C:$C,0)))</f>
        <v/>
      </c>
      <c r="R962" s="358" t="str">
        <f>IF(ISBLANK(INDEX('Policy Characteristics'!L:L,MATCH($C962,'Policy Characteristics'!$C:$C,0))),"",INDEX('Policy Characteristics'!L:L,MATCH($C962,'Policy Characteristics'!$C:$C,0)))</f>
        <v>peatland-restoration.html</v>
      </c>
    </row>
    <row r="963" spans="1:18" x14ac:dyDescent="0.35">
      <c r="A963" s="358" t="str">
        <f>IF(ISBLANK(INDEX('Policy Characteristics'!A:A,MATCH($C963,'Policy Characteristics'!$C:$C,0))),"",INDEX('Policy Characteristics'!A:A,MATCH($C963,'Policy Characteristics'!$C:$C,0)))</f>
        <v>Agriculture, Land Use, and Forestry</v>
      </c>
      <c r="B963" s="358" t="str">
        <f>IF(ISBLANK(INDEX('Policy Characteristics'!B:B,MATCH($C963,'Policy Characteristics'!$C:$C,0))),"",INDEX('Policy Characteristics'!B:B,MATCH($C963,'Policy Characteristics'!$C:$C,0)))</f>
        <v>Shift to Non-Animal Products</v>
      </c>
      <c r="C963" s="363" t="s">
        <v>2515</v>
      </c>
      <c r="D963" s="53"/>
      <c r="E963" s="53"/>
      <c r="F963" s="53"/>
      <c r="G963" s="53"/>
      <c r="H963" s="54">
        <v>434</v>
      </c>
      <c r="I963" s="53" t="s">
        <v>45</v>
      </c>
      <c r="J963" s="360" t="str">
        <f>IF(ISBLANK(INDEX('Policy Characteristics'!D:D,MATCH($C963,'Policy Characteristics'!$C:$C,0))),"",INDEX('Policy Characteristics'!D:D,MATCH($C963,'Policy Characteristics'!$C:$C,0)))</f>
        <v>Shift to Non-Animal Products</v>
      </c>
      <c r="K963" s="358" t="str">
        <f>IF(ISBLANK(INDEX('Policy Characteristics'!E:E,MATCH($C963,'Policy Characteristics'!$C:$C,0))),"",INDEX('Policy Characteristics'!E:E,MATCH($C963,'Policy Characteristics'!$C:$C,0)))</f>
        <v>indst shift to nonanimal products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1</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animal products</v>
      </c>
      <c r="P963" s="358" t="str">
        <f>IF(ISBLANK(INDEX('Policy Characteristics'!J:J,MATCH($C963,'Policy Characteristics'!$C:$C,0))),"",INDEX('Policy Characteristics'!J:J,MATCH($C963,'Policy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63" s="358" t="str">
        <f>IF(ISBLANK(INDEX('Policy Characteristics'!K:K,MATCH($C963,'Policy Characteristics'!$C:$C,0))),"",INDEX('Policy Characteristics'!K:K,MATCH($C963,'Policy Characteristics'!$C:$C,0)))</f>
        <v/>
      </c>
      <c r="R963" s="358" t="str">
        <f>IF(ISBLANK(INDEX('Policy Characteristics'!L:L,MATCH($C963,'Policy Characteristics'!$C:$C,0))),"",INDEX('Policy Characteristics'!L:L,MATCH($C963,'Policy Characteristics'!$C:$C,0)))</f>
        <v>shift-to-non-animal-products.html</v>
      </c>
    </row>
    <row r="964" spans="1:18" s="2" customFormat="1" x14ac:dyDescent="0.35">
      <c r="A964" s="358" t="str">
        <f>IF(ISBLANK(INDEX('Policy Characteristics'!A:A,MATCH($C964,'Policy Characteristics'!$C:$C,0))),"",INDEX('Policy Characteristics'!A:A,MATCH($C964,'Policy Characteristics'!$C:$C,0)))</f>
        <v>District Heat and Hydrogen</v>
      </c>
      <c r="B964" s="358" t="str">
        <f>IF(ISBLANK(INDEX('Policy Characteristics'!B:B,MATCH($C964,'Policy Characteristics'!$C:$C,0))),"",INDEX('Policy Characteristics'!B:B,MATCH($C964,'Policy Characteristics'!$C:$C,0)))</f>
        <v>Use CHP for District Heat</v>
      </c>
      <c r="C964" s="361" t="s">
        <v>309</v>
      </c>
      <c r="D964" s="9"/>
      <c r="E964" s="9"/>
      <c r="F964" s="9"/>
      <c r="G964" s="9"/>
      <c r="H964" s="54">
        <v>68</v>
      </c>
      <c r="I964" s="9" t="s">
        <v>45</v>
      </c>
      <c r="J964" s="360" t="str">
        <f>IF(ISBLANK(INDEX('Policy Characteristics'!D:D,MATCH($C964,'Policy Characteristics'!$C:$C,0))),"",INDEX('Policy Characteristics'!D:D,MATCH($C964,'Policy Characteristics'!$C:$C,0)))</f>
        <v>District Heat CHP</v>
      </c>
      <c r="K964" s="358" t="str">
        <f>IF(ISBLANK(INDEX('Policy Characteristics'!E:E,MATCH($C964,'Policy Characteristics'!$C:$C,0))),"",INDEX('Policy Characteristics'!E:E,MATCH($C964,'Policy Characteristics'!$C:$C,0)))</f>
        <v>heat convert heat to CHP</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1</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non-CHP heat converted</v>
      </c>
      <c r="P964" s="358" t="str">
        <f>IF(ISBLANK(INDEX('Policy Characteristics'!J:J,MATCH($C964,'Policy Characteristics'!$C:$C,0))),"",INDEX('Policy Characteristics'!J:J,MATCH($C964,'Policy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964" s="358" t="str">
        <f>IF(ISBLANK(INDEX('Policy Characteristics'!K:K,MATCH($C964,'Policy Characteristics'!$C:$C,0))),"",INDEX('Policy Characteristics'!K:K,MATCH($C964,'Policy Characteristics'!$C:$C,0)))</f>
        <v>district-heating.html#chp</v>
      </c>
      <c r="R964" s="358" t="str">
        <f>IF(ISBLANK(INDEX('Policy Characteristics'!L:L,MATCH($C964,'Policy Characteristics'!$C:$C,0))),"",INDEX('Policy Characteristics'!L:L,MATCH($C964,'Policy Characteristics'!$C:$C,0)))</f>
        <v>convert-non-chp-heat-production.html</v>
      </c>
    </row>
    <row r="965" spans="1:18" s="2" customFormat="1" x14ac:dyDescent="0.35">
      <c r="A965" s="358" t="str">
        <f>IF(ISBLANK(INDEX('Policy Characteristics'!A:A,MATCH($C965,'Policy Characteristics'!$C:$C,0))),"",INDEX('Policy Characteristics'!A:A,MATCH($C965,'Policy Characteristics'!$C:$C,0)))</f>
        <v>District Heat and Hydrogen</v>
      </c>
      <c r="B965" s="358" t="str">
        <f>IF(ISBLANK(INDEX('Policy Characteristics'!B:B,MATCH($C965,'Policy Characteristics'!$C:$C,0))),"",INDEX('Policy Characteristics'!B:B,MATCH($C965,'Policy Characteristics'!$C:$C,0)))</f>
        <v>Produce District Heat with Hydrogen</v>
      </c>
      <c r="C965" s="361" t="s">
        <v>2863</v>
      </c>
      <c r="D965" s="9"/>
      <c r="E965" s="9"/>
      <c r="F965" s="9"/>
      <c r="G965" s="9"/>
      <c r="H965" s="54">
        <v>176</v>
      </c>
      <c r="I965" s="9" t="s">
        <v>45</v>
      </c>
      <c r="J965" s="360" t="str">
        <f>IF(ISBLANK(INDEX('Policy Characteristics'!D:D,MATCH($C965,'Policy Characteristics'!$C:$C,0))),"",INDEX('Policy Characteristics'!D:D,MATCH($C965,'Policy Characteristics'!$C:$C,0)))</f>
        <v>District Heat Fuel Switching</v>
      </c>
      <c r="K965" s="358" t="str">
        <f>IF(ISBLANK(INDEX('Policy Characteristics'!E:E,MATCH($C965,'Policy Characteristics'!$C:$C,0))),"",INDEX('Policy Characteristics'!E:E,MATCH($C965,'Policy Characteristics'!$C:$C,0)))</f>
        <v>heat fuel type shifting</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1</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of fuel use</v>
      </c>
      <c r="P965" s="358" t="str">
        <f>IF(ISBLANK(INDEX('Policy Characteristics'!J:J,MATCH($C965,'Policy Characteristics'!$C:$C,0))),"",INDEX('Policy Characteristics'!J:J,MATCH($C965,'Policy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65" s="358" t="str">
        <f>IF(ISBLANK(INDEX('Policy Characteristics'!K:K,MATCH($C965,'Policy Characteristics'!$C:$C,0))),"",INDEX('Policy Characteristics'!K:K,MATCH($C965,'Policy Characteristics'!$C:$C,0)))</f>
        <v>district-heating.html#convert-coal</v>
      </c>
      <c r="R965" s="358" t="str">
        <f>IF(ISBLANK(INDEX('Policy Characteristics'!L:L,MATCH($C965,'Policy Characteristics'!$C:$C,0))),"",INDEX('Policy Characteristics'!L:L,MATCH($C965,'Policy Characteristics'!$C:$C,0)))</f>
        <v>district-heat-fuel-switching.html</v>
      </c>
    </row>
    <row r="966" spans="1:18" s="2" customFormat="1" x14ac:dyDescent="0.35">
      <c r="A966" s="358" t="str">
        <f>IF(ISBLANK(INDEX('Policy Characteristics'!A:A,MATCH($C966,'Policy Characteristics'!$C:$C,0))),"",INDEX('Policy Characteristics'!A:A,MATCH($C966,'Policy Characteristics'!$C:$C,0)))</f>
        <v>District Heat and Hydrogen</v>
      </c>
      <c r="B966" s="358" t="str">
        <f>IF(ISBLANK(INDEX('Policy Characteristics'!B:B,MATCH($C966,'Policy Characteristics'!$C:$C,0))),"",INDEX('Policy Characteristics'!B:B,MATCH($C966,'Policy Characteristics'!$C:$C,0)))</f>
        <v>Shift Hydrogen Production to Electrolysis</v>
      </c>
      <c r="C966" s="361" t="s">
        <v>2561</v>
      </c>
      <c r="D966" s="9"/>
      <c r="E966" s="9"/>
      <c r="F966" s="9"/>
      <c r="G966" s="9"/>
      <c r="H966" s="54">
        <v>450</v>
      </c>
      <c r="I966" s="9" t="s">
        <v>45</v>
      </c>
      <c r="J966" s="360" t="str">
        <f>IF(ISBLANK(INDEX('Policy Characteristics'!D:D,MATCH($C966,'Policy Characteristics'!$C:$C,0))),"",INDEX('Policy Characteristics'!D:D,MATCH($C966,'Policy Characteristics'!$C:$C,0)))</f>
        <v>Hydrogen Electrolysis</v>
      </c>
      <c r="K966" s="358" t="str">
        <f>IF(ISBLANK(INDEX('Policy Characteristics'!E:E,MATCH($C966,'Policy Characteristics'!$C:$C,0))),"",INDEX('Policy Characteristics'!E:E,MATCH($C966,'Policy Characteristics'!$C:$C,0)))</f>
        <v>hydgn shift production pathways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1</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of hydrogen production</v>
      </c>
      <c r="P966" s="358" t="str">
        <f>IF(ISBLANK(INDEX('Policy Characteristics'!J:J,MATCH($C966,'Policy Characteristics'!$C:$C,0))),"",INDEX('Policy Characteristics'!J:J,MATCH($C966,'Policy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966" s="358" t="str">
        <f>IF(ISBLANK(INDEX('Policy Characteristics'!K:K,MATCH($C966,'Policy Characteristics'!$C:$C,0))),"",INDEX('Policy Characteristics'!K:K,MATCH($C966,'Policy Characteristics'!$C:$C,0)))</f>
        <v/>
      </c>
      <c r="R966" s="358" t="str">
        <f>IF(ISBLANK(INDEX('Policy Characteristics'!L:L,MATCH($C966,'Policy Characteristics'!$C:$C,0))),"",INDEX('Policy Characteristics'!L:L,MATCH($C966,'Policy Characteristics'!$C:$C,0)))</f>
        <v>switch-hydrogen-production-pathway.html</v>
      </c>
    </row>
    <row r="967" spans="1:18" s="5" customFormat="1" x14ac:dyDescent="0.35">
      <c r="A967" s="358" t="str">
        <f>IF(ISBLANK(INDEX('Policy Characteristics'!A:A,MATCH($C967,'Policy Characteristics'!$C:$C,0))),"",INDEX('Policy Characteristics'!A:A,MATCH($C967,'Policy Characteristics'!$C:$C,0)))</f>
        <v>Cross-Sector</v>
      </c>
      <c r="B967" s="358" t="str">
        <f>IF(ISBLANK(INDEX('Policy Characteristics'!B:B,MATCH($C967,'Policy Characteristics'!$C:$C,0))),"",INDEX('Policy Characteristics'!B:B,MATCH($C967,'Policy Characteristics'!$C:$C,0)))</f>
        <v>Carbon Price</v>
      </c>
      <c r="C967" s="363" t="s">
        <v>2484</v>
      </c>
      <c r="D967" s="53" t="s">
        <v>360</v>
      </c>
      <c r="E967" s="53"/>
      <c r="F967" s="53" t="s">
        <v>364</v>
      </c>
      <c r="G967" s="53"/>
      <c r="H967" s="54">
        <v>171</v>
      </c>
      <c r="I967" s="53" t="s">
        <v>45</v>
      </c>
      <c r="J967" s="360" t="str">
        <f>IF(ISBLANK(INDEX('Policy Characteristics'!D:D,MATCH($C967,'Policy Characteristics'!$C:$C,0))),"",INDEX('Policy Characteristics'!D:D,MATCH($C967,'Policy Characteristics'!$C:$C,0)))</f>
        <v>Carbon Price</v>
      </c>
      <c r="K967" s="358" t="str">
        <f>IF(ISBLANK(INDEX('Policy Characteristics'!E:E,MATCH($C967,'Policy Characteristics'!$C:$C,0))),"",INDEX('Policy Characteristics'!E:E,MATCH($C967,'Policy Characteristics'!$C:$C,0)))</f>
        <v>cross carbon tax</v>
      </c>
      <c r="L967" s="358">
        <f>IF(ISBLANK(INDEX('Policy Characteristics'!F:F,MATCH($C967,'Policy Characteristics'!$C:$C,0))),"",INDEX('Policy Characteristics'!F:F,MATCH($C967,'Policy Characteristics'!$C:$C,0)))</f>
        <v>0</v>
      </c>
      <c r="M967" s="358">
        <f>IF(ISBLANK(INDEX('Policy Characteristics'!G:G,MATCH($C967,'Policy Characteristics'!$C:$C,0))),"",INDEX('Policy Characteristics'!G:G,MATCH($C967,'Policy Characteristics'!$C:$C,0)))</f>
        <v>300</v>
      </c>
      <c r="N967" s="358">
        <f>IF(ISBLANK(INDEX('Policy Characteristics'!H:H,MATCH($C967,'Policy Characteristics'!$C:$C,0))),"",INDEX('Policy Characteristics'!H:H,MATCH($C967,'Policy Characteristics'!$C:$C,0)))</f>
        <v>5</v>
      </c>
      <c r="O967" s="358" t="str">
        <f>IF(ISBLANK(INDEX('Policy Characteristics'!I:I,MATCH($C967,'Policy Characteristics'!$C:$C,0))),"",INDEX('Policy Characteristics'!I:I,MATCH($C967,'Policy Characteristics'!$C:$C,0)))</f>
        <v>$/metric ton CO2e</v>
      </c>
      <c r="P967" s="358" t="str">
        <f>IF(ISBLANK(INDEX('Policy Characteristics'!J:J,MATCH($C967,'Policy Characteristics'!$C:$C,0))),"",INDEX('Policy Characteristics'!J:J,MATCH($C967,'Policy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7" s="358" t="str">
        <f>IF(ISBLANK(INDEX('Policy Characteristics'!K:K,MATCH($C967,'Policy Characteristics'!$C:$C,0))),"",INDEX('Policy Characteristics'!K:K,MATCH($C967,'Policy Characteristics'!$C:$C,0)))</f>
        <v>fuels.html#carbon-tax</v>
      </c>
      <c r="R967" s="358" t="str">
        <f>IF(ISBLANK(INDEX('Policy Characteristics'!L:L,MATCH($C967,'Policy Characteristics'!$C:$C,0))),"",INDEX('Policy Characteristics'!L:L,MATCH($C967,'Policy Characteristics'!$C:$C,0)))</f>
        <v>carbon-tax.html</v>
      </c>
    </row>
    <row r="968" spans="1:18" s="5" customFormat="1" x14ac:dyDescent="0.35">
      <c r="A968" s="358" t="str">
        <f>IF(ISBLANK(INDEX('Policy Characteristics'!A:A,MATCH($C968,'Policy Characteristics'!$C:$C,0))),"",INDEX('Policy Characteristics'!A:A,MATCH($C968,'Policy Characteristics'!$C:$C,0)))</f>
        <v>Cross-Sector</v>
      </c>
      <c r="B968" s="358" t="str">
        <f>IF(ISBLANK(INDEX('Policy Characteristics'!B:B,MATCH($C968,'Policy Characteristics'!$C:$C,0))),"",INDEX('Policy Characteristics'!B:B,MATCH($C968,'Policy Characteristics'!$C:$C,0)))</f>
        <v>Carbon Price</v>
      </c>
      <c r="C968" s="362" t="str">
        <f t="shared" ref="C968" si="46">C$967</f>
        <v>Additional Carbon Tax Rate</v>
      </c>
      <c r="D968" s="53" t="s">
        <v>368</v>
      </c>
      <c r="E968" s="53"/>
      <c r="F968" s="53" t="s">
        <v>369</v>
      </c>
      <c r="G968" s="53"/>
      <c r="H968" s="54">
        <v>172</v>
      </c>
      <c r="I968" s="53" t="s">
        <v>45</v>
      </c>
      <c r="J968" s="360" t="str">
        <f>IF(ISBLANK(INDEX('Policy Characteristics'!D:D,MATCH($C968,'Policy Characteristics'!$C:$C,0))),"",INDEX('Policy Characteristics'!D:D,MATCH($C968,'Policy Characteristics'!$C:$C,0)))</f>
        <v>Carbon Price</v>
      </c>
      <c r="K968" s="358" t="str">
        <f>IF(ISBLANK(INDEX('Policy Characteristics'!E:E,MATCH($C968,'Policy Characteristics'!$C:$C,0))),"",INDEX('Policy Characteristics'!E:E,MATCH($C968,'Policy Characteristics'!$C:$C,0)))</f>
        <v>cross carbon tax</v>
      </c>
      <c r="L968" s="358">
        <f>IF(ISBLANK(INDEX('Policy Characteristics'!F:F,MATCH($C968,'Policy Characteristics'!$C:$C,0))),"",INDEX('Policy Characteristics'!F:F,MATCH($C968,'Policy Characteristics'!$C:$C,0)))</f>
        <v>0</v>
      </c>
      <c r="M968" s="358">
        <f>IF(ISBLANK(INDEX('Policy Characteristics'!G:G,MATCH($C968,'Policy Characteristics'!$C:$C,0))),"",INDEX('Policy Characteristics'!G:G,MATCH($C968,'Policy Characteristics'!$C:$C,0)))</f>
        <v>300</v>
      </c>
      <c r="N968" s="358">
        <f>IF(ISBLANK(INDEX('Policy Characteristics'!H:H,MATCH($C968,'Policy Characteristics'!$C:$C,0))),"",INDEX('Policy Characteristics'!H:H,MATCH($C968,'Policy Characteristics'!$C:$C,0)))</f>
        <v>5</v>
      </c>
      <c r="O968" s="358" t="str">
        <f>IF(ISBLANK(INDEX('Policy Characteristics'!I:I,MATCH($C968,'Policy Characteristics'!$C:$C,0))),"",INDEX('Policy Characteristics'!I:I,MATCH($C968,'Policy Characteristics'!$C:$C,0)))</f>
        <v>$/metric ton CO2e</v>
      </c>
      <c r="P968" s="358" t="str">
        <f>IF(ISBLANK(INDEX('Policy Characteristics'!J:J,MATCH($C968,'Policy Characteristics'!$C:$C,0))),"",INDEX('Policy Characteristics'!J:J,MATCH($C968,'Policy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8" s="358" t="str">
        <f>IF(ISBLANK(INDEX('Policy Characteristics'!K:K,MATCH($C968,'Policy Characteristics'!$C:$C,0))),"",INDEX('Policy Characteristics'!K:K,MATCH($C968,'Policy Characteristics'!$C:$C,0)))</f>
        <v>fuels.html#carbon-tax</v>
      </c>
      <c r="R968" s="358" t="str">
        <f>IF(ISBLANK(INDEX('Policy Characteristics'!L:L,MATCH($C968,'Policy Characteristics'!$C:$C,0))),"",INDEX('Policy Characteristics'!L:L,MATCH($C968,'Policy Characteristics'!$C:$C,0)))</f>
        <v>carbon-tax.html</v>
      </c>
    </row>
    <row r="969" spans="1:18" s="5" customFormat="1" x14ac:dyDescent="0.35">
      <c r="A969" s="358" t="str">
        <f>IF(ISBLANK(INDEX('Policy Characteristics'!A:A,MATCH($C969,'Policy Characteristics'!$C:$C,0))),"",INDEX('Policy Characteristics'!A:A,MATCH($C969,'Policy Characteristics'!$C:$C,0)))</f>
        <v>Cross-Sector</v>
      </c>
      <c r="B969" s="358" t="str">
        <f>IF(ISBLANK(INDEX('Policy Characteristics'!B:B,MATCH($C969,'Policy Characteristics'!$C:$C,0))),"",INDEX('Policy Characteristics'!B:B,MATCH($C969,'Policy Characteristics'!$C:$C,0)))</f>
        <v>Carbon Price</v>
      </c>
      <c r="C969" s="362" t="str">
        <f t="shared" ref="C969:C972" si="47">C$967</f>
        <v>Additional Carbon Tax Rate</v>
      </c>
      <c r="D969" s="53" t="s">
        <v>362</v>
      </c>
      <c r="E969" s="53"/>
      <c r="F969" s="53" t="s">
        <v>366</v>
      </c>
      <c r="G969" s="53"/>
      <c r="H969" s="54">
        <v>173</v>
      </c>
      <c r="I969" s="53" t="s">
        <v>45</v>
      </c>
      <c r="J969" s="360" t="str">
        <f>IF(ISBLANK(INDEX('Policy Characteristics'!D:D,MATCH($C969,'Policy Characteristics'!$C:$C,0))),"",INDEX('Policy Characteristics'!D:D,MATCH($C969,'Policy Characteristics'!$C:$C,0)))</f>
        <v>Carbon Price</v>
      </c>
      <c r="K969" s="358" t="str">
        <f>IF(ISBLANK(INDEX('Policy Characteristics'!E:E,MATCH($C969,'Policy Characteristics'!$C:$C,0))),"",INDEX('Policy Characteristics'!E:E,MATCH($C969,'Policy Characteristics'!$C:$C,0)))</f>
        <v>cross carbon tax</v>
      </c>
      <c r="L969" s="358">
        <f>IF(ISBLANK(INDEX('Policy Characteristics'!F:F,MATCH($C969,'Policy Characteristics'!$C:$C,0))),"",INDEX('Policy Characteristics'!F:F,MATCH($C969,'Policy Characteristics'!$C:$C,0)))</f>
        <v>0</v>
      </c>
      <c r="M969" s="358">
        <f>IF(ISBLANK(INDEX('Policy Characteristics'!G:G,MATCH($C969,'Policy Characteristics'!$C:$C,0))),"",INDEX('Policy Characteristics'!G:G,MATCH($C969,'Policy Characteristics'!$C:$C,0)))</f>
        <v>300</v>
      </c>
      <c r="N969" s="358">
        <f>IF(ISBLANK(INDEX('Policy Characteristics'!H:H,MATCH($C969,'Policy Characteristics'!$C:$C,0))),"",INDEX('Policy Characteristics'!H:H,MATCH($C969,'Policy Characteristics'!$C:$C,0)))</f>
        <v>5</v>
      </c>
      <c r="O969" s="358" t="str">
        <f>IF(ISBLANK(INDEX('Policy Characteristics'!I:I,MATCH($C969,'Policy Characteristics'!$C:$C,0))),"",INDEX('Policy Characteristics'!I:I,MATCH($C969,'Policy Characteristics'!$C:$C,0)))</f>
        <v>$/metric ton CO2e</v>
      </c>
      <c r="P969" s="358" t="str">
        <f>IF(ISBLANK(INDEX('Policy Characteristics'!J:J,MATCH($C969,'Policy Characteristics'!$C:$C,0))),"",INDEX('Policy Characteristics'!J:J,MATCH($C969,'Policy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9" s="358" t="str">
        <f>IF(ISBLANK(INDEX('Policy Characteristics'!K:K,MATCH($C969,'Policy Characteristics'!$C:$C,0))),"",INDEX('Policy Characteristics'!K:K,MATCH($C969,'Policy Characteristics'!$C:$C,0)))</f>
        <v>fuels.html#carbon-tax</v>
      </c>
      <c r="R969" s="358" t="str">
        <f>IF(ISBLANK(INDEX('Policy Characteristics'!L:L,MATCH($C969,'Policy Characteristics'!$C:$C,0))),"",INDEX('Policy Characteristics'!L:L,MATCH($C969,'Policy Characteristics'!$C:$C,0)))</f>
        <v>carbon-tax.html</v>
      </c>
    </row>
    <row r="970" spans="1:18" s="5" customFormat="1" x14ac:dyDescent="0.35">
      <c r="A970" s="358" t="str">
        <f>IF(ISBLANK(INDEX('Policy Characteristics'!A:A,MATCH($C970,'Policy Characteristics'!$C:$C,0))),"",INDEX('Policy Characteristics'!A:A,MATCH($C970,'Policy Characteristics'!$C:$C,0)))</f>
        <v>Cross-Sector</v>
      </c>
      <c r="B970" s="358" t="str">
        <f>IF(ISBLANK(INDEX('Policy Characteristics'!B:B,MATCH($C970,'Policy Characteristics'!$C:$C,0))),"",INDEX('Policy Characteristics'!B:B,MATCH($C970,'Policy Characteristics'!$C:$C,0)))</f>
        <v>Carbon Price</v>
      </c>
      <c r="C970" s="362" t="str">
        <f t="shared" si="47"/>
        <v>Additional Carbon Tax Rate</v>
      </c>
      <c r="D970" s="53" t="s">
        <v>363</v>
      </c>
      <c r="E970" s="53"/>
      <c r="F970" s="53" t="s">
        <v>367</v>
      </c>
      <c r="G970" s="53"/>
      <c r="H970" s="54">
        <v>174</v>
      </c>
      <c r="I970" s="53" t="s">
        <v>45</v>
      </c>
      <c r="J970" s="360" t="str">
        <f>IF(ISBLANK(INDEX('Policy Characteristics'!D:D,MATCH($C970,'Policy Characteristics'!$C:$C,0))),"",INDEX('Policy Characteristics'!D:D,MATCH($C970,'Policy Characteristics'!$C:$C,0)))</f>
        <v>Carbon Price</v>
      </c>
      <c r="K970" s="358" t="str">
        <f>IF(ISBLANK(INDEX('Policy Characteristics'!E:E,MATCH($C970,'Policy Characteristics'!$C:$C,0))),"",INDEX('Policy Characteristics'!E:E,MATCH($C970,'Policy Characteristics'!$C:$C,0)))</f>
        <v>cross carbon tax</v>
      </c>
      <c r="L970" s="358">
        <f>IF(ISBLANK(INDEX('Policy Characteristics'!F:F,MATCH($C970,'Policy Characteristics'!$C:$C,0))),"",INDEX('Policy Characteristics'!F:F,MATCH($C970,'Policy Characteristics'!$C:$C,0)))</f>
        <v>0</v>
      </c>
      <c r="M970" s="358">
        <f>IF(ISBLANK(INDEX('Policy Characteristics'!G:G,MATCH($C970,'Policy Characteristics'!$C:$C,0))),"",INDEX('Policy Characteristics'!G:G,MATCH($C970,'Policy Characteristics'!$C:$C,0)))</f>
        <v>300</v>
      </c>
      <c r="N970" s="358">
        <f>IF(ISBLANK(INDEX('Policy Characteristics'!H:H,MATCH($C970,'Policy Characteristics'!$C:$C,0))),"",INDEX('Policy Characteristics'!H:H,MATCH($C970,'Policy Characteristics'!$C:$C,0)))</f>
        <v>5</v>
      </c>
      <c r="O970" s="358" t="str">
        <f>IF(ISBLANK(INDEX('Policy Characteristics'!I:I,MATCH($C970,'Policy Characteristics'!$C:$C,0))),"",INDEX('Policy Characteristics'!I:I,MATCH($C970,'Policy Characteristics'!$C:$C,0)))</f>
        <v>$/metric ton CO2e</v>
      </c>
      <c r="P970" s="358" t="str">
        <f>IF(ISBLANK(INDEX('Policy Characteristics'!J:J,MATCH($C970,'Policy Characteristics'!$C:$C,0))),"",INDEX('Policy Characteristics'!J:J,MATCH($C970,'Policy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0" s="358" t="str">
        <f>IF(ISBLANK(INDEX('Policy Characteristics'!K:K,MATCH($C970,'Policy Characteristics'!$C:$C,0))),"",INDEX('Policy Characteristics'!K:K,MATCH($C970,'Policy Characteristics'!$C:$C,0)))</f>
        <v>fuels.html#carbon-tax</v>
      </c>
      <c r="R970" s="358" t="str">
        <f>IF(ISBLANK(INDEX('Policy Characteristics'!L:L,MATCH($C970,'Policy Characteristics'!$C:$C,0))),"",INDEX('Policy Characteristics'!L:L,MATCH($C970,'Policy Characteristics'!$C:$C,0)))</f>
        <v>carbon-tax.html</v>
      </c>
    </row>
    <row r="971" spans="1:18" s="5" customFormat="1" x14ac:dyDescent="0.35">
      <c r="A971" s="358" t="str">
        <f>IF(ISBLANK(INDEX('Policy Characteristics'!A:A,MATCH($C971,'Policy Characteristics'!$C:$C,0))),"",INDEX('Policy Characteristics'!A:A,MATCH($C971,'Policy Characteristics'!$C:$C,0)))</f>
        <v>Cross-Sector</v>
      </c>
      <c r="B971" s="358" t="str">
        <f>IF(ISBLANK(INDEX('Policy Characteristics'!B:B,MATCH($C971,'Policy Characteristics'!$C:$C,0))),"",INDEX('Policy Characteristics'!B:B,MATCH($C971,'Policy Characteristics'!$C:$C,0)))</f>
        <v>Carbon Price</v>
      </c>
      <c r="C971" s="362" t="str">
        <f t="shared" si="47"/>
        <v>Additional Carbon Tax Rate</v>
      </c>
      <c r="D971" s="53" t="s">
        <v>361</v>
      </c>
      <c r="E971" s="53"/>
      <c r="F971" s="53" t="s">
        <v>365</v>
      </c>
      <c r="G971" s="53"/>
      <c r="H971" s="54">
        <v>175</v>
      </c>
      <c r="I971" s="53" t="s">
        <v>45</v>
      </c>
      <c r="J971" s="360" t="str">
        <f>IF(ISBLANK(INDEX('Policy Characteristics'!D:D,MATCH($C971,'Policy Characteristics'!$C:$C,0))),"",INDEX('Policy Characteristics'!D:D,MATCH($C971,'Policy Characteristics'!$C:$C,0)))</f>
        <v>Carbon Price</v>
      </c>
      <c r="K971" s="358" t="str">
        <f>IF(ISBLANK(INDEX('Policy Characteristics'!E:E,MATCH($C971,'Policy Characteristics'!$C:$C,0))),"",INDEX('Policy Characteristics'!E:E,MATCH($C971,'Policy Characteristics'!$C:$C,0)))</f>
        <v>cross carbon tax</v>
      </c>
      <c r="L971" s="358">
        <f>IF(ISBLANK(INDEX('Policy Characteristics'!F:F,MATCH($C971,'Policy Characteristics'!$C:$C,0))),"",INDEX('Policy Characteristics'!F:F,MATCH($C971,'Policy Characteristics'!$C:$C,0)))</f>
        <v>0</v>
      </c>
      <c r="M971" s="358">
        <f>IF(ISBLANK(INDEX('Policy Characteristics'!G:G,MATCH($C971,'Policy Characteristics'!$C:$C,0))),"",INDEX('Policy Characteristics'!G:G,MATCH($C971,'Policy Characteristics'!$C:$C,0)))</f>
        <v>300</v>
      </c>
      <c r="N971" s="358">
        <f>IF(ISBLANK(INDEX('Policy Characteristics'!H:H,MATCH($C971,'Policy Characteristics'!$C:$C,0))),"",INDEX('Policy Characteristics'!H:H,MATCH($C971,'Policy Characteristics'!$C:$C,0)))</f>
        <v>5</v>
      </c>
      <c r="O971" s="358" t="str">
        <f>IF(ISBLANK(INDEX('Policy Characteristics'!I:I,MATCH($C971,'Policy Characteristics'!$C:$C,0))),"",INDEX('Policy Characteristics'!I:I,MATCH($C971,'Policy Characteristics'!$C:$C,0)))</f>
        <v>$/metric ton CO2e</v>
      </c>
      <c r="P971" s="358" t="str">
        <f>IF(ISBLANK(INDEX('Policy Characteristics'!J:J,MATCH($C971,'Policy Characteristics'!$C:$C,0))),"",INDEX('Policy Characteristics'!J:J,MATCH($C971,'Policy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1" s="358" t="str">
        <f>IF(ISBLANK(INDEX('Policy Characteristics'!K:K,MATCH($C971,'Policy Characteristics'!$C:$C,0))),"",INDEX('Policy Characteristics'!K:K,MATCH($C971,'Policy Characteristics'!$C:$C,0)))</f>
        <v>fuels.html#carbon-tax</v>
      </c>
      <c r="R971" s="358" t="str">
        <f>IF(ISBLANK(INDEX('Policy Characteristics'!L:L,MATCH($C971,'Policy Characteristics'!$C:$C,0))),"",INDEX('Policy Characteristics'!L:L,MATCH($C971,'Policy Characteristics'!$C:$C,0)))</f>
        <v>carbon-tax.html</v>
      </c>
    </row>
    <row r="972" spans="1:18" s="5" customFormat="1" x14ac:dyDescent="0.35">
      <c r="A972" s="358" t="str">
        <f>IF(ISBLANK(INDEX('Policy Characteristics'!A:A,MATCH($C972,'Policy Characteristics'!$C:$C,0))),"",INDEX('Policy Characteristics'!A:A,MATCH($C972,'Policy Characteristics'!$C:$C,0)))</f>
        <v>Cross-Sector</v>
      </c>
      <c r="B972" s="358" t="str">
        <f>IF(ISBLANK(INDEX('Policy Characteristics'!B:B,MATCH($C972,'Policy Characteristics'!$C:$C,0))),"",INDEX('Policy Characteristics'!B:B,MATCH($C972,'Policy Characteristics'!$C:$C,0)))</f>
        <v>Carbon Price</v>
      </c>
      <c r="C972" s="362" t="str">
        <f t="shared" si="47"/>
        <v>Additional Carbon Tax Rate</v>
      </c>
      <c r="D972" s="53" t="s">
        <v>2580</v>
      </c>
      <c r="E972" s="53"/>
      <c r="F972" s="53" t="s">
        <v>3020</v>
      </c>
      <c r="G972" s="53"/>
      <c r="H972" s="54">
        <v>544</v>
      </c>
      <c r="I972" s="53" t="s">
        <v>45</v>
      </c>
      <c r="J972" s="360" t="str">
        <f>IF(ISBLANK(INDEX('Policy Characteristics'!D:D,MATCH($C972,'Policy Characteristics'!$C:$C,0))),"",INDEX('Policy Characteristics'!D:D,MATCH($C972,'Policy Characteristics'!$C:$C,0)))</f>
        <v>Carbon Price</v>
      </c>
      <c r="K972" s="358" t="str">
        <f>IF(ISBLANK(INDEX('Policy Characteristics'!E:E,MATCH($C972,'Policy Characteristics'!$C:$C,0))),"",INDEX('Policy Characteristics'!E:E,MATCH($C972,'Policy Characteristics'!$C:$C,0)))</f>
        <v>cross carbon tax</v>
      </c>
      <c r="L972" s="358">
        <f>IF(ISBLANK(INDEX('Policy Characteristics'!F:F,MATCH($C972,'Policy Characteristics'!$C:$C,0))),"",INDEX('Policy Characteristics'!F:F,MATCH($C972,'Policy Characteristics'!$C:$C,0)))</f>
        <v>0</v>
      </c>
      <c r="M972" s="358">
        <f>IF(ISBLANK(INDEX('Policy Characteristics'!G:G,MATCH($C972,'Policy Characteristics'!$C:$C,0))),"",INDEX('Policy Characteristics'!G:G,MATCH($C972,'Policy Characteristics'!$C:$C,0)))</f>
        <v>300</v>
      </c>
      <c r="N972" s="358">
        <f>IF(ISBLANK(INDEX('Policy Characteristics'!H:H,MATCH($C972,'Policy Characteristics'!$C:$C,0))),"",INDEX('Policy Characteristics'!H:H,MATCH($C972,'Policy Characteristics'!$C:$C,0)))</f>
        <v>5</v>
      </c>
      <c r="O972" s="358" t="str">
        <f>IF(ISBLANK(INDEX('Policy Characteristics'!I:I,MATCH($C972,'Policy Characteristics'!$C:$C,0))),"",INDEX('Policy Characteristics'!I:I,MATCH($C972,'Policy Characteristics'!$C:$C,0)))</f>
        <v>$/metric ton CO2e</v>
      </c>
      <c r="P972" s="358" t="str">
        <f>IF(ISBLANK(INDEX('Policy Characteristics'!J:J,MATCH($C972,'Policy Characteristics'!$C:$C,0))),"",INDEX('Policy Characteristics'!J:J,MATCH($C972,'Policy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2" s="358" t="str">
        <f>IF(ISBLANK(INDEX('Policy Characteristics'!K:K,MATCH($C972,'Policy Characteristics'!$C:$C,0))),"",INDEX('Policy Characteristics'!K:K,MATCH($C972,'Policy Characteristics'!$C:$C,0)))</f>
        <v>fuels.html#carbon-tax</v>
      </c>
      <c r="R972" s="358" t="str">
        <f>IF(ISBLANK(INDEX('Policy Characteristics'!L:L,MATCH($C972,'Policy Characteristics'!$C:$C,0))),"",INDEX('Policy Characteristics'!L:L,MATCH($C972,'Policy Characteristics'!$C:$C,0)))</f>
        <v>carbon-tax.html</v>
      </c>
    </row>
    <row r="973" spans="1:18" s="5" customFormat="1" x14ac:dyDescent="0.35">
      <c r="A973" s="358" t="str">
        <f>IF(ISBLANK(INDEX('Policy Characteristics'!A:A,MATCH($C973,'Policy Characteristics'!$C:$C,0))),"",INDEX('Policy Characteristics'!A:A,MATCH($C973,'Policy Characteristics'!$C:$C,0)))</f>
        <v>Cross-Sector</v>
      </c>
      <c r="B973" s="358" t="str">
        <f>IF(ISBLANK(INDEX('Policy Characteristics'!B:B,MATCH($C973,'Policy Characteristics'!$C:$C,0))),"",INDEX('Policy Characteristics'!B:B,MATCH($C973,'Policy Characteristics'!$C:$C,0)))</f>
        <v>End Existing Subsidies</v>
      </c>
      <c r="C973" s="363" t="s">
        <v>148</v>
      </c>
      <c r="D973" s="53" t="s">
        <v>54</v>
      </c>
      <c r="E973" s="53"/>
      <c r="F973" s="53" t="s">
        <v>98</v>
      </c>
      <c r="G973" s="53"/>
      <c r="H973" s="54">
        <v>706</v>
      </c>
      <c r="I973" s="9" t="s">
        <v>46</v>
      </c>
      <c r="J973" s="360" t="str">
        <f>IF(ISBLANK(INDEX('Policy Characteristics'!D:D,MATCH($C973,'Policy Characteristics'!$C:$C,0))),"",INDEX('Policy Characteristics'!D:D,MATCH($C973,'Policy Characteristics'!$C:$C,0)))</f>
        <v>End Existing Subsidies</v>
      </c>
      <c r="K973" s="358" t="str">
        <f>IF(ISBLANK(INDEX('Policy Characteristics'!E:E,MATCH($C973,'Policy Characteristics'!$C:$C,0))),"",INDEX('Policy Characteristics'!E:E,MATCH($C973,'Policy Characteristics'!$C:$C,0)))</f>
        <v>cross reduce BAU subsidies</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reduction in BAU subsidies</v>
      </c>
      <c r="P973" s="358" t="str">
        <f>IF(ISBLANK(INDEX('Policy Characteristics'!J:J,MATCH($C973,'Policy Characteristics'!$C:$C,0))),"",INDEX('Policy Characteristics'!J:J,MATCH($C973,'Policy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3" s="358" t="str">
        <f>IF(ISBLANK(INDEX('Policy Characteristics'!K:K,MATCH($C973,'Policy Characteristics'!$C:$C,0))),"",INDEX('Policy Characteristics'!K:K,MATCH($C973,'Policy Characteristics'!$C:$C,0)))</f>
        <v>fuels.html#end-subsidies</v>
      </c>
      <c r="R973" s="358" t="str">
        <f>IF(ISBLANK(INDEX('Policy Characteristics'!L:L,MATCH($C973,'Policy Characteristics'!$C:$C,0))),"",INDEX('Policy Characteristics'!L:L,MATCH($C973,'Policy Characteristics'!$C:$C,0)))</f>
        <v>end-existing-subsidies.html</v>
      </c>
    </row>
    <row r="974" spans="1:18" s="5" customFormat="1" x14ac:dyDescent="0.35">
      <c r="A974" s="358" t="str">
        <f>IF(ISBLANK(INDEX('Policy Characteristics'!A:A,MATCH($C974,'Policy Characteristics'!$C:$C,0))),"",INDEX('Policy Characteristics'!A:A,MATCH($C974,'Policy Characteristics'!$C:$C,0)))</f>
        <v>Cross-Sector</v>
      </c>
      <c r="B974" s="358" t="str">
        <f>IF(ISBLANK(INDEX('Policy Characteristics'!B:B,MATCH($C974,'Policy Characteristics'!$C:$C,0))),"",INDEX('Policy Characteristics'!B:B,MATCH($C974,'Policy Characteristics'!$C:$C,0)))</f>
        <v>End Existing Subsidies</v>
      </c>
      <c r="C974" s="362" t="str">
        <f t="shared" ref="C974:C989" si="48">C$973</f>
        <v>Percent Reduction in BAU Subsidies</v>
      </c>
      <c r="D974" s="9" t="s">
        <v>480</v>
      </c>
      <c r="E974" s="53"/>
      <c r="F974" s="9" t="s">
        <v>477</v>
      </c>
      <c r="G974" s="53"/>
      <c r="H974" s="54">
        <v>69</v>
      </c>
      <c r="I974" s="9" t="s">
        <v>45</v>
      </c>
      <c r="J974" s="360" t="str">
        <f>IF(ISBLANK(INDEX('Policy Characteristics'!D:D,MATCH($C974,'Policy Characteristics'!$C:$C,0))),"",INDEX('Policy Characteristics'!D:D,MATCH($C974,'Policy Characteristics'!$C:$C,0)))</f>
        <v>End Existing Subsidies</v>
      </c>
      <c r="K974" s="358" t="str">
        <f>IF(ISBLANK(INDEX('Policy Characteristics'!E:E,MATCH($C974,'Policy Characteristics'!$C:$C,0))),"",INDEX('Policy Characteristics'!E:E,MATCH($C974,'Policy Characteristics'!$C:$C,0)))</f>
        <v>cross reduce BAU subsidies</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reduction in BAU subsidies</v>
      </c>
      <c r="P974" s="358" t="str">
        <f>IF(ISBLANK(INDEX('Policy Characteristics'!J:J,MATCH($C974,'Policy Characteristics'!$C:$C,0))),"",INDEX('Policy Characteristics'!J:J,MATCH($C974,'Policy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4" s="358" t="str">
        <f>IF(ISBLANK(INDEX('Policy Characteristics'!K:K,MATCH($C974,'Policy Characteristics'!$C:$C,0))),"",INDEX('Policy Characteristics'!K:K,MATCH($C974,'Policy Characteristics'!$C:$C,0)))</f>
        <v>fuels.html#end-subsidies</v>
      </c>
      <c r="R974" s="358" t="str">
        <f>IF(ISBLANK(INDEX('Policy Characteristics'!L:L,MATCH($C974,'Policy Characteristics'!$C:$C,0))),"",INDEX('Policy Characteristics'!L:L,MATCH($C974,'Policy Characteristics'!$C:$C,0)))</f>
        <v>end-existing-subsidies.html</v>
      </c>
    </row>
    <row r="975" spans="1:18" s="5" customFormat="1" x14ac:dyDescent="0.35">
      <c r="A975" s="358" t="str">
        <f>IF(ISBLANK(INDEX('Policy Characteristics'!A:A,MATCH($C975,'Policy Characteristics'!$C:$C,0))),"",INDEX('Policy Characteristics'!A:A,MATCH($C975,'Policy Characteristics'!$C:$C,0)))</f>
        <v>Cross-Sector</v>
      </c>
      <c r="B975" s="358" t="str">
        <f>IF(ISBLANK(INDEX('Policy Characteristics'!B:B,MATCH($C975,'Policy Characteristics'!$C:$C,0))),"",INDEX('Policy Characteristics'!B:B,MATCH($C975,'Policy Characteristics'!$C:$C,0)))</f>
        <v>End Existing Subsidies</v>
      </c>
      <c r="C975" s="362" t="str">
        <f t="shared" si="48"/>
        <v>Percent Reduction in BAU Subsidies</v>
      </c>
      <c r="D975" s="9" t="s">
        <v>48</v>
      </c>
      <c r="E975" s="53"/>
      <c r="F975" s="9" t="s">
        <v>92</v>
      </c>
      <c r="G975" s="53"/>
      <c r="H975" s="54">
        <v>70</v>
      </c>
      <c r="I975" s="9" t="s">
        <v>45</v>
      </c>
      <c r="J975" s="360" t="str">
        <f>IF(ISBLANK(INDEX('Policy Characteristics'!D:D,MATCH($C975,'Policy Characteristics'!$C:$C,0))),"",INDEX('Policy Characteristics'!D:D,MATCH($C975,'Policy Characteristics'!$C:$C,0)))</f>
        <v>End Existing Subsidies</v>
      </c>
      <c r="K975" s="358" t="str">
        <f>IF(ISBLANK(INDEX('Policy Characteristics'!E:E,MATCH($C975,'Policy Characteristics'!$C:$C,0))),"",INDEX('Policy Characteristics'!E:E,MATCH($C975,'Policy Characteristics'!$C:$C,0)))</f>
        <v>cross reduce BAU subsidies</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reduction in BAU subsidies</v>
      </c>
      <c r="P975" s="358" t="str">
        <f>IF(ISBLANK(INDEX('Policy Characteristics'!J:J,MATCH($C975,'Policy Characteristics'!$C:$C,0))),"",INDEX('Policy Characteristics'!J:J,MATCH($C975,'Policy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5" s="358" t="str">
        <f>IF(ISBLANK(INDEX('Policy Characteristics'!K:K,MATCH($C975,'Policy Characteristics'!$C:$C,0))),"",INDEX('Policy Characteristics'!K:K,MATCH($C975,'Policy Characteristics'!$C:$C,0)))</f>
        <v>fuels.html#end-subsidies</v>
      </c>
      <c r="R975" s="358" t="str">
        <f>IF(ISBLANK(INDEX('Policy Characteristics'!L:L,MATCH($C975,'Policy Characteristics'!$C:$C,0))),"",INDEX('Policy Characteristics'!L:L,MATCH($C975,'Policy Characteristics'!$C:$C,0)))</f>
        <v>end-existing-subsidies.html</v>
      </c>
    </row>
    <row r="976" spans="1:18" s="5" customFormat="1" x14ac:dyDescent="0.35">
      <c r="A976" s="358" t="str">
        <f>IF(ISBLANK(INDEX('Policy Characteristics'!A:A,MATCH($C976,'Policy Characteristics'!$C:$C,0))),"",INDEX('Policy Characteristics'!A:A,MATCH($C976,'Policy Characteristics'!$C:$C,0)))</f>
        <v>Cross-Sector</v>
      </c>
      <c r="B976" s="358" t="str">
        <f>IF(ISBLANK(INDEX('Policy Characteristics'!B:B,MATCH($C976,'Policy Characteristics'!$C:$C,0))),"",INDEX('Policy Characteristics'!B:B,MATCH($C976,'Policy Characteristics'!$C:$C,0)))</f>
        <v>End Existing Subsidies</v>
      </c>
      <c r="C976" s="362" t="str">
        <f t="shared" si="48"/>
        <v>Percent Reduction in BAU Subsidies</v>
      </c>
      <c r="D976" s="9" t="s">
        <v>49</v>
      </c>
      <c r="E976" s="53"/>
      <c r="F976" s="9" t="s">
        <v>93</v>
      </c>
      <c r="G976" s="53"/>
      <c r="H976" s="54">
        <v>71</v>
      </c>
      <c r="I976" s="9" t="s">
        <v>45</v>
      </c>
      <c r="J976" s="360" t="str">
        <f>IF(ISBLANK(INDEX('Policy Characteristics'!D:D,MATCH($C976,'Policy Characteristics'!$C:$C,0))),"",INDEX('Policy Characteristics'!D:D,MATCH($C976,'Policy Characteristics'!$C:$C,0)))</f>
        <v>End Existing Subsidies</v>
      </c>
      <c r="K976" s="358" t="str">
        <f>IF(ISBLANK(INDEX('Policy Characteristics'!E:E,MATCH($C976,'Policy Characteristics'!$C:$C,0))),"",INDEX('Policy Characteristics'!E:E,MATCH($C976,'Policy Characteristics'!$C:$C,0)))</f>
        <v>cross reduce BAU subsidies</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reduction in BAU subsidies</v>
      </c>
      <c r="P976" s="358" t="str">
        <f>IF(ISBLANK(INDEX('Policy Characteristics'!J:J,MATCH($C976,'Policy Characteristics'!$C:$C,0))),"",INDEX('Policy Characteristics'!J:J,MATCH($C976,'Policy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6" s="358" t="str">
        <f>IF(ISBLANK(INDEX('Policy Characteristics'!K:K,MATCH($C976,'Policy Characteristics'!$C:$C,0))),"",INDEX('Policy Characteristics'!K:K,MATCH($C976,'Policy Characteristics'!$C:$C,0)))</f>
        <v>fuels.html#end-subsidies</v>
      </c>
      <c r="R976" s="358" t="str">
        <f>IF(ISBLANK(INDEX('Policy Characteristics'!L:L,MATCH($C976,'Policy Characteristics'!$C:$C,0))),"",INDEX('Policy Characteristics'!L:L,MATCH($C976,'Policy Characteristics'!$C:$C,0)))</f>
        <v>end-existing-subsidies.html</v>
      </c>
    </row>
    <row r="977" spans="1:18" s="5" customFormat="1" x14ac:dyDescent="0.35">
      <c r="A977" s="358" t="str">
        <f>IF(ISBLANK(INDEX('Policy Characteristics'!A:A,MATCH($C977,'Policy Characteristics'!$C:$C,0))),"",INDEX('Policy Characteristics'!A:A,MATCH($C977,'Policy Characteristics'!$C:$C,0)))</f>
        <v>Cross-Sector</v>
      </c>
      <c r="B977" s="358" t="str">
        <f>IF(ISBLANK(INDEX('Policy Characteristics'!B:B,MATCH($C977,'Policy Characteristics'!$C:$C,0))),"",INDEX('Policy Characteristics'!B:B,MATCH($C977,'Policy Characteristics'!$C:$C,0)))</f>
        <v>End Existing Subsidies</v>
      </c>
      <c r="C977" s="362" t="str">
        <f t="shared" si="48"/>
        <v>Percent Reduction in BAU Subsidies</v>
      </c>
      <c r="D977" s="9" t="s">
        <v>50</v>
      </c>
      <c r="E977" s="53"/>
      <c r="F977" s="9" t="s">
        <v>94</v>
      </c>
      <c r="G977" s="53"/>
      <c r="H977" s="54">
        <v>72</v>
      </c>
      <c r="I977" s="9" t="s">
        <v>46</v>
      </c>
      <c r="J977" s="360" t="str">
        <f>IF(ISBLANK(INDEX('Policy Characteristics'!D:D,MATCH($C977,'Policy Characteristics'!$C:$C,0))),"",INDEX('Policy Characteristics'!D:D,MATCH($C977,'Policy Characteristics'!$C:$C,0)))</f>
        <v>End Existing Subsidies</v>
      </c>
      <c r="K977" s="358" t="str">
        <f>IF(ISBLANK(INDEX('Policy Characteristics'!E:E,MATCH($C977,'Policy Characteristics'!$C:$C,0))),"",INDEX('Policy Characteristics'!E:E,MATCH($C977,'Policy Characteristics'!$C:$C,0)))</f>
        <v>cross reduce BAU subsidies</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reduction in BAU subsidies</v>
      </c>
      <c r="P977" s="358" t="str">
        <f>IF(ISBLANK(INDEX('Policy Characteristics'!J:J,MATCH($C977,'Policy Characteristics'!$C:$C,0))),"",INDEX('Policy Characteristics'!J:J,MATCH($C977,'Policy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7" s="358" t="str">
        <f>IF(ISBLANK(INDEX('Policy Characteristics'!K:K,MATCH($C977,'Policy Characteristics'!$C:$C,0))),"",INDEX('Policy Characteristics'!K:K,MATCH($C977,'Policy Characteristics'!$C:$C,0)))</f>
        <v>fuels.html#end-subsidies</v>
      </c>
      <c r="R977" s="358" t="str">
        <f>IF(ISBLANK(INDEX('Policy Characteristics'!L:L,MATCH($C977,'Policy Characteristics'!$C:$C,0))),"",INDEX('Policy Characteristics'!L:L,MATCH($C977,'Policy Characteristics'!$C:$C,0)))</f>
        <v>end-existing-subsidies.html</v>
      </c>
    </row>
    <row r="978" spans="1:18" s="5" customFormat="1" x14ac:dyDescent="0.35">
      <c r="A978" s="358" t="str">
        <f>IF(ISBLANK(INDEX('Policy Characteristics'!A:A,MATCH($C978,'Policy Characteristics'!$C:$C,0))),"",INDEX('Policy Characteristics'!A:A,MATCH($C978,'Policy Characteristics'!$C:$C,0)))</f>
        <v>Cross-Sector</v>
      </c>
      <c r="B978" s="358" t="str">
        <f>IF(ISBLANK(INDEX('Policy Characteristics'!B:B,MATCH($C978,'Policy Characteristics'!$C:$C,0))),"",INDEX('Policy Characteristics'!B:B,MATCH($C978,'Policy Characteristics'!$C:$C,0)))</f>
        <v>End Existing Subsidies</v>
      </c>
      <c r="C978" s="362" t="str">
        <f t="shared" si="48"/>
        <v>Percent Reduction in BAU Subsidies</v>
      </c>
      <c r="D978" s="9" t="s">
        <v>51</v>
      </c>
      <c r="E978" s="53"/>
      <c r="F978" s="9" t="s">
        <v>482</v>
      </c>
      <c r="G978" s="53"/>
      <c r="H978" s="54">
        <v>73</v>
      </c>
      <c r="I978" s="9" t="s">
        <v>46</v>
      </c>
      <c r="J978" s="360" t="str">
        <f>IF(ISBLANK(INDEX('Policy Characteristics'!D:D,MATCH($C978,'Policy Characteristics'!$C:$C,0))),"",INDEX('Policy Characteristics'!D:D,MATCH($C978,'Policy Characteristics'!$C:$C,0)))</f>
        <v>End Existing Subsidies</v>
      </c>
      <c r="K978" s="358" t="str">
        <f>IF(ISBLANK(INDEX('Policy Characteristics'!E:E,MATCH($C978,'Policy Characteristics'!$C:$C,0))),"",INDEX('Policy Characteristics'!E:E,MATCH($C978,'Policy Characteristics'!$C:$C,0)))</f>
        <v>cross reduce BAU subsidies</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reduction in BAU subsidies</v>
      </c>
      <c r="P978" s="358" t="str">
        <f>IF(ISBLANK(INDEX('Policy Characteristics'!J:J,MATCH($C978,'Policy Characteristics'!$C:$C,0))),"",INDEX('Policy Characteristics'!J:J,MATCH($C978,'Policy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8" s="358" t="str">
        <f>IF(ISBLANK(INDEX('Policy Characteristics'!K:K,MATCH($C978,'Policy Characteristics'!$C:$C,0))),"",INDEX('Policy Characteristics'!K:K,MATCH($C978,'Policy Characteristics'!$C:$C,0)))</f>
        <v>fuels.html#end-subsidies</v>
      </c>
      <c r="R978" s="358" t="str">
        <f>IF(ISBLANK(INDEX('Policy Characteristics'!L:L,MATCH($C978,'Policy Characteristics'!$C:$C,0))),"",INDEX('Policy Characteristics'!L:L,MATCH($C978,'Policy Characteristics'!$C:$C,0)))</f>
        <v>end-existing-subsidies.html</v>
      </c>
    </row>
    <row r="979" spans="1:18" s="5" customFormat="1" x14ac:dyDescent="0.35">
      <c r="A979" s="358" t="str">
        <f>IF(ISBLANK(INDEX('Policy Characteristics'!A:A,MATCH($C979,'Policy Characteristics'!$C:$C,0))),"",INDEX('Policy Characteristics'!A:A,MATCH($C979,'Policy Characteristics'!$C:$C,0)))</f>
        <v>Cross-Sector</v>
      </c>
      <c r="B979" s="358" t="str">
        <f>IF(ISBLANK(INDEX('Policy Characteristics'!B:B,MATCH($C979,'Policy Characteristics'!$C:$C,0))),"",INDEX('Policy Characteristics'!B:B,MATCH($C979,'Policy Characteristics'!$C:$C,0)))</f>
        <v>End Existing Subsidies</v>
      </c>
      <c r="C979" s="362" t="str">
        <f t="shared" si="48"/>
        <v>Percent Reduction in BAU Subsidies</v>
      </c>
      <c r="D979" s="9" t="s">
        <v>52</v>
      </c>
      <c r="E979" s="53"/>
      <c r="F979" s="9" t="s">
        <v>99</v>
      </c>
      <c r="G979" s="53"/>
      <c r="H979" s="54">
        <v>74</v>
      </c>
      <c r="I979" s="9" t="s">
        <v>45</v>
      </c>
      <c r="J979" s="360" t="str">
        <f>IF(ISBLANK(INDEX('Policy Characteristics'!D:D,MATCH($C979,'Policy Characteristics'!$C:$C,0))),"",INDEX('Policy Characteristics'!D:D,MATCH($C979,'Policy Characteristics'!$C:$C,0)))</f>
        <v>End Existing Subsidies</v>
      </c>
      <c r="K979" s="358" t="str">
        <f>IF(ISBLANK(INDEX('Policy Characteristics'!E:E,MATCH($C979,'Policy Characteristics'!$C:$C,0))),"",INDEX('Policy Characteristics'!E:E,MATCH($C979,'Policy Characteristics'!$C:$C,0)))</f>
        <v>cross reduce BAU subsidies</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reduction in BAU subsidies</v>
      </c>
      <c r="P979" s="358" t="str">
        <f>IF(ISBLANK(INDEX('Policy Characteristics'!J:J,MATCH($C979,'Policy Characteristics'!$C:$C,0))),"",INDEX('Policy Characteristics'!J:J,MATCH($C979,'Policy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9" s="358" t="str">
        <f>IF(ISBLANK(INDEX('Policy Characteristics'!K:K,MATCH($C979,'Policy Characteristics'!$C:$C,0))),"",INDEX('Policy Characteristics'!K:K,MATCH($C979,'Policy Characteristics'!$C:$C,0)))</f>
        <v>fuels.html#end-subsidies</v>
      </c>
      <c r="R979" s="358" t="str">
        <f>IF(ISBLANK(INDEX('Policy Characteristics'!L:L,MATCH($C979,'Policy Characteristics'!$C:$C,0))),"",INDEX('Policy Characteristics'!L:L,MATCH($C979,'Policy Characteristics'!$C:$C,0)))</f>
        <v>end-existing-subsidies.html</v>
      </c>
    </row>
    <row r="980" spans="1:18" s="5" customFormat="1" x14ac:dyDescent="0.35">
      <c r="A980" s="358" t="str">
        <f>IF(ISBLANK(INDEX('Policy Characteristics'!A:A,MATCH($C980,'Policy Characteristics'!$C:$C,0))),"",INDEX('Policy Characteristics'!A:A,MATCH($C980,'Policy Characteristics'!$C:$C,0)))</f>
        <v>Cross-Sector</v>
      </c>
      <c r="B980" s="358" t="str">
        <f>IF(ISBLANK(INDEX('Policy Characteristics'!B:B,MATCH($C980,'Policy Characteristics'!$C:$C,0))),"",INDEX('Policy Characteristics'!B:B,MATCH($C980,'Policy Characteristics'!$C:$C,0)))</f>
        <v>End Existing Subsidies</v>
      </c>
      <c r="C980" s="362" t="str">
        <f t="shared" si="48"/>
        <v>Percent Reduction in BAU Subsidies</v>
      </c>
      <c r="D980" s="9" t="s">
        <v>53</v>
      </c>
      <c r="E980" s="53"/>
      <c r="F980" s="9" t="s">
        <v>97</v>
      </c>
      <c r="G980" s="53"/>
      <c r="H980" s="54">
        <v>707</v>
      </c>
      <c r="I980" s="9" t="s">
        <v>46</v>
      </c>
      <c r="J980" s="360" t="str">
        <f>IF(ISBLANK(INDEX('Policy Characteristics'!D:D,MATCH($C980,'Policy Characteristics'!$C:$C,0))),"",INDEX('Policy Characteristics'!D:D,MATCH($C980,'Policy Characteristics'!$C:$C,0)))</f>
        <v>End Existing Subsidies</v>
      </c>
      <c r="K980" s="358" t="str">
        <f>IF(ISBLANK(INDEX('Policy Characteristics'!E:E,MATCH($C980,'Policy Characteristics'!$C:$C,0))),"",INDEX('Policy Characteristics'!E:E,MATCH($C980,'Policy Characteristics'!$C:$C,0)))</f>
        <v>cross reduce BAU subsidies</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reduction in BAU subsidies</v>
      </c>
      <c r="P980" s="358" t="str">
        <f>IF(ISBLANK(INDEX('Policy Characteristics'!J:J,MATCH($C980,'Policy Characteristics'!$C:$C,0))),"",INDEX('Policy Characteristics'!J:J,MATCH($C980,'Policy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0" s="358" t="str">
        <f>IF(ISBLANK(INDEX('Policy Characteristics'!K:K,MATCH($C980,'Policy Characteristics'!$C:$C,0))),"",INDEX('Policy Characteristics'!K:K,MATCH($C980,'Policy Characteristics'!$C:$C,0)))</f>
        <v>fuels.html#end-subsidies</v>
      </c>
      <c r="R980" s="358" t="str">
        <f>IF(ISBLANK(INDEX('Policy Characteristics'!L:L,MATCH($C980,'Policy Characteristics'!$C:$C,0))),"",INDEX('Policy Characteristics'!L:L,MATCH($C980,'Policy Characteristics'!$C:$C,0)))</f>
        <v>end-existing-subsidies.html</v>
      </c>
    </row>
    <row r="981" spans="1:18" s="5" customFormat="1" x14ac:dyDescent="0.35">
      <c r="A981" s="358" t="str">
        <f>IF(ISBLANK(INDEX('Policy Characteristics'!A:A,MATCH($C981,'Policy Characteristics'!$C:$C,0))),"",INDEX('Policy Characteristics'!A:A,MATCH($C981,'Policy Characteristics'!$C:$C,0)))</f>
        <v>Cross-Sector</v>
      </c>
      <c r="B981" s="358" t="str">
        <f>IF(ISBLANK(INDEX('Policy Characteristics'!B:B,MATCH($C981,'Policy Characteristics'!$C:$C,0))),"",INDEX('Policy Characteristics'!B:B,MATCH($C981,'Policy Characteristics'!$C:$C,0)))</f>
        <v>End Existing Subsidies</v>
      </c>
      <c r="C981" s="362" t="str">
        <f t="shared" si="48"/>
        <v>Percent Reduction in BAU Subsidies</v>
      </c>
      <c r="D981" s="9" t="s">
        <v>55</v>
      </c>
      <c r="E981" s="53"/>
      <c r="F981" s="9" t="s">
        <v>100</v>
      </c>
      <c r="G981" s="53"/>
      <c r="H981" s="54">
        <v>75</v>
      </c>
      <c r="I981" s="9" t="s">
        <v>45</v>
      </c>
      <c r="J981" s="360" t="str">
        <f>IF(ISBLANK(INDEX('Policy Characteristics'!D:D,MATCH($C981,'Policy Characteristics'!$C:$C,0))),"",INDEX('Policy Characteristics'!D:D,MATCH($C981,'Policy Characteristics'!$C:$C,0)))</f>
        <v>End Existing Subsidies</v>
      </c>
      <c r="K981" s="358" t="str">
        <f>IF(ISBLANK(INDEX('Policy Characteristics'!E:E,MATCH($C981,'Policy Characteristics'!$C:$C,0))),"",INDEX('Policy Characteristics'!E:E,MATCH($C981,'Policy Characteristics'!$C:$C,0)))</f>
        <v>cross reduce BAU subsidies</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reduction in BAU subsidies</v>
      </c>
      <c r="P981" s="358" t="str">
        <f>IF(ISBLANK(INDEX('Policy Characteristics'!J:J,MATCH($C981,'Policy Characteristics'!$C:$C,0))),"",INDEX('Policy Characteristics'!J:J,MATCH($C981,'Policy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1" s="358" t="str">
        <f>IF(ISBLANK(INDEX('Policy Characteristics'!K:K,MATCH($C981,'Policy Characteristics'!$C:$C,0))),"",INDEX('Policy Characteristics'!K:K,MATCH($C981,'Policy Characteristics'!$C:$C,0)))</f>
        <v>fuels.html#end-subsidies</v>
      </c>
      <c r="R981" s="358" t="str">
        <f>IF(ISBLANK(INDEX('Policy Characteristics'!L:L,MATCH($C981,'Policy Characteristics'!$C:$C,0))),"",INDEX('Policy Characteristics'!L:L,MATCH($C981,'Policy Characteristics'!$C:$C,0)))</f>
        <v>end-existing-subsidies.html</v>
      </c>
    </row>
    <row r="982" spans="1:18" s="5" customFormat="1" x14ac:dyDescent="0.35">
      <c r="A982" s="358" t="str">
        <f>IF(ISBLANK(INDEX('Policy Characteristics'!A:A,MATCH($C982,'Policy Characteristics'!$C:$C,0))),"",INDEX('Policy Characteristics'!A:A,MATCH($C982,'Policy Characteristics'!$C:$C,0)))</f>
        <v>Cross-Sector</v>
      </c>
      <c r="B982" s="358" t="str">
        <f>IF(ISBLANK(INDEX('Policy Characteristics'!B:B,MATCH($C982,'Policy Characteristics'!$C:$C,0))),"",INDEX('Policy Characteristics'!B:B,MATCH($C982,'Policy Characteristics'!$C:$C,0)))</f>
        <v>End Existing Subsidies</v>
      </c>
      <c r="C982" s="362" t="str">
        <f t="shared" si="48"/>
        <v>Percent Reduction in BAU Subsidies</v>
      </c>
      <c r="D982" s="9" t="s">
        <v>56</v>
      </c>
      <c r="E982" s="53"/>
      <c r="F982" s="9" t="s">
        <v>101</v>
      </c>
      <c r="G982" s="53"/>
      <c r="H982" s="54">
        <v>76</v>
      </c>
      <c r="I982" s="9" t="s">
        <v>45</v>
      </c>
      <c r="J982" s="360" t="str">
        <f>IF(ISBLANK(INDEX('Policy Characteristics'!D:D,MATCH($C982,'Policy Characteristics'!$C:$C,0))),"",INDEX('Policy Characteristics'!D:D,MATCH($C982,'Policy Characteristics'!$C:$C,0)))</f>
        <v>End Existing Subsidies</v>
      </c>
      <c r="K982" s="358" t="str">
        <f>IF(ISBLANK(INDEX('Policy Characteristics'!E:E,MATCH($C982,'Policy Characteristics'!$C:$C,0))),"",INDEX('Policy Characteristics'!E:E,MATCH($C982,'Policy Characteristics'!$C:$C,0)))</f>
        <v>cross reduce BAU subsidies</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reduction in BAU subsidies</v>
      </c>
      <c r="P982" s="358" t="str">
        <f>IF(ISBLANK(INDEX('Policy Characteristics'!J:J,MATCH($C982,'Policy Characteristics'!$C:$C,0))),"",INDEX('Policy Characteristics'!J:J,MATCH($C982,'Policy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2" s="358" t="str">
        <f>IF(ISBLANK(INDEX('Policy Characteristics'!K:K,MATCH($C982,'Policy Characteristics'!$C:$C,0))),"",INDEX('Policy Characteristics'!K:K,MATCH($C982,'Policy Characteristics'!$C:$C,0)))</f>
        <v>fuels.html#end-subsidies</v>
      </c>
      <c r="R982" s="358" t="str">
        <f>IF(ISBLANK(INDEX('Policy Characteristics'!L:L,MATCH($C982,'Policy Characteristics'!$C:$C,0))),"",INDEX('Policy Characteristics'!L:L,MATCH($C982,'Policy Characteristics'!$C:$C,0)))</f>
        <v>end-existing-subsidies.html</v>
      </c>
    </row>
    <row r="983" spans="1:18" s="5" customFormat="1" x14ac:dyDescent="0.35">
      <c r="A983" s="358" t="str">
        <f>IF(ISBLANK(INDEX('Policy Characteristics'!A:A,MATCH($C983,'Policy Characteristics'!$C:$C,0))),"",INDEX('Policy Characteristics'!A:A,MATCH($C983,'Policy Characteristics'!$C:$C,0)))</f>
        <v>Cross-Sector</v>
      </c>
      <c r="B983" s="358" t="str">
        <f>IF(ISBLANK(INDEX('Policy Characteristics'!B:B,MATCH($C983,'Policy Characteristics'!$C:$C,0))),"",INDEX('Policy Characteristics'!B:B,MATCH($C983,'Policy Characteristics'!$C:$C,0)))</f>
        <v>End Existing Subsidies</v>
      </c>
      <c r="C983" s="362" t="str">
        <f t="shared" si="48"/>
        <v>Percent Reduction in BAU Subsidies</v>
      </c>
      <c r="D983" s="9" t="s">
        <v>57</v>
      </c>
      <c r="E983" s="53"/>
      <c r="F983" s="9" t="s">
        <v>102</v>
      </c>
      <c r="G983" s="53"/>
      <c r="H983" s="54">
        <v>708</v>
      </c>
      <c r="I983" s="9" t="s">
        <v>46</v>
      </c>
      <c r="J983" s="360" t="str">
        <f>IF(ISBLANK(INDEX('Policy Characteristics'!D:D,MATCH($C983,'Policy Characteristics'!$C:$C,0))),"",INDEX('Policy Characteristics'!D:D,MATCH($C983,'Policy Characteristics'!$C:$C,0)))</f>
        <v>End Existing Subsidies</v>
      </c>
      <c r="K983" s="358" t="str">
        <f>IF(ISBLANK(INDEX('Policy Characteristics'!E:E,MATCH($C983,'Policy Characteristics'!$C:$C,0))),"",INDEX('Policy Characteristics'!E:E,MATCH($C983,'Policy Characteristics'!$C:$C,0)))</f>
        <v>cross reduce BAU subsidies</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reduction in BAU subsidies</v>
      </c>
      <c r="P983" s="358" t="str">
        <f>IF(ISBLANK(INDEX('Policy Characteristics'!J:J,MATCH($C983,'Policy Characteristics'!$C:$C,0))),"",INDEX('Policy Characteristics'!J:J,MATCH($C983,'Policy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3" s="358" t="str">
        <f>IF(ISBLANK(INDEX('Policy Characteristics'!K:K,MATCH($C983,'Policy Characteristics'!$C:$C,0))),"",INDEX('Policy Characteristics'!K:K,MATCH($C983,'Policy Characteristics'!$C:$C,0)))</f>
        <v>fuels.html#end-subsidies</v>
      </c>
      <c r="R983" s="358" t="str">
        <f>IF(ISBLANK(INDEX('Policy Characteristics'!L:L,MATCH($C983,'Policy Characteristics'!$C:$C,0))),"",INDEX('Policy Characteristics'!L:L,MATCH($C983,'Policy Characteristics'!$C:$C,0)))</f>
        <v>end-existing-subsidies.html</v>
      </c>
    </row>
    <row r="984" spans="1:18" s="5" customFormat="1" x14ac:dyDescent="0.35">
      <c r="A984" s="358" t="str">
        <f>IF(ISBLANK(INDEX('Policy Characteristics'!A:A,MATCH($C984,'Policy Characteristics'!$C:$C,0))),"",INDEX('Policy Characteristics'!A:A,MATCH($C984,'Policy Characteristics'!$C:$C,0)))</f>
        <v>Cross-Sector</v>
      </c>
      <c r="B984" s="358" t="str">
        <f>IF(ISBLANK(INDEX('Policy Characteristics'!B:B,MATCH($C984,'Policy Characteristics'!$C:$C,0))),"",INDEX('Policy Characteristics'!B:B,MATCH($C984,'Policy Characteristics'!$C:$C,0)))</f>
        <v>End Existing Subsidies</v>
      </c>
      <c r="C984" s="362" t="str">
        <f t="shared" si="48"/>
        <v>Percent Reduction in BAU Subsidies</v>
      </c>
      <c r="D984" s="9" t="s">
        <v>58</v>
      </c>
      <c r="E984" s="53"/>
      <c r="F984" s="9" t="s">
        <v>103</v>
      </c>
      <c r="G984" s="53"/>
      <c r="H984" s="54">
        <v>709</v>
      </c>
      <c r="I984" s="9" t="s">
        <v>46</v>
      </c>
      <c r="J984" s="360" t="str">
        <f>IF(ISBLANK(INDEX('Policy Characteristics'!D:D,MATCH($C984,'Policy Characteristics'!$C:$C,0))),"",INDEX('Policy Characteristics'!D:D,MATCH($C984,'Policy Characteristics'!$C:$C,0)))</f>
        <v>End Existing Subsidies</v>
      </c>
      <c r="K984" s="358" t="str">
        <f>IF(ISBLANK(INDEX('Policy Characteristics'!E:E,MATCH($C984,'Policy Characteristics'!$C:$C,0))),"",INDEX('Policy Characteristics'!E:E,MATCH($C984,'Policy Characteristics'!$C:$C,0)))</f>
        <v>cross reduce BAU subsidies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BAU subsidies</v>
      </c>
      <c r="P984" s="358" t="str">
        <f>IF(ISBLANK(INDEX('Policy Characteristics'!J:J,MATCH($C984,'Policy Characteristics'!$C:$C,0))),"",INDEX('Policy Characteristics'!J:J,MATCH($C984,'Policy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4" s="358" t="str">
        <f>IF(ISBLANK(INDEX('Policy Characteristics'!K:K,MATCH($C984,'Policy Characteristics'!$C:$C,0))),"",INDEX('Policy Characteristics'!K:K,MATCH($C984,'Policy Characteristics'!$C:$C,0)))</f>
        <v>fuels.html#end-subsidies</v>
      </c>
      <c r="R984" s="358" t="str">
        <f>IF(ISBLANK(INDEX('Policy Characteristics'!L:L,MATCH($C984,'Policy Characteristics'!$C:$C,0))),"",INDEX('Policy Characteristics'!L:L,MATCH($C984,'Policy Characteristics'!$C:$C,0)))</f>
        <v>end-existing-subsidies.html</v>
      </c>
    </row>
    <row r="985" spans="1:18" s="5" customFormat="1" x14ac:dyDescent="0.35">
      <c r="A985" s="358" t="str">
        <f>IF(ISBLANK(INDEX('Policy Characteristics'!A:A,MATCH($C985,'Policy Characteristics'!$C:$C,0))),"",INDEX('Policy Characteristics'!A:A,MATCH($C985,'Policy Characteristics'!$C:$C,0)))</f>
        <v>Cross-Sector</v>
      </c>
      <c r="B985" s="358" t="str">
        <f>IF(ISBLANK(INDEX('Policy Characteristics'!B:B,MATCH($C985,'Policy Characteristics'!$C:$C,0))),"",INDEX('Policy Characteristics'!B:B,MATCH($C985,'Policy Characteristics'!$C:$C,0)))</f>
        <v>End Existing Subsidies</v>
      </c>
      <c r="C985" s="362" t="str">
        <f t="shared" si="48"/>
        <v>Percent Reduction in BAU Subsidies</v>
      </c>
      <c r="D985" s="9" t="s">
        <v>2555</v>
      </c>
      <c r="E985" s="53"/>
      <c r="F985" s="9" t="s">
        <v>2556</v>
      </c>
      <c r="G985" s="53"/>
      <c r="H985" s="54">
        <v>710</v>
      </c>
      <c r="I985" s="9" t="s">
        <v>46</v>
      </c>
      <c r="J985" s="360" t="str">
        <f>IF(ISBLANK(INDEX('Policy Characteristics'!D:D,MATCH($C985,'Policy Characteristics'!$C:$C,0))),"",INDEX('Policy Characteristics'!D:D,MATCH($C985,'Policy Characteristics'!$C:$C,0)))</f>
        <v>End Existing Subsidies</v>
      </c>
      <c r="K985" s="358" t="str">
        <f>IF(ISBLANK(INDEX('Policy Characteristics'!E:E,MATCH($C985,'Policy Characteristics'!$C:$C,0))),"",INDEX('Policy Characteristics'!E:E,MATCH($C985,'Policy Characteristics'!$C:$C,0)))</f>
        <v>cross reduce BAU subsidies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BAU subsidies</v>
      </c>
      <c r="P985" s="358" t="str">
        <f>IF(ISBLANK(INDEX('Policy Characteristics'!J:J,MATCH($C985,'Policy Characteristics'!$C:$C,0))),"",INDEX('Policy Characteristics'!J:J,MATCH($C985,'Policy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5" s="358" t="str">
        <f>IF(ISBLANK(INDEX('Policy Characteristics'!K:K,MATCH($C985,'Policy Characteristics'!$C:$C,0))),"",INDEX('Policy Characteristics'!K:K,MATCH($C985,'Policy Characteristics'!$C:$C,0)))</f>
        <v>fuels.html#end-subsidies</v>
      </c>
      <c r="R985" s="358" t="str">
        <f>IF(ISBLANK(INDEX('Policy Characteristics'!L:L,MATCH($C985,'Policy Characteristics'!$C:$C,0))),"",INDEX('Policy Characteristics'!L:L,MATCH($C985,'Policy Characteristics'!$C:$C,0)))</f>
        <v>end-existing-subsidies.html</v>
      </c>
    </row>
    <row r="986" spans="1:18" s="5" customFormat="1" x14ac:dyDescent="0.35">
      <c r="A986" s="358" t="str">
        <f>IF(ISBLANK(INDEX('Policy Characteristics'!A:A,MATCH($C986,'Policy Characteristics'!$C:$C,0))),"",INDEX('Policy Characteristics'!A:A,MATCH($C986,'Policy Characteristics'!$C:$C,0)))</f>
        <v>Cross-Sector</v>
      </c>
      <c r="B986" s="358" t="str">
        <f>IF(ISBLANK(INDEX('Policy Characteristics'!B:B,MATCH($C986,'Policy Characteristics'!$C:$C,0))),"",INDEX('Policy Characteristics'!B:B,MATCH($C986,'Policy Characteristics'!$C:$C,0)))</f>
        <v>End Existing Subsidies</v>
      </c>
      <c r="C986" s="362" t="str">
        <f t="shared" si="48"/>
        <v>Percent Reduction in BAU Subsidies</v>
      </c>
      <c r="D986" s="9" t="s">
        <v>77</v>
      </c>
      <c r="E986" s="53"/>
      <c r="F986" s="9" t="s">
        <v>104</v>
      </c>
      <c r="G986" s="53"/>
      <c r="H986" s="54">
        <v>711</v>
      </c>
      <c r="I986" s="9" t="s">
        <v>46</v>
      </c>
      <c r="J986" s="360" t="str">
        <f>IF(ISBLANK(INDEX('Policy Characteristics'!D:D,MATCH($C986,'Policy Characteristics'!$C:$C,0))),"",INDEX('Policy Characteristics'!D:D,MATCH($C986,'Policy Characteristics'!$C:$C,0)))</f>
        <v>End Existing Subsidies</v>
      </c>
      <c r="K986" s="358" t="str">
        <f>IF(ISBLANK(INDEX('Policy Characteristics'!E:E,MATCH($C986,'Policy Characteristics'!$C:$C,0))),"",INDEX('Policy Characteristics'!E:E,MATCH($C986,'Policy Characteristics'!$C:$C,0)))</f>
        <v>cross reduce BAU subsidies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BAU subsidies</v>
      </c>
      <c r="P986" s="358" t="str">
        <f>IF(ISBLANK(INDEX('Policy Characteristics'!J:J,MATCH($C986,'Policy Characteristics'!$C:$C,0))),"",INDEX('Policy Characteristics'!J:J,MATCH($C986,'Policy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6" s="358" t="str">
        <f>IF(ISBLANK(INDEX('Policy Characteristics'!K:K,MATCH($C986,'Policy Characteristics'!$C:$C,0))),"",INDEX('Policy Characteristics'!K:K,MATCH($C986,'Policy Characteristics'!$C:$C,0)))</f>
        <v>fuels.html#end-subsidies</v>
      </c>
      <c r="R986" s="358" t="str">
        <f>IF(ISBLANK(INDEX('Policy Characteristics'!L:L,MATCH($C986,'Policy Characteristics'!$C:$C,0))),"",INDEX('Policy Characteristics'!L:L,MATCH($C986,'Policy Characteristics'!$C:$C,0)))</f>
        <v>end-existing-subsidies.html</v>
      </c>
    </row>
    <row r="987" spans="1:18" s="5" customFormat="1" x14ac:dyDescent="0.35">
      <c r="A987" s="358" t="str">
        <f>IF(ISBLANK(INDEX('Policy Characteristics'!A:A,MATCH($C987,'Policy Characteristics'!$C:$C,0))),"",INDEX('Policy Characteristics'!A:A,MATCH($C987,'Policy Characteristics'!$C:$C,0)))</f>
        <v>Cross-Sector</v>
      </c>
      <c r="B987" s="358" t="str">
        <f>IF(ISBLANK(INDEX('Policy Characteristics'!B:B,MATCH($C987,'Policy Characteristics'!$C:$C,0))),"",INDEX('Policy Characteristics'!B:B,MATCH($C987,'Policy Characteristics'!$C:$C,0)))</f>
        <v>End Existing Subsidies</v>
      </c>
      <c r="C987" s="362" t="str">
        <f t="shared" si="48"/>
        <v>Percent Reduction in BAU Subsidies</v>
      </c>
      <c r="D987" s="9" t="s">
        <v>466</v>
      </c>
      <c r="E987" s="53"/>
      <c r="F987" s="9" t="s">
        <v>467</v>
      </c>
      <c r="G987" s="53"/>
      <c r="H987" s="54">
        <v>712</v>
      </c>
      <c r="I987" s="9" t="s">
        <v>46</v>
      </c>
      <c r="J987" s="360" t="str">
        <f>IF(ISBLANK(INDEX('Policy Characteristics'!D:D,MATCH($C987,'Policy Characteristics'!$C:$C,0))),"",INDEX('Policy Characteristics'!D:D,MATCH($C987,'Policy Characteristics'!$C:$C,0)))</f>
        <v>End Existing Subsidies</v>
      </c>
      <c r="K987" s="358" t="str">
        <f>IF(ISBLANK(INDEX('Policy Characteristics'!E:E,MATCH($C987,'Policy Characteristics'!$C:$C,0))),"",INDEX('Policy Characteristics'!E:E,MATCH($C987,'Policy Characteristics'!$C:$C,0)))</f>
        <v>cross reduce BAU subsidies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BAU subsidies</v>
      </c>
      <c r="P987" s="358" t="str">
        <f>IF(ISBLANK(INDEX('Policy Characteristics'!J:J,MATCH($C987,'Policy Characteristics'!$C:$C,0))),"",INDEX('Policy Characteristics'!J:J,MATCH($C987,'Policy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7" s="358" t="str">
        <f>IF(ISBLANK(INDEX('Policy Characteristics'!K:K,MATCH($C987,'Policy Characteristics'!$C:$C,0))),"",INDEX('Policy Characteristics'!K:K,MATCH($C987,'Policy Characteristics'!$C:$C,0)))</f>
        <v>fuels.html#end-subsidies</v>
      </c>
      <c r="R987" s="358" t="str">
        <f>IF(ISBLANK(INDEX('Policy Characteristics'!L:L,MATCH($C987,'Policy Characteristics'!$C:$C,0))),"",INDEX('Policy Characteristics'!L:L,MATCH($C987,'Policy Characteristics'!$C:$C,0)))</f>
        <v>end-existing-subsidies.html</v>
      </c>
    </row>
    <row r="988" spans="1:18" s="5" customFormat="1" x14ac:dyDescent="0.35">
      <c r="A988" s="358" t="str">
        <f>IF(ISBLANK(INDEX('Policy Characteristics'!A:A,MATCH($C988,'Policy Characteristics'!$C:$C,0))),"",INDEX('Policy Characteristics'!A:A,MATCH($C988,'Policy Characteristics'!$C:$C,0)))</f>
        <v>Cross-Sector</v>
      </c>
      <c r="B988" s="358" t="str">
        <f>IF(ISBLANK(INDEX('Policy Characteristics'!B:B,MATCH($C988,'Policy Characteristics'!$C:$C,0))),"",INDEX('Policy Characteristics'!B:B,MATCH($C988,'Policy Characteristics'!$C:$C,0)))</f>
        <v>End Existing Subsidies</v>
      </c>
      <c r="C988" s="362" t="str">
        <f t="shared" si="48"/>
        <v>Percent Reduction in BAU Subsidies</v>
      </c>
      <c r="D988" s="9" t="s">
        <v>473</v>
      </c>
      <c r="E988" s="53"/>
      <c r="F988" s="9" t="s">
        <v>474</v>
      </c>
      <c r="G988" s="53"/>
      <c r="H988" s="54">
        <v>713</v>
      </c>
      <c r="I988" s="9" t="s">
        <v>46</v>
      </c>
      <c r="J988" s="360" t="str">
        <f>IF(ISBLANK(INDEX('Policy Characteristics'!D:D,MATCH($C988,'Policy Characteristics'!$C:$C,0))),"",INDEX('Policy Characteristics'!D:D,MATCH($C988,'Policy Characteristics'!$C:$C,0)))</f>
        <v>End Existing Subsidies</v>
      </c>
      <c r="K988" s="358" t="str">
        <f>IF(ISBLANK(INDEX('Policy Characteristics'!E:E,MATCH($C988,'Policy Characteristics'!$C:$C,0))),"",INDEX('Policy Characteristics'!E:E,MATCH($C988,'Policy Characteristics'!$C:$C,0)))</f>
        <v>cross reduce BAU subsidies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BAU subsidies</v>
      </c>
      <c r="P988" s="358" t="str">
        <f>IF(ISBLANK(INDEX('Policy Characteristics'!J:J,MATCH($C988,'Policy Characteristics'!$C:$C,0))),"",INDEX('Policy Characteristics'!J:J,MATCH($C988,'Policy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8" s="358" t="str">
        <f>IF(ISBLANK(INDEX('Policy Characteristics'!K:K,MATCH($C988,'Policy Characteristics'!$C:$C,0))),"",INDEX('Policy Characteristics'!K:K,MATCH($C988,'Policy Characteristics'!$C:$C,0)))</f>
        <v>fuels.html#end-subsidies</v>
      </c>
      <c r="R988" s="358" t="str">
        <f>IF(ISBLANK(INDEX('Policy Characteristics'!L:L,MATCH($C988,'Policy Characteristics'!$C:$C,0))),"",INDEX('Policy Characteristics'!L:L,MATCH($C988,'Policy Characteristics'!$C:$C,0)))</f>
        <v>end-existing-subsidies.html</v>
      </c>
    </row>
    <row r="989" spans="1:18" s="5" customFormat="1" x14ac:dyDescent="0.35">
      <c r="A989" s="358" t="str">
        <f>IF(ISBLANK(INDEX('Policy Characteristics'!A:A,MATCH($C989,'Policy Characteristics'!$C:$C,0))),"",INDEX('Policy Characteristics'!A:A,MATCH($C989,'Policy Characteristics'!$C:$C,0)))</f>
        <v>Cross-Sector</v>
      </c>
      <c r="B989" s="358" t="str">
        <f>IF(ISBLANK(INDEX('Policy Characteristics'!B:B,MATCH($C989,'Policy Characteristics'!$C:$C,0))),"",INDEX('Policy Characteristics'!B:B,MATCH($C989,'Policy Characteristics'!$C:$C,0)))</f>
        <v>End Existing Subsidies</v>
      </c>
      <c r="C989" s="362" t="str">
        <f t="shared" si="48"/>
        <v>Percent Reduction in BAU Subsidies</v>
      </c>
      <c r="D989" s="9" t="s">
        <v>2547</v>
      </c>
      <c r="E989" s="53"/>
      <c r="F989" s="9" t="s">
        <v>2551</v>
      </c>
      <c r="G989" s="53"/>
      <c r="H989" s="54">
        <v>714</v>
      </c>
      <c r="I989" s="9" t="s">
        <v>46</v>
      </c>
      <c r="J989" s="360" t="str">
        <f>IF(ISBLANK(INDEX('Policy Characteristics'!D:D,MATCH($C989,'Policy Characteristics'!$C:$C,0))),"",INDEX('Policy Characteristics'!D:D,MATCH($C989,'Policy Characteristics'!$C:$C,0)))</f>
        <v>End Existing Subsidies</v>
      </c>
      <c r="K989" s="358" t="str">
        <f>IF(ISBLANK(INDEX('Policy Characteristics'!E:E,MATCH($C989,'Policy Characteristics'!$C:$C,0))),"",INDEX('Policy Characteristics'!E:E,MATCH($C989,'Policy Characteristics'!$C:$C,0)))</f>
        <v>cross reduce BAU subsidies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BAU subsidies</v>
      </c>
      <c r="P989" s="358" t="str">
        <f>IF(ISBLANK(INDEX('Policy Characteristics'!J:J,MATCH($C989,'Policy Characteristics'!$C:$C,0))),"",INDEX('Policy Characteristics'!J:J,MATCH($C989,'Policy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9" s="358" t="str">
        <f>IF(ISBLANK(INDEX('Policy Characteristics'!K:K,MATCH($C989,'Policy Characteristics'!$C:$C,0))),"",INDEX('Policy Characteristics'!K:K,MATCH($C989,'Policy Characteristics'!$C:$C,0)))</f>
        <v>fuels.html#end-subsidies</v>
      </c>
      <c r="R989" s="358" t="str">
        <f>IF(ISBLANK(INDEX('Policy Characteristics'!L:L,MATCH($C989,'Policy Characteristics'!$C:$C,0))),"",INDEX('Policy Characteristics'!L:L,MATCH($C989,'Policy Characteristics'!$C:$C,0)))</f>
        <v>end-existing-subsidies.html</v>
      </c>
    </row>
    <row r="990" spans="1:18" s="5" customFormat="1" x14ac:dyDescent="0.35">
      <c r="A990" s="358" t="str">
        <f>IF(ISBLANK(INDEX('Policy Characteristics'!A:A,MATCH($C990,'Policy Characteristics'!$C:$C,0))),"",INDEX('Policy Characteristics'!A:A,MATCH($C990,'Policy Characteristics'!$C:$C,0)))</f>
        <v>Cross-Sector</v>
      </c>
      <c r="B990" s="358" t="str">
        <f>IF(ISBLANK(INDEX('Policy Characteristics'!B:B,MATCH($C990,'Policy Characteristics'!$C:$C,0))),"",INDEX('Policy Characteristics'!B:B,MATCH($C990,'Policy Characteristics'!$C:$C,0)))</f>
        <v>End Existing Subsidies</v>
      </c>
      <c r="C990" s="362" t="str">
        <f t="shared" ref="C990" si="49">C$973</f>
        <v>Percent Reduction in BAU Subsidies</v>
      </c>
      <c r="D990" s="9" t="s">
        <v>2557</v>
      </c>
      <c r="E990" s="53"/>
      <c r="F990" s="9" t="s">
        <v>2558</v>
      </c>
      <c r="G990" s="53"/>
      <c r="H990" s="54">
        <v>715</v>
      </c>
      <c r="I990" s="9" t="s">
        <v>46</v>
      </c>
      <c r="J990" s="360" t="str">
        <f>IF(ISBLANK(INDEX('Policy Characteristics'!D:D,MATCH($C990,'Policy Characteristics'!$C:$C,0))),"",INDEX('Policy Characteristics'!D:D,MATCH($C990,'Policy Characteristics'!$C:$C,0)))</f>
        <v>End Existing Subsidies</v>
      </c>
      <c r="K990" s="358" t="str">
        <f>IF(ISBLANK(INDEX('Policy Characteristics'!E:E,MATCH($C990,'Policy Characteristics'!$C:$C,0))),"",INDEX('Policy Characteristics'!E:E,MATCH($C990,'Policy Characteristics'!$C:$C,0)))</f>
        <v>cross reduce BAU subsidies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BAU subsidies</v>
      </c>
      <c r="P990" s="358" t="str">
        <f>IF(ISBLANK(INDEX('Policy Characteristics'!J:J,MATCH($C990,'Policy Characteristics'!$C:$C,0))),"",INDEX('Policy Characteristics'!J:J,MATCH($C990,'Policy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0" s="358" t="str">
        <f>IF(ISBLANK(INDEX('Policy Characteristics'!K:K,MATCH($C990,'Policy Characteristics'!$C:$C,0))),"",INDEX('Policy Characteristics'!K:K,MATCH($C990,'Policy Characteristics'!$C:$C,0)))</f>
        <v>fuels.html#end-subsidies</v>
      </c>
      <c r="R990" s="358" t="str">
        <f>IF(ISBLANK(INDEX('Policy Characteristics'!L:L,MATCH($C990,'Policy Characteristics'!$C:$C,0))),"",INDEX('Policy Characteristics'!L:L,MATCH($C990,'Policy Characteristics'!$C:$C,0)))</f>
        <v>end-existing-subsidies.html</v>
      </c>
    </row>
    <row r="991" spans="1:18" s="5" customFormat="1" x14ac:dyDescent="0.35">
      <c r="A991" s="358" t="str">
        <f>IF(ISBLANK(INDEX('Policy Characteristics'!A:A,MATCH($C991,'Policy Characteristics'!$C:$C,0))),"",INDEX('Policy Characteristics'!A:A,MATCH($C991,'Policy Characteristics'!$C:$C,0)))</f>
        <v>Cross-Sector</v>
      </c>
      <c r="B991" s="358" t="str">
        <f>IF(ISBLANK(INDEX('Policy Characteristics'!B:B,MATCH($C991,'Policy Characteristics'!$C:$C,0))),"",INDEX('Policy Characteristics'!B:B,MATCH($C991,'Policy Characteristics'!$C:$C,0)))</f>
        <v>End Existing Subsidies</v>
      </c>
      <c r="C991" s="362" t="str">
        <f t="shared" ref="C991:C993" si="50">C$973</f>
        <v>Percent Reduction in BAU Subsidies</v>
      </c>
      <c r="D991" s="9" t="s">
        <v>2548</v>
      </c>
      <c r="E991" s="53"/>
      <c r="F991" s="9" t="s">
        <v>2552</v>
      </c>
      <c r="G991" s="53"/>
      <c r="H991" s="54">
        <v>716</v>
      </c>
      <c r="I991" s="9" t="s">
        <v>46</v>
      </c>
      <c r="J991" s="360" t="str">
        <f>IF(ISBLANK(INDEX('Policy Characteristics'!D:D,MATCH($C991,'Policy Characteristics'!$C:$C,0))),"",INDEX('Policy Characteristics'!D:D,MATCH($C991,'Policy Characteristics'!$C:$C,0)))</f>
        <v>End Existing Subsidies</v>
      </c>
      <c r="K991" s="358" t="str">
        <f>IF(ISBLANK(INDEX('Policy Characteristics'!E:E,MATCH($C991,'Policy Characteristics'!$C:$C,0))),"",INDEX('Policy Characteristics'!E:E,MATCH($C991,'Policy Characteristics'!$C:$C,0)))</f>
        <v>cross reduce BAU subsidies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BAU subsidies</v>
      </c>
      <c r="P991" s="358" t="str">
        <f>IF(ISBLANK(INDEX('Policy Characteristics'!J:J,MATCH($C991,'Policy Characteristics'!$C:$C,0))),"",INDEX('Policy Characteristics'!J:J,MATCH($C991,'Policy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1" s="358" t="str">
        <f>IF(ISBLANK(INDEX('Policy Characteristics'!K:K,MATCH($C991,'Policy Characteristics'!$C:$C,0))),"",INDEX('Policy Characteristics'!K:K,MATCH($C991,'Policy Characteristics'!$C:$C,0)))</f>
        <v>fuels.html#end-subsidies</v>
      </c>
      <c r="R991" s="358" t="str">
        <f>IF(ISBLANK(INDEX('Policy Characteristics'!L:L,MATCH($C991,'Policy Characteristics'!$C:$C,0))),"",INDEX('Policy Characteristics'!L:L,MATCH($C991,'Policy Characteristics'!$C:$C,0)))</f>
        <v>end-existing-subsidies.html</v>
      </c>
    </row>
    <row r="992" spans="1:18" s="5" customFormat="1" x14ac:dyDescent="0.35">
      <c r="A992" s="358" t="str">
        <f>IF(ISBLANK(INDEX('Policy Characteristics'!A:A,MATCH($C992,'Policy Characteristics'!$C:$C,0))),"",INDEX('Policy Characteristics'!A:A,MATCH($C992,'Policy Characteristics'!$C:$C,0)))</f>
        <v>Cross-Sector</v>
      </c>
      <c r="B992" s="358" t="str">
        <f>IF(ISBLANK(INDEX('Policy Characteristics'!B:B,MATCH($C992,'Policy Characteristics'!$C:$C,0))),"",INDEX('Policy Characteristics'!B:B,MATCH($C992,'Policy Characteristics'!$C:$C,0)))</f>
        <v>End Existing Subsidies</v>
      </c>
      <c r="C992" s="362" t="str">
        <f t="shared" si="50"/>
        <v>Percent Reduction in BAU Subsidies</v>
      </c>
      <c r="D992" s="9" t="s">
        <v>2549</v>
      </c>
      <c r="E992" s="53"/>
      <c r="F992" s="9" t="s">
        <v>2553</v>
      </c>
      <c r="G992" s="53"/>
      <c r="H992" s="54">
        <v>717</v>
      </c>
      <c r="I992" s="9" t="s">
        <v>46</v>
      </c>
      <c r="J992" s="360" t="str">
        <f>IF(ISBLANK(INDEX('Policy Characteristics'!D:D,MATCH($C992,'Policy Characteristics'!$C:$C,0))),"",INDEX('Policy Characteristics'!D:D,MATCH($C992,'Policy Characteristics'!$C:$C,0)))</f>
        <v>End Existing Subsidies</v>
      </c>
      <c r="K992" s="358" t="str">
        <f>IF(ISBLANK(INDEX('Policy Characteristics'!E:E,MATCH($C992,'Policy Characteristics'!$C:$C,0))),"",INDEX('Policy Characteristics'!E:E,MATCH($C992,'Policy Characteristics'!$C:$C,0)))</f>
        <v>cross reduce BAU subsidies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BAU subsidies</v>
      </c>
      <c r="P992" s="358" t="str">
        <f>IF(ISBLANK(INDEX('Policy Characteristics'!J:J,MATCH($C992,'Policy Characteristics'!$C:$C,0))),"",INDEX('Policy Characteristics'!J:J,MATCH($C992,'Policy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2" s="358" t="str">
        <f>IF(ISBLANK(INDEX('Policy Characteristics'!K:K,MATCH($C992,'Policy Characteristics'!$C:$C,0))),"",INDEX('Policy Characteristics'!K:K,MATCH($C992,'Policy Characteristics'!$C:$C,0)))</f>
        <v>fuels.html#end-subsidies</v>
      </c>
      <c r="R992" s="358" t="str">
        <f>IF(ISBLANK(INDEX('Policy Characteristics'!L:L,MATCH($C992,'Policy Characteristics'!$C:$C,0))),"",INDEX('Policy Characteristics'!L:L,MATCH($C992,'Policy Characteristics'!$C:$C,0)))</f>
        <v>end-existing-subsidies.html</v>
      </c>
    </row>
    <row r="993" spans="1:18" s="5" customFormat="1" x14ac:dyDescent="0.35">
      <c r="A993" s="358" t="str">
        <f>IF(ISBLANK(INDEX('Policy Characteristics'!A:A,MATCH($C993,'Policy Characteristics'!$C:$C,0))),"",INDEX('Policy Characteristics'!A:A,MATCH($C993,'Policy Characteristics'!$C:$C,0)))</f>
        <v>Cross-Sector</v>
      </c>
      <c r="B993" s="358" t="str">
        <f>IF(ISBLANK(INDEX('Policy Characteristics'!B:B,MATCH($C993,'Policy Characteristics'!$C:$C,0))),"",INDEX('Policy Characteristics'!B:B,MATCH($C993,'Policy Characteristics'!$C:$C,0)))</f>
        <v>End Existing Subsidies</v>
      </c>
      <c r="C993" s="362" t="str">
        <f t="shared" si="50"/>
        <v>Percent Reduction in BAU Subsidies</v>
      </c>
      <c r="D993" s="9" t="s">
        <v>2550</v>
      </c>
      <c r="E993" s="53"/>
      <c r="F993" s="9" t="s">
        <v>2554</v>
      </c>
      <c r="G993" s="53"/>
      <c r="H993" s="54">
        <v>718</v>
      </c>
      <c r="I993" s="9" t="s">
        <v>46</v>
      </c>
      <c r="J993" s="360" t="str">
        <f>IF(ISBLANK(INDEX('Policy Characteristics'!D:D,MATCH($C993,'Policy Characteristics'!$C:$C,0))),"",INDEX('Policy Characteristics'!D:D,MATCH($C993,'Policy Characteristics'!$C:$C,0)))</f>
        <v>End Existing Subsidies</v>
      </c>
      <c r="K993" s="358" t="str">
        <f>IF(ISBLANK(INDEX('Policy Characteristics'!E:E,MATCH($C993,'Policy Characteristics'!$C:$C,0))),"",INDEX('Policy Characteristics'!E:E,MATCH($C993,'Policy Characteristics'!$C:$C,0)))</f>
        <v>cross reduce BAU subsidies</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reduction in BAU subsidies</v>
      </c>
      <c r="P993" s="358" t="str">
        <f>IF(ISBLANK(INDEX('Policy Characteristics'!J:J,MATCH($C993,'Policy Characteristics'!$C:$C,0))),"",INDEX('Policy Characteristics'!J:J,MATCH($C993,'Policy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3" s="358" t="str">
        <f>IF(ISBLANK(INDEX('Policy Characteristics'!K:K,MATCH($C993,'Policy Characteristics'!$C:$C,0))),"",INDEX('Policy Characteristics'!K:K,MATCH($C993,'Policy Characteristics'!$C:$C,0)))</f>
        <v>fuels.html#end-subsidies</v>
      </c>
      <c r="R993" s="358" t="str">
        <f>IF(ISBLANK(INDEX('Policy Characteristics'!L:L,MATCH($C993,'Policy Characteristics'!$C:$C,0))),"",INDEX('Policy Characteristics'!L:L,MATCH($C993,'Policy Characteristics'!$C:$C,0)))</f>
        <v>end-existing-subsidies.html</v>
      </c>
    </row>
    <row r="994" spans="1:18" s="2" customFormat="1" x14ac:dyDescent="0.35">
      <c r="A994" s="358" t="str">
        <f>IF(ISBLANK(INDEX('Policy Characteristics'!A:A,MATCH($C994,'Policy Characteristics'!$C:$C,0))),"",INDEX('Policy Characteristics'!A:A,MATCH($C994,'Policy Characteristics'!$C:$C,0)))</f>
        <v>Cross-Sector</v>
      </c>
      <c r="B994" s="358" t="str">
        <f>IF(ISBLANK(INDEX('Policy Characteristics'!B:B,MATCH($C994,'Policy Characteristics'!$C:$C,0))),"",INDEX('Policy Characteristics'!B:B,MATCH($C994,'Policy Characteristics'!$C:$C,0)))</f>
        <v>Exempt Non-CO2 Emissions from C Tax</v>
      </c>
      <c r="C994" s="361" t="s">
        <v>2521</v>
      </c>
      <c r="D994" s="9"/>
      <c r="E994" s="9"/>
      <c r="F994" s="9"/>
      <c r="G994" s="9"/>
      <c r="H994" s="54">
        <v>719</v>
      </c>
      <c r="I994" s="9" t="s">
        <v>46</v>
      </c>
      <c r="J994" s="360" t="str">
        <f>IF(ISBLANK(INDEX('Policy Characteristics'!D:D,MATCH($C994,'Policy Characteristics'!$C:$C,0))),"",INDEX('Policy Characteristics'!D:D,MATCH($C994,'Policy Characteristics'!$C:$C,0)))</f>
        <v>Carbon Tax Exemptions</v>
      </c>
      <c r="K994" s="358" t="str">
        <f>IF(ISBLANK(INDEX('Policy Characteristics'!E:E,MATCH($C994,'Policy Characteristics'!$C:$C,0))),"",INDEX('Policy Characteristics'!E:E,MATCH($C994,'Policy Characteristics'!$C:$C,0)))</f>
        <v>cross toggle whether carbon tax affects non CO2 emissions</v>
      </c>
      <c r="L994" s="358">
        <f>IF(ISBLANK(INDEX('Policy Characteristics'!F:F,MATCH($C994,'Policy Characteristics'!$C:$C,0))),"",INDEX('Policy Characteristics'!F:F,MATCH($C994,'Policy Characteristics'!$C:$C,0)))</f>
        <v>0</v>
      </c>
      <c r="M994" s="358">
        <f>IF(ISBLANK(INDEX('Policy Characteristics'!G:G,MATCH($C994,'Policy Characteristics'!$C:$C,0))),"",INDEX('Policy Characteristics'!G:G,MATCH($C994,'Policy Characteristics'!$C:$C,0)))</f>
        <v>1</v>
      </c>
      <c r="N994" s="358">
        <f>IF(ISBLANK(INDEX('Policy Characteristics'!H:H,MATCH($C994,'Policy Characteristics'!$C:$C,0))),"",INDEX('Policy Characteristics'!H:H,MATCH($C994,'Policy Characteristics'!$C:$C,0)))</f>
        <v>1</v>
      </c>
      <c r="O994" s="358" t="str">
        <f>IF(ISBLANK(INDEX('Policy Characteristics'!I:I,MATCH($C994,'Policy Characteristics'!$C:$C,0))),"",INDEX('Policy Characteristics'!I:I,MATCH($C994,'Policy Characteristics'!$C:$C,0)))</f>
        <v>on/off</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
      </c>
      <c r="R994" s="358" t="str">
        <f>IF(ISBLANK(INDEX('Policy Characteristics'!L:L,MATCH($C994,'Policy Characteristics'!$C:$C,0))),"",INDEX('Policy Characteristics'!L:L,MATCH($C994,'Policy Characteristics'!$C:$C,0)))</f>
        <v/>
      </c>
    </row>
    <row r="995" spans="1:18" s="2" customFormat="1" x14ac:dyDescent="0.35">
      <c r="A995" s="358" t="str">
        <f>IF(ISBLANK(INDEX('Policy Characteristics'!A:A,MATCH($C995,'Policy Characteristics'!$C:$C,0))),"",INDEX('Policy Characteristics'!A:A,MATCH($C995,'Policy Characteristics'!$C:$C,0)))</f>
        <v>Cross-Sector</v>
      </c>
      <c r="B995" s="358" t="str">
        <f>IF(ISBLANK(INDEX('Policy Characteristics'!B:B,MATCH($C995,'Policy Characteristics'!$C:$C,0))),"",INDEX('Policy Characteristics'!B:B,MATCH($C995,'Policy Characteristics'!$C:$C,0)))</f>
        <v>Exempt Process Emissions from C Tax</v>
      </c>
      <c r="C995" s="361" t="s">
        <v>2520</v>
      </c>
      <c r="D995" s="9"/>
      <c r="E995" s="9"/>
      <c r="F995" s="9"/>
      <c r="G995" s="9"/>
      <c r="H995" s="56">
        <v>509</v>
      </c>
      <c r="I995" s="9" t="s">
        <v>45</v>
      </c>
      <c r="J995" s="360" t="str">
        <f>IF(ISBLANK(INDEX('Policy Characteristics'!D:D,MATCH($C995,'Policy Characteristics'!$C:$C,0))),"",INDEX('Policy Characteristics'!D:D,MATCH($C995,'Policy Characteristics'!$C:$C,0)))</f>
        <v>Carbon Tax on Process Emissions</v>
      </c>
      <c r="K995" s="358" t="str">
        <f>IF(ISBLANK(INDEX('Policy Characteristics'!E:E,MATCH($C995,'Policy Characteristics'!$C:$C,0))),"",INDEX('Policy Characteristics'!E:E,MATCH($C995,'Policy Characteristics'!$C:$C,0)))</f>
        <v>cross toggle whether carbon tax affects process emissions</v>
      </c>
      <c r="L995" s="358">
        <f>IF(ISBLANK(INDEX('Policy Characteristics'!F:F,MATCH($C995,'Policy Characteristics'!$C:$C,0))),"",INDEX('Policy Characteristics'!F:F,MATCH($C995,'Policy Characteristics'!$C:$C,0)))</f>
        <v>0</v>
      </c>
      <c r="M995" s="358">
        <f>IF(ISBLANK(INDEX('Policy Characteristics'!G:G,MATCH($C995,'Policy Characteristics'!$C:$C,0))),"",INDEX('Policy Characteristics'!G:G,MATCH($C995,'Policy Characteristics'!$C:$C,0)))</f>
        <v>1</v>
      </c>
      <c r="N995" s="358">
        <f>IF(ISBLANK(INDEX('Policy Characteristics'!H:H,MATCH($C995,'Policy Characteristics'!$C:$C,0))),"",INDEX('Policy Characteristics'!H:H,MATCH($C995,'Policy Characteristics'!$C:$C,0)))</f>
        <v>1</v>
      </c>
      <c r="O995" s="358" t="str">
        <f>IF(ISBLANK(INDEX('Policy Characteristics'!I:I,MATCH($C995,'Policy Characteristics'!$C:$C,0))),"",INDEX('Policy Characteristics'!I:I,MATCH($C995,'Policy Characteristics'!$C:$C,0)))</f>
        <v>on/off</v>
      </c>
      <c r="P995" s="358" t="str">
        <f>IF(ISBLANK(INDEX('Policy Characteristics'!J:J,MATCH($C995,'Policy Characteristics'!$C:$C,0))),"",INDEX('Policy Characteristics'!J:J,MATCH($C995,'Policy Characteristics'!$C:$C,0)))</f>
        <v>**Description:** This policy prevents the carbon tax from being levied on process emissions (non-energy greenhouse gas emissions from industrial and agricultural operations).</v>
      </c>
      <c r="Q995" s="358" t="str">
        <f>IF(ISBLANK(INDEX('Policy Characteristics'!K:K,MATCH($C995,'Policy Characteristics'!$C:$C,0))),"",INDEX('Policy Characteristics'!K:K,MATCH($C995,'Policy Characteristics'!$C:$C,0)))</f>
        <v>fuels.html#carbon-tax</v>
      </c>
      <c r="R995" s="358" t="str">
        <f>IF(ISBLANK(INDEX('Policy Characteristics'!L:L,MATCH($C995,'Policy Characteristics'!$C:$C,0))),"",INDEX('Policy Characteristics'!L:L,MATCH($C995,'Policy Characteristics'!$C:$C,0)))</f>
        <v>carbon-tax.html</v>
      </c>
    </row>
    <row r="996" spans="1:18" s="2" customFormat="1" x14ac:dyDescent="0.35">
      <c r="A996" s="358" t="str">
        <f>IF(ISBLANK(INDEX('Policy Characteristics'!A:A,MATCH($C996,'Policy Characteristics'!$C:$C,0))),"",INDEX('Policy Characteristics'!A:A,MATCH($C996,'Policy Characteristics'!$C:$C,0)))</f>
        <v>Cross-Sector</v>
      </c>
      <c r="B996" s="358" t="str">
        <f>IF(ISBLANK(INDEX('Policy Characteristics'!B:B,MATCH($C996,'Policy Characteristics'!$C:$C,0))),"",INDEX('Policy Characteristics'!B:B,MATCH($C996,'Policy Characteristics'!$C:$C,0)))</f>
        <v>Fixed Energy Prices</v>
      </c>
      <c r="C996" s="361" t="s">
        <v>2837</v>
      </c>
      <c r="D996" s="9" t="s">
        <v>54</v>
      </c>
      <c r="E996" s="9"/>
      <c r="F996" s="9" t="s">
        <v>98</v>
      </c>
      <c r="G996" s="9"/>
      <c r="H996" s="54">
        <v>720</v>
      </c>
      <c r="I996" s="9" t="s">
        <v>46</v>
      </c>
      <c r="J996" s="360" t="str">
        <f>IF(ISBLANK(INDEX('Policy Characteristics'!D:D,MATCH($C996,'Policy Characteristics'!$C:$C,0))),"",INDEX('Policy Characteristics'!D:D,MATCH($C996,'Policy Characteristics'!$C:$C,0)))</f>
        <v>Fixed Energy Prices</v>
      </c>
      <c r="K996" s="358" t="str">
        <f>IF(ISBLANK(INDEX('Policy Characteristics'!E:E,MATCH($C996,'Policy Characteristics'!$C:$C,0))),"",INDEX('Policy Characteristics'!E:E,MATCH($C996,'Policy Characteristics'!$C:$C,0)))</f>
        <v>cross toggle whether policies affect energy prices</v>
      </c>
      <c r="L996" s="358">
        <f>IF(ISBLANK(INDEX('Policy Characteristics'!F:F,MATCH($C996,'Policy Characteristics'!$C:$C,0))),"",INDEX('Policy Characteristics'!F:F,MATCH($C996,'Policy Characteristics'!$C:$C,0)))</f>
        <v>0</v>
      </c>
      <c r="M996" s="358">
        <f>IF(ISBLANK(INDEX('Policy Characteristics'!G:G,MATCH($C996,'Policy Characteristics'!$C:$C,0))),"",INDEX('Policy Characteristics'!G:G,MATCH($C996,'Policy Characteristics'!$C:$C,0)))</f>
        <v>1</v>
      </c>
      <c r="N996" s="358">
        <f>IF(ISBLANK(INDEX('Policy Characteristics'!H:H,MATCH($C996,'Policy Characteristics'!$C:$C,0))),"",INDEX('Policy Characteristics'!H:H,MATCH($C996,'Policy Characteristics'!$C:$C,0)))</f>
        <v>1</v>
      </c>
      <c r="O996" s="358" t="str">
        <f>IF(ISBLANK(INDEX('Policy Characteristics'!I:I,MATCH($C996,'Policy Characteristics'!$C:$C,0))),"",INDEX('Policy Characteristics'!I:I,MATCH($C996,'Policy Characteristics'!$C:$C,0)))</f>
        <v>on/off</v>
      </c>
      <c r="P996" s="358" t="str">
        <f>IF(ISBLANK(INDEX('Policy Characteristics'!J:J,MATCH($C996,'Policy Characteristics'!$C:$C,0))),"",INDEX('Policy Characteristics'!J:J,MATCH($C996,'Policy Characteristics'!$C:$C,0)))</f>
        <v/>
      </c>
      <c r="Q996" s="358" t="str">
        <f>IF(ISBLANK(INDEX('Policy Characteristics'!K:K,MATCH($C996,'Policy Characteristics'!$C:$C,0))),"",INDEX('Policy Characteristics'!K:K,MATCH($C996,'Policy Characteristics'!$C:$C,0)))</f>
        <v/>
      </c>
      <c r="R996" s="358" t="str">
        <f>IF(ISBLANK(INDEX('Policy Characteristics'!L:L,MATCH($C996,'Policy Characteristics'!$C:$C,0))),"",INDEX('Policy Characteristics'!L:L,MATCH($C996,'Policy Characteristics'!$C:$C,0)))</f>
        <v/>
      </c>
    </row>
    <row r="997" spans="1:18" s="2" customFormat="1" x14ac:dyDescent="0.35">
      <c r="A997" s="358" t="str">
        <f>IF(ISBLANK(INDEX('Policy Characteristics'!A:A,MATCH($C997,'Policy Characteristics'!$C:$C,0))),"",INDEX('Policy Characteristics'!A:A,MATCH($C997,'Policy Characteristics'!$C:$C,0)))</f>
        <v>Cross-Sector</v>
      </c>
      <c r="B997" s="358" t="str">
        <f>IF(ISBLANK(INDEX('Policy Characteristics'!B:B,MATCH($C997,'Policy Characteristics'!$C:$C,0))),"",INDEX('Policy Characteristics'!B:B,MATCH($C997,'Policy Characteristics'!$C:$C,0)))</f>
        <v>Fixed Energy Prices</v>
      </c>
      <c r="C997" s="362" t="str">
        <f t="shared" ref="C997:C998" si="51">C$996</f>
        <v>Toggle Whether Policies Affect Energy Prices</v>
      </c>
      <c r="D997" s="9" t="s">
        <v>77</v>
      </c>
      <c r="E997" s="9"/>
      <c r="F997" s="9" t="s">
        <v>104</v>
      </c>
      <c r="G997" s="9"/>
      <c r="H997" s="54">
        <v>721</v>
      </c>
      <c r="I997" s="9" t="s">
        <v>46</v>
      </c>
      <c r="J997" s="360" t="str">
        <f>IF(ISBLANK(INDEX('Policy Characteristics'!D:D,MATCH($C997,'Policy Characteristics'!$C:$C,0))),"",INDEX('Policy Characteristics'!D:D,MATCH($C997,'Policy Characteristics'!$C:$C,0)))</f>
        <v>Fixed Energy Prices</v>
      </c>
      <c r="K997" s="358" t="str">
        <f>IF(ISBLANK(INDEX('Policy Characteristics'!E:E,MATCH($C997,'Policy Characteristics'!$C:$C,0))),"",INDEX('Policy Characteristics'!E:E,MATCH($C997,'Policy Characteristics'!$C:$C,0)))</f>
        <v>cross toggle whether policies affect energy prices</v>
      </c>
      <c r="L997" s="358">
        <f>IF(ISBLANK(INDEX('Policy Characteristics'!F:F,MATCH($C997,'Policy Characteristics'!$C:$C,0))),"",INDEX('Policy Characteristics'!F:F,MATCH($C997,'Policy Characteristics'!$C:$C,0)))</f>
        <v>0</v>
      </c>
      <c r="M997" s="358">
        <f>IF(ISBLANK(INDEX('Policy Characteristics'!G:G,MATCH($C997,'Policy Characteristics'!$C:$C,0))),"",INDEX('Policy Characteristics'!G:G,MATCH($C997,'Policy Characteristics'!$C:$C,0)))</f>
        <v>1</v>
      </c>
      <c r="N997" s="358">
        <f>IF(ISBLANK(INDEX('Policy Characteristics'!H:H,MATCH($C997,'Policy Characteristics'!$C:$C,0))),"",INDEX('Policy Characteristics'!H:H,MATCH($C997,'Policy Characteristics'!$C:$C,0)))</f>
        <v>1</v>
      </c>
      <c r="O997" s="358" t="str">
        <f>IF(ISBLANK(INDEX('Policy Characteristics'!I:I,MATCH($C997,'Policy Characteristics'!$C:$C,0))),"",INDEX('Policy Characteristics'!I:I,MATCH($C997,'Policy Characteristics'!$C:$C,0)))</f>
        <v>on/off</v>
      </c>
      <c r="P997" s="358" t="str">
        <f>IF(ISBLANK(INDEX('Policy Characteristics'!J:J,MATCH($C997,'Policy Characteristics'!$C:$C,0))),"",INDEX('Policy Characteristics'!J:J,MATCH($C997,'Policy Characteristics'!$C:$C,0)))</f>
        <v/>
      </c>
      <c r="Q997" s="358" t="str">
        <f>IF(ISBLANK(INDEX('Policy Characteristics'!K:K,MATCH($C997,'Policy Characteristics'!$C:$C,0))),"",INDEX('Policy Characteristics'!K:K,MATCH($C997,'Policy Characteristics'!$C:$C,0)))</f>
        <v/>
      </c>
      <c r="R997" s="358" t="str">
        <f>IF(ISBLANK(INDEX('Policy Characteristics'!L:L,MATCH($C997,'Policy Characteristics'!$C:$C,0))),"",INDEX('Policy Characteristics'!L:L,MATCH($C997,'Policy Characteristics'!$C:$C,0)))</f>
        <v/>
      </c>
    </row>
    <row r="998" spans="1:18" s="2" customFormat="1" x14ac:dyDescent="0.35">
      <c r="A998" s="358" t="str">
        <f>IF(ISBLANK(INDEX('Policy Characteristics'!A:A,MATCH($C998,'Policy Characteristics'!$C:$C,0))),"",INDEX('Policy Characteristics'!A:A,MATCH($C998,'Policy Characteristics'!$C:$C,0)))</f>
        <v>Cross-Sector</v>
      </c>
      <c r="B998" s="358" t="str">
        <f>IF(ISBLANK(INDEX('Policy Characteristics'!B:B,MATCH($C998,'Policy Characteristics'!$C:$C,0))),"",INDEX('Policy Characteristics'!B:B,MATCH($C998,'Policy Characteristics'!$C:$C,0)))</f>
        <v>Fixed Energy Prices</v>
      </c>
      <c r="C998" s="362" t="str">
        <f t="shared" si="51"/>
        <v>Toggle Whether Policies Affect Energy Prices</v>
      </c>
      <c r="D998" s="9" t="s">
        <v>2550</v>
      </c>
      <c r="E998" s="9"/>
      <c r="F998" s="9" t="s">
        <v>2554</v>
      </c>
      <c r="G998" s="9"/>
      <c r="H998" s="54">
        <v>722</v>
      </c>
      <c r="I998" s="9" t="s">
        <v>46</v>
      </c>
      <c r="J998" s="360" t="str">
        <f>IF(ISBLANK(INDEX('Policy Characteristics'!D:D,MATCH($C998,'Policy Characteristics'!$C:$C,0))),"",INDEX('Policy Characteristics'!D:D,MATCH($C998,'Policy Characteristics'!$C:$C,0)))</f>
        <v>Fixed Energy Prices</v>
      </c>
      <c r="K998" s="358" t="str">
        <f>IF(ISBLANK(INDEX('Policy Characteristics'!E:E,MATCH($C998,'Policy Characteristics'!$C:$C,0))),"",INDEX('Policy Characteristics'!E:E,MATCH($C998,'Policy Characteristics'!$C:$C,0)))</f>
        <v>cross toggle whether policies affect energy prices</v>
      </c>
      <c r="L998" s="358">
        <f>IF(ISBLANK(INDEX('Policy Characteristics'!F:F,MATCH($C998,'Policy Characteristics'!$C:$C,0))),"",INDEX('Policy Characteristics'!F:F,MATCH($C998,'Policy Characteristics'!$C:$C,0)))</f>
        <v>0</v>
      </c>
      <c r="M998" s="358">
        <f>IF(ISBLANK(INDEX('Policy Characteristics'!G:G,MATCH($C998,'Policy Characteristics'!$C:$C,0))),"",INDEX('Policy Characteristics'!G:G,MATCH($C998,'Policy Characteristics'!$C:$C,0)))</f>
        <v>1</v>
      </c>
      <c r="N998" s="358">
        <f>IF(ISBLANK(INDEX('Policy Characteristics'!H:H,MATCH($C998,'Policy Characteristics'!$C:$C,0))),"",INDEX('Policy Characteristics'!H:H,MATCH($C998,'Policy Characteristics'!$C:$C,0)))</f>
        <v>1</v>
      </c>
      <c r="O998" s="358" t="str">
        <f>IF(ISBLANK(INDEX('Policy Characteristics'!I:I,MATCH($C998,'Policy Characteristics'!$C:$C,0))),"",INDEX('Policy Characteristics'!I:I,MATCH($C998,'Policy Characteristics'!$C:$C,0)))</f>
        <v>on/off</v>
      </c>
      <c r="P998" s="358" t="str">
        <f>IF(ISBLANK(INDEX('Policy Characteristics'!J:J,MATCH($C998,'Policy Characteristics'!$C:$C,0))),"",INDEX('Policy Characteristics'!J:J,MATCH($C998,'Policy Characteristics'!$C:$C,0)))</f>
        <v/>
      </c>
      <c r="Q998" s="358" t="str">
        <f>IF(ISBLANK(INDEX('Policy Characteristics'!K:K,MATCH($C998,'Policy Characteristics'!$C:$C,0))),"",INDEX('Policy Characteristics'!K:K,MATCH($C998,'Policy Characteristics'!$C:$C,0)))</f>
        <v/>
      </c>
      <c r="R998" s="358" t="str">
        <f>IF(ISBLANK(INDEX('Policy Characteristics'!L:L,MATCH($C998,'Policy Characteristics'!$C:$C,0))),"",INDEX('Policy Characteristics'!L:L,MATCH($C998,'Policy Characteristics'!$C:$C,0)))</f>
        <v/>
      </c>
    </row>
    <row r="999" spans="1:18" s="2" customFormat="1" x14ac:dyDescent="0.35">
      <c r="A999" s="358" t="str">
        <f>IF(ISBLANK(INDEX('Policy Characteristics'!A:A,MATCH($C999,'Policy Characteristics'!$C:$C,0))),"",INDEX('Policy Characteristics'!A:A,MATCH($C999,'Policy Characteristics'!$C:$C,0)))</f>
        <v>Cross-Sector</v>
      </c>
      <c r="B999" s="358" t="str">
        <f>IF(ISBLANK(INDEX('Policy Characteristics'!B:B,MATCH($C999,'Policy Characteristics'!$C:$C,0))),"",INDEX('Policy Characteristics'!B:B,MATCH($C999,'Policy Characteristics'!$C:$C,0)))</f>
        <v>Fixed Energy Prices</v>
      </c>
      <c r="C999" s="361" t="s">
        <v>2837</v>
      </c>
      <c r="D999" s="9" t="s">
        <v>480</v>
      </c>
      <c r="E999" s="53"/>
      <c r="F999" s="9" t="s">
        <v>477</v>
      </c>
      <c r="G999" s="9"/>
      <c r="H999" s="56">
        <v>836</v>
      </c>
      <c r="I999" s="9" t="s">
        <v>46</v>
      </c>
      <c r="J999" s="360" t="str">
        <f>IF(ISBLANK(INDEX('Policy Characteristics'!D:D,MATCH($C999,'Policy Characteristics'!$C:$C,0))),"",INDEX('Policy Characteristics'!D:D,MATCH($C999,'Policy Characteristics'!$C:$C,0)))</f>
        <v>Fixed Energy Prices</v>
      </c>
      <c r="K999" s="358" t="str">
        <f>IF(ISBLANK(INDEX('Policy Characteristics'!E:E,MATCH($C999,'Policy Characteristics'!$C:$C,0))),"",INDEX('Policy Characteristics'!E:E,MATCH($C999,'Policy Characteristics'!$C:$C,0)))</f>
        <v>cross toggle whether policies affect energy prices</v>
      </c>
      <c r="L999" s="358">
        <f>IF(ISBLANK(INDEX('Policy Characteristics'!F:F,MATCH($C999,'Policy Characteristics'!$C:$C,0))),"",INDEX('Policy Characteristics'!F:F,MATCH($C999,'Policy Characteristics'!$C:$C,0)))</f>
        <v>0</v>
      </c>
      <c r="M999" s="358">
        <f>IF(ISBLANK(INDEX('Policy Characteristics'!G:G,MATCH($C999,'Policy Characteristics'!$C:$C,0))),"",INDEX('Policy Characteristics'!G:G,MATCH($C999,'Policy Characteristics'!$C:$C,0)))</f>
        <v>1</v>
      </c>
      <c r="N999" s="358">
        <f>IF(ISBLANK(INDEX('Policy Characteristics'!H:H,MATCH($C999,'Policy Characteristics'!$C:$C,0))),"",INDEX('Policy Characteristics'!H:H,MATCH($C999,'Policy Characteristics'!$C:$C,0)))</f>
        <v>1</v>
      </c>
      <c r="O999" s="358" t="str">
        <f>IF(ISBLANK(INDEX('Policy Characteristics'!I:I,MATCH($C999,'Policy Characteristics'!$C:$C,0))),"",INDEX('Policy Characteristics'!I:I,MATCH($C999,'Policy Characteristics'!$C:$C,0)))</f>
        <v>on/off</v>
      </c>
      <c r="P999" s="358" t="str">
        <f>IF(ISBLANK(INDEX('Policy Characteristics'!J:J,MATCH($C999,'Policy Characteristics'!$C:$C,0))),"",INDEX('Policy Characteristics'!J:J,MATCH($C999,'Policy Characteristics'!$C:$C,0)))</f>
        <v/>
      </c>
      <c r="Q999" s="358" t="str">
        <f>IF(ISBLANK(INDEX('Policy Characteristics'!K:K,MATCH($C999,'Policy Characteristics'!$C:$C,0))),"",INDEX('Policy Characteristics'!K:K,MATCH($C999,'Policy Characteristics'!$C:$C,0)))</f>
        <v/>
      </c>
      <c r="R999" s="358" t="str">
        <f>IF(ISBLANK(INDEX('Policy Characteristics'!L:L,MATCH($C999,'Policy Characteristics'!$C:$C,0))),"",INDEX('Policy Characteristics'!L:L,MATCH($C999,'Policy Characteristics'!$C:$C,0)))</f>
        <v/>
      </c>
    </row>
    <row r="1000" spans="1:18" s="2" customFormat="1" x14ac:dyDescent="0.35">
      <c r="A1000" s="358" t="str">
        <f>IF(ISBLANK(INDEX('Policy Characteristics'!A:A,MATCH($C1000,'Policy Characteristics'!$C:$C,0))),"",INDEX('Policy Characteristics'!A:A,MATCH($C1000,'Policy Characteristics'!$C:$C,0)))</f>
        <v>Cross-Sector</v>
      </c>
      <c r="B1000" s="358" t="str">
        <f>IF(ISBLANK(INDEX('Policy Characteristics'!B:B,MATCH($C1000,'Policy Characteristics'!$C:$C,0))),"",INDEX('Policy Characteristics'!B:B,MATCH($C1000,'Policy Characteristics'!$C:$C,0)))</f>
        <v>Fixed Energy Prices</v>
      </c>
      <c r="C1000" s="362" t="str">
        <f t="shared" ref="C1000:C1010" si="52">C$999</f>
        <v>Toggle Whether Policies Affect Energy Prices</v>
      </c>
      <c r="D1000" s="9" t="s">
        <v>48</v>
      </c>
      <c r="E1000" s="53"/>
      <c r="F1000" s="9" t="s">
        <v>92</v>
      </c>
      <c r="G1000" s="9"/>
      <c r="H1000" s="54">
        <v>837</v>
      </c>
      <c r="I1000" s="9" t="s">
        <v>46</v>
      </c>
      <c r="J1000" s="360" t="str">
        <f>IF(ISBLANK(INDEX('Policy Characteristics'!D:D,MATCH($C1000,'Policy Characteristics'!$C:$C,0))),"",INDEX('Policy Characteristics'!D:D,MATCH($C1000,'Policy Characteristics'!$C:$C,0)))</f>
        <v>Fixed Energy Prices</v>
      </c>
      <c r="K1000" s="358" t="str">
        <f>IF(ISBLANK(INDEX('Policy Characteristics'!E:E,MATCH($C1000,'Policy Characteristics'!$C:$C,0))),"",INDEX('Policy Characteristics'!E:E,MATCH($C1000,'Policy Characteristics'!$C:$C,0)))</f>
        <v>cross toggle whether policies affect energy prices</v>
      </c>
      <c r="L1000" s="358">
        <f>IF(ISBLANK(INDEX('Policy Characteristics'!F:F,MATCH($C1000,'Policy Characteristics'!$C:$C,0))),"",INDEX('Policy Characteristics'!F:F,MATCH($C1000,'Policy Characteristics'!$C:$C,0)))</f>
        <v>0</v>
      </c>
      <c r="M1000" s="358">
        <f>IF(ISBLANK(INDEX('Policy Characteristics'!G:G,MATCH($C1000,'Policy Characteristics'!$C:$C,0))),"",INDEX('Policy Characteristics'!G:G,MATCH($C1000,'Policy Characteristics'!$C:$C,0)))</f>
        <v>1</v>
      </c>
      <c r="N1000" s="358">
        <f>IF(ISBLANK(INDEX('Policy Characteristics'!H:H,MATCH($C1000,'Policy Characteristics'!$C:$C,0))),"",INDEX('Policy Characteristics'!H:H,MATCH($C1000,'Policy Characteristics'!$C:$C,0)))</f>
        <v>1</v>
      </c>
      <c r="O1000" s="358" t="str">
        <f>IF(ISBLANK(INDEX('Policy Characteristics'!I:I,MATCH($C1000,'Policy Characteristics'!$C:$C,0))),"",INDEX('Policy Characteristics'!I:I,MATCH($C1000,'Policy Characteristics'!$C:$C,0)))</f>
        <v>on/off</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
      </c>
    </row>
    <row r="1001" spans="1:18" s="2" customFormat="1" x14ac:dyDescent="0.35">
      <c r="A1001" s="358" t="str">
        <f>IF(ISBLANK(INDEX('Policy Characteristics'!A:A,MATCH($C1001,'Policy Characteristics'!$C:$C,0))),"",INDEX('Policy Characteristics'!A:A,MATCH($C1001,'Policy Characteristics'!$C:$C,0)))</f>
        <v>Cross-Sector</v>
      </c>
      <c r="B1001" s="358" t="str">
        <f>IF(ISBLANK(INDEX('Policy Characteristics'!B:B,MATCH($C1001,'Policy Characteristics'!$C:$C,0))),"",INDEX('Policy Characteristics'!B:B,MATCH($C1001,'Policy Characteristics'!$C:$C,0)))</f>
        <v>Fixed Energy Prices</v>
      </c>
      <c r="C1001" s="362" t="str">
        <f t="shared" si="52"/>
        <v>Toggle Whether Policies Affect Energy Prices</v>
      </c>
      <c r="D1001" s="9" t="s">
        <v>53</v>
      </c>
      <c r="E1001" s="53"/>
      <c r="F1001" s="9" t="s">
        <v>97</v>
      </c>
      <c r="G1001" s="9"/>
      <c r="H1001" s="56">
        <v>838</v>
      </c>
      <c r="I1001" s="9" t="s">
        <v>46</v>
      </c>
      <c r="J1001" s="360" t="str">
        <f>IF(ISBLANK(INDEX('Policy Characteristics'!D:D,MATCH($C1001,'Policy Characteristics'!$C:$C,0))),"",INDEX('Policy Characteristics'!D:D,MATCH($C1001,'Policy Characteristics'!$C:$C,0)))</f>
        <v>Fixed Energy Prices</v>
      </c>
      <c r="K1001" s="358" t="str">
        <f>IF(ISBLANK(INDEX('Policy Characteristics'!E:E,MATCH($C1001,'Policy Characteristics'!$C:$C,0))),"",INDEX('Policy Characteristics'!E:E,MATCH($C1001,'Policy Characteristics'!$C:$C,0)))</f>
        <v>cross toggle whether policies affect energy prices</v>
      </c>
      <c r="L1001" s="358">
        <f>IF(ISBLANK(INDEX('Policy Characteristics'!F:F,MATCH($C1001,'Policy Characteristics'!$C:$C,0))),"",INDEX('Policy Characteristics'!F:F,MATCH($C1001,'Policy Characteristics'!$C:$C,0)))</f>
        <v>0</v>
      </c>
      <c r="M1001" s="358">
        <f>IF(ISBLANK(INDEX('Policy Characteristics'!G:G,MATCH($C1001,'Policy Characteristics'!$C:$C,0))),"",INDEX('Policy Characteristics'!G:G,MATCH($C1001,'Policy Characteristics'!$C:$C,0)))</f>
        <v>1</v>
      </c>
      <c r="N1001" s="358">
        <f>IF(ISBLANK(INDEX('Policy Characteristics'!H:H,MATCH($C1001,'Policy Characteristics'!$C:$C,0))),"",INDEX('Policy Characteristics'!H:H,MATCH($C1001,'Policy Characteristics'!$C:$C,0)))</f>
        <v>1</v>
      </c>
      <c r="O1001" s="358" t="str">
        <f>IF(ISBLANK(INDEX('Policy Characteristics'!I:I,MATCH($C1001,'Policy Characteristics'!$C:$C,0))),"",INDEX('Policy Characteristics'!I:I,MATCH($C1001,'Policy Characteristics'!$C:$C,0)))</f>
        <v>on/off</v>
      </c>
      <c r="P1001" s="358" t="str">
        <f>IF(ISBLANK(INDEX('Policy Characteristics'!J:J,MATCH($C1001,'Policy Characteristics'!$C:$C,0))),"",INDEX('Policy Characteristics'!J:J,MATCH($C1001,'Policy Characteristics'!$C:$C,0)))</f>
        <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
      </c>
    </row>
    <row r="1002" spans="1:18" s="2" customFormat="1" x14ac:dyDescent="0.35">
      <c r="A1002" s="358" t="str">
        <f>IF(ISBLANK(INDEX('Policy Characteristics'!A:A,MATCH($C1002,'Policy Characteristics'!$C:$C,0))),"",INDEX('Policy Characteristics'!A:A,MATCH($C1002,'Policy Characteristics'!$C:$C,0)))</f>
        <v>Cross-Sector</v>
      </c>
      <c r="B1002" s="358" t="str">
        <f>IF(ISBLANK(INDEX('Policy Characteristics'!B:B,MATCH($C1002,'Policy Characteristics'!$C:$C,0))),"",INDEX('Policy Characteristics'!B:B,MATCH($C1002,'Policy Characteristics'!$C:$C,0)))</f>
        <v>Fixed Energy Prices</v>
      </c>
      <c r="C1002" s="362" t="str">
        <f t="shared" si="52"/>
        <v>Toggle Whether Policies Affect Energy Prices</v>
      </c>
      <c r="D1002" s="9" t="s">
        <v>55</v>
      </c>
      <c r="E1002" s="53"/>
      <c r="F1002" s="9" t="s">
        <v>100</v>
      </c>
      <c r="G1002" s="9"/>
      <c r="H1002" s="54">
        <v>839</v>
      </c>
      <c r="I1002" s="9" t="s">
        <v>46</v>
      </c>
      <c r="J1002" s="360" t="str">
        <f>IF(ISBLANK(INDEX('Policy Characteristics'!D:D,MATCH($C1002,'Policy Characteristics'!$C:$C,0))),"",INDEX('Policy Characteristics'!D:D,MATCH($C1002,'Policy Characteristics'!$C:$C,0)))</f>
        <v>Fixed Energy Prices</v>
      </c>
      <c r="K1002" s="358" t="str">
        <f>IF(ISBLANK(INDEX('Policy Characteristics'!E:E,MATCH($C1002,'Policy Characteristics'!$C:$C,0))),"",INDEX('Policy Characteristics'!E:E,MATCH($C1002,'Policy Characteristics'!$C:$C,0)))</f>
        <v>cross toggle whether policies affect energy prices</v>
      </c>
      <c r="L1002" s="358">
        <f>IF(ISBLANK(INDEX('Policy Characteristics'!F:F,MATCH($C1002,'Policy Characteristics'!$C:$C,0))),"",INDEX('Policy Characteristics'!F:F,MATCH($C1002,'Policy Characteristics'!$C:$C,0)))</f>
        <v>0</v>
      </c>
      <c r="M1002" s="358">
        <f>IF(ISBLANK(INDEX('Policy Characteristics'!G:G,MATCH($C1002,'Policy Characteristics'!$C:$C,0))),"",INDEX('Policy Characteristics'!G:G,MATCH($C1002,'Policy Characteristics'!$C:$C,0)))</f>
        <v>1</v>
      </c>
      <c r="N1002" s="358">
        <f>IF(ISBLANK(INDEX('Policy Characteristics'!H:H,MATCH($C1002,'Policy Characteristics'!$C:$C,0))),"",INDEX('Policy Characteristics'!H:H,MATCH($C1002,'Policy Characteristics'!$C:$C,0)))</f>
        <v>1</v>
      </c>
      <c r="O1002" s="358" t="str">
        <f>IF(ISBLANK(INDEX('Policy Characteristics'!I:I,MATCH($C1002,'Policy Characteristics'!$C:$C,0))),"",INDEX('Policy Characteristics'!I:I,MATCH($C1002,'Policy Characteristics'!$C:$C,0)))</f>
        <v>on/off</v>
      </c>
      <c r="P1002" s="358" t="str">
        <f>IF(ISBLANK(INDEX('Policy Characteristics'!J:J,MATCH($C1002,'Policy Characteristics'!$C:$C,0))),"",INDEX('Policy Characteristics'!J:J,MATCH($C1002,'Policy Characteristics'!$C:$C,0)))</f>
        <v/>
      </c>
      <c r="Q1002" s="358" t="str">
        <f>IF(ISBLANK(INDEX('Policy Characteristics'!K:K,MATCH($C1002,'Policy Characteristics'!$C:$C,0))),"",INDEX('Policy Characteristics'!K:K,MATCH($C1002,'Policy Characteristics'!$C:$C,0)))</f>
        <v/>
      </c>
      <c r="R1002" s="358" t="str">
        <f>IF(ISBLANK(INDEX('Policy Characteristics'!L:L,MATCH($C1002,'Policy Characteristics'!$C:$C,0))),"",INDEX('Policy Characteristics'!L:L,MATCH($C1002,'Policy Characteristics'!$C:$C,0)))</f>
        <v/>
      </c>
    </row>
    <row r="1003" spans="1:18" s="2" customFormat="1" x14ac:dyDescent="0.35">
      <c r="A1003" s="358" t="str">
        <f>IF(ISBLANK(INDEX('Policy Characteristics'!A:A,MATCH($C1003,'Policy Characteristics'!$C:$C,0))),"",INDEX('Policy Characteristics'!A:A,MATCH($C1003,'Policy Characteristics'!$C:$C,0)))</f>
        <v>Cross-Sector</v>
      </c>
      <c r="B1003" s="358" t="str">
        <f>IF(ISBLANK(INDEX('Policy Characteristics'!B:B,MATCH($C1003,'Policy Characteristics'!$C:$C,0))),"",INDEX('Policy Characteristics'!B:B,MATCH($C1003,'Policy Characteristics'!$C:$C,0)))</f>
        <v>Fixed Energy Prices</v>
      </c>
      <c r="C1003" s="362" t="str">
        <f t="shared" si="52"/>
        <v>Toggle Whether Policies Affect Energy Prices</v>
      </c>
      <c r="D1003" s="9" t="s">
        <v>56</v>
      </c>
      <c r="E1003" s="53"/>
      <c r="F1003" s="9" t="s">
        <v>101</v>
      </c>
      <c r="G1003" s="9"/>
      <c r="H1003" s="56">
        <v>840</v>
      </c>
      <c r="I1003" s="9" t="s">
        <v>46</v>
      </c>
      <c r="J1003" s="360" t="str">
        <f>IF(ISBLANK(INDEX('Policy Characteristics'!D:D,MATCH($C1003,'Policy Characteristics'!$C:$C,0))),"",INDEX('Policy Characteristics'!D:D,MATCH($C1003,'Policy Characteristics'!$C:$C,0)))</f>
        <v>Fixed Energy Prices</v>
      </c>
      <c r="K1003" s="358" t="str">
        <f>IF(ISBLANK(INDEX('Policy Characteristics'!E:E,MATCH($C1003,'Policy Characteristics'!$C:$C,0))),"",INDEX('Policy Characteristics'!E:E,MATCH($C1003,'Policy Characteristics'!$C:$C,0)))</f>
        <v>cross toggle whether policies affect energy prices</v>
      </c>
      <c r="L1003" s="358">
        <f>IF(ISBLANK(INDEX('Policy Characteristics'!F:F,MATCH($C1003,'Policy Characteristics'!$C:$C,0))),"",INDEX('Policy Characteristics'!F:F,MATCH($C1003,'Policy Characteristics'!$C:$C,0)))</f>
        <v>0</v>
      </c>
      <c r="M1003" s="358">
        <f>IF(ISBLANK(INDEX('Policy Characteristics'!G:G,MATCH($C1003,'Policy Characteristics'!$C:$C,0))),"",INDEX('Policy Characteristics'!G:G,MATCH($C1003,'Policy Characteristics'!$C:$C,0)))</f>
        <v>1</v>
      </c>
      <c r="N1003" s="358">
        <f>IF(ISBLANK(INDEX('Policy Characteristics'!H:H,MATCH($C1003,'Policy Characteristics'!$C:$C,0))),"",INDEX('Policy Characteristics'!H:H,MATCH($C1003,'Policy Characteristics'!$C:$C,0)))</f>
        <v>1</v>
      </c>
      <c r="O1003" s="358" t="str">
        <f>IF(ISBLANK(INDEX('Policy Characteristics'!I:I,MATCH($C1003,'Policy Characteristics'!$C:$C,0))),"",INDEX('Policy Characteristics'!I:I,MATCH($C1003,'Policy Characteristics'!$C:$C,0)))</f>
        <v>on/off</v>
      </c>
      <c r="P1003" s="358" t="str">
        <f>IF(ISBLANK(INDEX('Policy Characteristics'!J:J,MATCH($C1003,'Policy Characteristics'!$C:$C,0))),"",INDEX('Policy Characteristics'!J:J,MATCH($C1003,'Policy Characteristics'!$C:$C,0)))</f>
        <v/>
      </c>
      <c r="Q1003" s="358" t="str">
        <f>IF(ISBLANK(INDEX('Policy Characteristics'!K:K,MATCH($C1003,'Policy Characteristics'!$C:$C,0))),"",INDEX('Policy Characteristics'!K:K,MATCH($C1003,'Policy Characteristics'!$C:$C,0)))</f>
        <v/>
      </c>
      <c r="R1003" s="358" t="str">
        <f>IF(ISBLANK(INDEX('Policy Characteristics'!L:L,MATCH($C1003,'Policy Characteristics'!$C:$C,0))),"",INDEX('Policy Characteristics'!L:L,MATCH($C1003,'Policy Characteristics'!$C:$C,0)))</f>
        <v/>
      </c>
    </row>
    <row r="1004" spans="1:18" s="2" customFormat="1" x14ac:dyDescent="0.35">
      <c r="A1004" s="358" t="str">
        <f>IF(ISBLANK(INDEX('Policy Characteristics'!A:A,MATCH($C1004,'Policy Characteristics'!$C:$C,0))),"",INDEX('Policy Characteristics'!A:A,MATCH($C1004,'Policy Characteristics'!$C:$C,0)))</f>
        <v>Cross-Sector</v>
      </c>
      <c r="B1004" s="358" t="str">
        <f>IF(ISBLANK(INDEX('Policy Characteristics'!B:B,MATCH($C1004,'Policy Characteristics'!$C:$C,0))),"",INDEX('Policy Characteristics'!B:B,MATCH($C1004,'Policy Characteristics'!$C:$C,0)))</f>
        <v>Fixed Energy Prices</v>
      </c>
      <c r="C1004" s="362" t="str">
        <f t="shared" si="52"/>
        <v>Toggle Whether Policies Affect Energy Prices</v>
      </c>
      <c r="D1004" s="9" t="s">
        <v>57</v>
      </c>
      <c r="E1004" s="53"/>
      <c r="F1004" s="9" t="s">
        <v>102</v>
      </c>
      <c r="G1004" s="9"/>
      <c r="H1004" s="54">
        <v>841</v>
      </c>
      <c r="I1004" s="9" t="s">
        <v>46</v>
      </c>
      <c r="J1004" s="360" t="str">
        <f>IF(ISBLANK(INDEX('Policy Characteristics'!D:D,MATCH($C1004,'Policy Characteristics'!$C:$C,0))),"",INDEX('Policy Characteristics'!D:D,MATCH($C1004,'Policy Characteristics'!$C:$C,0)))</f>
        <v>Fixed Energy Prices</v>
      </c>
      <c r="K1004" s="358" t="str">
        <f>IF(ISBLANK(INDEX('Policy Characteristics'!E:E,MATCH($C1004,'Policy Characteristics'!$C:$C,0))),"",INDEX('Policy Characteristics'!E:E,MATCH($C1004,'Policy Characteristics'!$C:$C,0)))</f>
        <v>cross toggle whether policies affect energy prices</v>
      </c>
      <c r="L1004" s="358">
        <f>IF(ISBLANK(INDEX('Policy Characteristics'!F:F,MATCH($C1004,'Policy Characteristics'!$C:$C,0))),"",INDEX('Policy Characteristics'!F:F,MATCH($C1004,'Policy Characteristics'!$C:$C,0)))</f>
        <v>0</v>
      </c>
      <c r="M1004" s="358">
        <f>IF(ISBLANK(INDEX('Policy Characteristics'!G:G,MATCH($C1004,'Policy Characteristics'!$C:$C,0))),"",INDEX('Policy Characteristics'!G:G,MATCH($C1004,'Policy Characteristics'!$C:$C,0)))</f>
        <v>1</v>
      </c>
      <c r="N1004" s="358">
        <f>IF(ISBLANK(INDEX('Policy Characteristics'!H:H,MATCH($C1004,'Policy Characteristics'!$C:$C,0))),"",INDEX('Policy Characteristics'!H:H,MATCH($C1004,'Policy Characteristics'!$C:$C,0)))</f>
        <v>1</v>
      </c>
      <c r="O1004" s="358" t="str">
        <f>IF(ISBLANK(INDEX('Policy Characteristics'!I:I,MATCH($C1004,'Policy Characteristics'!$C:$C,0))),"",INDEX('Policy Characteristics'!I:I,MATCH($C1004,'Policy Characteristics'!$C:$C,0)))</f>
        <v>on/off</v>
      </c>
      <c r="P1004" s="358" t="str">
        <f>IF(ISBLANK(INDEX('Policy Characteristics'!J:J,MATCH($C1004,'Policy Characteristics'!$C:$C,0))),"",INDEX('Policy Characteristics'!J:J,MATCH($C1004,'Policy Characteristics'!$C:$C,0)))</f>
        <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
      </c>
    </row>
    <row r="1005" spans="1:18" s="2"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Fixed Energy Prices</v>
      </c>
      <c r="C1005" s="362" t="str">
        <f t="shared" si="52"/>
        <v>Toggle Whether Policies Affect Energy Prices</v>
      </c>
      <c r="D1005" s="9" t="s">
        <v>58</v>
      </c>
      <c r="E1005" s="53"/>
      <c r="F1005" s="9" t="s">
        <v>103</v>
      </c>
      <c r="G1005" s="9"/>
      <c r="H1005" s="56">
        <v>842</v>
      </c>
      <c r="I1005" s="9" t="s">
        <v>46</v>
      </c>
      <c r="J1005" s="360" t="str">
        <f>IF(ISBLANK(INDEX('Policy Characteristics'!D:D,MATCH($C1005,'Policy Characteristics'!$C:$C,0))),"",INDEX('Policy Characteristics'!D:D,MATCH($C1005,'Policy Characteristics'!$C:$C,0)))</f>
        <v>Fixed Energy Prices</v>
      </c>
      <c r="K1005" s="358" t="str">
        <f>IF(ISBLANK(INDEX('Policy Characteristics'!E:E,MATCH($C1005,'Policy Characteristics'!$C:$C,0))),"",INDEX('Policy Characteristics'!E:E,MATCH($C1005,'Policy Characteristics'!$C:$C,0)))</f>
        <v>cross toggle whether policies affect energy prices</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1</v>
      </c>
      <c r="N1005" s="358">
        <f>IF(ISBLANK(INDEX('Policy Characteristics'!H:H,MATCH($C1005,'Policy Characteristics'!$C:$C,0))),"",INDEX('Policy Characteristics'!H:H,MATCH($C1005,'Policy Characteristics'!$C:$C,0)))</f>
        <v>1</v>
      </c>
      <c r="O1005" s="358" t="str">
        <f>IF(ISBLANK(INDEX('Policy Characteristics'!I:I,MATCH($C1005,'Policy Characteristics'!$C:$C,0))),"",INDEX('Policy Characteristics'!I:I,MATCH($C1005,'Policy Characteristics'!$C:$C,0)))</f>
        <v>on/off</v>
      </c>
      <c r="P1005" s="358" t="str">
        <f>IF(ISBLANK(INDEX('Policy Characteristics'!J:J,MATCH($C1005,'Policy Characteristics'!$C:$C,0))),"",INDEX('Policy Characteristics'!J:J,MATCH($C1005,'Policy Characteristics'!$C:$C,0)))</f>
        <v/>
      </c>
      <c r="Q1005" s="358" t="str">
        <f>IF(ISBLANK(INDEX('Policy Characteristics'!K:K,MATCH($C1005,'Policy Characteristics'!$C:$C,0))),"",INDEX('Policy Characteristics'!K:K,MATCH($C1005,'Policy Characteristics'!$C:$C,0)))</f>
        <v/>
      </c>
      <c r="R1005" s="358" t="str">
        <f>IF(ISBLANK(INDEX('Policy Characteristics'!L:L,MATCH($C1005,'Policy Characteristics'!$C:$C,0))),"",INDEX('Policy Characteristics'!L:L,MATCH($C1005,'Policy Characteristics'!$C:$C,0)))</f>
        <v/>
      </c>
    </row>
    <row r="1006" spans="1:18" s="2"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Fixed Energy Prices</v>
      </c>
      <c r="C1006" s="362" t="str">
        <f t="shared" si="52"/>
        <v>Toggle Whether Policies Affect Energy Prices</v>
      </c>
      <c r="D1006" s="9" t="s">
        <v>2555</v>
      </c>
      <c r="E1006" s="53"/>
      <c r="F1006" s="9" t="s">
        <v>2556</v>
      </c>
      <c r="G1006" s="9"/>
      <c r="H1006" s="54">
        <v>843</v>
      </c>
      <c r="I1006" s="9" t="s">
        <v>46</v>
      </c>
      <c r="J1006" s="360" t="str">
        <f>IF(ISBLANK(INDEX('Policy Characteristics'!D:D,MATCH($C1006,'Policy Characteristics'!$C:$C,0))),"",INDEX('Policy Characteristics'!D:D,MATCH($C1006,'Policy Characteristics'!$C:$C,0)))</f>
        <v>Fixed Energy Prices</v>
      </c>
      <c r="K1006" s="358" t="str">
        <f>IF(ISBLANK(INDEX('Policy Characteristics'!E:E,MATCH($C1006,'Policy Characteristics'!$C:$C,0))),"",INDEX('Policy Characteristics'!E:E,MATCH($C1006,'Policy Characteristics'!$C:$C,0)))</f>
        <v>cross toggle whether policies affect energy prices</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1</v>
      </c>
      <c r="N1006" s="358">
        <f>IF(ISBLANK(INDEX('Policy Characteristics'!H:H,MATCH($C1006,'Policy Characteristics'!$C:$C,0))),"",INDEX('Policy Characteristics'!H:H,MATCH($C1006,'Policy Characteristics'!$C:$C,0)))</f>
        <v>1</v>
      </c>
      <c r="O1006" s="358" t="str">
        <f>IF(ISBLANK(INDEX('Policy Characteristics'!I:I,MATCH($C1006,'Policy Characteristics'!$C:$C,0))),"",INDEX('Policy Characteristics'!I:I,MATCH($C1006,'Policy Characteristics'!$C:$C,0)))</f>
        <v>on/off</v>
      </c>
      <c r="P1006" s="358" t="str">
        <f>IF(ISBLANK(INDEX('Policy Characteristics'!J:J,MATCH($C1006,'Policy Characteristics'!$C:$C,0))),"",INDEX('Policy Characteristics'!J:J,MATCH($C1006,'Policy Characteristics'!$C:$C,0)))</f>
        <v/>
      </c>
      <c r="Q1006" s="358" t="str">
        <f>IF(ISBLANK(INDEX('Policy Characteristics'!K:K,MATCH($C1006,'Policy Characteristics'!$C:$C,0))),"",INDEX('Policy Characteristics'!K:K,MATCH($C1006,'Policy Characteristics'!$C:$C,0)))</f>
        <v/>
      </c>
      <c r="R1006" s="358" t="str">
        <f>IF(ISBLANK(INDEX('Policy Characteristics'!L:L,MATCH($C1006,'Policy Characteristics'!$C:$C,0))),"",INDEX('Policy Characteristics'!L:L,MATCH($C1006,'Policy Characteristics'!$C:$C,0)))</f>
        <v/>
      </c>
    </row>
    <row r="1007" spans="1:18" s="2"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Fixed Energy Prices</v>
      </c>
      <c r="C1007" s="362" t="str">
        <f t="shared" si="52"/>
        <v>Toggle Whether Policies Affect Energy Prices</v>
      </c>
      <c r="D1007" s="9" t="s">
        <v>473</v>
      </c>
      <c r="E1007" s="53"/>
      <c r="F1007" s="9" t="s">
        <v>474</v>
      </c>
      <c r="G1007" s="9"/>
      <c r="H1007" s="56">
        <v>844</v>
      </c>
      <c r="I1007" s="9" t="s">
        <v>46</v>
      </c>
      <c r="J1007" s="360" t="str">
        <f>IF(ISBLANK(INDEX('Policy Characteristics'!D:D,MATCH($C1007,'Policy Characteristics'!$C:$C,0))),"",INDEX('Policy Characteristics'!D:D,MATCH($C1007,'Policy Characteristics'!$C:$C,0)))</f>
        <v>Fixed Energy Prices</v>
      </c>
      <c r="K1007" s="358" t="str">
        <f>IF(ISBLANK(INDEX('Policy Characteristics'!E:E,MATCH($C1007,'Policy Characteristics'!$C:$C,0))),"",INDEX('Policy Characteristics'!E:E,MATCH($C1007,'Policy Characteristics'!$C:$C,0)))</f>
        <v>cross toggle whether policies affect energy prices</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1</v>
      </c>
      <c r="N1007" s="358">
        <f>IF(ISBLANK(INDEX('Policy Characteristics'!H:H,MATCH($C1007,'Policy Characteristics'!$C:$C,0))),"",INDEX('Policy Characteristics'!H:H,MATCH($C1007,'Policy Characteristics'!$C:$C,0)))</f>
        <v>1</v>
      </c>
      <c r="O1007" s="358" t="str">
        <f>IF(ISBLANK(INDEX('Policy Characteristics'!I:I,MATCH($C1007,'Policy Characteristics'!$C:$C,0))),"",INDEX('Policy Characteristics'!I:I,MATCH($C1007,'Policy Characteristics'!$C:$C,0)))</f>
        <v>on/off</v>
      </c>
      <c r="P1007" s="358" t="str">
        <f>IF(ISBLANK(INDEX('Policy Characteristics'!J:J,MATCH($C1007,'Policy Characteristics'!$C:$C,0))),"",INDEX('Policy Characteristics'!J:J,MATCH($C1007,'Policy Characteristics'!$C:$C,0)))</f>
        <v/>
      </c>
      <c r="Q1007" s="358" t="str">
        <f>IF(ISBLANK(INDEX('Policy Characteristics'!K:K,MATCH($C1007,'Policy Characteristics'!$C:$C,0))),"",INDEX('Policy Characteristics'!K:K,MATCH($C1007,'Policy Characteristics'!$C:$C,0)))</f>
        <v/>
      </c>
      <c r="R1007" s="358" t="str">
        <f>IF(ISBLANK(INDEX('Policy Characteristics'!L:L,MATCH($C1007,'Policy Characteristics'!$C:$C,0))),"",INDEX('Policy Characteristics'!L:L,MATCH($C1007,'Policy Characteristics'!$C:$C,0)))</f>
        <v/>
      </c>
    </row>
    <row r="1008" spans="1:18" s="2"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Fixed Energy Prices</v>
      </c>
      <c r="C1008" s="362" t="str">
        <f t="shared" si="52"/>
        <v>Toggle Whether Policies Affect Energy Prices</v>
      </c>
      <c r="D1008" s="9" t="s">
        <v>2547</v>
      </c>
      <c r="E1008" s="53"/>
      <c r="F1008" s="9" t="s">
        <v>2551</v>
      </c>
      <c r="G1008" s="9"/>
      <c r="H1008" s="54">
        <v>845</v>
      </c>
      <c r="I1008" s="9" t="s">
        <v>46</v>
      </c>
      <c r="J1008" s="360" t="str">
        <f>IF(ISBLANK(INDEX('Policy Characteristics'!D:D,MATCH($C1008,'Policy Characteristics'!$C:$C,0))),"",INDEX('Policy Characteristics'!D:D,MATCH($C1008,'Policy Characteristics'!$C:$C,0)))</f>
        <v>Fixed Energy Prices</v>
      </c>
      <c r="K1008" s="358" t="str">
        <f>IF(ISBLANK(INDEX('Policy Characteristics'!E:E,MATCH($C1008,'Policy Characteristics'!$C:$C,0))),"",INDEX('Policy Characteristics'!E:E,MATCH($C1008,'Policy Characteristics'!$C:$C,0)))</f>
        <v>cross toggle whether policies affect energy prices</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1</v>
      </c>
      <c r="N1008" s="358">
        <f>IF(ISBLANK(INDEX('Policy Characteristics'!H:H,MATCH($C1008,'Policy Characteristics'!$C:$C,0))),"",INDEX('Policy Characteristics'!H:H,MATCH($C1008,'Policy Characteristics'!$C:$C,0)))</f>
        <v>1</v>
      </c>
      <c r="O1008" s="358" t="str">
        <f>IF(ISBLANK(INDEX('Policy Characteristics'!I:I,MATCH($C1008,'Policy Characteristics'!$C:$C,0))),"",INDEX('Policy Characteristics'!I:I,MATCH($C1008,'Policy Characteristics'!$C:$C,0)))</f>
        <v>on/off</v>
      </c>
      <c r="P1008" s="358" t="str">
        <f>IF(ISBLANK(INDEX('Policy Characteristics'!J:J,MATCH($C1008,'Policy Characteristics'!$C:$C,0))),"",INDEX('Policy Characteristics'!J:J,MATCH($C1008,'Policy Characteristics'!$C:$C,0)))</f>
        <v/>
      </c>
      <c r="Q1008" s="358" t="str">
        <f>IF(ISBLANK(INDEX('Policy Characteristics'!K:K,MATCH($C1008,'Policy Characteristics'!$C:$C,0))),"",INDEX('Policy Characteristics'!K:K,MATCH($C1008,'Policy Characteristics'!$C:$C,0)))</f>
        <v/>
      </c>
      <c r="R1008" s="358" t="str">
        <f>IF(ISBLANK(INDEX('Policy Characteristics'!L:L,MATCH($C1008,'Policy Characteristics'!$C:$C,0))),"",INDEX('Policy Characteristics'!L:L,MATCH($C1008,'Policy Characteristics'!$C:$C,0)))</f>
        <v/>
      </c>
    </row>
    <row r="1009" spans="1:18" s="2"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Fixed Energy Prices</v>
      </c>
      <c r="C1009" s="362" t="str">
        <f t="shared" si="52"/>
        <v>Toggle Whether Policies Affect Energy Prices</v>
      </c>
      <c r="D1009" s="9" t="s">
        <v>2557</v>
      </c>
      <c r="E1009" s="53"/>
      <c r="F1009" s="9" t="s">
        <v>2558</v>
      </c>
      <c r="G1009" s="9"/>
      <c r="H1009" s="56">
        <v>846</v>
      </c>
      <c r="I1009" s="9" t="s">
        <v>46</v>
      </c>
      <c r="J1009" s="360" t="str">
        <f>IF(ISBLANK(INDEX('Policy Characteristics'!D:D,MATCH($C1009,'Policy Characteristics'!$C:$C,0))),"",INDEX('Policy Characteristics'!D:D,MATCH($C1009,'Policy Characteristics'!$C:$C,0)))</f>
        <v>Fixed Energy Prices</v>
      </c>
      <c r="K1009" s="358" t="str">
        <f>IF(ISBLANK(INDEX('Policy Characteristics'!E:E,MATCH($C1009,'Policy Characteristics'!$C:$C,0))),"",INDEX('Policy Characteristics'!E:E,MATCH($C1009,'Policy Characteristics'!$C:$C,0)))</f>
        <v>cross toggle whether policies affect energy prices</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1</v>
      </c>
      <c r="N1009" s="358">
        <f>IF(ISBLANK(INDEX('Policy Characteristics'!H:H,MATCH($C1009,'Policy Characteristics'!$C:$C,0))),"",INDEX('Policy Characteristics'!H:H,MATCH($C1009,'Policy Characteristics'!$C:$C,0)))</f>
        <v>1</v>
      </c>
      <c r="O1009" s="358" t="str">
        <f>IF(ISBLANK(INDEX('Policy Characteristics'!I:I,MATCH($C1009,'Policy Characteristics'!$C:$C,0))),"",INDEX('Policy Characteristics'!I:I,MATCH($C1009,'Policy Characteristics'!$C:$C,0)))</f>
        <v>on/off</v>
      </c>
      <c r="P1009" s="358" t="str">
        <f>IF(ISBLANK(INDEX('Policy Characteristics'!J:J,MATCH($C1009,'Policy Characteristics'!$C:$C,0))),"",INDEX('Policy Characteristics'!J:J,MATCH($C1009,'Policy Characteristics'!$C:$C,0)))</f>
        <v/>
      </c>
      <c r="Q1009" s="358" t="str">
        <f>IF(ISBLANK(INDEX('Policy Characteristics'!K:K,MATCH($C1009,'Policy Characteristics'!$C:$C,0))),"",INDEX('Policy Characteristics'!K:K,MATCH($C1009,'Policy Characteristics'!$C:$C,0)))</f>
        <v/>
      </c>
      <c r="R1009" s="358" t="str">
        <f>IF(ISBLANK(INDEX('Policy Characteristics'!L:L,MATCH($C1009,'Policy Characteristics'!$C:$C,0))),"",INDEX('Policy Characteristics'!L:L,MATCH($C1009,'Policy Characteristics'!$C:$C,0)))</f>
        <v/>
      </c>
    </row>
    <row r="1010" spans="1:18" s="2"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Fixed Energy Prices</v>
      </c>
      <c r="C1010" s="362" t="str">
        <f t="shared" si="52"/>
        <v>Toggle Whether Policies Affect Energy Prices</v>
      </c>
      <c r="D1010" s="9" t="s">
        <v>2548</v>
      </c>
      <c r="E1010" s="53"/>
      <c r="F1010" s="9" t="s">
        <v>2552</v>
      </c>
      <c r="G1010" s="9"/>
      <c r="H1010" s="54">
        <v>847</v>
      </c>
      <c r="I1010" s="9" t="s">
        <v>46</v>
      </c>
      <c r="J1010" s="360" t="str">
        <f>IF(ISBLANK(INDEX('Policy Characteristics'!D:D,MATCH($C1010,'Policy Characteristics'!$C:$C,0))),"",INDEX('Policy Characteristics'!D:D,MATCH($C1010,'Policy Characteristics'!$C:$C,0)))</f>
        <v>Fixed Energy Prices</v>
      </c>
      <c r="K1010" s="358" t="str">
        <f>IF(ISBLANK(INDEX('Policy Characteristics'!E:E,MATCH($C1010,'Policy Characteristics'!$C:$C,0))),"",INDEX('Policy Characteristics'!E:E,MATCH($C1010,'Policy Characteristics'!$C:$C,0)))</f>
        <v>cross toggle whether policies affect energy prices</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1</v>
      </c>
      <c r="N1010" s="358">
        <f>IF(ISBLANK(INDEX('Policy Characteristics'!H:H,MATCH($C1010,'Policy Characteristics'!$C:$C,0))),"",INDEX('Policy Characteristics'!H:H,MATCH($C1010,'Policy Characteristics'!$C:$C,0)))</f>
        <v>1</v>
      </c>
      <c r="O1010" s="358" t="str">
        <f>IF(ISBLANK(INDEX('Policy Characteristics'!I:I,MATCH($C1010,'Policy Characteristics'!$C:$C,0))),"",INDEX('Policy Characteristics'!I:I,MATCH($C1010,'Policy Characteristics'!$C:$C,0)))</f>
        <v>on/off</v>
      </c>
      <c r="P1010" s="358" t="str">
        <f>IF(ISBLANK(INDEX('Policy Characteristics'!J:J,MATCH($C1010,'Policy Characteristics'!$C:$C,0))),"",INDEX('Policy Characteristics'!J:J,MATCH($C1010,'Policy Characteristics'!$C:$C,0)))</f>
        <v/>
      </c>
      <c r="Q1010" s="358" t="str">
        <f>IF(ISBLANK(INDEX('Policy Characteristics'!K:K,MATCH($C1010,'Policy Characteristics'!$C:$C,0))),"",INDEX('Policy Characteristics'!K:K,MATCH($C1010,'Policy Characteristics'!$C:$C,0)))</f>
        <v/>
      </c>
      <c r="R1010" s="358" t="str">
        <f>IF(ISBLANK(INDEX('Policy Characteristics'!L:L,MATCH($C1010,'Policy Characteristics'!$C:$C,0))),"",INDEX('Policy Characteristics'!L:L,MATCH($C1010,'Policy Characteristics'!$C:$C,0)))</f>
        <v/>
      </c>
    </row>
    <row r="1011" spans="1:18" s="2"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Fuel Price Deregulation</v>
      </c>
      <c r="C1011" s="361" t="s">
        <v>2886</v>
      </c>
      <c r="D1011" s="9" t="s">
        <v>480</v>
      </c>
      <c r="E1011" s="53"/>
      <c r="F1011" s="9" t="s">
        <v>477</v>
      </c>
      <c r="G1011" s="9"/>
      <c r="H1011" s="54">
        <v>723</v>
      </c>
      <c r="I1011" s="9" t="s">
        <v>46</v>
      </c>
      <c r="J1011" s="360" t="str">
        <f>IF(ISBLANK(INDEX('Policy Characteristics'!D:D,MATCH($C1011,'Policy Characteristics'!$C:$C,0))),"",INDEX('Policy Characteristics'!D:D,MATCH($C1011,'Policy Characteristics'!$C:$C,0)))</f>
        <v>Fuel Price Deregulation</v>
      </c>
      <c r="K1011" s="358" t="str">
        <f>IF(ISBLANK(INDEX('Policy Characteristics'!E:E,MATCH($C1011,'Policy Characteristics'!$C:$C,0))),"",INDEX('Policy Characteristics'!E:E,MATCH($C1011,'Policy Characteristics'!$C:$C,0)))</f>
        <v>cross fuel price deregulation</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of price deregulated</v>
      </c>
      <c r="P1011" s="358" t="str">
        <f>IF(ISBLANK(INDEX('Policy Characteristics'!J:J,MATCH($C1011,'Policy Characteristics'!$C:$C,0))),"",INDEX('Policy Characteristics'!J:J,MATCH($C1011,'Policy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1" s="358" t="str">
        <f>IF(ISBLANK(INDEX('Policy Characteristics'!K:K,MATCH($C1011,'Policy Characteristics'!$C:$C,0))),"",INDEX('Policy Characteristics'!K:K,MATCH($C1011,'Policy Characteristics'!$C:$C,0)))</f>
        <v>fuels.html#fuel-price-deregulation</v>
      </c>
      <c r="R1011" s="358" t="str">
        <f>IF(ISBLANK(INDEX('Policy Characteristics'!L:L,MATCH($C1011,'Policy Characteristics'!$C:$C,0))),"",INDEX('Policy Characteristics'!L:L,MATCH($C1011,'Policy Characteristics'!$C:$C,0)))</f>
        <v/>
      </c>
    </row>
    <row r="1012" spans="1:18" s="2"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Fuel Price Deregulation</v>
      </c>
      <c r="C1012" s="362" t="str">
        <f t="shared" ref="C1012:C1025" si="53">C$1011</f>
        <v>Fuel Price Deregulation</v>
      </c>
      <c r="D1012" s="9" t="s">
        <v>48</v>
      </c>
      <c r="E1012" s="53"/>
      <c r="F1012" s="9" t="s">
        <v>92</v>
      </c>
      <c r="G1012" s="9"/>
      <c r="H1012" s="54">
        <v>724</v>
      </c>
      <c r="I1012" s="9" t="s">
        <v>46</v>
      </c>
      <c r="J1012" s="360" t="str">
        <f>IF(ISBLANK(INDEX('Policy Characteristics'!D:D,MATCH($C1012,'Policy Characteristics'!$C:$C,0))),"",INDEX('Policy Characteristics'!D:D,MATCH($C1012,'Policy Characteristics'!$C:$C,0)))</f>
        <v>Fuel Price Deregulation</v>
      </c>
      <c r="K1012" s="358" t="str">
        <f>IF(ISBLANK(INDEX('Policy Characteristics'!E:E,MATCH($C1012,'Policy Characteristics'!$C:$C,0))),"",INDEX('Policy Characteristics'!E:E,MATCH($C1012,'Policy Characteristics'!$C:$C,0)))</f>
        <v>cross fuel price deregulation</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of price deregulated</v>
      </c>
      <c r="P1012" s="358" t="str">
        <f>IF(ISBLANK(INDEX('Policy Characteristics'!J:J,MATCH($C1012,'Policy Characteristics'!$C:$C,0))),"",INDEX('Policy Characteristics'!J:J,MATCH($C1012,'Policy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2" s="358" t="str">
        <f>IF(ISBLANK(INDEX('Policy Characteristics'!K:K,MATCH($C1012,'Policy Characteristics'!$C:$C,0))),"",INDEX('Policy Characteristics'!K:K,MATCH($C1012,'Policy Characteristics'!$C:$C,0)))</f>
        <v>fuels.html#fuel-price-deregulation</v>
      </c>
      <c r="R1012" s="358" t="str">
        <f>IF(ISBLANK(INDEX('Policy Characteristics'!L:L,MATCH($C1012,'Policy Characteristics'!$C:$C,0))),"",INDEX('Policy Characteristics'!L:L,MATCH($C1012,'Policy Characteristics'!$C:$C,0)))</f>
        <v/>
      </c>
    </row>
    <row r="1013" spans="1:18" s="2"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Fuel Price Deregulation</v>
      </c>
      <c r="C1013" s="362" t="str">
        <f t="shared" si="53"/>
        <v>Fuel Price Deregulation</v>
      </c>
      <c r="D1013" s="9" t="s">
        <v>49</v>
      </c>
      <c r="E1013" s="53"/>
      <c r="F1013" s="9" t="s">
        <v>93</v>
      </c>
      <c r="G1013" s="9"/>
      <c r="H1013" s="54">
        <v>725</v>
      </c>
      <c r="I1013" s="9" t="s">
        <v>46</v>
      </c>
      <c r="J1013" s="360" t="str">
        <f>IF(ISBLANK(INDEX('Policy Characteristics'!D:D,MATCH($C1013,'Policy Characteristics'!$C:$C,0))),"",INDEX('Policy Characteristics'!D:D,MATCH($C1013,'Policy Characteristics'!$C:$C,0)))</f>
        <v>Fuel Price Deregulation</v>
      </c>
      <c r="K1013" s="358" t="str">
        <f>IF(ISBLANK(INDEX('Policy Characteristics'!E:E,MATCH($C1013,'Policy Characteristics'!$C:$C,0))),"",INDEX('Policy Characteristics'!E:E,MATCH($C1013,'Policy Characteristics'!$C:$C,0)))</f>
        <v>cross fuel price deregulation</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of price deregulated</v>
      </c>
      <c r="P1013" s="358" t="str">
        <f>IF(ISBLANK(INDEX('Policy Characteristics'!J:J,MATCH($C1013,'Policy Characteristics'!$C:$C,0))),"",INDEX('Policy Characteristics'!J:J,MATCH($C1013,'Policy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3" s="358" t="str">
        <f>IF(ISBLANK(INDEX('Policy Characteristics'!K:K,MATCH($C1013,'Policy Characteristics'!$C:$C,0))),"",INDEX('Policy Characteristics'!K:K,MATCH($C1013,'Policy Characteristics'!$C:$C,0)))</f>
        <v>fuels.html#fuel-price-deregulation</v>
      </c>
      <c r="R1013" s="358" t="str">
        <f>IF(ISBLANK(INDEX('Policy Characteristics'!L:L,MATCH($C1013,'Policy Characteristics'!$C:$C,0))),"",INDEX('Policy Characteristics'!L:L,MATCH($C1013,'Policy Characteristics'!$C:$C,0)))</f>
        <v/>
      </c>
    </row>
    <row r="1014" spans="1:18" s="2"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Fuel Price Deregulation</v>
      </c>
      <c r="C1014" s="362" t="str">
        <f t="shared" si="53"/>
        <v>Fuel Price Deregulation</v>
      </c>
      <c r="D1014" s="9" t="s">
        <v>53</v>
      </c>
      <c r="E1014" s="53"/>
      <c r="F1014" s="9" t="s">
        <v>97</v>
      </c>
      <c r="G1014" s="9"/>
      <c r="H1014" s="54">
        <v>726</v>
      </c>
      <c r="I1014" s="9" t="s">
        <v>46</v>
      </c>
      <c r="J1014" s="360" t="str">
        <f>IF(ISBLANK(INDEX('Policy Characteristics'!D:D,MATCH($C1014,'Policy Characteristics'!$C:$C,0))),"",INDEX('Policy Characteristics'!D:D,MATCH($C1014,'Policy Characteristics'!$C:$C,0)))</f>
        <v>Fuel Price Deregulation</v>
      </c>
      <c r="K1014" s="358" t="str">
        <f>IF(ISBLANK(INDEX('Policy Characteristics'!E:E,MATCH($C1014,'Policy Characteristics'!$C:$C,0))),"",INDEX('Policy Characteristics'!E:E,MATCH($C1014,'Policy Characteristics'!$C:$C,0)))</f>
        <v>cross fuel price deregulation</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of price deregulated</v>
      </c>
      <c r="P1014" s="358" t="str">
        <f>IF(ISBLANK(INDEX('Policy Characteristics'!J:J,MATCH($C1014,'Policy Characteristics'!$C:$C,0))),"",INDEX('Policy Characteristics'!J:J,MATCH($C1014,'Policy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4" s="358" t="str">
        <f>IF(ISBLANK(INDEX('Policy Characteristics'!K:K,MATCH($C1014,'Policy Characteristics'!$C:$C,0))),"",INDEX('Policy Characteristics'!K:K,MATCH($C1014,'Policy Characteristics'!$C:$C,0)))</f>
        <v>fuels.html#fuel-price-deregulation</v>
      </c>
      <c r="R1014" s="358" t="str">
        <f>IF(ISBLANK(INDEX('Policy Characteristics'!L:L,MATCH($C1014,'Policy Characteristics'!$C:$C,0))),"",INDEX('Policy Characteristics'!L:L,MATCH($C1014,'Policy Characteristics'!$C:$C,0)))</f>
        <v/>
      </c>
    </row>
    <row r="1015" spans="1:18" s="2"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Fuel Price Deregulation</v>
      </c>
      <c r="C1015" s="362" t="str">
        <f t="shared" si="53"/>
        <v>Fuel Price Deregulation</v>
      </c>
      <c r="D1015" s="9" t="s">
        <v>55</v>
      </c>
      <c r="E1015" s="53"/>
      <c r="F1015" s="9" t="s">
        <v>100</v>
      </c>
      <c r="G1015" s="9"/>
      <c r="H1015" s="54">
        <v>727</v>
      </c>
      <c r="I1015" s="9" t="s">
        <v>46</v>
      </c>
      <c r="J1015" s="360" t="str">
        <f>IF(ISBLANK(INDEX('Policy Characteristics'!D:D,MATCH($C1015,'Policy Characteristics'!$C:$C,0))),"",INDEX('Policy Characteristics'!D:D,MATCH($C1015,'Policy Characteristics'!$C:$C,0)))</f>
        <v>Fuel Price Deregulation</v>
      </c>
      <c r="K1015" s="358" t="str">
        <f>IF(ISBLANK(INDEX('Policy Characteristics'!E:E,MATCH($C1015,'Policy Characteristics'!$C:$C,0))),"",INDEX('Policy Characteristics'!E:E,MATCH($C1015,'Policy Characteristics'!$C:$C,0)))</f>
        <v>cross fuel price deregulation</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of price deregulated</v>
      </c>
      <c r="P1015" s="358" t="str">
        <f>IF(ISBLANK(INDEX('Policy Characteristics'!J:J,MATCH($C1015,'Policy Characteristics'!$C:$C,0))),"",INDEX('Policy Characteristics'!J:J,MATCH($C1015,'Policy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5" s="358" t="str">
        <f>IF(ISBLANK(INDEX('Policy Characteristics'!K:K,MATCH($C1015,'Policy Characteristics'!$C:$C,0))),"",INDEX('Policy Characteristics'!K:K,MATCH($C1015,'Policy Characteristics'!$C:$C,0)))</f>
        <v>fuels.html#fuel-price-deregulation</v>
      </c>
      <c r="R1015" s="358" t="str">
        <f>IF(ISBLANK(INDEX('Policy Characteristics'!L:L,MATCH($C1015,'Policy Characteristics'!$C:$C,0))),"",INDEX('Policy Characteristics'!L:L,MATCH($C1015,'Policy Characteristics'!$C:$C,0)))</f>
        <v/>
      </c>
    </row>
    <row r="1016" spans="1:18" s="2"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Fuel Price Deregulation</v>
      </c>
      <c r="C1016" s="362" t="str">
        <f t="shared" si="53"/>
        <v>Fuel Price Deregulation</v>
      </c>
      <c r="D1016" s="9" t="s">
        <v>56</v>
      </c>
      <c r="E1016" s="53"/>
      <c r="F1016" s="9" t="s">
        <v>101</v>
      </c>
      <c r="G1016" s="9"/>
      <c r="H1016" s="54">
        <v>728</v>
      </c>
      <c r="I1016" s="9" t="s">
        <v>46</v>
      </c>
      <c r="J1016" s="360" t="str">
        <f>IF(ISBLANK(INDEX('Policy Characteristics'!D:D,MATCH($C1016,'Policy Characteristics'!$C:$C,0))),"",INDEX('Policy Characteristics'!D:D,MATCH($C1016,'Policy Characteristics'!$C:$C,0)))</f>
        <v>Fuel Price Deregulation</v>
      </c>
      <c r="K1016" s="358" t="str">
        <f>IF(ISBLANK(INDEX('Policy Characteristics'!E:E,MATCH($C1016,'Policy Characteristics'!$C:$C,0))),"",INDEX('Policy Characteristics'!E:E,MATCH($C1016,'Policy Characteristics'!$C:$C,0)))</f>
        <v>cross fuel price deregulation</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of price deregulated</v>
      </c>
      <c r="P1016" s="358" t="str">
        <f>IF(ISBLANK(INDEX('Policy Characteristics'!J:J,MATCH($C1016,'Policy Characteristics'!$C:$C,0))),"",INDEX('Policy Characteristics'!J:J,MATCH($C1016,'Policy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6" s="358" t="str">
        <f>IF(ISBLANK(INDEX('Policy Characteristics'!K:K,MATCH($C1016,'Policy Characteristics'!$C:$C,0))),"",INDEX('Policy Characteristics'!K:K,MATCH($C1016,'Policy Characteristics'!$C:$C,0)))</f>
        <v>fuels.html#fuel-price-deregulation</v>
      </c>
      <c r="R1016" s="358" t="str">
        <f>IF(ISBLANK(INDEX('Policy Characteristics'!L:L,MATCH($C1016,'Policy Characteristics'!$C:$C,0))),"",INDEX('Policy Characteristics'!L:L,MATCH($C1016,'Policy Characteristics'!$C:$C,0)))</f>
        <v/>
      </c>
    </row>
    <row r="1017" spans="1:18" s="2"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Fuel Price Deregulation</v>
      </c>
      <c r="C1017" s="362" t="str">
        <f t="shared" si="53"/>
        <v>Fuel Price Deregulation</v>
      </c>
      <c r="D1017" s="9" t="s">
        <v>57</v>
      </c>
      <c r="E1017" s="53"/>
      <c r="F1017" s="9" t="s">
        <v>102</v>
      </c>
      <c r="G1017" s="9"/>
      <c r="H1017" s="54">
        <v>729</v>
      </c>
      <c r="I1017" s="9" t="s">
        <v>46</v>
      </c>
      <c r="J1017" s="360" t="str">
        <f>IF(ISBLANK(INDEX('Policy Characteristics'!D:D,MATCH($C1017,'Policy Characteristics'!$C:$C,0))),"",INDEX('Policy Characteristics'!D:D,MATCH($C1017,'Policy Characteristics'!$C:$C,0)))</f>
        <v>Fuel Price Deregulation</v>
      </c>
      <c r="K1017" s="358" t="str">
        <f>IF(ISBLANK(INDEX('Policy Characteristics'!E:E,MATCH($C1017,'Policy Characteristics'!$C:$C,0))),"",INDEX('Policy Characteristics'!E:E,MATCH($C1017,'Policy Characteristics'!$C:$C,0)))</f>
        <v>cross fuel price deregulation</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of price deregulated</v>
      </c>
      <c r="P1017" s="358" t="str">
        <f>IF(ISBLANK(INDEX('Policy Characteristics'!J:J,MATCH($C1017,'Policy Characteristics'!$C:$C,0))),"",INDEX('Policy Characteristics'!J:J,MATCH($C1017,'Policy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7" s="358" t="str">
        <f>IF(ISBLANK(INDEX('Policy Characteristics'!K:K,MATCH($C1017,'Policy Characteristics'!$C:$C,0))),"",INDEX('Policy Characteristics'!K:K,MATCH($C1017,'Policy Characteristics'!$C:$C,0)))</f>
        <v>fuels.html#fuel-price-deregulation</v>
      </c>
      <c r="R1017" s="358" t="str">
        <f>IF(ISBLANK(INDEX('Policy Characteristics'!L:L,MATCH($C1017,'Policy Characteristics'!$C:$C,0))),"",INDEX('Policy Characteristics'!L:L,MATCH($C1017,'Policy Characteristics'!$C:$C,0)))</f>
        <v/>
      </c>
    </row>
    <row r="1018" spans="1:18" s="2"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Fuel Price Deregulation</v>
      </c>
      <c r="C1018" s="362" t="str">
        <f t="shared" si="53"/>
        <v>Fuel Price Deregulation</v>
      </c>
      <c r="D1018" s="9" t="s">
        <v>58</v>
      </c>
      <c r="E1018" s="53"/>
      <c r="F1018" s="9" t="s">
        <v>103</v>
      </c>
      <c r="G1018" s="9"/>
      <c r="H1018" s="54">
        <v>730</v>
      </c>
      <c r="I1018" s="9" t="s">
        <v>46</v>
      </c>
      <c r="J1018" s="360" t="str">
        <f>IF(ISBLANK(INDEX('Policy Characteristics'!D:D,MATCH($C1018,'Policy Characteristics'!$C:$C,0))),"",INDEX('Policy Characteristics'!D:D,MATCH($C1018,'Policy Characteristics'!$C:$C,0)))</f>
        <v>Fuel Price Deregulation</v>
      </c>
      <c r="K1018" s="358" t="str">
        <f>IF(ISBLANK(INDEX('Policy Characteristics'!E:E,MATCH($C1018,'Policy Characteristics'!$C:$C,0))),"",INDEX('Policy Characteristics'!E:E,MATCH($C1018,'Policy Characteristics'!$C:$C,0)))</f>
        <v>cross fuel price deregulation</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of price deregulated</v>
      </c>
      <c r="P1018" s="358" t="str">
        <f>IF(ISBLANK(INDEX('Policy Characteristics'!J:J,MATCH($C1018,'Policy Characteristics'!$C:$C,0))),"",INDEX('Policy Characteristics'!J:J,MATCH($C1018,'Policy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8" s="358" t="str">
        <f>IF(ISBLANK(INDEX('Policy Characteristics'!K:K,MATCH($C1018,'Policy Characteristics'!$C:$C,0))),"",INDEX('Policy Characteristics'!K:K,MATCH($C1018,'Policy Characteristics'!$C:$C,0)))</f>
        <v>fuels.html#fuel-price-deregulation</v>
      </c>
      <c r="R1018" s="358" t="str">
        <f>IF(ISBLANK(INDEX('Policy Characteristics'!L:L,MATCH($C1018,'Policy Characteristics'!$C:$C,0))),"",INDEX('Policy Characteristics'!L:L,MATCH($C1018,'Policy Characteristics'!$C:$C,0)))</f>
        <v/>
      </c>
    </row>
    <row r="1019" spans="1:18" s="2"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Fuel Price Deregulation</v>
      </c>
      <c r="C1019" s="362" t="str">
        <f t="shared" si="53"/>
        <v>Fuel Price Deregulation</v>
      </c>
      <c r="D1019" s="9" t="s">
        <v>2555</v>
      </c>
      <c r="E1019" s="53"/>
      <c r="F1019" s="9" t="s">
        <v>2556</v>
      </c>
      <c r="G1019" s="9"/>
      <c r="H1019" s="54">
        <v>731</v>
      </c>
      <c r="I1019" s="9" t="s">
        <v>46</v>
      </c>
      <c r="J1019" s="360" t="str">
        <f>IF(ISBLANK(INDEX('Policy Characteristics'!D:D,MATCH($C1019,'Policy Characteristics'!$C:$C,0))),"",INDEX('Policy Characteristics'!D:D,MATCH($C1019,'Policy Characteristics'!$C:$C,0)))</f>
        <v>Fuel Price Deregulation</v>
      </c>
      <c r="K1019" s="358" t="str">
        <f>IF(ISBLANK(INDEX('Policy Characteristics'!E:E,MATCH($C1019,'Policy Characteristics'!$C:$C,0))),"",INDEX('Policy Characteristics'!E:E,MATCH($C1019,'Policy Characteristics'!$C:$C,0)))</f>
        <v>cross fuel price deregulation</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of price deregulated</v>
      </c>
      <c r="P1019" s="358" t="str">
        <f>IF(ISBLANK(INDEX('Policy Characteristics'!J:J,MATCH($C1019,'Policy Characteristics'!$C:$C,0))),"",INDEX('Policy Characteristics'!J:J,MATCH($C1019,'Policy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9" s="358" t="str">
        <f>IF(ISBLANK(INDEX('Policy Characteristics'!K:K,MATCH($C1019,'Policy Characteristics'!$C:$C,0))),"",INDEX('Policy Characteristics'!K:K,MATCH($C1019,'Policy Characteristics'!$C:$C,0)))</f>
        <v>fuels.html#fuel-price-deregulation</v>
      </c>
      <c r="R1019" s="358" t="str">
        <f>IF(ISBLANK(INDEX('Policy Characteristics'!L:L,MATCH($C1019,'Policy Characteristics'!$C:$C,0))),"",INDEX('Policy Characteristics'!L:L,MATCH($C1019,'Policy Characteristics'!$C:$C,0)))</f>
        <v/>
      </c>
    </row>
    <row r="1020" spans="1:18" s="2"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Fuel Price Deregulation</v>
      </c>
      <c r="C1020" s="362" t="str">
        <f t="shared" si="53"/>
        <v>Fuel Price Deregulation</v>
      </c>
      <c r="D1020" s="9" t="s">
        <v>473</v>
      </c>
      <c r="E1020" s="53"/>
      <c r="F1020" s="9" t="s">
        <v>474</v>
      </c>
      <c r="G1020" s="9"/>
      <c r="H1020" s="54">
        <v>732</v>
      </c>
      <c r="I1020" s="9" t="s">
        <v>46</v>
      </c>
      <c r="J1020" s="360" t="str">
        <f>IF(ISBLANK(INDEX('Policy Characteristics'!D:D,MATCH($C1020,'Policy Characteristics'!$C:$C,0))),"",INDEX('Policy Characteristics'!D:D,MATCH($C1020,'Policy Characteristics'!$C:$C,0)))</f>
        <v>Fuel Price Deregulation</v>
      </c>
      <c r="K1020" s="358" t="str">
        <f>IF(ISBLANK(INDEX('Policy Characteristics'!E:E,MATCH($C1020,'Policy Characteristics'!$C:$C,0))),"",INDEX('Policy Characteristics'!E:E,MATCH($C1020,'Policy Characteristics'!$C:$C,0)))</f>
        <v>cross fuel price deregulation</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of price deregulated</v>
      </c>
      <c r="P1020" s="358" t="str">
        <f>IF(ISBLANK(INDEX('Policy Characteristics'!J:J,MATCH($C1020,'Policy Characteristics'!$C:$C,0))),"",INDEX('Policy Characteristics'!J:J,MATCH($C1020,'Policy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0" s="358" t="str">
        <f>IF(ISBLANK(INDEX('Policy Characteristics'!K:K,MATCH($C1020,'Policy Characteristics'!$C:$C,0))),"",INDEX('Policy Characteristics'!K:K,MATCH($C1020,'Policy Characteristics'!$C:$C,0)))</f>
        <v>fuels.html#fuel-price-deregulation</v>
      </c>
      <c r="R1020" s="358" t="str">
        <f>IF(ISBLANK(INDEX('Policy Characteristics'!L:L,MATCH($C1020,'Policy Characteristics'!$C:$C,0))),"",INDEX('Policy Characteristics'!L:L,MATCH($C1020,'Policy Characteristics'!$C:$C,0)))</f>
        <v/>
      </c>
    </row>
    <row r="1021" spans="1:18" s="2"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Fuel Price Deregulation</v>
      </c>
      <c r="C1021" s="362" t="str">
        <f t="shared" si="53"/>
        <v>Fuel Price Deregulation</v>
      </c>
      <c r="D1021" s="9" t="s">
        <v>2547</v>
      </c>
      <c r="E1021" s="53"/>
      <c r="F1021" s="9" t="s">
        <v>2551</v>
      </c>
      <c r="G1021" s="9"/>
      <c r="H1021" s="54">
        <v>733</v>
      </c>
      <c r="I1021" s="9" t="s">
        <v>46</v>
      </c>
      <c r="J1021" s="360" t="str">
        <f>IF(ISBLANK(INDEX('Policy Characteristics'!D:D,MATCH($C1021,'Policy Characteristics'!$C:$C,0))),"",INDEX('Policy Characteristics'!D:D,MATCH($C1021,'Policy Characteristics'!$C:$C,0)))</f>
        <v>Fuel Price Deregulation</v>
      </c>
      <c r="K1021" s="358" t="str">
        <f>IF(ISBLANK(INDEX('Policy Characteristics'!E:E,MATCH($C1021,'Policy Characteristics'!$C:$C,0))),"",INDEX('Policy Characteristics'!E:E,MATCH($C1021,'Policy Characteristics'!$C:$C,0)))</f>
        <v>cross fuel price deregulation</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of price deregulated</v>
      </c>
      <c r="P1021" s="358" t="str">
        <f>IF(ISBLANK(INDEX('Policy Characteristics'!J:J,MATCH($C1021,'Policy Characteristics'!$C:$C,0))),"",INDEX('Policy Characteristics'!J:J,MATCH($C1021,'Policy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1" s="358" t="str">
        <f>IF(ISBLANK(INDEX('Policy Characteristics'!K:K,MATCH($C1021,'Policy Characteristics'!$C:$C,0))),"",INDEX('Policy Characteristics'!K:K,MATCH($C1021,'Policy Characteristics'!$C:$C,0)))</f>
        <v>fuels.html#fuel-price-deregulation</v>
      </c>
      <c r="R1021" s="358" t="str">
        <f>IF(ISBLANK(INDEX('Policy Characteristics'!L:L,MATCH($C1021,'Policy Characteristics'!$C:$C,0))),"",INDEX('Policy Characteristics'!L:L,MATCH($C1021,'Policy Characteristics'!$C:$C,0)))</f>
        <v/>
      </c>
    </row>
    <row r="1022" spans="1:18" s="2"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Fuel Price Deregulation</v>
      </c>
      <c r="C1022" s="362" t="str">
        <f t="shared" si="53"/>
        <v>Fuel Price Deregulation</v>
      </c>
      <c r="D1022" s="9" t="s">
        <v>2557</v>
      </c>
      <c r="E1022" s="53"/>
      <c r="F1022" s="9" t="s">
        <v>2558</v>
      </c>
      <c r="G1022" s="9"/>
      <c r="H1022" s="54">
        <v>734</v>
      </c>
      <c r="I1022" s="9" t="s">
        <v>46</v>
      </c>
      <c r="J1022" s="360" t="str">
        <f>IF(ISBLANK(INDEX('Policy Characteristics'!D:D,MATCH($C1022,'Policy Characteristics'!$C:$C,0))),"",INDEX('Policy Characteristics'!D:D,MATCH($C1022,'Policy Characteristics'!$C:$C,0)))</f>
        <v>Fuel Price Deregulation</v>
      </c>
      <c r="K1022" s="358" t="str">
        <f>IF(ISBLANK(INDEX('Policy Characteristics'!E:E,MATCH($C1022,'Policy Characteristics'!$C:$C,0))),"",INDEX('Policy Characteristics'!E:E,MATCH($C1022,'Policy Characteristics'!$C:$C,0)))</f>
        <v>cross fuel price deregulation</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of price deregulated</v>
      </c>
      <c r="P1022" s="358" t="str">
        <f>IF(ISBLANK(INDEX('Policy Characteristics'!J:J,MATCH($C1022,'Policy Characteristics'!$C:$C,0))),"",INDEX('Policy Characteristics'!J:J,MATCH($C1022,'Policy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2" s="358" t="str">
        <f>IF(ISBLANK(INDEX('Policy Characteristics'!K:K,MATCH($C1022,'Policy Characteristics'!$C:$C,0))),"",INDEX('Policy Characteristics'!K:K,MATCH($C1022,'Policy Characteristics'!$C:$C,0)))</f>
        <v>fuels.html#fuel-price-deregulation</v>
      </c>
      <c r="R1022" s="358" t="str">
        <f>IF(ISBLANK(INDEX('Policy Characteristics'!L:L,MATCH($C1022,'Policy Characteristics'!$C:$C,0))),"",INDEX('Policy Characteristics'!L:L,MATCH($C1022,'Policy Characteristics'!$C:$C,0)))</f>
        <v/>
      </c>
    </row>
    <row r="1023" spans="1:18" s="2"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Fuel Price Deregulation</v>
      </c>
      <c r="C1023" s="362" t="str">
        <f t="shared" si="53"/>
        <v>Fuel Price Deregulation</v>
      </c>
      <c r="D1023" s="9" t="s">
        <v>2548</v>
      </c>
      <c r="E1023" s="53"/>
      <c r="F1023" s="9" t="s">
        <v>2552</v>
      </c>
      <c r="G1023" s="9"/>
      <c r="H1023" s="54">
        <v>735</v>
      </c>
      <c r="I1023" s="9" t="s">
        <v>46</v>
      </c>
      <c r="J1023" s="360" t="str">
        <f>IF(ISBLANK(INDEX('Policy Characteristics'!D:D,MATCH($C1023,'Policy Characteristics'!$C:$C,0))),"",INDEX('Policy Characteristics'!D:D,MATCH($C1023,'Policy Characteristics'!$C:$C,0)))</f>
        <v>Fuel Price Deregulation</v>
      </c>
      <c r="K1023" s="358" t="str">
        <f>IF(ISBLANK(INDEX('Policy Characteristics'!E:E,MATCH($C1023,'Policy Characteristics'!$C:$C,0))),"",INDEX('Policy Characteristics'!E:E,MATCH($C1023,'Policy Characteristics'!$C:$C,0)))</f>
        <v>cross fuel price deregulation</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of price deregulated</v>
      </c>
      <c r="P1023" s="358" t="str">
        <f>IF(ISBLANK(INDEX('Policy Characteristics'!J:J,MATCH($C1023,'Policy Characteristics'!$C:$C,0))),"",INDEX('Policy Characteristics'!J:J,MATCH($C1023,'Policy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3" s="358" t="str">
        <f>IF(ISBLANK(INDEX('Policy Characteristics'!K:K,MATCH($C1023,'Policy Characteristics'!$C:$C,0))),"",INDEX('Policy Characteristics'!K:K,MATCH($C1023,'Policy Characteristics'!$C:$C,0)))</f>
        <v>fuels.html#fuel-price-deregulation</v>
      </c>
      <c r="R1023" s="358" t="str">
        <f>IF(ISBLANK(INDEX('Policy Characteristics'!L:L,MATCH($C1023,'Policy Characteristics'!$C:$C,0))),"",INDEX('Policy Characteristics'!L:L,MATCH($C1023,'Policy Characteristics'!$C:$C,0)))</f>
        <v/>
      </c>
    </row>
    <row r="1024" spans="1:18" s="2"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Fuel Price Deregulation</v>
      </c>
      <c r="C1024" s="362" t="str">
        <f t="shared" si="53"/>
        <v>Fuel Price Deregulation</v>
      </c>
      <c r="D1024" s="9" t="s">
        <v>2549</v>
      </c>
      <c r="E1024" s="53"/>
      <c r="F1024" s="9" t="s">
        <v>2553</v>
      </c>
      <c r="G1024" s="9"/>
      <c r="H1024" s="54">
        <v>736</v>
      </c>
      <c r="I1024" s="9" t="s">
        <v>46</v>
      </c>
      <c r="J1024" s="360" t="str">
        <f>IF(ISBLANK(INDEX('Policy Characteristics'!D:D,MATCH($C1024,'Policy Characteristics'!$C:$C,0))),"",INDEX('Policy Characteristics'!D:D,MATCH($C1024,'Policy Characteristics'!$C:$C,0)))</f>
        <v>Fuel Price Deregulation</v>
      </c>
      <c r="K1024" s="358" t="str">
        <f>IF(ISBLANK(INDEX('Policy Characteristics'!E:E,MATCH($C1024,'Policy Characteristics'!$C:$C,0))),"",INDEX('Policy Characteristics'!E:E,MATCH($C1024,'Policy Characteristics'!$C:$C,0)))</f>
        <v>cross fuel price deregulation</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of price deregulated</v>
      </c>
      <c r="P1024" s="358" t="str">
        <f>IF(ISBLANK(INDEX('Policy Characteristics'!J:J,MATCH($C1024,'Policy Characteristics'!$C:$C,0))),"",INDEX('Policy Characteristics'!J:J,MATCH($C1024,'Policy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4" s="358" t="str">
        <f>IF(ISBLANK(INDEX('Policy Characteristics'!K:K,MATCH($C1024,'Policy Characteristics'!$C:$C,0))),"",INDEX('Policy Characteristics'!K:K,MATCH($C1024,'Policy Characteristics'!$C:$C,0)))</f>
        <v>fuels.html#fuel-price-deregulation</v>
      </c>
      <c r="R1024" s="358" t="str">
        <f>IF(ISBLANK(INDEX('Policy Characteristics'!L:L,MATCH($C1024,'Policy Characteristics'!$C:$C,0))),"",INDEX('Policy Characteristics'!L:L,MATCH($C1024,'Policy Characteristics'!$C:$C,0)))</f>
        <v/>
      </c>
    </row>
    <row r="1025" spans="1:18" s="2"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Fuel Price Deregulation</v>
      </c>
      <c r="C1025" s="362" t="str">
        <f t="shared" si="53"/>
        <v>Fuel Price Deregulation</v>
      </c>
      <c r="D1025" s="9" t="s">
        <v>2550</v>
      </c>
      <c r="E1025" s="53"/>
      <c r="F1025" s="9" t="s">
        <v>2554</v>
      </c>
      <c r="G1025" s="9"/>
      <c r="H1025" s="54">
        <v>737</v>
      </c>
      <c r="I1025" s="9" t="s">
        <v>46</v>
      </c>
      <c r="J1025" s="360" t="str">
        <f>IF(ISBLANK(INDEX('Policy Characteristics'!D:D,MATCH($C1025,'Policy Characteristics'!$C:$C,0))),"",INDEX('Policy Characteristics'!D:D,MATCH($C1025,'Policy Characteristics'!$C:$C,0)))</f>
        <v>Fuel Price Deregulation</v>
      </c>
      <c r="K1025" s="358" t="str">
        <f>IF(ISBLANK(INDEX('Policy Characteristics'!E:E,MATCH($C1025,'Policy Characteristics'!$C:$C,0))),"",INDEX('Policy Characteristics'!E:E,MATCH($C1025,'Policy Characteristics'!$C:$C,0)))</f>
        <v>cross fuel price deregulation</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of price deregulated</v>
      </c>
      <c r="P1025" s="358" t="str">
        <f>IF(ISBLANK(INDEX('Policy Characteristics'!J:J,MATCH($C1025,'Policy Characteristics'!$C:$C,0))),"",INDEX('Policy Characteristics'!J:J,MATCH($C1025,'Policy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5" s="358" t="str">
        <f>IF(ISBLANK(INDEX('Policy Characteristics'!K:K,MATCH($C1025,'Policy Characteristics'!$C:$C,0))),"",INDEX('Policy Characteristics'!K:K,MATCH($C1025,'Policy Characteristics'!$C:$C,0)))</f>
        <v>fuels.html#fuel-price-deregulation</v>
      </c>
      <c r="R1025" s="358" t="str">
        <f>IF(ISBLANK(INDEX('Policy Characteristics'!L:L,MATCH($C1025,'Policy Characteristics'!$C:$C,0))),"",INDEX('Policy Characteristics'!L:L,MATCH($C1025,'Policy Characteristics'!$C:$C,0)))</f>
        <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Fuel Taxes</v>
      </c>
      <c r="C1026" s="363" t="s">
        <v>310</v>
      </c>
      <c r="D1026" s="53" t="s">
        <v>54</v>
      </c>
      <c r="E1026" s="53"/>
      <c r="F1026" s="53" t="s">
        <v>98</v>
      </c>
      <c r="G1026" s="53"/>
      <c r="H1026" s="54">
        <v>78</v>
      </c>
      <c r="I1026" s="53" t="s">
        <v>45</v>
      </c>
      <c r="J1026" s="360" t="str">
        <f>IF(ISBLANK(INDEX('Policy Characteristics'!D:D,MATCH($C1026,'Policy Characteristics'!$C:$C,0))),"",INDEX('Policy Characteristics'!D:D,MATCH($C1026,'Policy Characteristics'!$C:$C,0)))</f>
        <v>Fuel Taxes</v>
      </c>
      <c r="K1026" s="358" t="str">
        <f>IF(ISBLANK(INDEX('Policy Characteristics'!E:E,MATCH($C1026,'Policy Characteristics'!$C:$C,0))),"",INDEX('Policy Characteristics'!E:E,MATCH($C1026,'Policy Characteristics'!$C:$C,0)))</f>
        <v>cross fuel tax</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0.2</v>
      </c>
      <c r="N1026" s="380">
        <f>IF(ISBLANK(INDEX('Policy Characteristics'!H:H,MATCH($C1026,'Policy Characteristics'!$C:$C,0))),"",INDEX('Policy Characteristics'!H:H,MATCH($C1026,'Policy Characteristics'!$C:$C,0)))</f>
        <v>5.0000000000000001E-3</v>
      </c>
      <c r="O1026" s="358" t="str">
        <f>IF(ISBLANK(INDEX('Policy Characteristics'!I:I,MATCH($C1026,'Policy Characteristics'!$C:$C,0))),"",INDEX('Policy Characteristics'!I:I,MATCH($C1026,'Policy Characteristics'!$C:$C,0)))</f>
        <v>% of BAU price</v>
      </c>
      <c r="P1026" s="358" t="str">
        <f>IF(ISBLANK(INDEX('Policy Characteristics'!J:J,MATCH($C1026,'Policy Characteristics'!$C:$C,0))),"",INDEX('Policy Characteristics'!J:J,MATCH($C1026,'Policy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6" s="358" t="str">
        <f>IF(ISBLANK(INDEX('Policy Characteristics'!K:K,MATCH($C1026,'Policy Characteristics'!$C:$C,0))),"",INDEX('Policy Characteristics'!K:K,MATCH($C1026,'Policy Characteristics'!$C:$C,0)))</f>
        <v>fuels.html#fuel-taxes</v>
      </c>
      <c r="R1026" s="358" t="str">
        <f>IF(ISBLANK(INDEX('Policy Characteristics'!L:L,MATCH($C1026,'Policy Characteristics'!$C:$C,0))),"",INDEX('Policy Characteristics'!L:L,MATCH($C1026,'Policy Characteristics'!$C:$C,0)))</f>
        <v>fuel-taxes.html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Fuel Taxes</v>
      </c>
      <c r="C1027" s="366" t="str">
        <f t="shared" ref="C1027:C1039" si="54">C$1026</f>
        <v>Additional Fuel Tax Rate by Fuel</v>
      </c>
      <c r="D1027" s="9" t="s">
        <v>480</v>
      </c>
      <c r="E1027" s="9"/>
      <c r="F1027" s="9" t="s">
        <v>477</v>
      </c>
      <c r="G1027" s="55"/>
      <c r="H1027" s="54">
        <v>79</v>
      </c>
      <c r="I1027" s="9" t="s">
        <v>45</v>
      </c>
      <c r="J1027" s="360" t="str">
        <f>IF(ISBLANK(INDEX('Policy Characteristics'!D:D,MATCH($C1027,'Policy Characteristics'!$C:$C,0))),"",INDEX('Policy Characteristics'!D:D,MATCH($C1027,'Policy Characteristics'!$C:$C,0)))</f>
        <v>Fuel Taxes</v>
      </c>
      <c r="K1027" s="358" t="str">
        <f>IF(ISBLANK(INDEX('Policy Characteristics'!E:E,MATCH($C1027,'Policy Characteristics'!$C:$C,0))),"",INDEX('Policy Characteristics'!E:E,MATCH($C1027,'Policy Characteristics'!$C:$C,0)))</f>
        <v>cross fuel tax</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0.2</v>
      </c>
      <c r="N1027" s="380">
        <f>IF(ISBLANK(INDEX('Policy Characteristics'!H:H,MATCH($C1027,'Policy Characteristics'!$C:$C,0))),"",INDEX('Policy Characteristics'!H:H,MATCH($C1027,'Policy Characteristics'!$C:$C,0)))</f>
        <v>5.0000000000000001E-3</v>
      </c>
      <c r="O1027" s="358" t="str">
        <f>IF(ISBLANK(INDEX('Policy Characteristics'!I:I,MATCH($C1027,'Policy Characteristics'!$C:$C,0))),"",INDEX('Policy Characteristics'!I:I,MATCH($C1027,'Policy Characteristics'!$C:$C,0)))</f>
        <v>% of BAU price</v>
      </c>
      <c r="P1027" s="358" t="str">
        <f>IF(ISBLANK(INDEX('Policy Characteristics'!J:J,MATCH($C1027,'Policy Characteristics'!$C:$C,0))),"",INDEX('Policy Characteristics'!J:J,MATCH($C1027,'Policy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7" s="358" t="str">
        <f>IF(ISBLANK(INDEX('Policy Characteristics'!K:K,MATCH($C1027,'Policy Characteristics'!$C:$C,0))),"",INDEX('Policy Characteristics'!K:K,MATCH($C1027,'Policy Characteristics'!$C:$C,0)))</f>
        <v>fuels.html#fuel-taxes</v>
      </c>
      <c r="R1027" s="358" t="str">
        <f>IF(ISBLANK(INDEX('Policy Characteristics'!L:L,MATCH($C1027,'Policy Characteristics'!$C:$C,0))),"",INDEX('Policy Characteristics'!L:L,MATCH($C1027,'Policy Characteristics'!$C:$C,0)))</f>
        <v>fuel-taxes.html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Fuel Taxes</v>
      </c>
      <c r="C1028" s="366" t="str">
        <f t="shared" si="54"/>
        <v>Additional Fuel Tax Rate by Fuel</v>
      </c>
      <c r="D1028" s="9" t="s">
        <v>48</v>
      </c>
      <c r="E1028" s="9"/>
      <c r="F1028" s="9" t="s">
        <v>92</v>
      </c>
      <c r="G1028" s="55"/>
      <c r="H1028" s="54">
        <v>80</v>
      </c>
      <c r="I1028" s="9" t="s">
        <v>45</v>
      </c>
      <c r="J1028" s="360" t="str">
        <f>IF(ISBLANK(INDEX('Policy Characteristics'!D:D,MATCH($C1028,'Policy Characteristics'!$C:$C,0))),"",INDEX('Policy Characteristics'!D:D,MATCH($C1028,'Policy Characteristics'!$C:$C,0)))</f>
        <v>Fuel Taxes</v>
      </c>
      <c r="K1028" s="358" t="str">
        <f>IF(ISBLANK(INDEX('Policy Characteristics'!E:E,MATCH($C1028,'Policy Characteristics'!$C:$C,0))),"",INDEX('Policy Characteristics'!E:E,MATCH($C1028,'Policy Characteristics'!$C:$C,0)))</f>
        <v>cross fuel tax</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0.2</v>
      </c>
      <c r="N1028" s="380">
        <f>IF(ISBLANK(INDEX('Policy Characteristics'!H:H,MATCH($C1028,'Policy Characteristics'!$C:$C,0))),"",INDEX('Policy Characteristics'!H:H,MATCH($C1028,'Policy Characteristics'!$C:$C,0)))</f>
        <v>5.0000000000000001E-3</v>
      </c>
      <c r="O1028" s="358" t="str">
        <f>IF(ISBLANK(INDEX('Policy Characteristics'!I:I,MATCH($C1028,'Policy Characteristics'!$C:$C,0))),"",INDEX('Policy Characteristics'!I:I,MATCH($C1028,'Policy Characteristics'!$C:$C,0)))</f>
        <v>% of BAU price</v>
      </c>
      <c r="P1028" s="358" t="str">
        <f>IF(ISBLANK(INDEX('Policy Characteristics'!J:J,MATCH($C1028,'Policy Characteristics'!$C:$C,0))),"",INDEX('Policy Characteristics'!J:J,MATCH($C1028,'Policy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8" s="358" t="str">
        <f>IF(ISBLANK(INDEX('Policy Characteristics'!K:K,MATCH($C1028,'Policy Characteristics'!$C:$C,0))),"",INDEX('Policy Characteristics'!K:K,MATCH($C1028,'Policy Characteristics'!$C:$C,0)))</f>
        <v>fuels.html#fuel-taxes</v>
      </c>
      <c r="R1028" s="358" t="str">
        <f>IF(ISBLANK(INDEX('Policy Characteristics'!L:L,MATCH($C1028,'Policy Characteristics'!$C:$C,0))),"",INDEX('Policy Characteristics'!L:L,MATCH($C1028,'Policy Characteristics'!$C:$C,0)))</f>
        <v>fuel-taxes.html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Fuel Taxes</v>
      </c>
      <c r="C1029" s="366" t="str">
        <f t="shared" si="54"/>
        <v>Additional Fuel Tax Rate by Fuel</v>
      </c>
      <c r="D1029" s="9" t="s">
        <v>49</v>
      </c>
      <c r="E1029" s="9"/>
      <c r="F1029" s="9" t="s">
        <v>93</v>
      </c>
      <c r="G1029" s="55"/>
      <c r="H1029" s="54">
        <v>738</v>
      </c>
      <c r="I1029" s="9" t="s">
        <v>46</v>
      </c>
      <c r="J1029" s="360" t="str">
        <f>IF(ISBLANK(INDEX('Policy Characteristics'!D:D,MATCH($C1029,'Policy Characteristics'!$C:$C,0))),"",INDEX('Policy Characteristics'!D:D,MATCH($C1029,'Policy Characteristics'!$C:$C,0)))</f>
        <v>Fuel Taxes</v>
      </c>
      <c r="K1029" s="358" t="str">
        <f>IF(ISBLANK(INDEX('Policy Characteristics'!E:E,MATCH($C1029,'Policy Characteristics'!$C:$C,0))),"",INDEX('Policy Characteristics'!E:E,MATCH($C1029,'Policy Characteristics'!$C:$C,0)))</f>
        <v>cross fuel tax</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0.2</v>
      </c>
      <c r="N1029" s="380">
        <f>IF(ISBLANK(INDEX('Policy Characteristics'!H:H,MATCH($C1029,'Policy Characteristics'!$C:$C,0))),"",INDEX('Policy Characteristics'!H:H,MATCH($C1029,'Policy Characteristics'!$C:$C,0)))</f>
        <v>5.0000000000000001E-3</v>
      </c>
      <c r="O1029" s="358" t="str">
        <f>IF(ISBLANK(INDEX('Policy Characteristics'!I:I,MATCH($C1029,'Policy Characteristics'!$C:$C,0))),"",INDEX('Policy Characteristics'!I:I,MATCH($C1029,'Policy Characteristics'!$C:$C,0)))</f>
        <v>% of BAU price</v>
      </c>
      <c r="P1029" s="358" t="str">
        <f>IF(ISBLANK(INDEX('Policy Characteristics'!J:J,MATCH($C1029,'Policy Characteristics'!$C:$C,0))),"",INDEX('Policy Characteristics'!J:J,MATCH($C1029,'Policy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9" s="358" t="str">
        <f>IF(ISBLANK(INDEX('Policy Characteristics'!K:K,MATCH($C1029,'Policy Characteristics'!$C:$C,0))),"",INDEX('Policy Characteristics'!K:K,MATCH($C1029,'Policy Characteristics'!$C:$C,0)))</f>
        <v>fuels.html#fuel-taxes</v>
      </c>
      <c r="R1029" s="358" t="str">
        <f>IF(ISBLANK(INDEX('Policy Characteristics'!L:L,MATCH($C1029,'Policy Characteristics'!$C:$C,0))),"",INDEX('Policy Characteristics'!L:L,MATCH($C1029,'Policy Characteristics'!$C:$C,0)))</f>
        <v>fuel-taxes.html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Fuel Taxes</v>
      </c>
      <c r="C1030" s="366" t="str">
        <f t="shared" si="54"/>
        <v>Additional Fuel Tax Rate by Fuel</v>
      </c>
      <c r="D1030" s="9" t="s">
        <v>53</v>
      </c>
      <c r="E1030" s="9"/>
      <c r="F1030" s="9" t="s">
        <v>97</v>
      </c>
      <c r="G1030" s="55"/>
      <c r="H1030" s="54">
        <v>739</v>
      </c>
      <c r="I1030" s="9" t="s">
        <v>46</v>
      </c>
      <c r="J1030" s="360" t="str">
        <f>IF(ISBLANK(INDEX('Policy Characteristics'!D:D,MATCH($C1030,'Policy Characteristics'!$C:$C,0))),"",INDEX('Policy Characteristics'!D:D,MATCH($C1030,'Policy Characteristics'!$C:$C,0)))</f>
        <v>Fuel Taxes</v>
      </c>
      <c r="K1030" s="358" t="str">
        <f>IF(ISBLANK(INDEX('Policy Characteristics'!E:E,MATCH($C1030,'Policy Characteristics'!$C:$C,0))),"",INDEX('Policy Characteristics'!E:E,MATCH($C1030,'Policy Characteristics'!$C:$C,0)))</f>
        <v>cross fuel tax</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0.2</v>
      </c>
      <c r="N1030" s="380">
        <f>IF(ISBLANK(INDEX('Policy Characteristics'!H:H,MATCH($C1030,'Policy Characteristics'!$C:$C,0))),"",INDEX('Policy Characteristics'!H:H,MATCH($C1030,'Policy Characteristics'!$C:$C,0)))</f>
        <v>5.0000000000000001E-3</v>
      </c>
      <c r="O1030" s="358" t="str">
        <f>IF(ISBLANK(INDEX('Policy Characteristics'!I:I,MATCH($C1030,'Policy Characteristics'!$C:$C,0))),"",INDEX('Policy Characteristics'!I:I,MATCH($C1030,'Policy Characteristics'!$C:$C,0)))</f>
        <v>% of BAU price</v>
      </c>
      <c r="P1030" s="358" t="str">
        <f>IF(ISBLANK(INDEX('Policy Characteristics'!J:J,MATCH($C1030,'Policy Characteristics'!$C:$C,0))),"",INDEX('Policy Characteristics'!J:J,MATCH($C1030,'Policy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0" s="358" t="str">
        <f>IF(ISBLANK(INDEX('Policy Characteristics'!K:K,MATCH($C1030,'Policy Characteristics'!$C:$C,0))),"",INDEX('Policy Characteristics'!K:K,MATCH($C1030,'Policy Characteristics'!$C:$C,0)))</f>
        <v>fuels.html#fuel-taxes</v>
      </c>
      <c r="R1030" s="358" t="str">
        <f>IF(ISBLANK(INDEX('Policy Characteristics'!L:L,MATCH($C1030,'Policy Characteristics'!$C:$C,0))),"",INDEX('Policy Characteristics'!L:L,MATCH($C1030,'Policy Characteristics'!$C:$C,0)))</f>
        <v>fuel-taxes.html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Fuel Taxes</v>
      </c>
      <c r="C1031" s="366" t="str">
        <f t="shared" si="54"/>
        <v>Additional Fuel Tax Rate by Fuel</v>
      </c>
      <c r="D1031" s="9" t="s">
        <v>55</v>
      </c>
      <c r="E1031" s="9"/>
      <c r="F1031" s="9" t="s">
        <v>100</v>
      </c>
      <c r="G1031" s="55"/>
      <c r="H1031" s="54">
        <v>81</v>
      </c>
      <c r="I1031" s="9" t="s">
        <v>45</v>
      </c>
      <c r="J1031" s="360" t="str">
        <f>IF(ISBLANK(INDEX('Policy Characteristics'!D:D,MATCH($C1031,'Policy Characteristics'!$C:$C,0))),"",INDEX('Policy Characteristics'!D:D,MATCH($C1031,'Policy Characteristics'!$C:$C,0)))</f>
        <v>Fuel Taxes</v>
      </c>
      <c r="K1031" s="358" t="str">
        <f>IF(ISBLANK(INDEX('Policy Characteristics'!E:E,MATCH($C1031,'Policy Characteristics'!$C:$C,0))),"",INDEX('Policy Characteristics'!E:E,MATCH($C1031,'Policy Characteristics'!$C:$C,0)))</f>
        <v>cross fuel tax</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0.2</v>
      </c>
      <c r="N1031" s="380">
        <f>IF(ISBLANK(INDEX('Policy Characteristics'!H:H,MATCH($C1031,'Policy Characteristics'!$C:$C,0))),"",INDEX('Policy Characteristics'!H:H,MATCH($C1031,'Policy Characteristics'!$C:$C,0)))</f>
        <v>5.0000000000000001E-3</v>
      </c>
      <c r="O1031" s="358" t="str">
        <f>IF(ISBLANK(INDEX('Policy Characteristics'!I:I,MATCH($C1031,'Policy Characteristics'!$C:$C,0))),"",INDEX('Policy Characteristics'!I:I,MATCH($C1031,'Policy Characteristics'!$C:$C,0)))</f>
        <v>% of BAU price</v>
      </c>
      <c r="P1031" s="358" t="str">
        <f>IF(ISBLANK(INDEX('Policy Characteristics'!J:J,MATCH($C1031,'Policy Characteristics'!$C:$C,0))),"",INDEX('Policy Characteristics'!J:J,MATCH($C1031,'Policy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1" s="358" t="str">
        <f>IF(ISBLANK(INDEX('Policy Characteristics'!K:K,MATCH($C1031,'Policy Characteristics'!$C:$C,0))),"",INDEX('Policy Characteristics'!K:K,MATCH($C1031,'Policy Characteristics'!$C:$C,0)))</f>
        <v>fuels.html#fuel-taxes</v>
      </c>
      <c r="R1031" s="358" t="str">
        <f>IF(ISBLANK(INDEX('Policy Characteristics'!L:L,MATCH($C1031,'Policy Characteristics'!$C:$C,0))),"",INDEX('Policy Characteristics'!L:L,MATCH($C1031,'Policy Characteristics'!$C:$C,0)))</f>
        <v>fuel-taxes.html</v>
      </c>
    </row>
    <row r="1032" spans="1:18" s="5"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Fuel Taxes</v>
      </c>
      <c r="C1032" s="366" t="str">
        <f t="shared" si="54"/>
        <v>Additional Fuel Tax Rate by Fuel</v>
      </c>
      <c r="D1032" s="9" t="s">
        <v>56</v>
      </c>
      <c r="E1032" s="9"/>
      <c r="F1032" s="9" t="s">
        <v>101</v>
      </c>
      <c r="G1032" s="55"/>
      <c r="H1032" s="54">
        <v>82</v>
      </c>
      <c r="I1032" s="9" t="s">
        <v>45</v>
      </c>
      <c r="J1032" s="360" t="str">
        <f>IF(ISBLANK(INDEX('Policy Characteristics'!D:D,MATCH($C1032,'Policy Characteristics'!$C:$C,0))),"",INDEX('Policy Characteristics'!D:D,MATCH($C1032,'Policy Characteristics'!$C:$C,0)))</f>
        <v>Fuel Taxes</v>
      </c>
      <c r="K1032" s="358" t="str">
        <f>IF(ISBLANK(INDEX('Policy Characteristics'!E:E,MATCH($C1032,'Policy Characteristics'!$C:$C,0))),"",INDEX('Policy Characteristics'!E:E,MATCH($C1032,'Policy Characteristics'!$C:$C,0)))</f>
        <v>cross fuel tax</v>
      </c>
      <c r="L1032" s="380">
        <f>IF(ISBLANK(INDEX('Policy Characteristics'!F:F,MATCH($C1032,'Policy Characteristics'!$C:$C,0))),"",INDEX('Policy Characteristics'!F:F,MATCH($C1032,'Policy Characteristics'!$C:$C,0)))</f>
        <v>0</v>
      </c>
      <c r="M1032" s="380">
        <f>IF(ISBLANK(INDEX('Policy Characteristics'!G:G,MATCH($C1032,'Policy Characteristics'!$C:$C,0))),"",INDEX('Policy Characteristics'!G:G,MATCH($C1032,'Policy Characteristics'!$C:$C,0)))</f>
        <v>0.2</v>
      </c>
      <c r="N1032" s="380">
        <f>IF(ISBLANK(INDEX('Policy Characteristics'!H:H,MATCH($C1032,'Policy Characteristics'!$C:$C,0))),"",INDEX('Policy Characteristics'!H:H,MATCH($C1032,'Policy Characteristics'!$C:$C,0)))</f>
        <v>5.0000000000000001E-3</v>
      </c>
      <c r="O1032" s="358" t="str">
        <f>IF(ISBLANK(INDEX('Policy Characteristics'!I:I,MATCH($C1032,'Policy Characteristics'!$C:$C,0))),"",INDEX('Policy Characteristics'!I:I,MATCH($C1032,'Policy Characteristics'!$C:$C,0)))</f>
        <v>% of BAU price</v>
      </c>
      <c r="P1032" s="358" t="str">
        <f>IF(ISBLANK(INDEX('Policy Characteristics'!J:J,MATCH($C1032,'Policy Characteristics'!$C:$C,0))),"",INDEX('Policy Characteristics'!J:J,MATCH($C1032,'Policy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2" s="358" t="str">
        <f>IF(ISBLANK(INDEX('Policy Characteristics'!K:K,MATCH($C1032,'Policy Characteristics'!$C:$C,0))),"",INDEX('Policy Characteristics'!K:K,MATCH($C1032,'Policy Characteristics'!$C:$C,0)))</f>
        <v>fuels.html#fuel-taxes</v>
      </c>
      <c r="R1032" s="358" t="str">
        <f>IF(ISBLANK(INDEX('Policy Characteristics'!L:L,MATCH($C1032,'Policy Characteristics'!$C:$C,0))),"",INDEX('Policy Characteristics'!L:L,MATCH($C1032,'Policy Characteristics'!$C:$C,0)))</f>
        <v>fuel-taxes.html</v>
      </c>
    </row>
    <row r="1033" spans="1:18" s="5"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Fuel Taxes</v>
      </c>
      <c r="C1033" s="366" t="str">
        <f t="shared" si="54"/>
        <v>Additional Fuel Tax Rate by Fuel</v>
      </c>
      <c r="D1033" s="9" t="s">
        <v>57</v>
      </c>
      <c r="E1033" s="9"/>
      <c r="F1033" s="9" t="s">
        <v>102</v>
      </c>
      <c r="G1033" s="55"/>
      <c r="H1033" s="54">
        <v>740</v>
      </c>
      <c r="I1033" s="9" t="s">
        <v>46</v>
      </c>
      <c r="J1033" s="360" t="str">
        <f>IF(ISBLANK(INDEX('Policy Characteristics'!D:D,MATCH($C1033,'Policy Characteristics'!$C:$C,0))),"",INDEX('Policy Characteristics'!D:D,MATCH($C1033,'Policy Characteristics'!$C:$C,0)))</f>
        <v>Fuel Taxes</v>
      </c>
      <c r="K1033" s="358" t="str">
        <f>IF(ISBLANK(INDEX('Policy Characteristics'!E:E,MATCH($C1033,'Policy Characteristics'!$C:$C,0))),"",INDEX('Policy Characteristics'!E:E,MATCH($C1033,'Policy Characteristics'!$C:$C,0)))</f>
        <v>cross fuel tax</v>
      </c>
      <c r="L1033" s="380">
        <f>IF(ISBLANK(INDEX('Policy Characteristics'!F:F,MATCH($C1033,'Policy Characteristics'!$C:$C,0))),"",INDEX('Policy Characteristics'!F:F,MATCH($C1033,'Policy Characteristics'!$C:$C,0)))</f>
        <v>0</v>
      </c>
      <c r="M1033" s="380">
        <f>IF(ISBLANK(INDEX('Policy Characteristics'!G:G,MATCH($C1033,'Policy Characteristics'!$C:$C,0))),"",INDEX('Policy Characteristics'!G:G,MATCH($C1033,'Policy Characteristics'!$C:$C,0)))</f>
        <v>0.2</v>
      </c>
      <c r="N1033" s="380">
        <f>IF(ISBLANK(INDEX('Policy Characteristics'!H:H,MATCH($C1033,'Policy Characteristics'!$C:$C,0))),"",INDEX('Policy Characteristics'!H:H,MATCH($C1033,'Policy Characteristics'!$C:$C,0)))</f>
        <v>5.0000000000000001E-3</v>
      </c>
      <c r="O1033" s="358" t="str">
        <f>IF(ISBLANK(INDEX('Policy Characteristics'!I:I,MATCH($C1033,'Policy Characteristics'!$C:$C,0))),"",INDEX('Policy Characteristics'!I:I,MATCH($C1033,'Policy Characteristics'!$C:$C,0)))</f>
        <v>% of BAU price</v>
      </c>
      <c r="P1033" s="358" t="str">
        <f>IF(ISBLANK(INDEX('Policy Characteristics'!J:J,MATCH($C1033,'Policy Characteristics'!$C:$C,0))),"",INDEX('Policy Characteristics'!J:J,MATCH($C1033,'Policy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3" s="358" t="str">
        <f>IF(ISBLANK(INDEX('Policy Characteristics'!K:K,MATCH($C1033,'Policy Characteristics'!$C:$C,0))),"",INDEX('Policy Characteristics'!K:K,MATCH($C1033,'Policy Characteristics'!$C:$C,0)))</f>
        <v>fuels.html#fuel-taxes</v>
      </c>
      <c r="R1033" s="358" t="str">
        <f>IF(ISBLANK(INDEX('Policy Characteristics'!L:L,MATCH($C1033,'Policy Characteristics'!$C:$C,0))),"",INDEX('Policy Characteristics'!L:L,MATCH($C1033,'Policy Characteristics'!$C:$C,0)))</f>
        <v>fuel-taxes.html</v>
      </c>
    </row>
    <row r="1034" spans="1:18" s="5"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Fuel Taxes</v>
      </c>
      <c r="C1034" s="366" t="str">
        <f t="shared" si="54"/>
        <v>Additional Fuel Tax Rate by Fuel</v>
      </c>
      <c r="D1034" s="9" t="s">
        <v>58</v>
      </c>
      <c r="E1034" s="9"/>
      <c r="F1034" s="9" t="s">
        <v>103</v>
      </c>
      <c r="G1034" s="55"/>
      <c r="H1034" s="54">
        <v>741</v>
      </c>
      <c r="I1034" s="9" t="s">
        <v>46</v>
      </c>
      <c r="J1034" s="360" t="str">
        <f>IF(ISBLANK(INDEX('Policy Characteristics'!D:D,MATCH($C1034,'Policy Characteristics'!$C:$C,0))),"",INDEX('Policy Characteristics'!D:D,MATCH($C1034,'Policy Characteristics'!$C:$C,0)))</f>
        <v>Fuel Taxes</v>
      </c>
      <c r="K1034" s="358" t="str">
        <f>IF(ISBLANK(INDEX('Policy Characteristics'!E:E,MATCH($C1034,'Policy Characteristics'!$C:$C,0))),"",INDEX('Policy Characteristics'!E:E,MATCH($C1034,'Policy Characteristics'!$C:$C,0)))</f>
        <v>cross fuel tax</v>
      </c>
      <c r="L1034" s="380">
        <f>IF(ISBLANK(INDEX('Policy Characteristics'!F:F,MATCH($C1034,'Policy Characteristics'!$C:$C,0))),"",INDEX('Policy Characteristics'!F:F,MATCH($C1034,'Policy Characteristics'!$C:$C,0)))</f>
        <v>0</v>
      </c>
      <c r="M1034" s="380">
        <f>IF(ISBLANK(INDEX('Policy Characteristics'!G:G,MATCH($C1034,'Policy Characteristics'!$C:$C,0))),"",INDEX('Policy Characteristics'!G:G,MATCH($C1034,'Policy Characteristics'!$C:$C,0)))</f>
        <v>0.2</v>
      </c>
      <c r="N1034" s="380">
        <f>IF(ISBLANK(INDEX('Policy Characteristics'!H:H,MATCH($C1034,'Policy Characteristics'!$C:$C,0))),"",INDEX('Policy Characteristics'!H:H,MATCH($C1034,'Policy Characteristics'!$C:$C,0)))</f>
        <v>5.0000000000000001E-3</v>
      </c>
      <c r="O1034" s="358" t="str">
        <f>IF(ISBLANK(INDEX('Policy Characteristics'!I:I,MATCH($C1034,'Policy Characteristics'!$C:$C,0))),"",INDEX('Policy Characteristics'!I:I,MATCH($C1034,'Policy Characteristics'!$C:$C,0)))</f>
        <v>% of BAU price</v>
      </c>
      <c r="P1034" s="358" t="str">
        <f>IF(ISBLANK(INDEX('Policy Characteristics'!J:J,MATCH($C1034,'Policy Characteristics'!$C:$C,0))),"",INDEX('Policy Characteristics'!J:J,MATCH($C1034,'Policy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4" s="358" t="str">
        <f>IF(ISBLANK(INDEX('Policy Characteristics'!K:K,MATCH($C1034,'Policy Characteristics'!$C:$C,0))),"",INDEX('Policy Characteristics'!K:K,MATCH($C1034,'Policy Characteristics'!$C:$C,0)))</f>
        <v>fuels.html#fuel-taxes</v>
      </c>
      <c r="R1034" s="358" t="str">
        <f>IF(ISBLANK(INDEX('Policy Characteristics'!L:L,MATCH($C1034,'Policy Characteristics'!$C:$C,0))),"",INDEX('Policy Characteristics'!L:L,MATCH($C1034,'Policy Characteristics'!$C:$C,0)))</f>
        <v>fuel-taxes.html</v>
      </c>
    </row>
    <row r="1035" spans="1:18"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Fuel Taxes</v>
      </c>
      <c r="C1035" s="366" t="str">
        <f t="shared" si="54"/>
        <v>Additional Fuel Tax Rate by Fuel</v>
      </c>
      <c r="D1035" s="9" t="s">
        <v>2555</v>
      </c>
      <c r="E1035" s="9"/>
      <c r="F1035" s="9" t="s">
        <v>2556</v>
      </c>
      <c r="G1035" s="55"/>
      <c r="H1035" s="54">
        <v>742</v>
      </c>
      <c r="I1035" s="9" t="s">
        <v>46</v>
      </c>
      <c r="J1035" s="360" t="str">
        <f>IF(ISBLANK(INDEX('Policy Characteristics'!D:D,MATCH($C1035,'Policy Characteristics'!$C:$C,0))),"",INDEX('Policy Characteristics'!D:D,MATCH($C1035,'Policy Characteristics'!$C:$C,0)))</f>
        <v>Fuel Taxes</v>
      </c>
      <c r="K1035" s="358" t="str">
        <f>IF(ISBLANK(INDEX('Policy Characteristics'!E:E,MATCH($C1035,'Policy Characteristics'!$C:$C,0))),"",INDEX('Policy Characteristics'!E:E,MATCH($C1035,'Policy Characteristics'!$C:$C,0)))</f>
        <v>cross fuel tax</v>
      </c>
      <c r="L1035" s="380">
        <f>IF(ISBLANK(INDEX('Policy Characteristics'!F:F,MATCH($C1035,'Policy Characteristics'!$C:$C,0))),"",INDEX('Policy Characteristics'!F:F,MATCH($C1035,'Policy Characteristics'!$C:$C,0)))</f>
        <v>0</v>
      </c>
      <c r="M1035" s="380">
        <f>IF(ISBLANK(INDEX('Policy Characteristics'!G:G,MATCH($C1035,'Policy Characteristics'!$C:$C,0))),"",INDEX('Policy Characteristics'!G:G,MATCH($C1035,'Policy Characteristics'!$C:$C,0)))</f>
        <v>0.2</v>
      </c>
      <c r="N1035" s="380">
        <f>IF(ISBLANK(INDEX('Policy Characteristics'!H:H,MATCH($C1035,'Policy Characteristics'!$C:$C,0))),"",INDEX('Policy Characteristics'!H:H,MATCH($C1035,'Policy Characteristics'!$C:$C,0)))</f>
        <v>5.0000000000000001E-3</v>
      </c>
      <c r="O1035" s="358" t="str">
        <f>IF(ISBLANK(INDEX('Policy Characteristics'!I:I,MATCH($C1035,'Policy Characteristics'!$C:$C,0))),"",INDEX('Policy Characteristics'!I:I,MATCH($C1035,'Policy Characteristics'!$C:$C,0)))</f>
        <v>% of BAU price</v>
      </c>
      <c r="P1035" s="358" t="str">
        <f>IF(ISBLANK(INDEX('Policy Characteristics'!J:J,MATCH($C1035,'Policy Characteristics'!$C:$C,0))),"",INDEX('Policy Characteristics'!J:J,MATCH($C1035,'Policy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5" s="358" t="str">
        <f>IF(ISBLANK(INDEX('Policy Characteristics'!K:K,MATCH($C1035,'Policy Characteristics'!$C:$C,0))),"",INDEX('Policy Characteristics'!K:K,MATCH($C1035,'Policy Characteristics'!$C:$C,0)))</f>
        <v>fuels.html#fuel-taxes</v>
      </c>
      <c r="R1035" s="358" t="str">
        <f>IF(ISBLANK(INDEX('Policy Characteristics'!L:L,MATCH($C1035,'Policy Characteristics'!$C:$C,0))),"",INDEX('Policy Characteristics'!L:L,MATCH($C1035,'Policy Characteristics'!$C:$C,0)))</f>
        <v>fuel-taxes.html</v>
      </c>
    </row>
    <row r="1036" spans="1:18"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Fuel Taxes</v>
      </c>
      <c r="C1036" s="366" t="str">
        <f t="shared" si="54"/>
        <v>Additional Fuel Tax Rate by Fuel</v>
      </c>
      <c r="D1036" s="9" t="s">
        <v>77</v>
      </c>
      <c r="E1036" s="9"/>
      <c r="F1036" s="9" t="s">
        <v>104</v>
      </c>
      <c r="G1036" s="55"/>
      <c r="H1036" s="54">
        <v>743</v>
      </c>
      <c r="I1036" s="9" t="s">
        <v>46</v>
      </c>
      <c r="J1036" s="360" t="str">
        <f>IF(ISBLANK(INDEX('Policy Characteristics'!D:D,MATCH($C1036,'Policy Characteristics'!$C:$C,0))),"",INDEX('Policy Characteristics'!D:D,MATCH($C1036,'Policy Characteristics'!$C:$C,0)))</f>
        <v>Fuel Taxes</v>
      </c>
      <c r="K1036" s="358" t="str">
        <f>IF(ISBLANK(INDEX('Policy Characteristics'!E:E,MATCH($C1036,'Policy Characteristics'!$C:$C,0))),"",INDEX('Policy Characteristics'!E:E,MATCH($C1036,'Policy Characteristics'!$C:$C,0)))</f>
        <v>cross fuel tax</v>
      </c>
      <c r="L1036" s="380">
        <f>IF(ISBLANK(INDEX('Policy Characteristics'!F:F,MATCH($C1036,'Policy Characteristics'!$C:$C,0))),"",INDEX('Policy Characteristics'!F:F,MATCH($C1036,'Policy Characteristics'!$C:$C,0)))</f>
        <v>0</v>
      </c>
      <c r="M1036" s="380">
        <f>IF(ISBLANK(INDEX('Policy Characteristics'!G:G,MATCH($C1036,'Policy Characteristics'!$C:$C,0))),"",INDEX('Policy Characteristics'!G:G,MATCH($C1036,'Policy Characteristics'!$C:$C,0)))</f>
        <v>0.2</v>
      </c>
      <c r="N1036" s="380">
        <f>IF(ISBLANK(INDEX('Policy Characteristics'!H:H,MATCH($C1036,'Policy Characteristics'!$C:$C,0))),"",INDEX('Policy Characteristics'!H:H,MATCH($C1036,'Policy Characteristics'!$C:$C,0)))</f>
        <v>5.0000000000000001E-3</v>
      </c>
      <c r="O1036" s="358" t="str">
        <f>IF(ISBLANK(INDEX('Policy Characteristics'!I:I,MATCH($C1036,'Policy Characteristics'!$C:$C,0))),"",INDEX('Policy Characteristics'!I:I,MATCH($C1036,'Policy Characteristics'!$C:$C,0)))</f>
        <v>% of BAU price</v>
      </c>
      <c r="P1036" s="358" t="str">
        <f>IF(ISBLANK(INDEX('Policy Characteristics'!J:J,MATCH($C1036,'Policy Characteristics'!$C:$C,0))),"",INDEX('Policy Characteristics'!J:J,MATCH($C1036,'Policy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6" s="358" t="str">
        <f>IF(ISBLANK(INDEX('Policy Characteristics'!K:K,MATCH($C1036,'Policy Characteristics'!$C:$C,0))),"",INDEX('Policy Characteristics'!K:K,MATCH($C1036,'Policy Characteristics'!$C:$C,0)))</f>
        <v>fuels.html#fuel-taxes</v>
      </c>
      <c r="R1036" s="358" t="str">
        <f>IF(ISBLANK(INDEX('Policy Characteristics'!L:L,MATCH($C1036,'Policy Characteristics'!$C:$C,0))),"",INDEX('Policy Characteristics'!L:L,MATCH($C1036,'Policy Characteristics'!$C:$C,0)))</f>
        <v>fuel-taxes.html</v>
      </c>
    </row>
    <row r="1037" spans="1:18"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Fuel Taxes</v>
      </c>
      <c r="C1037" s="366" t="str">
        <f t="shared" si="54"/>
        <v>Additional Fuel Tax Rate by Fuel</v>
      </c>
      <c r="D1037" s="9" t="s">
        <v>473</v>
      </c>
      <c r="E1037" s="9"/>
      <c r="F1037" s="9" t="s">
        <v>474</v>
      </c>
      <c r="G1037" s="55"/>
      <c r="H1037" s="54">
        <v>744</v>
      </c>
      <c r="I1037" s="9" t="s">
        <v>46</v>
      </c>
      <c r="J1037" s="360" t="str">
        <f>IF(ISBLANK(INDEX('Policy Characteristics'!D:D,MATCH($C1037,'Policy Characteristics'!$C:$C,0))),"",INDEX('Policy Characteristics'!D:D,MATCH($C1037,'Policy Characteristics'!$C:$C,0)))</f>
        <v>Fuel Taxes</v>
      </c>
      <c r="K1037" s="358" t="str">
        <f>IF(ISBLANK(INDEX('Policy Characteristics'!E:E,MATCH($C1037,'Policy Characteristics'!$C:$C,0))),"",INDEX('Policy Characteristics'!E:E,MATCH($C1037,'Policy Characteristics'!$C:$C,0)))</f>
        <v>cross fuel tax</v>
      </c>
      <c r="L1037" s="380">
        <f>IF(ISBLANK(INDEX('Policy Characteristics'!F:F,MATCH($C1037,'Policy Characteristics'!$C:$C,0))),"",INDEX('Policy Characteristics'!F:F,MATCH($C1037,'Policy Characteristics'!$C:$C,0)))</f>
        <v>0</v>
      </c>
      <c r="M1037" s="380">
        <f>IF(ISBLANK(INDEX('Policy Characteristics'!G:G,MATCH($C1037,'Policy Characteristics'!$C:$C,0))),"",INDEX('Policy Characteristics'!G:G,MATCH($C1037,'Policy Characteristics'!$C:$C,0)))</f>
        <v>0.2</v>
      </c>
      <c r="N1037" s="380">
        <f>IF(ISBLANK(INDEX('Policy Characteristics'!H:H,MATCH($C1037,'Policy Characteristics'!$C:$C,0))),"",INDEX('Policy Characteristics'!H:H,MATCH($C1037,'Policy Characteristics'!$C:$C,0)))</f>
        <v>5.0000000000000001E-3</v>
      </c>
      <c r="O1037" s="358" t="str">
        <f>IF(ISBLANK(INDEX('Policy Characteristics'!I:I,MATCH($C1037,'Policy Characteristics'!$C:$C,0))),"",INDEX('Policy Characteristics'!I:I,MATCH($C1037,'Policy Characteristics'!$C:$C,0)))</f>
        <v>% of BAU price</v>
      </c>
      <c r="P1037" s="358" t="str">
        <f>IF(ISBLANK(INDEX('Policy Characteristics'!J:J,MATCH($C1037,'Policy Characteristics'!$C:$C,0))),"",INDEX('Policy Characteristics'!J:J,MATCH($C1037,'Policy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7" s="358" t="str">
        <f>IF(ISBLANK(INDEX('Policy Characteristics'!K:K,MATCH($C1037,'Policy Characteristics'!$C:$C,0))),"",INDEX('Policy Characteristics'!K:K,MATCH($C1037,'Policy Characteristics'!$C:$C,0)))</f>
        <v>fuels.html#fuel-taxes</v>
      </c>
      <c r="R1037" s="358" t="str">
        <f>IF(ISBLANK(INDEX('Policy Characteristics'!L:L,MATCH($C1037,'Policy Characteristics'!$C:$C,0))),"",INDEX('Policy Characteristics'!L:L,MATCH($C1037,'Policy Characteristics'!$C:$C,0)))</f>
        <v>fuel-taxes.html</v>
      </c>
    </row>
    <row r="1038" spans="1:18"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Fuel Taxes</v>
      </c>
      <c r="C1038" s="366" t="str">
        <f t="shared" si="54"/>
        <v>Additional Fuel Tax Rate by Fuel</v>
      </c>
      <c r="D1038" s="9" t="s">
        <v>2547</v>
      </c>
      <c r="E1038" s="9"/>
      <c r="F1038" s="9" t="s">
        <v>2551</v>
      </c>
      <c r="G1038" s="55"/>
      <c r="H1038" s="54">
        <v>745</v>
      </c>
      <c r="I1038" s="9" t="s">
        <v>46</v>
      </c>
      <c r="J1038" s="360" t="str">
        <f>IF(ISBLANK(INDEX('Policy Characteristics'!D:D,MATCH($C1038,'Policy Characteristics'!$C:$C,0))),"",INDEX('Policy Characteristics'!D:D,MATCH($C1038,'Policy Characteristics'!$C:$C,0)))</f>
        <v>Fuel Taxes</v>
      </c>
      <c r="K1038" s="358" t="str">
        <f>IF(ISBLANK(INDEX('Policy Characteristics'!E:E,MATCH($C1038,'Policy Characteristics'!$C:$C,0))),"",INDEX('Policy Characteristics'!E:E,MATCH($C1038,'Policy Characteristics'!$C:$C,0)))</f>
        <v>cross fuel tax</v>
      </c>
      <c r="L1038" s="380">
        <f>IF(ISBLANK(INDEX('Policy Characteristics'!F:F,MATCH($C1038,'Policy Characteristics'!$C:$C,0))),"",INDEX('Policy Characteristics'!F:F,MATCH($C1038,'Policy Characteristics'!$C:$C,0)))</f>
        <v>0</v>
      </c>
      <c r="M1038" s="380">
        <f>IF(ISBLANK(INDEX('Policy Characteristics'!G:G,MATCH($C1038,'Policy Characteristics'!$C:$C,0))),"",INDEX('Policy Characteristics'!G:G,MATCH($C1038,'Policy Characteristics'!$C:$C,0)))</f>
        <v>0.2</v>
      </c>
      <c r="N1038" s="380">
        <f>IF(ISBLANK(INDEX('Policy Characteristics'!H:H,MATCH($C1038,'Policy Characteristics'!$C:$C,0))),"",INDEX('Policy Characteristics'!H:H,MATCH($C1038,'Policy Characteristics'!$C:$C,0)))</f>
        <v>5.0000000000000001E-3</v>
      </c>
      <c r="O1038" s="358" t="str">
        <f>IF(ISBLANK(INDEX('Policy Characteristics'!I:I,MATCH($C1038,'Policy Characteristics'!$C:$C,0))),"",INDEX('Policy Characteristics'!I:I,MATCH($C1038,'Policy Characteristics'!$C:$C,0)))</f>
        <v>% of BAU price</v>
      </c>
      <c r="P1038" s="358" t="str">
        <f>IF(ISBLANK(INDEX('Policy Characteristics'!J:J,MATCH($C1038,'Policy Characteristics'!$C:$C,0))),"",INDEX('Policy Characteristics'!J:J,MATCH($C1038,'Policy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8" s="358" t="str">
        <f>IF(ISBLANK(INDEX('Policy Characteristics'!K:K,MATCH($C1038,'Policy Characteristics'!$C:$C,0))),"",INDEX('Policy Characteristics'!K:K,MATCH($C1038,'Policy Characteristics'!$C:$C,0)))</f>
        <v>fuels.html#fuel-taxes</v>
      </c>
      <c r="R1038" s="358" t="str">
        <f>IF(ISBLANK(INDEX('Policy Characteristics'!L:L,MATCH($C1038,'Policy Characteristics'!$C:$C,0))),"",INDEX('Policy Characteristics'!L:L,MATCH($C1038,'Policy Characteristics'!$C:$C,0)))</f>
        <v>fuel-taxes.html</v>
      </c>
    </row>
    <row r="1039" spans="1:18"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Fuel Taxes</v>
      </c>
      <c r="C1039" s="366" t="str">
        <f t="shared" si="54"/>
        <v>Additional Fuel Tax Rate by Fuel</v>
      </c>
      <c r="D1039" s="9" t="s">
        <v>2557</v>
      </c>
      <c r="E1039" s="9"/>
      <c r="F1039" s="9" t="s">
        <v>2558</v>
      </c>
      <c r="G1039" s="55"/>
      <c r="H1039" s="54">
        <v>746</v>
      </c>
      <c r="I1039" s="9" t="s">
        <v>46</v>
      </c>
      <c r="J1039" s="360" t="str">
        <f>IF(ISBLANK(INDEX('Policy Characteristics'!D:D,MATCH($C1039,'Policy Characteristics'!$C:$C,0))),"",INDEX('Policy Characteristics'!D:D,MATCH($C1039,'Policy Characteristics'!$C:$C,0)))</f>
        <v>Fuel Taxes</v>
      </c>
      <c r="K1039" s="358" t="str">
        <f>IF(ISBLANK(INDEX('Policy Characteristics'!E:E,MATCH($C1039,'Policy Characteristics'!$C:$C,0))),"",INDEX('Policy Characteristics'!E:E,MATCH($C1039,'Policy Characteristics'!$C:$C,0)))</f>
        <v>cross fuel tax</v>
      </c>
      <c r="L1039" s="380">
        <f>IF(ISBLANK(INDEX('Policy Characteristics'!F:F,MATCH($C1039,'Policy Characteristics'!$C:$C,0))),"",INDEX('Policy Characteristics'!F:F,MATCH($C1039,'Policy Characteristics'!$C:$C,0)))</f>
        <v>0</v>
      </c>
      <c r="M1039" s="380">
        <f>IF(ISBLANK(INDEX('Policy Characteristics'!G:G,MATCH($C1039,'Policy Characteristics'!$C:$C,0))),"",INDEX('Policy Characteristics'!G:G,MATCH($C1039,'Policy Characteristics'!$C:$C,0)))</f>
        <v>0.2</v>
      </c>
      <c r="N1039" s="380">
        <f>IF(ISBLANK(INDEX('Policy Characteristics'!H:H,MATCH($C1039,'Policy Characteristics'!$C:$C,0))),"",INDEX('Policy Characteristics'!H:H,MATCH($C1039,'Policy Characteristics'!$C:$C,0)))</f>
        <v>5.0000000000000001E-3</v>
      </c>
      <c r="O1039" s="358" t="str">
        <f>IF(ISBLANK(INDEX('Policy Characteristics'!I:I,MATCH($C1039,'Policy Characteristics'!$C:$C,0))),"",INDEX('Policy Characteristics'!I:I,MATCH($C1039,'Policy Characteristics'!$C:$C,0)))</f>
        <v>% of BAU price</v>
      </c>
      <c r="P1039" s="358" t="str">
        <f>IF(ISBLANK(INDEX('Policy Characteristics'!J:J,MATCH($C1039,'Policy Characteristics'!$C:$C,0))),"",INDEX('Policy Characteristics'!J:J,MATCH($C1039,'Policy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9" s="358" t="str">
        <f>IF(ISBLANK(INDEX('Policy Characteristics'!K:K,MATCH($C1039,'Policy Characteristics'!$C:$C,0))),"",INDEX('Policy Characteristics'!K:K,MATCH($C1039,'Policy Characteristics'!$C:$C,0)))</f>
        <v>fuels.html#fuel-taxes</v>
      </c>
      <c r="R1039" s="358" t="str">
        <f>IF(ISBLANK(INDEX('Policy Characteristics'!L:L,MATCH($C1039,'Policy Characteristics'!$C:$C,0))),"",INDEX('Policy Characteristics'!L:L,MATCH($C1039,'Policy Characteristics'!$C:$C,0)))</f>
        <v>fuel-taxes.html</v>
      </c>
    </row>
    <row r="1040" spans="1:18"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Fuel Taxes</v>
      </c>
      <c r="C1040" s="366" t="str">
        <f t="shared" ref="C1040:C1042" si="55">C$1026</f>
        <v>Additional Fuel Tax Rate by Fuel</v>
      </c>
      <c r="D1040" s="9" t="s">
        <v>2548</v>
      </c>
      <c r="E1040" s="9"/>
      <c r="F1040" s="9" t="s">
        <v>2552</v>
      </c>
      <c r="G1040" s="55"/>
      <c r="H1040" s="54">
        <v>747</v>
      </c>
      <c r="I1040" s="9" t="s">
        <v>46</v>
      </c>
      <c r="J1040" s="360" t="str">
        <f>IF(ISBLANK(INDEX('Policy Characteristics'!D:D,MATCH($C1040,'Policy Characteristics'!$C:$C,0))),"",INDEX('Policy Characteristics'!D:D,MATCH($C1040,'Policy Characteristics'!$C:$C,0)))</f>
        <v>Fuel Taxes</v>
      </c>
      <c r="K1040" s="358" t="str">
        <f>IF(ISBLANK(INDEX('Policy Characteristics'!E:E,MATCH($C1040,'Policy Characteristics'!$C:$C,0))),"",INDEX('Policy Characteristics'!E:E,MATCH($C1040,'Policy Characteristics'!$C:$C,0)))</f>
        <v>cross fuel tax</v>
      </c>
      <c r="L1040" s="380">
        <f>IF(ISBLANK(INDEX('Policy Characteristics'!F:F,MATCH($C1040,'Policy Characteristics'!$C:$C,0))),"",INDEX('Policy Characteristics'!F:F,MATCH($C1040,'Policy Characteristics'!$C:$C,0)))</f>
        <v>0</v>
      </c>
      <c r="M1040" s="380">
        <f>IF(ISBLANK(INDEX('Policy Characteristics'!G:G,MATCH($C1040,'Policy Characteristics'!$C:$C,0))),"",INDEX('Policy Characteristics'!G:G,MATCH($C1040,'Policy Characteristics'!$C:$C,0)))</f>
        <v>0.2</v>
      </c>
      <c r="N1040" s="380">
        <f>IF(ISBLANK(INDEX('Policy Characteristics'!H:H,MATCH($C1040,'Policy Characteristics'!$C:$C,0))),"",INDEX('Policy Characteristics'!H:H,MATCH($C1040,'Policy Characteristics'!$C:$C,0)))</f>
        <v>5.0000000000000001E-3</v>
      </c>
      <c r="O1040" s="358" t="str">
        <f>IF(ISBLANK(INDEX('Policy Characteristics'!I:I,MATCH($C1040,'Policy Characteristics'!$C:$C,0))),"",INDEX('Policy Characteristics'!I:I,MATCH($C1040,'Policy Characteristics'!$C:$C,0)))</f>
        <v>% of BAU price</v>
      </c>
      <c r="P1040" s="358" t="str">
        <f>IF(ISBLANK(INDEX('Policy Characteristics'!J:J,MATCH($C1040,'Policy Characteristics'!$C:$C,0))),"",INDEX('Policy Characteristics'!J:J,MATCH($C1040,'Policy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0" s="358" t="str">
        <f>IF(ISBLANK(INDEX('Policy Characteristics'!K:K,MATCH($C1040,'Policy Characteristics'!$C:$C,0))),"",INDEX('Policy Characteristics'!K:K,MATCH($C1040,'Policy Characteristics'!$C:$C,0)))</f>
        <v>fuels.html#fuel-taxes</v>
      </c>
      <c r="R1040" s="358" t="str">
        <f>IF(ISBLANK(INDEX('Policy Characteristics'!L:L,MATCH($C1040,'Policy Characteristics'!$C:$C,0))),"",INDEX('Policy Characteristics'!L:L,MATCH($C1040,'Policy Characteristics'!$C:$C,0)))</f>
        <v>fuel-taxes.html</v>
      </c>
    </row>
    <row r="1041" spans="1:18"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Fuel Taxes</v>
      </c>
      <c r="C1041" s="366" t="str">
        <f t="shared" si="55"/>
        <v>Additional Fuel Tax Rate by Fuel</v>
      </c>
      <c r="D1041" s="9" t="s">
        <v>2549</v>
      </c>
      <c r="E1041" s="9"/>
      <c r="F1041" s="9" t="s">
        <v>2553</v>
      </c>
      <c r="G1041" s="55"/>
      <c r="H1041" s="54">
        <v>748</v>
      </c>
      <c r="I1041" s="9" t="s">
        <v>46</v>
      </c>
      <c r="J1041" s="360" t="str">
        <f>IF(ISBLANK(INDEX('Policy Characteristics'!D:D,MATCH($C1041,'Policy Characteristics'!$C:$C,0))),"",INDEX('Policy Characteristics'!D:D,MATCH($C1041,'Policy Characteristics'!$C:$C,0)))</f>
        <v>Fuel Taxes</v>
      </c>
      <c r="K1041" s="358" t="str">
        <f>IF(ISBLANK(INDEX('Policy Characteristics'!E:E,MATCH($C1041,'Policy Characteristics'!$C:$C,0))),"",INDEX('Policy Characteristics'!E:E,MATCH($C1041,'Policy Characteristics'!$C:$C,0)))</f>
        <v>cross fuel tax</v>
      </c>
      <c r="L1041" s="380">
        <f>IF(ISBLANK(INDEX('Policy Characteristics'!F:F,MATCH($C1041,'Policy Characteristics'!$C:$C,0))),"",INDEX('Policy Characteristics'!F:F,MATCH($C1041,'Policy Characteristics'!$C:$C,0)))</f>
        <v>0</v>
      </c>
      <c r="M1041" s="380">
        <f>IF(ISBLANK(INDEX('Policy Characteristics'!G:G,MATCH($C1041,'Policy Characteristics'!$C:$C,0))),"",INDEX('Policy Characteristics'!G:G,MATCH($C1041,'Policy Characteristics'!$C:$C,0)))</f>
        <v>0.2</v>
      </c>
      <c r="N1041" s="380">
        <f>IF(ISBLANK(INDEX('Policy Characteristics'!H:H,MATCH($C1041,'Policy Characteristics'!$C:$C,0))),"",INDEX('Policy Characteristics'!H:H,MATCH($C1041,'Policy Characteristics'!$C:$C,0)))</f>
        <v>5.0000000000000001E-3</v>
      </c>
      <c r="O1041" s="358" t="str">
        <f>IF(ISBLANK(INDEX('Policy Characteristics'!I:I,MATCH($C1041,'Policy Characteristics'!$C:$C,0))),"",INDEX('Policy Characteristics'!I:I,MATCH($C1041,'Policy Characteristics'!$C:$C,0)))</f>
        <v>% of BAU price</v>
      </c>
      <c r="P1041" s="358" t="str">
        <f>IF(ISBLANK(INDEX('Policy Characteristics'!J:J,MATCH($C1041,'Policy Characteristics'!$C:$C,0))),"",INDEX('Policy Characteristics'!J:J,MATCH($C1041,'Policy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1" s="358" t="str">
        <f>IF(ISBLANK(INDEX('Policy Characteristics'!K:K,MATCH($C1041,'Policy Characteristics'!$C:$C,0))),"",INDEX('Policy Characteristics'!K:K,MATCH($C1041,'Policy Characteristics'!$C:$C,0)))</f>
        <v>fuels.html#fuel-taxes</v>
      </c>
      <c r="R1041" s="358" t="str">
        <f>IF(ISBLANK(INDEX('Policy Characteristics'!L:L,MATCH($C1041,'Policy Characteristics'!$C:$C,0))),"",INDEX('Policy Characteristics'!L:L,MATCH($C1041,'Policy Characteristics'!$C:$C,0)))</f>
        <v>fuel-taxes.html</v>
      </c>
    </row>
    <row r="1042" spans="1:18"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Fuel Taxes</v>
      </c>
      <c r="C1042" s="366" t="str">
        <f t="shared" si="55"/>
        <v>Additional Fuel Tax Rate by Fuel</v>
      </c>
      <c r="D1042" s="9" t="s">
        <v>2550</v>
      </c>
      <c r="E1042" s="9"/>
      <c r="F1042" s="9" t="s">
        <v>2554</v>
      </c>
      <c r="G1042" s="55"/>
      <c r="H1042" s="54">
        <v>749</v>
      </c>
      <c r="I1042" s="9" t="s">
        <v>46</v>
      </c>
      <c r="J1042" s="360" t="str">
        <f>IF(ISBLANK(INDEX('Policy Characteristics'!D:D,MATCH($C1042,'Policy Characteristics'!$C:$C,0))),"",INDEX('Policy Characteristics'!D:D,MATCH($C1042,'Policy Characteristics'!$C:$C,0)))</f>
        <v>Fuel Taxes</v>
      </c>
      <c r="K1042" s="358" t="str">
        <f>IF(ISBLANK(INDEX('Policy Characteristics'!E:E,MATCH($C1042,'Policy Characteristics'!$C:$C,0))),"",INDEX('Policy Characteristics'!E:E,MATCH($C1042,'Policy Characteristics'!$C:$C,0)))</f>
        <v>cross fuel tax</v>
      </c>
      <c r="L1042" s="380">
        <f>IF(ISBLANK(INDEX('Policy Characteristics'!F:F,MATCH($C1042,'Policy Characteristics'!$C:$C,0))),"",INDEX('Policy Characteristics'!F:F,MATCH($C1042,'Policy Characteristics'!$C:$C,0)))</f>
        <v>0</v>
      </c>
      <c r="M1042" s="380">
        <f>IF(ISBLANK(INDEX('Policy Characteristics'!G:G,MATCH($C1042,'Policy Characteristics'!$C:$C,0))),"",INDEX('Policy Characteristics'!G:G,MATCH($C1042,'Policy Characteristics'!$C:$C,0)))</f>
        <v>0.2</v>
      </c>
      <c r="N1042" s="380">
        <f>IF(ISBLANK(INDEX('Policy Characteristics'!H:H,MATCH($C1042,'Policy Characteristics'!$C:$C,0))),"",INDEX('Policy Characteristics'!H:H,MATCH($C1042,'Policy Characteristics'!$C:$C,0)))</f>
        <v>5.0000000000000001E-3</v>
      </c>
      <c r="O1042" s="358" t="str">
        <f>IF(ISBLANK(INDEX('Policy Characteristics'!I:I,MATCH($C1042,'Policy Characteristics'!$C:$C,0))),"",INDEX('Policy Characteristics'!I:I,MATCH($C1042,'Policy Characteristics'!$C:$C,0)))</f>
        <v>% of BAU price</v>
      </c>
      <c r="P1042" s="358" t="str">
        <f>IF(ISBLANK(INDEX('Policy Characteristics'!J:J,MATCH($C1042,'Policy Characteristics'!$C:$C,0))),"",INDEX('Policy Characteristics'!J:J,MATCH($C1042,'Policy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2" s="358" t="str">
        <f>IF(ISBLANK(INDEX('Policy Characteristics'!K:K,MATCH($C1042,'Policy Characteristics'!$C:$C,0))),"",INDEX('Policy Characteristics'!K:K,MATCH($C1042,'Policy Characteristics'!$C:$C,0)))</f>
        <v>fuels.html#fuel-taxes</v>
      </c>
      <c r="R1042" s="358" t="str">
        <f>IF(ISBLANK(INDEX('Policy Characteristics'!L:L,MATCH($C1042,'Policy Characteristics'!$C:$C,0))),"",INDEX('Policy Characteristics'!L:L,MATCH($C1042,'Policy Characteristics'!$C:$C,0)))</f>
        <v>fuel-taxes.html</v>
      </c>
    </row>
    <row r="1043" spans="1:18" x14ac:dyDescent="0.35">
      <c r="A1043" s="358" t="str">
        <f>IF(ISBLANK(INDEX('Policy Characteristics'!A:A,MATCH($C1043,'Policy Characteristics'!$C:$C,0))),"",INDEX('Policy Characteristics'!A:A,MATCH($C1043,'Policy Characteristics'!$C:$C,0)))</f>
        <v>Research and Development</v>
      </c>
      <c r="B1043" s="358" t="str">
        <f>IF(ISBLANK(INDEX('Policy Characteristics'!B:B,MATCH($C1043,'Policy Characteristics'!$C:$C,0))),"",INDEX('Policy Characteristics'!B:B,MATCH($C1043,'Policy Characteristics'!$C:$C,0)))</f>
        <v>Capital Cost Reduction</v>
      </c>
      <c r="C1043" s="363" t="s">
        <v>311</v>
      </c>
      <c r="D1043" s="53" t="s">
        <v>120</v>
      </c>
      <c r="E1043" s="53"/>
      <c r="F1043" s="53" t="s">
        <v>342</v>
      </c>
      <c r="G1043" s="53"/>
      <c r="H1043" s="54">
        <v>85</v>
      </c>
      <c r="I1043" s="53" t="s">
        <v>45</v>
      </c>
      <c r="J1043" s="360" t="str">
        <f>IF(ISBLANK(INDEX('Policy Characteristics'!D:D,MATCH($C1043,'Policy Characteristics'!$C:$C,0))),"",INDEX('Policy Characteristics'!D:D,MATCH($C1043,'Policy Characteristics'!$C:$C,0)))</f>
        <v>R&amp;D Capital Cost Reductions</v>
      </c>
      <c r="K1043" s="358" t="str">
        <f>IF(ISBLANK(INDEX('Policy Characteristics'!E:E,MATCH($C1043,'Policy Characteristics'!$C:$C,0))),"",INDEX('Policy Characteristics'!E:E,MATCH($C1043,'Policy Characteristics'!$C:$C,0)))</f>
        <v>RnD building capital cost reduction</v>
      </c>
      <c r="L1043" s="380">
        <f>IF(ISBLANK(INDEX('Policy Characteristics'!F:F,MATCH($C1043,'Policy Characteristics'!$C:$C,0))),"",INDEX('Policy Characteristics'!F:F,MATCH($C1043,'Policy Characteristics'!$C:$C,0)))</f>
        <v>0</v>
      </c>
      <c r="M1043" s="380">
        <f>IF(ISBLANK(INDEX('Policy Characteristics'!G:G,MATCH($C1043,'Policy Characteristics'!$C:$C,0))),"",INDEX('Policy Characteristics'!G:G,MATCH($C1043,'Policy Characteristics'!$C:$C,0)))</f>
        <v>0.4</v>
      </c>
      <c r="N1043" s="380">
        <f>IF(ISBLANK(INDEX('Policy Characteristics'!H:H,MATCH($C1043,'Policy Characteristics'!$C:$C,0))),"",INDEX('Policy Characteristics'!H:H,MATCH($C1043,'Policy Characteristics'!$C:$C,0)))</f>
        <v>0.01</v>
      </c>
      <c r="O1043" s="358" t="str">
        <f>IF(ISBLANK(INDEX('Policy Characteristics'!I:I,MATCH($C1043,'Policy Characteristics'!$C:$C,0))),"",INDEX('Policy Characteristics'!I:I,MATCH($C1043,'Policy Characteristics'!$C:$C,0)))</f>
        <v>% reduction in cost</v>
      </c>
      <c r="P1043" s="358" t="str">
        <f>IF(ISBLANK(INDEX('Policy Characteristics'!J:J,MATCH($C1043,'Policy Characteristics'!$C:$C,0))),"",INDEX('Policy Characteristics'!J:J,MATCH($C1043,'Policy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358" t="str">
        <f>IF(ISBLANK(INDEX('Policy Characteristics'!K:K,MATCH($C1043,'Policy Characteristics'!$C:$C,0))),"",INDEX('Policy Characteristics'!K:K,MATCH($C1043,'Policy Characteristics'!$C:$C,0)))</f>
        <v>architectural-design.html#rnd</v>
      </c>
      <c r="R1043" s="358" t="str">
        <f>IF(ISBLANK(INDEX('Policy Characteristics'!L:L,MATCH($C1043,'Policy Characteristics'!$C:$C,0))),"",INDEX('Policy Characteristics'!L:L,MATCH($C1043,'Policy Characteristics'!$C:$C,0)))</f>
        <v>research-and-development.html</v>
      </c>
    </row>
    <row r="1044" spans="1:18" x14ac:dyDescent="0.35">
      <c r="A1044" s="358" t="str">
        <f>IF(ISBLANK(INDEX('Policy Characteristics'!A:A,MATCH($C1044,'Policy Characteristics'!$C:$C,0))),"",INDEX('Policy Characteristics'!A:A,MATCH($C1044,'Policy Characteristics'!$C:$C,0)))</f>
        <v>Research and Development</v>
      </c>
      <c r="B1044" s="358" t="str">
        <f>IF(ISBLANK(INDEX('Policy Characteristics'!B:B,MATCH($C1044,'Policy Characteristics'!$C:$C,0))),"",INDEX('Policy Characteristics'!B:B,MATCH($C1044,'Policy Characteristics'!$C:$C,0)))</f>
        <v>Capital Cost Reduction</v>
      </c>
      <c r="C1044" s="362" t="str">
        <f t="shared" ref="C1044:C1048" si="56">C$1043</f>
        <v>RnD Building Capital Cost Perc Reduction</v>
      </c>
      <c r="D1044" s="53" t="s">
        <v>121</v>
      </c>
      <c r="E1044" s="53"/>
      <c r="F1044" s="53" t="s">
        <v>343</v>
      </c>
      <c r="G1044" s="53"/>
      <c r="H1044" s="54">
        <v>86</v>
      </c>
      <c r="I1044" s="53" t="s">
        <v>45</v>
      </c>
      <c r="J1044" s="360" t="str">
        <f>IF(ISBLANK(INDEX('Policy Characteristics'!D:D,MATCH($C1044,'Policy Characteristics'!$C:$C,0))),"",INDEX('Policy Characteristics'!D:D,MATCH($C1044,'Policy Characteristics'!$C:$C,0)))</f>
        <v>R&amp;D Capital Cost Reductions</v>
      </c>
      <c r="K1044" s="358" t="str">
        <f>IF(ISBLANK(INDEX('Policy Characteristics'!E:E,MATCH($C1044,'Policy Characteristics'!$C:$C,0))),"",INDEX('Policy Characteristics'!E:E,MATCH($C1044,'Policy Characteristics'!$C:$C,0)))</f>
        <v>RnD building capital cost reduction</v>
      </c>
      <c r="L1044" s="380">
        <f>IF(ISBLANK(INDEX('Policy Characteristics'!F:F,MATCH($C1044,'Policy Characteristics'!$C:$C,0))),"",INDEX('Policy Characteristics'!F:F,MATCH($C1044,'Policy Characteristics'!$C:$C,0)))</f>
        <v>0</v>
      </c>
      <c r="M1044" s="380">
        <f>IF(ISBLANK(INDEX('Policy Characteristics'!G:G,MATCH($C1044,'Policy Characteristics'!$C:$C,0))),"",INDEX('Policy Characteristics'!G:G,MATCH($C1044,'Policy Characteristics'!$C:$C,0)))</f>
        <v>0.4</v>
      </c>
      <c r="N1044" s="380">
        <f>IF(ISBLANK(INDEX('Policy Characteristics'!H:H,MATCH($C1044,'Policy Characteristics'!$C:$C,0))),"",INDEX('Policy Characteristics'!H:H,MATCH($C1044,'Policy Characteristics'!$C:$C,0)))</f>
        <v>0.01</v>
      </c>
      <c r="O1044" s="358" t="str">
        <f>IF(ISBLANK(INDEX('Policy Characteristics'!I:I,MATCH($C1044,'Policy Characteristics'!$C:$C,0))),"",INDEX('Policy Characteristics'!I:I,MATCH($C1044,'Policy Characteristics'!$C:$C,0)))</f>
        <v>% reduction in cost</v>
      </c>
      <c r="P1044" s="358" t="str">
        <f>IF(ISBLANK(INDEX('Policy Characteristics'!J:J,MATCH($C1044,'Policy Characteristics'!$C:$C,0))),"",INDEX('Policy Characteristics'!J:J,MATCH($C1044,'Policy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358" t="str">
        <f>IF(ISBLANK(INDEX('Policy Characteristics'!K:K,MATCH($C1044,'Policy Characteristics'!$C:$C,0))),"",INDEX('Policy Characteristics'!K:K,MATCH($C1044,'Policy Characteristics'!$C:$C,0)))</f>
        <v>architectural-design.html#rnd</v>
      </c>
      <c r="R1044" s="358" t="str">
        <f>IF(ISBLANK(INDEX('Policy Characteristics'!L:L,MATCH($C1044,'Policy Characteristics'!$C:$C,0))),"",INDEX('Policy Characteristics'!L:L,MATCH($C1044,'Policy Characteristics'!$C:$C,0)))</f>
        <v>research-and-development.html</v>
      </c>
    </row>
    <row r="1045" spans="1:18" x14ac:dyDescent="0.35">
      <c r="A1045" s="358" t="str">
        <f>IF(ISBLANK(INDEX('Policy Characteristics'!A:A,MATCH($C1045,'Policy Characteristics'!$C:$C,0))),"",INDEX('Policy Characteristics'!A:A,MATCH($C1045,'Policy Characteristics'!$C:$C,0)))</f>
        <v>Research and Development</v>
      </c>
      <c r="B1045" s="358" t="str">
        <f>IF(ISBLANK(INDEX('Policy Characteristics'!B:B,MATCH($C1045,'Policy Characteristics'!$C:$C,0))),"",INDEX('Policy Characteristics'!B:B,MATCH($C1045,'Policy Characteristics'!$C:$C,0)))</f>
        <v>Capital Cost Reduction</v>
      </c>
      <c r="C1045" s="362" t="str">
        <f t="shared" si="56"/>
        <v>RnD Building Capital Cost Perc Reduction</v>
      </c>
      <c r="D1045" s="53" t="s">
        <v>122</v>
      </c>
      <c r="E1045" s="53"/>
      <c r="F1045" s="53" t="s">
        <v>344</v>
      </c>
      <c r="G1045" s="53"/>
      <c r="H1045" s="54">
        <v>87</v>
      </c>
      <c r="I1045" s="53" t="s">
        <v>45</v>
      </c>
      <c r="J1045" s="360" t="str">
        <f>IF(ISBLANK(INDEX('Policy Characteristics'!D:D,MATCH($C1045,'Policy Characteristics'!$C:$C,0))),"",INDEX('Policy Characteristics'!D:D,MATCH($C1045,'Policy Characteristics'!$C:$C,0)))</f>
        <v>R&amp;D Capital Cost Reductions</v>
      </c>
      <c r="K1045" s="358" t="str">
        <f>IF(ISBLANK(INDEX('Policy Characteristics'!E:E,MATCH($C1045,'Policy Characteristics'!$C:$C,0))),"",INDEX('Policy Characteristics'!E:E,MATCH($C1045,'Policy Characteristics'!$C:$C,0)))</f>
        <v>RnD building capital cost reduction</v>
      </c>
      <c r="L1045" s="380">
        <f>IF(ISBLANK(INDEX('Policy Characteristics'!F:F,MATCH($C1045,'Policy Characteristics'!$C:$C,0))),"",INDEX('Policy Characteristics'!F:F,MATCH($C1045,'Policy Characteristics'!$C:$C,0)))</f>
        <v>0</v>
      </c>
      <c r="M1045" s="380">
        <f>IF(ISBLANK(INDEX('Policy Characteristics'!G:G,MATCH($C1045,'Policy Characteristics'!$C:$C,0))),"",INDEX('Policy Characteristics'!G:G,MATCH($C1045,'Policy Characteristics'!$C:$C,0)))</f>
        <v>0.4</v>
      </c>
      <c r="N1045" s="380">
        <f>IF(ISBLANK(INDEX('Policy Characteristics'!H:H,MATCH($C1045,'Policy Characteristics'!$C:$C,0))),"",INDEX('Policy Characteristics'!H:H,MATCH($C1045,'Policy Characteristics'!$C:$C,0)))</f>
        <v>0.01</v>
      </c>
      <c r="O1045" s="358" t="str">
        <f>IF(ISBLANK(INDEX('Policy Characteristics'!I:I,MATCH($C1045,'Policy Characteristics'!$C:$C,0))),"",INDEX('Policy Characteristics'!I:I,MATCH($C1045,'Policy Characteristics'!$C:$C,0)))</f>
        <v>% reduction in cost</v>
      </c>
      <c r="P1045" s="358" t="str">
        <f>IF(ISBLANK(INDEX('Policy Characteristics'!J:J,MATCH($C1045,'Policy Characteristics'!$C:$C,0))),"",INDEX('Policy Characteristics'!J:J,MATCH($C1045,'Policy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358" t="str">
        <f>IF(ISBLANK(INDEX('Policy Characteristics'!K:K,MATCH($C1045,'Policy Characteristics'!$C:$C,0))),"",INDEX('Policy Characteristics'!K:K,MATCH($C1045,'Policy Characteristics'!$C:$C,0)))</f>
        <v>architectural-design.html#rnd</v>
      </c>
      <c r="R1045" s="358" t="str">
        <f>IF(ISBLANK(INDEX('Policy Characteristics'!L:L,MATCH($C1045,'Policy Characteristics'!$C:$C,0))),"",INDEX('Policy Characteristics'!L:L,MATCH($C1045,'Policy Characteristics'!$C:$C,0)))</f>
        <v>research-and-development.html</v>
      </c>
    </row>
    <row r="1046" spans="1:18" x14ac:dyDescent="0.35">
      <c r="A1046" s="358" t="str">
        <f>IF(ISBLANK(INDEX('Policy Characteristics'!A:A,MATCH($C1046,'Policy Characteristics'!$C:$C,0))),"",INDEX('Policy Characteristics'!A:A,MATCH($C1046,'Policy Characteristics'!$C:$C,0)))</f>
        <v>Research and Development</v>
      </c>
      <c r="B1046" s="358" t="str">
        <f>IF(ISBLANK(INDEX('Policy Characteristics'!B:B,MATCH($C1046,'Policy Characteristics'!$C:$C,0))),"",INDEX('Policy Characteristics'!B:B,MATCH($C1046,'Policy Characteristics'!$C:$C,0)))</f>
        <v>Capital Cost Reduction</v>
      </c>
      <c r="C1046" s="362" t="str">
        <f t="shared" si="56"/>
        <v>RnD Building Capital Cost Perc Reduction</v>
      </c>
      <c r="D1046" s="53" t="s">
        <v>123</v>
      </c>
      <c r="E1046" s="53"/>
      <c r="F1046" s="53" t="s">
        <v>345</v>
      </c>
      <c r="G1046" s="53"/>
      <c r="H1046" s="54">
        <v>88</v>
      </c>
      <c r="I1046" s="53" t="s">
        <v>45</v>
      </c>
      <c r="J1046" s="360" t="str">
        <f>IF(ISBLANK(INDEX('Policy Characteristics'!D:D,MATCH($C1046,'Policy Characteristics'!$C:$C,0))),"",INDEX('Policy Characteristics'!D:D,MATCH($C1046,'Policy Characteristics'!$C:$C,0)))</f>
        <v>R&amp;D Capital Cost Reductions</v>
      </c>
      <c r="K1046" s="358" t="str">
        <f>IF(ISBLANK(INDEX('Policy Characteristics'!E:E,MATCH($C1046,'Policy Characteristics'!$C:$C,0))),"",INDEX('Policy Characteristics'!E:E,MATCH($C1046,'Policy Characteristics'!$C:$C,0)))</f>
        <v>RnD building capital cost reduction</v>
      </c>
      <c r="L1046" s="380">
        <f>IF(ISBLANK(INDEX('Policy Characteristics'!F:F,MATCH($C1046,'Policy Characteristics'!$C:$C,0))),"",INDEX('Policy Characteristics'!F:F,MATCH($C1046,'Policy Characteristics'!$C:$C,0)))</f>
        <v>0</v>
      </c>
      <c r="M1046" s="380">
        <f>IF(ISBLANK(INDEX('Policy Characteristics'!G:G,MATCH($C1046,'Policy Characteristics'!$C:$C,0))),"",INDEX('Policy Characteristics'!G:G,MATCH($C1046,'Policy Characteristics'!$C:$C,0)))</f>
        <v>0.4</v>
      </c>
      <c r="N1046" s="380">
        <f>IF(ISBLANK(INDEX('Policy Characteristics'!H:H,MATCH($C1046,'Policy Characteristics'!$C:$C,0))),"",INDEX('Policy Characteristics'!H:H,MATCH($C1046,'Policy Characteristics'!$C:$C,0)))</f>
        <v>0.01</v>
      </c>
      <c r="O1046" s="358" t="str">
        <f>IF(ISBLANK(INDEX('Policy Characteristics'!I:I,MATCH($C1046,'Policy Characteristics'!$C:$C,0))),"",INDEX('Policy Characteristics'!I:I,MATCH($C1046,'Policy Characteristics'!$C:$C,0)))</f>
        <v>% reduction in cost</v>
      </c>
      <c r="P1046" s="358" t="str">
        <f>IF(ISBLANK(INDEX('Policy Characteristics'!J:J,MATCH($C1046,'Policy Characteristics'!$C:$C,0))),"",INDEX('Policy Characteristics'!J:J,MATCH($C1046,'Policy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358" t="str">
        <f>IF(ISBLANK(INDEX('Policy Characteristics'!K:K,MATCH($C1046,'Policy Characteristics'!$C:$C,0))),"",INDEX('Policy Characteristics'!K:K,MATCH($C1046,'Policy Characteristics'!$C:$C,0)))</f>
        <v>architectural-design.html#rnd</v>
      </c>
      <c r="R1046" s="358" t="str">
        <f>IF(ISBLANK(INDEX('Policy Characteristics'!L:L,MATCH($C1046,'Policy Characteristics'!$C:$C,0))),"",INDEX('Policy Characteristics'!L:L,MATCH($C1046,'Policy Characteristics'!$C:$C,0)))</f>
        <v>research-and-development.html</v>
      </c>
    </row>
    <row r="1047" spans="1:18" x14ac:dyDescent="0.35">
      <c r="A1047" s="358" t="str">
        <f>IF(ISBLANK(INDEX('Policy Characteristics'!A:A,MATCH($C1047,'Policy Characteristics'!$C:$C,0))),"",INDEX('Policy Characteristics'!A:A,MATCH($C1047,'Policy Characteristics'!$C:$C,0)))</f>
        <v>Research and Development</v>
      </c>
      <c r="B1047" s="358" t="str">
        <f>IF(ISBLANK(INDEX('Policy Characteristics'!B:B,MATCH($C1047,'Policy Characteristics'!$C:$C,0))),"",INDEX('Policy Characteristics'!B:B,MATCH($C1047,'Policy Characteristics'!$C:$C,0)))</f>
        <v>Capital Cost Reduction</v>
      </c>
      <c r="C1047" s="362" t="str">
        <f t="shared" si="56"/>
        <v>RnD Building Capital Cost Perc Reduction</v>
      </c>
      <c r="D1047" s="53" t="s">
        <v>124</v>
      </c>
      <c r="E1047" s="53"/>
      <c r="F1047" s="53" t="s">
        <v>346</v>
      </c>
      <c r="G1047" s="53"/>
      <c r="H1047" s="54">
        <v>89</v>
      </c>
      <c r="I1047" s="53" t="s">
        <v>45</v>
      </c>
      <c r="J1047" s="360" t="str">
        <f>IF(ISBLANK(INDEX('Policy Characteristics'!D:D,MATCH($C1047,'Policy Characteristics'!$C:$C,0))),"",INDEX('Policy Characteristics'!D:D,MATCH($C1047,'Policy Characteristics'!$C:$C,0)))</f>
        <v>R&amp;D Capital Cost Reductions</v>
      </c>
      <c r="K1047" s="358" t="str">
        <f>IF(ISBLANK(INDEX('Policy Characteristics'!E:E,MATCH($C1047,'Policy Characteristics'!$C:$C,0))),"",INDEX('Policy Characteristics'!E:E,MATCH($C1047,'Policy Characteristics'!$C:$C,0)))</f>
        <v>RnD building capital cost reduction</v>
      </c>
      <c r="L1047" s="380">
        <f>IF(ISBLANK(INDEX('Policy Characteristics'!F:F,MATCH($C1047,'Policy Characteristics'!$C:$C,0))),"",INDEX('Policy Characteristics'!F:F,MATCH($C1047,'Policy Characteristics'!$C:$C,0)))</f>
        <v>0</v>
      </c>
      <c r="M1047" s="380">
        <f>IF(ISBLANK(INDEX('Policy Characteristics'!G:G,MATCH($C1047,'Policy Characteristics'!$C:$C,0))),"",INDEX('Policy Characteristics'!G:G,MATCH($C1047,'Policy Characteristics'!$C:$C,0)))</f>
        <v>0.4</v>
      </c>
      <c r="N1047" s="380">
        <f>IF(ISBLANK(INDEX('Policy Characteristics'!H:H,MATCH($C1047,'Policy Characteristics'!$C:$C,0))),"",INDEX('Policy Characteristics'!H:H,MATCH($C1047,'Policy Characteristics'!$C:$C,0)))</f>
        <v>0.01</v>
      </c>
      <c r="O1047" s="358" t="str">
        <f>IF(ISBLANK(INDEX('Policy Characteristics'!I:I,MATCH($C1047,'Policy Characteristics'!$C:$C,0))),"",INDEX('Policy Characteristics'!I:I,MATCH($C1047,'Policy Characteristics'!$C:$C,0)))</f>
        <v>% reduction in cost</v>
      </c>
      <c r="P1047" s="358" t="str">
        <f>IF(ISBLANK(INDEX('Policy Characteristics'!J:J,MATCH($C1047,'Policy Characteristics'!$C:$C,0))),"",INDEX('Policy Characteristics'!J:J,MATCH($C1047,'Policy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358" t="str">
        <f>IF(ISBLANK(INDEX('Policy Characteristics'!K:K,MATCH($C1047,'Policy Characteristics'!$C:$C,0))),"",INDEX('Policy Characteristics'!K:K,MATCH($C1047,'Policy Characteristics'!$C:$C,0)))</f>
        <v>architectural-design.html#rnd</v>
      </c>
      <c r="R1047" s="358" t="str">
        <f>IF(ISBLANK(INDEX('Policy Characteristics'!L:L,MATCH($C1047,'Policy Characteristics'!$C:$C,0))),"",INDEX('Policy Characteristics'!L:L,MATCH($C1047,'Policy Characteristics'!$C:$C,0)))</f>
        <v>research-and-development.html</v>
      </c>
    </row>
    <row r="1048" spans="1:18" x14ac:dyDescent="0.35">
      <c r="A1048" s="358" t="str">
        <f>IF(ISBLANK(INDEX('Policy Characteristics'!A:A,MATCH($C1048,'Policy Characteristics'!$C:$C,0))),"",INDEX('Policy Characteristics'!A:A,MATCH($C1048,'Policy Characteristics'!$C:$C,0)))</f>
        <v>Research and Development</v>
      </c>
      <c r="B1048" s="358" t="str">
        <f>IF(ISBLANK(INDEX('Policy Characteristics'!B:B,MATCH($C1048,'Policy Characteristics'!$C:$C,0))),"",INDEX('Policy Characteristics'!B:B,MATCH($C1048,'Policy Characteristics'!$C:$C,0)))</f>
        <v>Capital Cost Reduction</v>
      </c>
      <c r="C1048" s="362" t="str">
        <f t="shared" si="56"/>
        <v>RnD Building Capital Cost Perc Reduction</v>
      </c>
      <c r="D1048" s="53" t="s">
        <v>125</v>
      </c>
      <c r="E1048" s="53"/>
      <c r="F1048" s="53" t="s">
        <v>347</v>
      </c>
      <c r="G1048" s="53"/>
      <c r="H1048" s="54">
        <v>90</v>
      </c>
      <c r="I1048" s="53" t="s">
        <v>45</v>
      </c>
      <c r="J1048" s="360" t="str">
        <f>IF(ISBLANK(INDEX('Policy Characteristics'!D:D,MATCH($C1048,'Policy Characteristics'!$C:$C,0))),"",INDEX('Policy Characteristics'!D:D,MATCH($C1048,'Policy Characteristics'!$C:$C,0)))</f>
        <v>R&amp;D Capital Cost Reductions</v>
      </c>
      <c r="K1048" s="358" t="str">
        <f>IF(ISBLANK(INDEX('Policy Characteristics'!E:E,MATCH($C1048,'Policy Characteristics'!$C:$C,0))),"",INDEX('Policy Characteristics'!E:E,MATCH($C1048,'Policy Characteristics'!$C:$C,0)))</f>
        <v>RnD building capital cost reduction</v>
      </c>
      <c r="L1048" s="380">
        <f>IF(ISBLANK(INDEX('Policy Characteristics'!F:F,MATCH($C1048,'Policy Characteristics'!$C:$C,0))),"",INDEX('Policy Characteristics'!F:F,MATCH($C1048,'Policy Characteristics'!$C:$C,0)))</f>
        <v>0</v>
      </c>
      <c r="M1048" s="380">
        <f>IF(ISBLANK(INDEX('Policy Characteristics'!G:G,MATCH($C1048,'Policy Characteristics'!$C:$C,0))),"",INDEX('Policy Characteristics'!G:G,MATCH($C1048,'Policy Characteristics'!$C:$C,0)))</f>
        <v>0.4</v>
      </c>
      <c r="N1048" s="380">
        <f>IF(ISBLANK(INDEX('Policy Characteristics'!H:H,MATCH($C1048,'Policy Characteristics'!$C:$C,0))),"",INDEX('Policy Characteristics'!H:H,MATCH($C1048,'Policy Characteristics'!$C:$C,0)))</f>
        <v>0.01</v>
      </c>
      <c r="O1048" s="358" t="str">
        <f>IF(ISBLANK(INDEX('Policy Characteristics'!I:I,MATCH($C1048,'Policy Characteristics'!$C:$C,0))),"",INDEX('Policy Characteristics'!I:I,MATCH($C1048,'Policy Characteristics'!$C:$C,0)))</f>
        <v>% reduction in cost</v>
      </c>
      <c r="P1048" s="358" t="str">
        <f>IF(ISBLANK(INDEX('Policy Characteristics'!J:J,MATCH($C1048,'Policy Characteristics'!$C:$C,0))),"",INDEX('Policy Characteristics'!J:J,MATCH($C1048,'Policy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358" t="str">
        <f>IF(ISBLANK(INDEX('Policy Characteristics'!K:K,MATCH($C1048,'Policy Characteristics'!$C:$C,0))),"",INDEX('Policy Characteristics'!K:K,MATCH($C1048,'Policy Characteristics'!$C:$C,0)))</f>
        <v>architectural-design.html#rnd</v>
      </c>
      <c r="R1048" s="358" t="str">
        <f>IF(ISBLANK(INDEX('Policy Characteristics'!L:L,MATCH($C1048,'Policy Characteristics'!$C:$C,0))),"",INDEX('Policy Characteristics'!L:L,MATCH($C1048,'Policy Characteristics'!$C:$C,0)))</f>
        <v>research-and-development.html</v>
      </c>
    </row>
    <row r="1049" spans="1:18" x14ac:dyDescent="0.35">
      <c r="A1049" s="358" t="str">
        <f>IF(ISBLANK(INDEX('Policy Characteristics'!A:A,MATCH($C1049,'Policy Characteristics'!$C:$C,0))),"",INDEX('Policy Characteristics'!A:A,MATCH($C1049,'Policy Characteristics'!$C:$C,0)))</f>
        <v>Research and Development</v>
      </c>
      <c r="B1049" s="358" t="str">
        <f>IF(ISBLANK(INDEX('Policy Characteristics'!B:B,MATCH($C1049,'Policy Characteristics'!$C:$C,0))),"",INDEX('Policy Characteristics'!B:B,MATCH($C1049,'Policy Characteristics'!$C:$C,0)))</f>
        <v>Capital Cost Reduction</v>
      </c>
      <c r="C1049" s="363" t="s">
        <v>312</v>
      </c>
      <c r="D1049" s="53"/>
      <c r="E1049" s="53"/>
      <c r="F1049" s="53" t="s">
        <v>28</v>
      </c>
      <c r="G1049" s="53"/>
      <c r="H1049" s="54">
        <v>91</v>
      </c>
      <c r="I1049" s="53" t="s">
        <v>45</v>
      </c>
      <c r="J1049" s="360" t="str">
        <f>IF(ISBLANK(INDEX('Policy Characteristics'!D:D,MATCH($C1049,'Policy Characteristics'!$C:$C,0))),"",INDEX('Policy Characteristics'!D:D,MATCH($C1049,'Policy Characteristics'!$C:$C,0)))</f>
        <v>R&amp;D Capital Cost Reductions</v>
      </c>
      <c r="K1049" s="358" t="str">
        <f>IF(ISBLANK(INDEX('Policy Characteristics'!E:E,MATCH($C1049,'Policy Characteristics'!$C:$C,0))),"",INDEX('Policy Characteristics'!E:E,MATCH($C1049,'Policy Characteristics'!$C:$C,0)))</f>
        <v>RnD CCS capital cost reduction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0.4</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reduction in cost</v>
      </c>
      <c r="P1049" s="358" t="str">
        <f>IF(ISBLANK(INDEX('Policy Characteristics'!J:J,MATCH($C1049,'Policy Characteristics'!$C:$C,0))),"",INDEX('Policy Characteristics'!J:J,MATCH($C1049,'Policy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358" t="str">
        <f>IF(ISBLANK(INDEX('Policy Characteristics'!K:K,MATCH($C1049,'Policy Characteristics'!$C:$C,0))),"",INDEX('Policy Characteristics'!K:K,MATCH($C1049,'Policy Characteristics'!$C:$C,0)))</f>
        <v>architectural-design.html#rnd</v>
      </c>
      <c r="R1049" s="358" t="str">
        <f>IF(ISBLANK(INDEX('Policy Characteristics'!L:L,MATCH($C1049,'Policy Characteristics'!$C:$C,0))),"",INDEX('Policy Characteristics'!L:L,MATCH($C1049,'Policy Characteristics'!$C:$C,0)))</f>
        <v>research-and-development.html</v>
      </c>
    </row>
    <row r="1050" spans="1:18" x14ac:dyDescent="0.35">
      <c r="A1050" s="358" t="str">
        <f>IF(ISBLANK(INDEX('Policy Characteristics'!A:A,MATCH($C1050,'Policy Characteristics'!$C:$C,0))),"",INDEX('Policy Characteristics'!A:A,MATCH($C1050,'Policy Characteristics'!$C:$C,0)))</f>
        <v>Research and Development</v>
      </c>
      <c r="B1050" s="358" t="str">
        <f>IF(ISBLANK(INDEX('Policy Characteristics'!B:B,MATCH($C1050,'Policy Characteristics'!$C:$C,0))),"",INDEX('Policy Characteristics'!B:B,MATCH($C1050,'Policy Characteristics'!$C:$C,0)))</f>
        <v>Capital Cost Reduction</v>
      </c>
      <c r="C1050" s="363" t="s">
        <v>313</v>
      </c>
      <c r="D1050" s="53" t="s">
        <v>478</v>
      </c>
      <c r="E1050" s="53"/>
      <c r="F1050" s="9" t="s">
        <v>481</v>
      </c>
      <c r="G1050" s="53"/>
      <c r="H1050" s="54">
        <v>92</v>
      </c>
      <c r="I1050" s="53" t="s">
        <v>45</v>
      </c>
      <c r="J1050" s="360" t="str">
        <f>IF(ISBLANK(INDEX('Policy Characteristics'!D:D,MATCH($C1050,'Policy Characteristics'!$C:$C,0))),"",INDEX('Policy Characteristics'!D:D,MATCH($C1050,'Policy Characteristics'!$C:$C,0)))</f>
        <v>R&amp;D Capital Cost Reductions</v>
      </c>
      <c r="K1050" s="358" t="str">
        <f>IF(ISBLANK(INDEX('Policy Characteristics'!E:E,MATCH($C1050,'Policy Characteristics'!$C:$C,0))),"",INDEX('Policy Characteristics'!E:E,MATCH($C1050,'Policy Characteristics'!$C:$C,0)))</f>
        <v>RnD electricity capital cost reduction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0.4</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reduction in cost</v>
      </c>
      <c r="P1050" s="358" t="str">
        <f>IF(ISBLANK(INDEX('Policy Characteristics'!J:J,MATCH($C1050,'Policy Characteristics'!$C:$C,0))),"",INDEX('Policy Characteristics'!J:J,MATCH($C1050,'Policy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358" t="str">
        <f>IF(ISBLANK(INDEX('Policy Characteristics'!K:K,MATCH($C1050,'Policy Characteristics'!$C:$C,0))),"",INDEX('Policy Characteristics'!K:K,MATCH($C1050,'Policy Characteristics'!$C:$C,0)))</f>
        <v>architectural-design.html#rnd</v>
      </c>
      <c r="R1050" s="358" t="str">
        <f>IF(ISBLANK(INDEX('Policy Characteristics'!L:L,MATCH($C1050,'Policy Characteristics'!$C:$C,0))),"",INDEX('Policy Characteristics'!L:L,MATCH($C1050,'Policy Characteristics'!$C:$C,0)))</f>
        <v>research-and-development.html</v>
      </c>
    </row>
    <row r="1051" spans="1:18" x14ac:dyDescent="0.35">
      <c r="A1051" s="358" t="str">
        <f>IF(ISBLANK(INDEX('Policy Characteristics'!A:A,MATCH($C1051,'Policy Characteristics'!$C:$C,0))),"",INDEX('Policy Characteristics'!A:A,MATCH($C1051,'Policy Characteristics'!$C:$C,0)))</f>
        <v>Research and Development</v>
      </c>
      <c r="B1051" s="358" t="str">
        <f>IF(ISBLANK(INDEX('Policy Characteristics'!B:B,MATCH($C1051,'Policy Characteristics'!$C:$C,0))),"",INDEX('Policy Characteristics'!B:B,MATCH($C1051,'Policy Characteristics'!$C:$C,0)))</f>
        <v>Capital Cost Reduction</v>
      </c>
      <c r="C1051" s="362" t="str">
        <f t="shared" ref="C1051:C1058" si="57">C$1050</f>
        <v>RnD Electricity Capital Cost Perc Reduction</v>
      </c>
      <c r="D1051" s="9" t="s">
        <v>332</v>
      </c>
      <c r="E1051" s="55"/>
      <c r="F1051" s="9" t="s">
        <v>2293</v>
      </c>
      <c r="G1051" s="53"/>
      <c r="H1051" s="54">
        <v>93</v>
      </c>
      <c r="I1051" s="53" t="s">
        <v>45</v>
      </c>
      <c r="J1051" s="360" t="str">
        <f>IF(ISBLANK(INDEX('Policy Characteristics'!D:D,MATCH($C1051,'Policy Characteristics'!$C:$C,0))),"",INDEX('Policy Characteristics'!D:D,MATCH($C1051,'Policy Characteristics'!$C:$C,0)))</f>
        <v>R&amp;D Capital Cost Reductions</v>
      </c>
      <c r="K1051" s="358" t="str">
        <f>IF(ISBLANK(INDEX('Policy Characteristics'!E:E,MATCH($C1051,'Policy Characteristics'!$C:$C,0))),"",INDEX('Policy Characteristics'!E:E,MATCH($C1051,'Policy Characteristics'!$C:$C,0)))</f>
        <v>RnD electricity capital cost reduction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0.4</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reduction in cost</v>
      </c>
      <c r="P1051" s="358" t="str">
        <f>IF(ISBLANK(INDEX('Policy Characteristics'!J:J,MATCH($C1051,'Policy Characteristics'!$C:$C,0))),"",INDEX('Policy Characteristics'!J:J,MATCH($C1051,'Policy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358" t="str">
        <f>IF(ISBLANK(INDEX('Policy Characteristics'!K:K,MATCH($C1051,'Policy Characteristics'!$C:$C,0))),"",INDEX('Policy Characteristics'!K:K,MATCH($C1051,'Policy Characteristics'!$C:$C,0)))</f>
        <v>architectural-design.html#rnd</v>
      </c>
      <c r="R1051" s="358" t="str">
        <f>IF(ISBLANK(INDEX('Policy Characteristics'!L:L,MATCH($C1051,'Policy Characteristics'!$C:$C,0))),"",INDEX('Policy Characteristics'!L:L,MATCH($C1051,'Policy Characteristics'!$C:$C,0)))</f>
        <v>research-and-development.html</v>
      </c>
    </row>
    <row r="1052" spans="1:18" x14ac:dyDescent="0.35">
      <c r="A1052" s="358" t="str">
        <f>IF(ISBLANK(INDEX('Policy Characteristics'!A:A,MATCH($C1052,'Policy Characteristics'!$C:$C,0))),"",INDEX('Policy Characteristics'!A:A,MATCH($C1052,'Policy Characteristics'!$C:$C,0)))</f>
        <v>Research and Development</v>
      </c>
      <c r="B1052" s="358" t="str">
        <f>IF(ISBLANK(INDEX('Policy Characteristics'!B:B,MATCH($C1052,'Policy Characteristics'!$C:$C,0))),"",INDEX('Policy Characteristics'!B:B,MATCH($C1052,'Policy Characteristics'!$C:$C,0)))</f>
        <v>Capital Cost Reduction</v>
      </c>
      <c r="C1052" s="362" t="str">
        <f t="shared" si="57"/>
        <v>RnD Electricity Capital Cost Perc Reduction</v>
      </c>
      <c r="D1052" s="9" t="s">
        <v>79</v>
      </c>
      <c r="E1052" s="55"/>
      <c r="F1052" s="9" t="s">
        <v>348</v>
      </c>
      <c r="G1052" s="53"/>
      <c r="H1052" s="54">
        <v>94</v>
      </c>
      <c r="I1052" s="53" t="s">
        <v>45</v>
      </c>
      <c r="J1052" s="360" t="str">
        <f>IF(ISBLANK(INDEX('Policy Characteristics'!D:D,MATCH($C1052,'Policy Characteristics'!$C:$C,0))),"",INDEX('Policy Characteristics'!D:D,MATCH($C1052,'Policy Characteristics'!$C:$C,0)))</f>
        <v>R&amp;D Capital Cost Reductions</v>
      </c>
      <c r="K1052" s="358" t="str">
        <f>IF(ISBLANK(INDEX('Policy Characteristics'!E:E,MATCH($C1052,'Policy Characteristics'!$C:$C,0))),"",INDEX('Policy Characteristics'!E:E,MATCH($C1052,'Policy Characteristics'!$C:$C,0)))</f>
        <v>RnD electricity capital cost reduction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0.4</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reduction in cost</v>
      </c>
      <c r="P1052" s="358" t="str">
        <f>IF(ISBLANK(INDEX('Policy Characteristics'!J:J,MATCH($C1052,'Policy Characteristics'!$C:$C,0))),"",INDEX('Policy Characteristics'!J:J,MATCH($C1052,'Policy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358" t="str">
        <f>IF(ISBLANK(INDEX('Policy Characteristics'!K:K,MATCH($C1052,'Policy Characteristics'!$C:$C,0))),"",INDEX('Policy Characteristics'!K:K,MATCH($C1052,'Policy Characteristics'!$C:$C,0)))</f>
        <v>architectural-design.html#rnd</v>
      </c>
      <c r="R1052" s="358" t="str">
        <f>IF(ISBLANK(INDEX('Policy Characteristics'!L:L,MATCH($C1052,'Policy Characteristics'!$C:$C,0))),"",INDEX('Policy Characteristics'!L:L,MATCH($C1052,'Policy Characteristics'!$C:$C,0)))</f>
        <v>research-and-development.html</v>
      </c>
    </row>
    <row r="1053" spans="1:18" x14ac:dyDescent="0.35">
      <c r="A1053" s="358" t="str">
        <f>IF(ISBLANK(INDEX('Policy Characteristics'!A:A,MATCH($C1053,'Policy Characteristics'!$C:$C,0))),"",INDEX('Policy Characteristics'!A:A,MATCH($C1053,'Policy Characteristics'!$C:$C,0)))</f>
        <v>Research and Development</v>
      </c>
      <c r="B1053" s="358" t="str">
        <f>IF(ISBLANK(INDEX('Policy Characteristics'!B:B,MATCH($C1053,'Policy Characteristics'!$C:$C,0))),"",INDEX('Policy Characteristics'!B:B,MATCH($C1053,'Policy Characteristics'!$C:$C,0)))</f>
        <v>Capital Cost Reduction</v>
      </c>
      <c r="C1053" s="362" t="str">
        <f t="shared" si="57"/>
        <v>RnD Electricity Capital Cost Perc Reduction</v>
      </c>
      <c r="D1053" s="9" t="s">
        <v>80</v>
      </c>
      <c r="E1053" s="55"/>
      <c r="F1053" s="9" t="s">
        <v>349</v>
      </c>
      <c r="G1053" s="53"/>
      <c r="H1053" s="54">
        <v>95</v>
      </c>
      <c r="I1053" s="53" t="s">
        <v>45</v>
      </c>
      <c r="J1053" s="360" t="str">
        <f>IF(ISBLANK(INDEX('Policy Characteristics'!D:D,MATCH($C1053,'Policy Characteristics'!$C:$C,0))),"",INDEX('Policy Characteristics'!D:D,MATCH($C1053,'Policy Characteristics'!$C:$C,0)))</f>
        <v>R&amp;D Capital Cost Reductions</v>
      </c>
      <c r="K1053" s="358" t="str">
        <f>IF(ISBLANK(INDEX('Policy Characteristics'!E:E,MATCH($C1053,'Policy Characteristics'!$C:$C,0))),"",INDEX('Policy Characteristics'!E:E,MATCH($C1053,'Policy Characteristics'!$C:$C,0)))</f>
        <v>RnD electricity capital cost reduction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0.4</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reduction in cost</v>
      </c>
      <c r="P1053" s="358" t="str">
        <f>IF(ISBLANK(INDEX('Policy Characteristics'!J:J,MATCH($C1053,'Policy Characteristics'!$C:$C,0))),"",INDEX('Policy Characteristics'!J:J,MATCH($C1053,'Policy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358" t="str">
        <f>IF(ISBLANK(INDEX('Policy Characteristics'!K:K,MATCH($C1053,'Policy Characteristics'!$C:$C,0))),"",INDEX('Policy Characteristics'!K:K,MATCH($C1053,'Policy Characteristics'!$C:$C,0)))</f>
        <v>architectural-design.html#rnd</v>
      </c>
      <c r="R1053" s="358" t="str">
        <f>IF(ISBLANK(INDEX('Policy Characteristics'!L:L,MATCH($C1053,'Policy Characteristics'!$C:$C,0))),"",INDEX('Policy Characteristics'!L:L,MATCH($C1053,'Policy Characteristics'!$C:$C,0)))</f>
        <v>research-and-development.html</v>
      </c>
    </row>
    <row r="1054" spans="1:18" x14ac:dyDescent="0.35">
      <c r="A1054" s="358" t="str">
        <f>IF(ISBLANK(INDEX('Policy Characteristics'!A:A,MATCH($C1054,'Policy Characteristics'!$C:$C,0))),"",INDEX('Policy Characteristics'!A:A,MATCH($C1054,'Policy Characteristics'!$C:$C,0)))</f>
        <v>Research and Development</v>
      </c>
      <c r="B1054" s="358" t="str">
        <f>IF(ISBLANK(INDEX('Policy Characteristics'!B:B,MATCH($C1054,'Policy Characteristics'!$C:$C,0))),"",INDEX('Policy Characteristics'!B:B,MATCH($C1054,'Policy Characteristics'!$C:$C,0)))</f>
        <v>Capital Cost Reduction</v>
      </c>
      <c r="C1054" s="362" t="str">
        <f t="shared" si="57"/>
        <v>RnD Electricity Capital Cost Perc Reduction</v>
      </c>
      <c r="D1054" s="9" t="s">
        <v>479</v>
      </c>
      <c r="E1054" s="55"/>
      <c r="F1054" s="9" t="s">
        <v>483</v>
      </c>
      <c r="G1054" s="53"/>
      <c r="H1054" s="54">
        <v>96</v>
      </c>
      <c r="I1054" s="53" t="s">
        <v>45</v>
      </c>
      <c r="J1054" s="360" t="str">
        <f>IF(ISBLANK(INDEX('Policy Characteristics'!D:D,MATCH($C1054,'Policy Characteristics'!$C:$C,0))),"",INDEX('Policy Characteristics'!D:D,MATCH($C1054,'Policy Characteristics'!$C:$C,0)))</f>
        <v>R&amp;D Capital Cost Reductions</v>
      </c>
      <c r="K1054" s="358" t="str">
        <f>IF(ISBLANK(INDEX('Policy Characteristics'!E:E,MATCH($C1054,'Policy Characteristics'!$C:$C,0))),"",INDEX('Policy Characteristics'!E:E,MATCH($C1054,'Policy Characteristics'!$C:$C,0)))</f>
        <v>RnD electricity capital cost reduction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0.4</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reduction in cost</v>
      </c>
      <c r="P1054" s="358" t="str">
        <f>IF(ISBLANK(INDEX('Policy Characteristics'!J:J,MATCH($C1054,'Policy Characteristics'!$C:$C,0))),"",INDEX('Policy Characteristics'!J:J,MATCH($C1054,'Policy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358" t="str">
        <f>IF(ISBLANK(INDEX('Policy Characteristics'!K:K,MATCH($C1054,'Policy Characteristics'!$C:$C,0))),"",INDEX('Policy Characteristics'!K:K,MATCH($C1054,'Policy Characteristics'!$C:$C,0)))</f>
        <v>architectural-design.html#rnd</v>
      </c>
      <c r="R1054" s="358" t="str">
        <f>IF(ISBLANK(INDEX('Policy Characteristics'!L:L,MATCH($C1054,'Policy Characteristics'!$C:$C,0))),"",INDEX('Policy Characteristics'!L:L,MATCH($C1054,'Policy Characteristics'!$C:$C,0)))</f>
        <v>research-and-development.html</v>
      </c>
    </row>
    <row r="1055" spans="1:18" x14ac:dyDescent="0.35">
      <c r="A1055" s="358" t="str">
        <f>IF(ISBLANK(INDEX('Policy Characteristics'!A:A,MATCH($C1055,'Policy Characteristics'!$C:$C,0))),"",INDEX('Policy Characteristics'!A:A,MATCH($C1055,'Policy Characteristics'!$C:$C,0)))</f>
        <v>Research and Development</v>
      </c>
      <c r="B1055" s="358" t="str">
        <f>IF(ISBLANK(INDEX('Policy Characteristics'!B:B,MATCH($C1055,'Policy Characteristics'!$C:$C,0))),"",INDEX('Policy Characteristics'!B:B,MATCH($C1055,'Policy Characteristics'!$C:$C,0)))</f>
        <v>Capital Cost Reduction</v>
      </c>
      <c r="C1055" s="362" t="str">
        <f t="shared" si="57"/>
        <v>RnD Electricity Capital Cost Perc Reduction</v>
      </c>
      <c r="D1055" s="9" t="s">
        <v>81</v>
      </c>
      <c r="E1055" s="55"/>
      <c r="F1055" s="9" t="s">
        <v>350</v>
      </c>
      <c r="G1055" s="53"/>
      <c r="H1055" s="54">
        <v>97</v>
      </c>
      <c r="I1055" s="53" t="s">
        <v>45</v>
      </c>
      <c r="J1055" s="360" t="str">
        <f>IF(ISBLANK(INDEX('Policy Characteristics'!D:D,MATCH($C1055,'Policy Characteristics'!$C:$C,0))),"",INDEX('Policy Characteristics'!D:D,MATCH($C1055,'Policy Characteristics'!$C:$C,0)))</f>
        <v>R&amp;D Capital Cost Reductions</v>
      </c>
      <c r="K1055" s="358" t="str">
        <f>IF(ISBLANK(INDEX('Policy Characteristics'!E:E,MATCH($C1055,'Policy Characteristics'!$C:$C,0))),"",INDEX('Policy Characteristics'!E:E,MATCH($C1055,'Policy Characteristics'!$C:$C,0)))</f>
        <v>RnD electricity capital cost reduction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0.4</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reduction in cost</v>
      </c>
      <c r="P1055" s="358" t="str">
        <f>IF(ISBLANK(INDEX('Policy Characteristics'!J:J,MATCH($C1055,'Policy Characteristics'!$C:$C,0))),"",INDEX('Policy Characteristics'!J:J,MATCH($C1055,'Policy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358" t="str">
        <f>IF(ISBLANK(INDEX('Policy Characteristics'!K:K,MATCH($C1055,'Policy Characteristics'!$C:$C,0))),"",INDEX('Policy Characteristics'!K:K,MATCH($C1055,'Policy Characteristics'!$C:$C,0)))</f>
        <v>architectural-design.html#rnd</v>
      </c>
      <c r="R1055" s="358" t="str">
        <f>IF(ISBLANK(INDEX('Policy Characteristics'!L:L,MATCH($C1055,'Policy Characteristics'!$C:$C,0))),"",INDEX('Policy Characteristics'!L:L,MATCH($C1055,'Policy Characteristics'!$C:$C,0)))</f>
        <v>research-and-development.html</v>
      </c>
    </row>
    <row r="1056" spans="1:18" x14ac:dyDescent="0.35">
      <c r="A1056" s="358" t="str">
        <f>IF(ISBLANK(INDEX('Policy Characteristics'!A:A,MATCH($C1056,'Policy Characteristics'!$C:$C,0))),"",INDEX('Policy Characteristics'!A:A,MATCH($C1056,'Policy Characteristics'!$C:$C,0)))</f>
        <v>Research and Development</v>
      </c>
      <c r="B1056" s="358" t="str">
        <f>IF(ISBLANK(INDEX('Policy Characteristics'!B:B,MATCH($C1056,'Policy Characteristics'!$C:$C,0))),"",INDEX('Policy Characteristics'!B:B,MATCH($C1056,'Policy Characteristics'!$C:$C,0)))</f>
        <v>Capital Cost Reduction</v>
      </c>
      <c r="C1056" s="362" t="str">
        <f t="shared" si="57"/>
        <v>RnD Electricity Capital Cost Perc Reduction</v>
      </c>
      <c r="D1056" s="9" t="s">
        <v>82</v>
      </c>
      <c r="E1056" s="55"/>
      <c r="F1056" s="9" t="s">
        <v>351</v>
      </c>
      <c r="G1056" s="53"/>
      <c r="H1056" s="54">
        <v>98</v>
      </c>
      <c r="I1056" s="53" t="s">
        <v>45</v>
      </c>
      <c r="J1056" s="360" t="str">
        <f>IF(ISBLANK(INDEX('Policy Characteristics'!D:D,MATCH($C1056,'Policy Characteristics'!$C:$C,0))),"",INDEX('Policy Characteristics'!D:D,MATCH($C1056,'Policy Characteristics'!$C:$C,0)))</f>
        <v>R&amp;D Capital Cost Reductions</v>
      </c>
      <c r="K1056" s="358" t="str">
        <f>IF(ISBLANK(INDEX('Policy Characteristics'!E:E,MATCH($C1056,'Policy Characteristics'!$C:$C,0))),"",INDEX('Policy Characteristics'!E:E,MATCH($C1056,'Policy Characteristics'!$C:$C,0)))</f>
        <v>RnD electricity capital cost reduction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0.4</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reduction in cost</v>
      </c>
      <c r="P1056" s="358" t="str">
        <f>IF(ISBLANK(INDEX('Policy Characteristics'!J:J,MATCH($C1056,'Policy Characteristics'!$C:$C,0))),"",INDEX('Policy Characteristics'!J:J,MATCH($C1056,'Policy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358" t="str">
        <f>IF(ISBLANK(INDEX('Policy Characteristics'!K:K,MATCH($C1056,'Policy Characteristics'!$C:$C,0))),"",INDEX('Policy Characteristics'!K:K,MATCH($C1056,'Policy Characteristics'!$C:$C,0)))</f>
        <v>architectural-design.html#rnd</v>
      </c>
      <c r="R1056" s="358" t="str">
        <f>IF(ISBLANK(INDEX('Policy Characteristics'!L:L,MATCH($C1056,'Policy Characteristics'!$C:$C,0))),"",INDEX('Policy Characteristics'!L:L,MATCH($C1056,'Policy Characteristics'!$C:$C,0)))</f>
        <v>research-and-development.html</v>
      </c>
    </row>
    <row r="1057" spans="1:18" x14ac:dyDescent="0.35">
      <c r="A1057" s="358" t="str">
        <f>IF(ISBLANK(INDEX('Policy Characteristics'!A:A,MATCH($C1057,'Policy Characteristics'!$C:$C,0))),"",INDEX('Policy Characteristics'!A:A,MATCH($C1057,'Policy Characteristics'!$C:$C,0)))</f>
        <v>Research and Development</v>
      </c>
      <c r="B1057" s="358" t="str">
        <f>IF(ISBLANK(INDEX('Policy Characteristics'!B:B,MATCH($C1057,'Policy Characteristics'!$C:$C,0))),"",INDEX('Policy Characteristics'!B:B,MATCH($C1057,'Policy Characteristics'!$C:$C,0)))</f>
        <v>Capital Cost Reduction</v>
      </c>
      <c r="C1057" s="362" t="str">
        <f t="shared" si="57"/>
        <v>RnD Electricity Capital Cost Perc Reduction</v>
      </c>
      <c r="D1057" s="9" t="s">
        <v>83</v>
      </c>
      <c r="E1057" s="55"/>
      <c r="F1057" s="9" t="s">
        <v>352</v>
      </c>
      <c r="G1057" s="53"/>
      <c r="H1057" s="54">
        <v>99</v>
      </c>
      <c r="I1057" s="53" t="s">
        <v>45</v>
      </c>
      <c r="J1057" s="360" t="str">
        <f>IF(ISBLANK(INDEX('Policy Characteristics'!D:D,MATCH($C1057,'Policy Characteristics'!$C:$C,0))),"",INDEX('Policy Characteristics'!D:D,MATCH($C1057,'Policy Characteristics'!$C:$C,0)))</f>
        <v>R&amp;D Capital Cost Reductions</v>
      </c>
      <c r="K1057" s="358" t="str">
        <f>IF(ISBLANK(INDEX('Policy Characteristics'!E:E,MATCH($C1057,'Policy Characteristics'!$C:$C,0))),"",INDEX('Policy Characteristics'!E:E,MATCH($C1057,'Policy Characteristics'!$C:$C,0)))</f>
        <v>RnD electricity capital cost reduction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0.4</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reduction in cost</v>
      </c>
      <c r="P1057" s="358" t="str">
        <f>IF(ISBLANK(INDEX('Policy Characteristics'!J:J,MATCH($C1057,'Policy Characteristics'!$C:$C,0))),"",INDEX('Policy Characteristics'!J:J,MATCH($C1057,'Policy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358" t="str">
        <f>IF(ISBLANK(INDEX('Policy Characteristics'!K:K,MATCH($C1057,'Policy Characteristics'!$C:$C,0))),"",INDEX('Policy Characteristics'!K:K,MATCH($C1057,'Policy Characteristics'!$C:$C,0)))</f>
        <v>architectural-design.html#rnd</v>
      </c>
      <c r="R1057" s="358" t="str">
        <f>IF(ISBLANK(INDEX('Policy Characteristics'!L:L,MATCH($C1057,'Policy Characteristics'!$C:$C,0))),"",INDEX('Policy Characteristics'!L:L,MATCH($C1057,'Policy Characteristics'!$C:$C,0)))</f>
        <v>research-and-development.html</v>
      </c>
    </row>
    <row r="1058" spans="1:18" x14ac:dyDescent="0.35">
      <c r="A1058" s="358" t="str">
        <f>IF(ISBLANK(INDEX('Policy Characteristics'!A:A,MATCH($C1058,'Policy Characteristics'!$C:$C,0))),"",INDEX('Policy Characteristics'!A:A,MATCH($C1058,'Policy Characteristics'!$C:$C,0)))</f>
        <v>Research and Development</v>
      </c>
      <c r="B1058" s="358" t="str">
        <f>IF(ISBLANK(INDEX('Policy Characteristics'!B:B,MATCH($C1058,'Policy Characteristics'!$C:$C,0))),"",INDEX('Policy Characteristics'!B:B,MATCH($C1058,'Policy Characteristics'!$C:$C,0)))</f>
        <v>Capital Cost Reduction</v>
      </c>
      <c r="C1058" s="362" t="str">
        <f t="shared" si="57"/>
        <v>RnD Electricity Capital Cost Perc Reduction</v>
      </c>
      <c r="D1058" s="9" t="s">
        <v>335</v>
      </c>
      <c r="E1058" s="55"/>
      <c r="F1058" s="9" t="s">
        <v>2294</v>
      </c>
      <c r="G1058" s="53"/>
      <c r="H1058" s="54">
        <v>192</v>
      </c>
      <c r="I1058" s="53" t="s">
        <v>45</v>
      </c>
      <c r="J1058" s="360" t="str">
        <f>IF(ISBLANK(INDEX('Policy Characteristics'!D:D,MATCH($C1058,'Policy Characteristics'!$C:$C,0))),"",INDEX('Policy Characteristics'!D:D,MATCH($C1058,'Policy Characteristics'!$C:$C,0)))</f>
        <v>R&amp;D Capital Cost Reductions</v>
      </c>
      <c r="K1058" s="358" t="str">
        <f>IF(ISBLANK(INDEX('Policy Characteristics'!E:E,MATCH($C1058,'Policy Characteristics'!$C:$C,0))),"",INDEX('Policy Characteristics'!E:E,MATCH($C1058,'Policy Characteristics'!$C:$C,0)))</f>
        <v>RnD electricity capital cost reduction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0.4</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reduction in cost</v>
      </c>
      <c r="P1058" s="358" t="str">
        <f>IF(ISBLANK(INDEX('Policy Characteristics'!J:J,MATCH($C1058,'Policy Characteristics'!$C:$C,0))),"",INDEX('Policy Characteristics'!J:J,MATCH($C1058,'Policy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358" t="str">
        <f>IF(ISBLANK(INDEX('Policy Characteristics'!K:K,MATCH($C1058,'Policy Characteristics'!$C:$C,0))),"",INDEX('Policy Characteristics'!K:K,MATCH($C1058,'Policy Characteristics'!$C:$C,0)))</f>
        <v>architectural-design.html#rnd</v>
      </c>
      <c r="R1058" s="358" t="str">
        <f>IF(ISBLANK(INDEX('Policy Characteristics'!L:L,MATCH($C1058,'Policy Characteristics'!$C:$C,0))),"",INDEX('Policy Characteristics'!L:L,MATCH($C1058,'Policy Characteristics'!$C:$C,0)))</f>
        <v>research-and-development.html</v>
      </c>
    </row>
    <row r="1059" spans="1:18" x14ac:dyDescent="0.35">
      <c r="A1059" s="358" t="str">
        <f>IF(ISBLANK(INDEX('Policy Characteristics'!A:A,MATCH($C1059,'Policy Characteristics'!$C:$C,0))),"",INDEX('Policy Characteristics'!A:A,MATCH($C1059,'Policy Characteristics'!$C:$C,0)))</f>
        <v>Research and Development</v>
      </c>
      <c r="B1059" s="358" t="str">
        <f>IF(ISBLANK(INDEX('Policy Characteristics'!B:B,MATCH($C1059,'Policy Characteristics'!$C:$C,0))),"",INDEX('Policy Characteristics'!B:B,MATCH($C1059,'Policy Characteristics'!$C:$C,0)))</f>
        <v>Capital Cost Reduction</v>
      </c>
      <c r="C1059" s="362" t="str">
        <f t="shared" ref="C1059:C1060" si="58">C$1050</f>
        <v>RnD Electricity Capital Cost Perc Reduction</v>
      </c>
      <c r="D1059" s="9" t="s">
        <v>475</v>
      </c>
      <c r="E1059" s="55"/>
      <c r="F1059" s="9" t="s">
        <v>476</v>
      </c>
      <c r="G1059" s="53"/>
      <c r="H1059" s="54">
        <v>180</v>
      </c>
      <c r="I1059" s="53" t="s">
        <v>45</v>
      </c>
      <c r="J1059" s="360" t="str">
        <f>IF(ISBLANK(INDEX('Policy Characteristics'!D:D,MATCH($C1059,'Policy Characteristics'!$C:$C,0))),"",INDEX('Policy Characteristics'!D:D,MATCH($C1059,'Policy Characteristics'!$C:$C,0)))</f>
        <v>R&amp;D Capital Cost Reductions</v>
      </c>
      <c r="K1059" s="358" t="str">
        <f>IF(ISBLANK(INDEX('Policy Characteristics'!E:E,MATCH($C1059,'Policy Characteristics'!$C:$C,0))),"",INDEX('Policy Characteristics'!E:E,MATCH($C1059,'Policy Characteristics'!$C:$C,0)))</f>
        <v>RnD electricity capital cost reduction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0.4</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reduction in cost</v>
      </c>
      <c r="P1059" s="358" t="str">
        <f>IF(ISBLANK(INDEX('Policy Characteristics'!J:J,MATCH($C1059,'Policy Characteristics'!$C:$C,0))),"",INDEX('Policy Characteristics'!J:J,MATCH($C1059,'Policy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358" t="str">
        <f>IF(ISBLANK(INDEX('Policy Characteristics'!K:K,MATCH($C1059,'Policy Characteristics'!$C:$C,0))),"",INDEX('Policy Characteristics'!K:K,MATCH($C1059,'Policy Characteristics'!$C:$C,0)))</f>
        <v>architectural-design.html#rnd</v>
      </c>
      <c r="R1059" s="358" t="str">
        <f>IF(ISBLANK(INDEX('Policy Characteristics'!L:L,MATCH($C1059,'Policy Characteristics'!$C:$C,0))),"",INDEX('Policy Characteristics'!L:L,MATCH($C1059,'Policy Characteristics'!$C:$C,0)))</f>
        <v>research-and-development.html</v>
      </c>
    </row>
    <row r="1060" spans="1:18" x14ac:dyDescent="0.35">
      <c r="A1060" s="358" t="str">
        <f>IF(ISBLANK(INDEX('Policy Characteristics'!A:A,MATCH($C1060,'Policy Characteristics'!$C:$C,0))),"",INDEX('Policy Characteristics'!A:A,MATCH($C1060,'Policy Characteristics'!$C:$C,0)))</f>
        <v>Research and Development</v>
      </c>
      <c r="B1060" s="358" t="str">
        <f>IF(ISBLANK(INDEX('Policy Characteristics'!B:B,MATCH($C1060,'Policy Characteristics'!$C:$C,0))),"",INDEX('Policy Characteristics'!B:B,MATCH($C1060,'Policy Characteristics'!$C:$C,0)))</f>
        <v>Capital Cost Reduction</v>
      </c>
      <c r="C1060" s="362" t="str">
        <f t="shared" si="58"/>
        <v>RnD Electricity Capital Cost Perc Reduction</v>
      </c>
      <c r="D1060" s="9" t="s">
        <v>484</v>
      </c>
      <c r="E1060" s="55"/>
      <c r="F1060" s="9" t="s">
        <v>486</v>
      </c>
      <c r="G1060" s="53"/>
      <c r="H1060" s="54">
        <v>183</v>
      </c>
      <c r="I1060" s="53" t="s">
        <v>45</v>
      </c>
      <c r="J1060" s="360" t="str">
        <f>IF(ISBLANK(INDEX('Policy Characteristics'!D:D,MATCH($C1060,'Policy Characteristics'!$C:$C,0))),"",INDEX('Policy Characteristics'!D:D,MATCH($C1060,'Policy Characteristics'!$C:$C,0)))</f>
        <v>R&amp;D Capital Cost Reductions</v>
      </c>
      <c r="K1060" s="358" t="str">
        <f>IF(ISBLANK(INDEX('Policy Characteristics'!E:E,MATCH($C1060,'Policy Characteristics'!$C:$C,0))),"",INDEX('Policy Characteristics'!E:E,MATCH($C1060,'Policy Characteristics'!$C:$C,0)))</f>
        <v>RnD electricity capital cost reduction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0.4</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reduction in cost</v>
      </c>
      <c r="P1060" s="358" t="str">
        <f>IF(ISBLANK(INDEX('Policy Characteristics'!J:J,MATCH($C1060,'Policy Characteristics'!$C:$C,0))),"",INDEX('Policy Characteristics'!J:J,MATCH($C1060,'Policy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358" t="str">
        <f>IF(ISBLANK(INDEX('Policy Characteristics'!K:K,MATCH($C1060,'Policy Characteristics'!$C:$C,0))),"",INDEX('Policy Characteristics'!K:K,MATCH($C1060,'Policy Characteristics'!$C:$C,0)))</f>
        <v>architectural-design.html#rnd</v>
      </c>
      <c r="R1060" s="358" t="str">
        <f>IF(ISBLANK(INDEX('Policy Characteristics'!L:L,MATCH($C1060,'Policy Characteristics'!$C:$C,0))),"",INDEX('Policy Characteristics'!L:L,MATCH($C1060,'Policy Characteristics'!$C:$C,0)))</f>
        <v>research-and-development.html</v>
      </c>
    </row>
    <row r="1061" spans="1:18" x14ac:dyDescent="0.35">
      <c r="A1061" s="358" t="str">
        <f>IF(ISBLANK(INDEX('Policy Characteristics'!A:A,MATCH($C1061,'Policy Characteristics'!$C:$C,0))),"",INDEX('Policy Characteristics'!A:A,MATCH($C1061,'Policy Characteristics'!$C:$C,0)))</f>
        <v>Research and Development</v>
      </c>
      <c r="B1061" s="358" t="str">
        <f>IF(ISBLANK(INDEX('Policy Characteristics'!B:B,MATCH($C1061,'Policy Characteristics'!$C:$C,0))),"",INDEX('Policy Characteristics'!B:B,MATCH($C1061,'Policy Characteristics'!$C:$C,0)))</f>
        <v>Capital Cost Reduction</v>
      </c>
      <c r="C1061" s="363" t="s">
        <v>314</v>
      </c>
      <c r="D1061" s="195" t="s">
        <v>3249</v>
      </c>
      <c r="E1061" s="53"/>
      <c r="F1061" s="9" t="s">
        <v>3287</v>
      </c>
      <c r="G1061" s="53"/>
      <c r="H1061" s="54">
        <v>1462</v>
      </c>
      <c r="I1061" s="53" t="s">
        <v>45</v>
      </c>
      <c r="J1061" s="360" t="str">
        <f>IF(ISBLANK(INDEX('Policy Characteristics'!D:D,MATCH($C1061,'Policy Characteristics'!$C:$C,0))),"",INDEX('Policy Characteristics'!D:D,MATCH($C1061,'Policy Characteristics'!$C:$C,0)))</f>
        <v>R&amp;D Capital Cost Reductions</v>
      </c>
      <c r="K1061" s="358" t="str">
        <f>IF(ISBLANK(INDEX('Policy Characteristics'!E:E,MATCH($C1061,'Policy Characteristics'!$C:$C,0))),"",INDEX('Policy Characteristics'!E:E,MATCH($C1061,'Policy Characteristics'!$C:$C,0)))</f>
        <v>RnD industry capital cost reduction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0.4</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reduction in cost</v>
      </c>
      <c r="P1061" s="358" t="str">
        <f>IF(ISBLANK(INDEX('Policy Characteristics'!J:J,MATCH($C1061,'Policy Characteristics'!$C:$C,0))),"",INDEX('Policy Characteristics'!J:J,MATCH($C1061,'Policy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358" t="str">
        <f>IF(ISBLANK(INDEX('Policy Characteristics'!K:K,MATCH($C1061,'Policy Characteristics'!$C:$C,0))),"",INDEX('Policy Characteristics'!K:K,MATCH($C1061,'Policy Characteristics'!$C:$C,0)))</f>
        <v>architectural-design.html#rnd</v>
      </c>
      <c r="R1061" s="358" t="str">
        <f>IF(ISBLANK(INDEX('Policy Characteristics'!L:L,MATCH($C1061,'Policy Characteristics'!$C:$C,0))),"",INDEX('Policy Characteristics'!L:L,MATCH($C1061,'Policy Characteristics'!$C:$C,0)))</f>
        <v>research-and-development.html</v>
      </c>
    </row>
    <row r="1062" spans="1:18" x14ac:dyDescent="0.35">
      <c r="A1062" s="358" t="str">
        <f>IF(ISBLANK(INDEX('Policy Characteristics'!A:A,MATCH($C1062,'Policy Characteristics'!$C:$C,0))),"",INDEX('Policy Characteristics'!A:A,MATCH($C1062,'Policy Characteristics'!$C:$C,0)))</f>
        <v>Research and Development</v>
      </c>
      <c r="B1062" s="358" t="str">
        <f>IF(ISBLANK(INDEX('Policy Characteristics'!B:B,MATCH($C1062,'Policy Characteristics'!$C:$C,0))),"",INDEX('Policy Characteristics'!B:B,MATCH($C1062,'Policy Characteristics'!$C:$C,0)))</f>
        <v>Capital Cost Reduction</v>
      </c>
      <c r="C1062" s="362" t="str">
        <f t="shared" ref="C1062:C1085" si="59">C$1061</f>
        <v>RnD Industry Capital Cost Perc Reduction</v>
      </c>
      <c r="D1062" s="195" t="s">
        <v>3250</v>
      </c>
      <c r="E1062" s="53"/>
      <c r="F1062" s="9" t="s">
        <v>3288</v>
      </c>
      <c r="G1062" s="53"/>
      <c r="H1062" s="54">
        <v>1463</v>
      </c>
      <c r="I1062" s="53" t="s">
        <v>45</v>
      </c>
      <c r="J1062" s="360" t="str">
        <f>IF(ISBLANK(INDEX('Policy Characteristics'!D:D,MATCH($C1062,'Policy Characteristics'!$C:$C,0))),"",INDEX('Policy Characteristics'!D:D,MATCH($C1062,'Policy Characteristics'!$C:$C,0)))</f>
        <v>R&amp;D Capital Cost Reductions</v>
      </c>
      <c r="K1062" s="358" t="str">
        <f>IF(ISBLANK(INDEX('Policy Characteristics'!E:E,MATCH($C1062,'Policy Characteristics'!$C:$C,0))),"",INDEX('Policy Characteristics'!E:E,MATCH($C1062,'Policy Characteristics'!$C:$C,0)))</f>
        <v>RnD industry capital cost reduction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0.4</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reduction in cost</v>
      </c>
      <c r="P1062" s="358" t="str">
        <f>IF(ISBLANK(INDEX('Policy Characteristics'!J:J,MATCH($C1062,'Policy Characteristics'!$C:$C,0))),"",INDEX('Policy Characteristics'!J:J,MATCH($C1062,'Policy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358" t="str">
        <f>IF(ISBLANK(INDEX('Policy Characteristics'!K:K,MATCH($C1062,'Policy Characteristics'!$C:$C,0))),"",INDEX('Policy Characteristics'!K:K,MATCH($C1062,'Policy Characteristics'!$C:$C,0)))</f>
        <v>architectural-design.html#rnd</v>
      </c>
      <c r="R1062" s="358" t="str">
        <f>IF(ISBLANK(INDEX('Policy Characteristics'!L:L,MATCH($C1062,'Policy Characteristics'!$C:$C,0))),"",INDEX('Policy Characteristics'!L:L,MATCH($C1062,'Policy Characteristics'!$C:$C,0)))</f>
        <v>research-and-development.html</v>
      </c>
    </row>
    <row r="1063" spans="1:18" x14ac:dyDescent="0.35">
      <c r="A1063" s="358" t="str">
        <f>IF(ISBLANK(INDEX('Policy Characteristics'!A:A,MATCH($C1063,'Policy Characteristics'!$C:$C,0))),"",INDEX('Policy Characteristics'!A:A,MATCH($C1063,'Policy Characteristics'!$C:$C,0)))</f>
        <v>Research and Development</v>
      </c>
      <c r="B1063" s="358" t="str">
        <f>IF(ISBLANK(INDEX('Policy Characteristics'!B:B,MATCH($C1063,'Policy Characteristics'!$C:$C,0))),"",INDEX('Policy Characteristics'!B:B,MATCH($C1063,'Policy Characteristics'!$C:$C,0)))</f>
        <v>Capital Cost Reduction</v>
      </c>
      <c r="C1063" s="362" t="str">
        <f t="shared" si="59"/>
        <v>RnD Industry Capital Cost Perc Reduction</v>
      </c>
      <c r="D1063" s="195" t="s">
        <v>3251</v>
      </c>
      <c r="E1063" s="53"/>
      <c r="F1063" s="9" t="s">
        <v>3289</v>
      </c>
      <c r="G1063" s="53"/>
      <c r="H1063" s="54">
        <v>1464</v>
      </c>
      <c r="I1063" s="53" t="s">
        <v>45</v>
      </c>
      <c r="J1063" s="360" t="str">
        <f>IF(ISBLANK(INDEX('Policy Characteristics'!D:D,MATCH($C1063,'Policy Characteristics'!$C:$C,0))),"",INDEX('Policy Characteristics'!D:D,MATCH($C1063,'Policy Characteristics'!$C:$C,0)))</f>
        <v>R&amp;D Capital Cost Reductions</v>
      </c>
      <c r="K1063" s="358" t="str">
        <f>IF(ISBLANK(INDEX('Policy Characteristics'!E:E,MATCH($C1063,'Policy Characteristics'!$C:$C,0))),"",INDEX('Policy Characteristics'!E:E,MATCH($C1063,'Policy Characteristics'!$C:$C,0)))</f>
        <v>RnD industry capital cost reduction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0.4</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reduction in cost</v>
      </c>
      <c r="P1063" s="358" t="str">
        <f>IF(ISBLANK(INDEX('Policy Characteristics'!J:J,MATCH($C1063,'Policy Characteristics'!$C:$C,0))),"",INDEX('Policy Characteristics'!J:J,MATCH($C1063,'Policy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358" t="str">
        <f>IF(ISBLANK(INDEX('Policy Characteristics'!K:K,MATCH($C1063,'Policy Characteristics'!$C:$C,0))),"",INDEX('Policy Characteristics'!K:K,MATCH($C1063,'Policy Characteristics'!$C:$C,0)))</f>
        <v>architectural-design.html#rnd</v>
      </c>
      <c r="R1063" s="358" t="str">
        <f>IF(ISBLANK(INDEX('Policy Characteristics'!L:L,MATCH($C1063,'Policy Characteristics'!$C:$C,0))),"",INDEX('Policy Characteristics'!L:L,MATCH($C1063,'Policy Characteristics'!$C:$C,0)))</f>
        <v>research-and-development.html</v>
      </c>
    </row>
    <row r="1064" spans="1:18" x14ac:dyDescent="0.35">
      <c r="A1064" s="358" t="str">
        <f>IF(ISBLANK(INDEX('Policy Characteristics'!A:A,MATCH($C1064,'Policy Characteristics'!$C:$C,0))),"",INDEX('Policy Characteristics'!A:A,MATCH($C1064,'Policy Characteristics'!$C:$C,0)))</f>
        <v>Research and Development</v>
      </c>
      <c r="B1064" s="358" t="str">
        <f>IF(ISBLANK(INDEX('Policy Characteristics'!B:B,MATCH($C1064,'Policy Characteristics'!$C:$C,0))),"",INDEX('Policy Characteristics'!B:B,MATCH($C1064,'Policy Characteristics'!$C:$C,0)))</f>
        <v>Capital Cost Reduction</v>
      </c>
      <c r="C1064" s="362" t="str">
        <f t="shared" si="59"/>
        <v>RnD Industry Capital Cost Perc Reduction</v>
      </c>
      <c r="D1064" s="195" t="s">
        <v>3252</v>
      </c>
      <c r="E1064" s="53"/>
      <c r="F1064" s="9" t="s">
        <v>3290</v>
      </c>
      <c r="G1064" s="53"/>
      <c r="H1064" s="54">
        <v>1465</v>
      </c>
      <c r="I1064" s="53" t="s">
        <v>45</v>
      </c>
      <c r="J1064" s="360" t="str">
        <f>IF(ISBLANK(INDEX('Policy Characteristics'!D:D,MATCH($C1064,'Policy Characteristics'!$C:$C,0))),"",INDEX('Policy Characteristics'!D:D,MATCH($C1064,'Policy Characteristics'!$C:$C,0)))</f>
        <v>R&amp;D Capital Cost Reductions</v>
      </c>
      <c r="K1064" s="358" t="str">
        <f>IF(ISBLANK(INDEX('Policy Characteristics'!E:E,MATCH($C1064,'Policy Characteristics'!$C:$C,0))),"",INDEX('Policy Characteristics'!E:E,MATCH($C1064,'Policy Characteristics'!$C:$C,0)))</f>
        <v>RnD industry capital cost reduction</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0.4</v>
      </c>
      <c r="N1064" s="380">
        <f>IF(ISBLANK(INDEX('Policy Characteristics'!H:H,MATCH($C1064,'Policy Characteristics'!$C:$C,0))),"",INDEX('Policy Characteristics'!H:H,MATCH($C1064,'Policy Characteristics'!$C:$C,0)))</f>
        <v>0.01</v>
      </c>
      <c r="O1064" s="358" t="str">
        <f>IF(ISBLANK(INDEX('Policy Characteristics'!I:I,MATCH($C1064,'Policy Characteristics'!$C:$C,0))),"",INDEX('Policy Characteristics'!I:I,MATCH($C1064,'Policy Characteristics'!$C:$C,0)))</f>
        <v>% reduction in cost</v>
      </c>
      <c r="P1064" s="358" t="str">
        <f>IF(ISBLANK(INDEX('Policy Characteristics'!J:J,MATCH($C1064,'Policy Characteristics'!$C:$C,0))),"",INDEX('Policy Characteristics'!J:J,MATCH($C1064,'Policy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358" t="str">
        <f>IF(ISBLANK(INDEX('Policy Characteristics'!K:K,MATCH($C1064,'Policy Characteristics'!$C:$C,0))),"",INDEX('Policy Characteristics'!K:K,MATCH($C1064,'Policy Characteristics'!$C:$C,0)))</f>
        <v>architectural-design.html#rnd</v>
      </c>
      <c r="R1064" s="358" t="str">
        <f>IF(ISBLANK(INDEX('Policy Characteristics'!L:L,MATCH($C1064,'Policy Characteristics'!$C:$C,0))),"",INDEX('Policy Characteristics'!L:L,MATCH($C1064,'Policy Characteristics'!$C:$C,0)))</f>
        <v>research-and-development.html</v>
      </c>
    </row>
    <row r="1065" spans="1:18" x14ac:dyDescent="0.35">
      <c r="A1065" s="358" t="str">
        <f>IF(ISBLANK(INDEX('Policy Characteristics'!A:A,MATCH($C1065,'Policy Characteristics'!$C:$C,0))),"",INDEX('Policy Characteristics'!A:A,MATCH($C1065,'Policy Characteristics'!$C:$C,0)))</f>
        <v>Research and Development</v>
      </c>
      <c r="B1065" s="358" t="str">
        <f>IF(ISBLANK(INDEX('Policy Characteristics'!B:B,MATCH($C1065,'Policy Characteristics'!$C:$C,0))),"",INDEX('Policy Characteristics'!B:B,MATCH($C1065,'Policy Characteristics'!$C:$C,0)))</f>
        <v>Capital Cost Reduction</v>
      </c>
      <c r="C1065" s="362" t="str">
        <f t="shared" si="59"/>
        <v>RnD Industry Capital Cost Perc Reduction</v>
      </c>
      <c r="D1065" s="195" t="s">
        <v>3253</v>
      </c>
      <c r="E1065" s="53"/>
      <c r="F1065" s="9" t="s">
        <v>3291</v>
      </c>
      <c r="G1065" s="53"/>
      <c r="H1065" s="54">
        <v>1466</v>
      </c>
      <c r="I1065" s="53" t="s">
        <v>45</v>
      </c>
      <c r="J1065" s="360" t="str">
        <f>IF(ISBLANK(INDEX('Policy Characteristics'!D:D,MATCH($C1065,'Policy Characteristics'!$C:$C,0))),"",INDEX('Policy Characteristics'!D:D,MATCH($C1065,'Policy Characteristics'!$C:$C,0)))</f>
        <v>R&amp;D Capital Cost Reductions</v>
      </c>
      <c r="K1065" s="358" t="str">
        <f>IF(ISBLANK(INDEX('Policy Characteristics'!E:E,MATCH($C1065,'Policy Characteristics'!$C:$C,0))),"",INDEX('Policy Characteristics'!E:E,MATCH($C1065,'Policy Characteristics'!$C:$C,0)))</f>
        <v>RnD industry capital cost reduction</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0.4</v>
      </c>
      <c r="N1065" s="380">
        <f>IF(ISBLANK(INDEX('Policy Characteristics'!H:H,MATCH($C1065,'Policy Characteristics'!$C:$C,0))),"",INDEX('Policy Characteristics'!H:H,MATCH($C1065,'Policy Characteristics'!$C:$C,0)))</f>
        <v>0.01</v>
      </c>
      <c r="O1065" s="358" t="str">
        <f>IF(ISBLANK(INDEX('Policy Characteristics'!I:I,MATCH($C1065,'Policy Characteristics'!$C:$C,0))),"",INDEX('Policy Characteristics'!I:I,MATCH($C1065,'Policy Characteristics'!$C:$C,0)))</f>
        <v>% reduction in cost</v>
      </c>
      <c r="P1065" s="358" t="str">
        <f>IF(ISBLANK(INDEX('Policy Characteristics'!J:J,MATCH($C1065,'Policy Characteristics'!$C:$C,0))),"",INDEX('Policy Characteristics'!J:J,MATCH($C1065,'Policy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358" t="str">
        <f>IF(ISBLANK(INDEX('Policy Characteristics'!K:K,MATCH($C1065,'Policy Characteristics'!$C:$C,0))),"",INDEX('Policy Characteristics'!K:K,MATCH($C1065,'Policy Characteristics'!$C:$C,0)))</f>
        <v>architectural-design.html#rnd</v>
      </c>
      <c r="R1065" s="358" t="str">
        <f>IF(ISBLANK(INDEX('Policy Characteristics'!L:L,MATCH($C1065,'Policy Characteristics'!$C:$C,0))),"",INDEX('Policy Characteristics'!L:L,MATCH($C1065,'Policy Characteristics'!$C:$C,0)))</f>
        <v>research-and-development.html</v>
      </c>
    </row>
    <row r="1066" spans="1:18" x14ac:dyDescent="0.35">
      <c r="A1066" s="358" t="str">
        <f>IF(ISBLANK(INDEX('Policy Characteristics'!A:A,MATCH($C1066,'Policy Characteristics'!$C:$C,0))),"",INDEX('Policy Characteristics'!A:A,MATCH($C1066,'Policy Characteristics'!$C:$C,0)))</f>
        <v>Research and Development</v>
      </c>
      <c r="B1066" s="358" t="str">
        <f>IF(ISBLANK(INDEX('Policy Characteristics'!B:B,MATCH($C1066,'Policy Characteristics'!$C:$C,0))),"",INDEX('Policy Characteristics'!B:B,MATCH($C1066,'Policy Characteristics'!$C:$C,0)))</f>
        <v>Capital Cost Reduction</v>
      </c>
      <c r="C1066" s="362" t="str">
        <f t="shared" si="59"/>
        <v>RnD Industry Capital Cost Perc Reduction</v>
      </c>
      <c r="D1066" s="195" t="s">
        <v>3254</v>
      </c>
      <c r="E1066" s="53"/>
      <c r="F1066" s="9" t="s">
        <v>3292</v>
      </c>
      <c r="G1066" s="53"/>
      <c r="H1066" s="54">
        <v>1467</v>
      </c>
      <c r="I1066" s="53" t="s">
        <v>45</v>
      </c>
      <c r="J1066" s="360" t="str">
        <f>IF(ISBLANK(INDEX('Policy Characteristics'!D:D,MATCH($C1066,'Policy Characteristics'!$C:$C,0))),"",INDEX('Policy Characteristics'!D:D,MATCH($C1066,'Policy Characteristics'!$C:$C,0)))</f>
        <v>R&amp;D Capital Cost Reductions</v>
      </c>
      <c r="K1066" s="358" t="str">
        <f>IF(ISBLANK(INDEX('Policy Characteristics'!E:E,MATCH($C1066,'Policy Characteristics'!$C:$C,0))),"",INDEX('Policy Characteristics'!E:E,MATCH($C1066,'Policy Characteristics'!$C:$C,0)))</f>
        <v>RnD industry capital cost reduction</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0.4</v>
      </c>
      <c r="N1066" s="380">
        <f>IF(ISBLANK(INDEX('Policy Characteristics'!H:H,MATCH($C1066,'Policy Characteristics'!$C:$C,0))),"",INDEX('Policy Characteristics'!H:H,MATCH($C1066,'Policy Characteristics'!$C:$C,0)))</f>
        <v>0.01</v>
      </c>
      <c r="O1066" s="358" t="str">
        <f>IF(ISBLANK(INDEX('Policy Characteristics'!I:I,MATCH($C1066,'Policy Characteristics'!$C:$C,0))),"",INDEX('Policy Characteristics'!I:I,MATCH($C1066,'Policy Characteristics'!$C:$C,0)))</f>
        <v>% reduction in cost</v>
      </c>
      <c r="P1066" s="358" t="str">
        <f>IF(ISBLANK(INDEX('Policy Characteristics'!J:J,MATCH($C1066,'Policy Characteristics'!$C:$C,0))),"",INDEX('Policy Characteristics'!J:J,MATCH($C1066,'Policy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358" t="str">
        <f>IF(ISBLANK(INDEX('Policy Characteristics'!K:K,MATCH($C1066,'Policy Characteristics'!$C:$C,0))),"",INDEX('Policy Characteristics'!K:K,MATCH($C1066,'Policy Characteristics'!$C:$C,0)))</f>
        <v>architectural-design.html#rnd</v>
      </c>
      <c r="R1066" s="358" t="str">
        <f>IF(ISBLANK(INDEX('Policy Characteristics'!L:L,MATCH($C1066,'Policy Characteristics'!$C:$C,0))),"",INDEX('Policy Characteristics'!L:L,MATCH($C1066,'Policy Characteristics'!$C:$C,0)))</f>
        <v>research-and-development.html</v>
      </c>
    </row>
    <row r="1067" spans="1:18" x14ac:dyDescent="0.35">
      <c r="A1067" s="358" t="str">
        <f>IF(ISBLANK(INDEX('Policy Characteristics'!A:A,MATCH($C1067,'Policy Characteristics'!$C:$C,0))),"",INDEX('Policy Characteristics'!A:A,MATCH($C1067,'Policy Characteristics'!$C:$C,0)))</f>
        <v>Research and Development</v>
      </c>
      <c r="B1067" s="358" t="str">
        <f>IF(ISBLANK(INDEX('Policy Characteristics'!B:B,MATCH($C1067,'Policy Characteristics'!$C:$C,0))),"",INDEX('Policy Characteristics'!B:B,MATCH($C1067,'Policy Characteristics'!$C:$C,0)))</f>
        <v>Capital Cost Reduction</v>
      </c>
      <c r="C1067" s="362" t="str">
        <f t="shared" si="59"/>
        <v>RnD Industry Capital Cost Perc Reduction</v>
      </c>
      <c r="D1067" s="195" t="s">
        <v>3255</v>
      </c>
      <c r="E1067" s="53"/>
      <c r="F1067" s="9" t="s">
        <v>3293</v>
      </c>
      <c r="G1067" s="53"/>
      <c r="H1067" s="54">
        <v>1468</v>
      </c>
      <c r="I1067" s="53" t="s">
        <v>45</v>
      </c>
      <c r="J1067" s="360" t="str">
        <f>IF(ISBLANK(INDEX('Policy Characteristics'!D:D,MATCH($C1067,'Policy Characteristics'!$C:$C,0))),"",INDEX('Policy Characteristics'!D:D,MATCH($C1067,'Policy Characteristics'!$C:$C,0)))</f>
        <v>R&amp;D Capital Cost Reductions</v>
      </c>
      <c r="K1067" s="358" t="str">
        <f>IF(ISBLANK(INDEX('Policy Characteristics'!E:E,MATCH($C1067,'Policy Characteristics'!$C:$C,0))),"",INDEX('Policy Characteristics'!E:E,MATCH($C1067,'Policy Characteristics'!$C:$C,0)))</f>
        <v>RnD industry capital cost reduction</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0.4</v>
      </c>
      <c r="N1067" s="380">
        <f>IF(ISBLANK(INDEX('Policy Characteristics'!H:H,MATCH($C1067,'Policy Characteristics'!$C:$C,0))),"",INDEX('Policy Characteristics'!H:H,MATCH($C1067,'Policy Characteristics'!$C:$C,0)))</f>
        <v>0.01</v>
      </c>
      <c r="O1067" s="358" t="str">
        <f>IF(ISBLANK(INDEX('Policy Characteristics'!I:I,MATCH($C1067,'Policy Characteristics'!$C:$C,0))),"",INDEX('Policy Characteristics'!I:I,MATCH($C1067,'Policy Characteristics'!$C:$C,0)))</f>
        <v>% reduction in cost</v>
      </c>
      <c r="P1067" s="358" t="str">
        <f>IF(ISBLANK(INDEX('Policy Characteristics'!J:J,MATCH($C1067,'Policy Characteristics'!$C:$C,0))),"",INDEX('Policy Characteristics'!J:J,MATCH($C1067,'Policy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7" s="358" t="str">
        <f>IF(ISBLANK(INDEX('Policy Characteristics'!K:K,MATCH($C1067,'Policy Characteristics'!$C:$C,0))),"",INDEX('Policy Characteristics'!K:K,MATCH($C1067,'Policy Characteristics'!$C:$C,0)))</f>
        <v>architectural-design.html#rnd</v>
      </c>
      <c r="R1067" s="358" t="str">
        <f>IF(ISBLANK(INDEX('Policy Characteristics'!L:L,MATCH($C1067,'Policy Characteristics'!$C:$C,0))),"",INDEX('Policy Characteristics'!L:L,MATCH($C1067,'Policy Characteristics'!$C:$C,0)))</f>
        <v>research-and-development.html</v>
      </c>
    </row>
    <row r="1068" spans="1:18" x14ac:dyDescent="0.35">
      <c r="A1068" s="358" t="str">
        <f>IF(ISBLANK(INDEX('Policy Characteristics'!A:A,MATCH($C1068,'Policy Characteristics'!$C:$C,0))),"",INDEX('Policy Characteristics'!A:A,MATCH($C1068,'Policy Characteristics'!$C:$C,0)))</f>
        <v>Research and Development</v>
      </c>
      <c r="B1068" s="358" t="str">
        <f>IF(ISBLANK(INDEX('Policy Characteristics'!B:B,MATCH($C1068,'Policy Characteristics'!$C:$C,0))),"",INDEX('Policy Characteristics'!B:B,MATCH($C1068,'Policy Characteristics'!$C:$C,0)))</f>
        <v>Capital Cost Reduction</v>
      </c>
      <c r="C1068" s="362" t="str">
        <f t="shared" si="59"/>
        <v>RnD Industry Capital Cost Perc Reduction</v>
      </c>
      <c r="D1068" s="195" t="s">
        <v>3256</v>
      </c>
      <c r="E1068" s="53"/>
      <c r="F1068" s="9" t="s">
        <v>3294</v>
      </c>
      <c r="G1068" s="53"/>
      <c r="H1068" s="54">
        <v>1469</v>
      </c>
      <c r="I1068" s="53" t="s">
        <v>45</v>
      </c>
      <c r="J1068" s="360" t="str">
        <f>IF(ISBLANK(INDEX('Policy Characteristics'!D:D,MATCH($C1068,'Policy Characteristics'!$C:$C,0))),"",INDEX('Policy Characteristics'!D:D,MATCH($C1068,'Policy Characteristics'!$C:$C,0)))</f>
        <v>R&amp;D Capital Cost Reductions</v>
      </c>
      <c r="K1068" s="358" t="str">
        <f>IF(ISBLANK(INDEX('Policy Characteristics'!E:E,MATCH($C1068,'Policy Characteristics'!$C:$C,0))),"",INDEX('Policy Characteristics'!E:E,MATCH($C1068,'Policy Characteristics'!$C:$C,0)))</f>
        <v>RnD industry capital cost reduction</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0.4</v>
      </c>
      <c r="N1068" s="380">
        <f>IF(ISBLANK(INDEX('Policy Characteristics'!H:H,MATCH($C1068,'Policy Characteristics'!$C:$C,0))),"",INDEX('Policy Characteristics'!H:H,MATCH($C1068,'Policy Characteristics'!$C:$C,0)))</f>
        <v>0.01</v>
      </c>
      <c r="O1068" s="358" t="str">
        <f>IF(ISBLANK(INDEX('Policy Characteristics'!I:I,MATCH($C1068,'Policy Characteristics'!$C:$C,0))),"",INDEX('Policy Characteristics'!I:I,MATCH($C1068,'Policy Characteristics'!$C:$C,0)))</f>
        <v>% reduction in cost</v>
      </c>
      <c r="P1068" s="358" t="str">
        <f>IF(ISBLANK(INDEX('Policy Characteristics'!J:J,MATCH($C1068,'Policy Characteristics'!$C:$C,0))),"",INDEX('Policy Characteristics'!J:J,MATCH($C1068,'Policy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8" s="358" t="str">
        <f>IF(ISBLANK(INDEX('Policy Characteristics'!K:K,MATCH($C1068,'Policy Characteristics'!$C:$C,0))),"",INDEX('Policy Characteristics'!K:K,MATCH($C1068,'Policy Characteristics'!$C:$C,0)))</f>
        <v>architectural-design.html#rnd</v>
      </c>
      <c r="R1068" s="358" t="str">
        <f>IF(ISBLANK(INDEX('Policy Characteristics'!L:L,MATCH($C1068,'Policy Characteristics'!$C:$C,0))),"",INDEX('Policy Characteristics'!L:L,MATCH($C1068,'Policy Characteristics'!$C:$C,0)))</f>
        <v>research-and-development.html</v>
      </c>
    </row>
    <row r="1069" spans="1:18" x14ac:dyDescent="0.35">
      <c r="A1069" s="358" t="str">
        <f>IF(ISBLANK(INDEX('Policy Characteristics'!A:A,MATCH($C1069,'Policy Characteristics'!$C:$C,0))),"",INDEX('Policy Characteristics'!A:A,MATCH($C1069,'Policy Characteristics'!$C:$C,0)))</f>
        <v>Research and Development</v>
      </c>
      <c r="B1069" s="358" t="str">
        <f>IF(ISBLANK(INDEX('Policy Characteristics'!B:B,MATCH($C1069,'Policy Characteristics'!$C:$C,0))),"",INDEX('Policy Characteristics'!B:B,MATCH($C1069,'Policy Characteristics'!$C:$C,0)))</f>
        <v>Capital Cost Reduction</v>
      </c>
      <c r="C1069" s="362" t="str">
        <f t="shared" si="59"/>
        <v>RnD Industry Capital Cost Perc Reduction</v>
      </c>
      <c r="D1069" s="195" t="s">
        <v>3257</v>
      </c>
      <c r="E1069" s="53"/>
      <c r="F1069" s="9" t="s">
        <v>3295</v>
      </c>
      <c r="G1069" s="53"/>
      <c r="H1069" s="54">
        <v>1470</v>
      </c>
      <c r="I1069" s="53" t="s">
        <v>45</v>
      </c>
      <c r="J1069" s="360" t="str">
        <f>IF(ISBLANK(INDEX('Policy Characteristics'!D:D,MATCH($C1069,'Policy Characteristics'!$C:$C,0))),"",INDEX('Policy Characteristics'!D:D,MATCH($C1069,'Policy Characteristics'!$C:$C,0)))</f>
        <v>R&amp;D Capital Cost Reductions</v>
      </c>
      <c r="K1069" s="358" t="str">
        <f>IF(ISBLANK(INDEX('Policy Characteristics'!E:E,MATCH($C1069,'Policy Characteristics'!$C:$C,0))),"",INDEX('Policy Characteristics'!E:E,MATCH($C1069,'Policy Characteristics'!$C:$C,0)))</f>
        <v>RnD industry capital cost reduction</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0.4</v>
      </c>
      <c r="N1069" s="380">
        <f>IF(ISBLANK(INDEX('Policy Characteristics'!H:H,MATCH($C1069,'Policy Characteristics'!$C:$C,0))),"",INDEX('Policy Characteristics'!H:H,MATCH($C1069,'Policy Characteristics'!$C:$C,0)))</f>
        <v>0.01</v>
      </c>
      <c r="O1069" s="358" t="str">
        <f>IF(ISBLANK(INDEX('Policy Characteristics'!I:I,MATCH($C1069,'Policy Characteristics'!$C:$C,0))),"",INDEX('Policy Characteristics'!I:I,MATCH($C1069,'Policy Characteristics'!$C:$C,0)))</f>
        <v>% reduction in cost</v>
      </c>
      <c r="P1069" s="358" t="str">
        <f>IF(ISBLANK(INDEX('Policy Characteristics'!J:J,MATCH($C1069,'Policy Characteristics'!$C:$C,0))),"",INDEX('Policy Characteristics'!J:J,MATCH($C1069,'Policy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9" s="358" t="str">
        <f>IF(ISBLANK(INDEX('Policy Characteristics'!K:K,MATCH($C1069,'Policy Characteristics'!$C:$C,0))),"",INDEX('Policy Characteristics'!K:K,MATCH($C1069,'Policy Characteristics'!$C:$C,0)))</f>
        <v>architectural-design.html#rnd</v>
      </c>
      <c r="R1069" s="358" t="str">
        <f>IF(ISBLANK(INDEX('Policy Characteristics'!L:L,MATCH($C1069,'Policy Characteristics'!$C:$C,0))),"",INDEX('Policy Characteristics'!L:L,MATCH($C1069,'Policy Characteristics'!$C:$C,0)))</f>
        <v>research-and-development.html</v>
      </c>
    </row>
    <row r="1070" spans="1:18" x14ac:dyDescent="0.35">
      <c r="A1070" s="358" t="str">
        <f>IF(ISBLANK(INDEX('Policy Characteristics'!A:A,MATCH($C1070,'Policy Characteristics'!$C:$C,0))),"",INDEX('Policy Characteristics'!A:A,MATCH($C1070,'Policy Characteristics'!$C:$C,0)))</f>
        <v>Research and Development</v>
      </c>
      <c r="B1070" s="358" t="str">
        <f>IF(ISBLANK(INDEX('Policy Characteristics'!B:B,MATCH($C1070,'Policy Characteristics'!$C:$C,0))),"",INDEX('Policy Characteristics'!B:B,MATCH($C1070,'Policy Characteristics'!$C:$C,0)))</f>
        <v>Capital Cost Reduction</v>
      </c>
      <c r="C1070" s="362" t="str">
        <f t="shared" si="59"/>
        <v>RnD Industry Capital Cost Perc Reduction</v>
      </c>
      <c r="D1070" s="195" t="s">
        <v>3258</v>
      </c>
      <c r="E1070" s="53"/>
      <c r="F1070" s="9" t="s">
        <v>354</v>
      </c>
      <c r="G1070" s="53"/>
      <c r="H1070" s="54">
        <v>1471</v>
      </c>
      <c r="I1070" s="53" t="s">
        <v>45</v>
      </c>
      <c r="J1070" s="360" t="str">
        <f>IF(ISBLANK(INDEX('Policy Characteristics'!D:D,MATCH($C1070,'Policy Characteristics'!$C:$C,0))),"",INDEX('Policy Characteristics'!D:D,MATCH($C1070,'Policy Characteristics'!$C:$C,0)))</f>
        <v>R&amp;D Capital Cost Reductions</v>
      </c>
      <c r="K1070" s="358" t="str">
        <f>IF(ISBLANK(INDEX('Policy Characteristics'!E:E,MATCH($C1070,'Policy Characteristics'!$C:$C,0))),"",INDEX('Policy Characteristics'!E:E,MATCH($C1070,'Policy Characteristics'!$C:$C,0)))</f>
        <v>RnD industry capital cost reduction</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0.4</v>
      </c>
      <c r="N1070" s="380">
        <f>IF(ISBLANK(INDEX('Policy Characteristics'!H:H,MATCH($C1070,'Policy Characteristics'!$C:$C,0))),"",INDEX('Policy Characteristics'!H:H,MATCH($C1070,'Policy Characteristics'!$C:$C,0)))</f>
        <v>0.01</v>
      </c>
      <c r="O1070" s="358" t="str">
        <f>IF(ISBLANK(INDEX('Policy Characteristics'!I:I,MATCH($C1070,'Policy Characteristics'!$C:$C,0))),"",INDEX('Policy Characteristics'!I:I,MATCH($C1070,'Policy Characteristics'!$C:$C,0)))</f>
        <v>% reduction in cost</v>
      </c>
      <c r="P1070" s="358" t="str">
        <f>IF(ISBLANK(INDEX('Policy Characteristics'!J:J,MATCH($C1070,'Policy Characteristics'!$C:$C,0))),"",INDEX('Policy Characteristics'!J:J,MATCH($C1070,'Policy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0" s="358" t="str">
        <f>IF(ISBLANK(INDEX('Policy Characteristics'!K:K,MATCH($C1070,'Policy Characteristics'!$C:$C,0))),"",INDEX('Policy Characteristics'!K:K,MATCH($C1070,'Policy Characteristics'!$C:$C,0)))</f>
        <v>architectural-design.html#rnd</v>
      </c>
      <c r="R1070" s="358" t="str">
        <f>IF(ISBLANK(INDEX('Policy Characteristics'!L:L,MATCH($C1070,'Policy Characteristics'!$C:$C,0))),"",INDEX('Policy Characteristics'!L:L,MATCH($C1070,'Policy Characteristics'!$C:$C,0)))</f>
        <v>research-and-development.html</v>
      </c>
    </row>
    <row r="1071" spans="1:18" x14ac:dyDescent="0.35">
      <c r="A1071" s="358" t="str">
        <f>IF(ISBLANK(INDEX('Policy Characteristics'!A:A,MATCH($C1071,'Policy Characteristics'!$C:$C,0))),"",INDEX('Policy Characteristics'!A:A,MATCH($C1071,'Policy Characteristics'!$C:$C,0)))</f>
        <v>Research and Development</v>
      </c>
      <c r="B1071" s="358" t="str">
        <f>IF(ISBLANK(INDEX('Policy Characteristics'!B:B,MATCH($C1071,'Policy Characteristics'!$C:$C,0))),"",INDEX('Policy Characteristics'!B:B,MATCH($C1071,'Policy Characteristics'!$C:$C,0)))</f>
        <v>Capital Cost Reduction</v>
      </c>
      <c r="C1071" s="362" t="str">
        <f t="shared" si="59"/>
        <v>RnD Industry Capital Cost Perc Reduction</v>
      </c>
      <c r="D1071" s="195" t="s">
        <v>3259</v>
      </c>
      <c r="E1071" s="53"/>
      <c r="F1071" s="9" t="s">
        <v>3296</v>
      </c>
      <c r="G1071" s="53"/>
      <c r="H1071" s="54">
        <v>1472</v>
      </c>
      <c r="I1071" s="53" t="s">
        <v>45</v>
      </c>
      <c r="J1071" s="360" t="str">
        <f>IF(ISBLANK(INDEX('Policy Characteristics'!D:D,MATCH($C1071,'Policy Characteristics'!$C:$C,0))),"",INDEX('Policy Characteristics'!D:D,MATCH($C1071,'Policy Characteristics'!$C:$C,0)))</f>
        <v>R&amp;D Capital Cost Reductions</v>
      </c>
      <c r="K1071" s="358" t="str">
        <f>IF(ISBLANK(INDEX('Policy Characteristics'!E:E,MATCH($C1071,'Policy Characteristics'!$C:$C,0))),"",INDEX('Policy Characteristics'!E:E,MATCH($C1071,'Policy Characteristics'!$C:$C,0)))</f>
        <v>RnD industry capital cost reduction</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0.4</v>
      </c>
      <c r="N1071" s="380">
        <f>IF(ISBLANK(INDEX('Policy Characteristics'!H:H,MATCH($C1071,'Policy Characteristics'!$C:$C,0))),"",INDEX('Policy Characteristics'!H:H,MATCH($C1071,'Policy Characteristics'!$C:$C,0)))</f>
        <v>0.01</v>
      </c>
      <c r="O1071" s="358" t="str">
        <f>IF(ISBLANK(INDEX('Policy Characteristics'!I:I,MATCH($C1071,'Policy Characteristics'!$C:$C,0))),"",INDEX('Policy Characteristics'!I:I,MATCH($C1071,'Policy Characteristics'!$C:$C,0)))</f>
        <v>% reduction in cost</v>
      </c>
      <c r="P1071" s="358" t="str">
        <f>IF(ISBLANK(INDEX('Policy Characteristics'!J:J,MATCH($C1071,'Policy Characteristics'!$C:$C,0))),"",INDEX('Policy Characteristics'!J:J,MATCH($C1071,'Policy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1" s="358" t="str">
        <f>IF(ISBLANK(INDEX('Policy Characteristics'!K:K,MATCH($C1071,'Policy Characteristics'!$C:$C,0))),"",INDEX('Policy Characteristics'!K:K,MATCH($C1071,'Policy Characteristics'!$C:$C,0)))</f>
        <v>architectural-design.html#rnd</v>
      </c>
      <c r="R1071" s="358" t="str">
        <f>IF(ISBLANK(INDEX('Policy Characteristics'!L:L,MATCH($C1071,'Policy Characteristics'!$C:$C,0))),"",INDEX('Policy Characteristics'!L:L,MATCH($C1071,'Policy Characteristics'!$C:$C,0)))</f>
        <v>research-and-development.html</v>
      </c>
    </row>
    <row r="1072" spans="1:18" x14ac:dyDescent="0.35">
      <c r="A1072" s="358" t="str">
        <f>IF(ISBLANK(INDEX('Policy Characteristics'!A:A,MATCH($C1072,'Policy Characteristics'!$C:$C,0))),"",INDEX('Policy Characteristics'!A:A,MATCH($C1072,'Policy Characteristics'!$C:$C,0)))</f>
        <v>Research and Development</v>
      </c>
      <c r="B1072" s="358" t="str">
        <f>IF(ISBLANK(INDEX('Policy Characteristics'!B:B,MATCH($C1072,'Policy Characteristics'!$C:$C,0))),"",INDEX('Policy Characteristics'!B:B,MATCH($C1072,'Policy Characteristics'!$C:$C,0)))</f>
        <v>Capital Cost Reduction</v>
      </c>
      <c r="C1072" s="362" t="str">
        <f t="shared" si="59"/>
        <v>RnD Industry Capital Cost Perc Reduction</v>
      </c>
      <c r="D1072" s="195" t="s">
        <v>3260</v>
      </c>
      <c r="E1072" s="53"/>
      <c r="F1072" s="9" t="s">
        <v>3297</v>
      </c>
      <c r="G1072" s="53"/>
      <c r="H1072" s="54">
        <v>1473</v>
      </c>
      <c r="I1072" s="53" t="s">
        <v>45</v>
      </c>
      <c r="J1072" s="360" t="str">
        <f>IF(ISBLANK(INDEX('Policy Characteristics'!D:D,MATCH($C1072,'Policy Characteristics'!$C:$C,0))),"",INDEX('Policy Characteristics'!D:D,MATCH($C1072,'Policy Characteristics'!$C:$C,0)))</f>
        <v>R&amp;D Capital Cost Reductions</v>
      </c>
      <c r="K1072" s="358" t="str">
        <f>IF(ISBLANK(INDEX('Policy Characteristics'!E:E,MATCH($C1072,'Policy Characteristics'!$C:$C,0))),"",INDEX('Policy Characteristics'!E:E,MATCH($C1072,'Policy Characteristics'!$C:$C,0)))</f>
        <v>RnD industry capital cost reduction</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0.4</v>
      </c>
      <c r="N1072" s="380">
        <f>IF(ISBLANK(INDEX('Policy Characteristics'!H:H,MATCH($C1072,'Policy Characteristics'!$C:$C,0))),"",INDEX('Policy Characteristics'!H:H,MATCH($C1072,'Policy Characteristics'!$C:$C,0)))</f>
        <v>0.01</v>
      </c>
      <c r="O1072" s="358" t="str">
        <f>IF(ISBLANK(INDEX('Policy Characteristics'!I:I,MATCH($C1072,'Policy Characteristics'!$C:$C,0))),"",INDEX('Policy Characteristics'!I:I,MATCH($C1072,'Policy Characteristics'!$C:$C,0)))</f>
        <v>% reduction in cost</v>
      </c>
      <c r="P1072" s="358" t="str">
        <f>IF(ISBLANK(INDEX('Policy Characteristics'!J:J,MATCH($C1072,'Policy Characteristics'!$C:$C,0))),"",INDEX('Policy Characteristics'!J:J,MATCH($C1072,'Policy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2" s="358" t="str">
        <f>IF(ISBLANK(INDEX('Policy Characteristics'!K:K,MATCH($C1072,'Policy Characteristics'!$C:$C,0))),"",INDEX('Policy Characteristics'!K:K,MATCH($C1072,'Policy Characteristics'!$C:$C,0)))</f>
        <v>architectural-design.html#rnd</v>
      </c>
      <c r="R1072" s="358" t="str">
        <f>IF(ISBLANK(INDEX('Policy Characteristics'!L:L,MATCH($C1072,'Policy Characteristics'!$C:$C,0))),"",INDEX('Policy Characteristics'!L:L,MATCH($C1072,'Policy Characteristics'!$C:$C,0)))</f>
        <v>research-and-development.html</v>
      </c>
    </row>
    <row r="1073" spans="1:18" x14ac:dyDescent="0.35">
      <c r="A1073" s="358" t="str">
        <f>IF(ISBLANK(INDEX('Policy Characteristics'!A:A,MATCH($C1073,'Policy Characteristics'!$C:$C,0))),"",INDEX('Policy Characteristics'!A:A,MATCH($C1073,'Policy Characteristics'!$C:$C,0)))</f>
        <v>Research and Development</v>
      </c>
      <c r="B1073" s="358" t="str">
        <f>IF(ISBLANK(INDEX('Policy Characteristics'!B:B,MATCH($C1073,'Policy Characteristics'!$C:$C,0))),"",INDEX('Policy Characteristics'!B:B,MATCH($C1073,'Policy Characteristics'!$C:$C,0)))</f>
        <v>Capital Cost Reduction</v>
      </c>
      <c r="C1073" s="362" t="str">
        <f t="shared" si="59"/>
        <v>RnD Industry Capital Cost Perc Reduction</v>
      </c>
      <c r="D1073" s="195" t="s">
        <v>3261</v>
      </c>
      <c r="E1073" s="53"/>
      <c r="F1073" s="9" t="s">
        <v>3298</v>
      </c>
      <c r="G1073" s="53"/>
      <c r="H1073" s="54">
        <v>1474</v>
      </c>
      <c r="I1073" s="53" t="s">
        <v>45</v>
      </c>
      <c r="J1073" s="360" t="str">
        <f>IF(ISBLANK(INDEX('Policy Characteristics'!D:D,MATCH($C1073,'Policy Characteristics'!$C:$C,0))),"",INDEX('Policy Characteristics'!D:D,MATCH($C1073,'Policy Characteristics'!$C:$C,0)))</f>
        <v>R&amp;D Capital Cost Reductions</v>
      </c>
      <c r="K1073" s="358" t="str">
        <f>IF(ISBLANK(INDEX('Policy Characteristics'!E:E,MATCH($C1073,'Policy Characteristics'!$C:$C,0))),"",INDEX('Policy Characteristics'!E:E,MATCH($C1073,'Policy Characteristics'!$C:$C,0)))</f>
        <v>RnD industry capital cost reduction</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0.4</v>
      </c>
      <c r="N1073" s="380">
        <f>IF(ISBLANK(INDEX('Policy Characteristics'!H:H,MATCH($C1073,'Policy Characteristics'!$C:$C,0))),"",INDEX('Policy Characteristics'!H:H,MATCH($C1073,'Policy Characteristics'!$C:$C,0)))</f>
        <v>0.01</v>
      </c>
      <c r="O1073" s="358" t="str">
        <f>IF(ISBLANK(INDEX('Policy Characteristics'!I:I,MATCH($C1073,'Policy Characteristics'!$C:$C,0))),"",INDEX('Policy Characteristics'!I:I,MATCH($C1073,'Policy Characteristics'!$C:$C,0)))</f>
        <v>% reduction in cost</v>
      </c>
      <c r="P1073" s="358" t="str">
        <f>IF(ISBLANK(INDEX('Policy Characteristics'!J:J,MATCH($C1073,'Policy Characteristics'!$C:$C,0))),"",INDEX('Policy Characteristics'!J:J,MATCH($C1073,'Policy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3" s="358" t="str">
        <f>IF(ISBLANK(INDEX('Policy Characteristics'!K:K,MATCH($C1073,'Policy Characteristics'!$C:$C,0))),"",INDEX('Policy Characteristics'!K:K,MATCH($C1073,'Policy Characteristics'!$C:$C,0)))</f>
        <v>architectural-design.html#rnd</v>
      </c>
      <c r="R1073" s="358" t="str">
        <f>IF(ISBLANK(INDEX('Policy Characteristics'!L:L,MATCH($C1073,'Policy Characteristics'!$C:$C,0))),"",INDEX('Policy Characteristics'!L:L,MATCH($C1073,'Policy Characteristics'!$C:$C,0)))</f>
        <v>research-and-development.html</v>
      </c>
    </row>
    <row r="1074" spans="1:18" x14ac:dyDescent="0.35">
      <c r="A1074" s="358" t="str">
        <f>IF(ISBLANK(INDEX('Policy Characteristics'!A:A,MATCH($C1074,'Policy Characteristics'!$C:$C,0))),"",INDEX('Policy Characteristics'!A:A,MATCH($C1074,'Policy Characteristics'!$C:$C,0)))</f>
        <v>Research and Development</v>
      </c>
      <c r="B1074" s="358" t="str">
        <f>IF(ISBLANK(INDEX('Policy Characteristics'!B:B,MATCH($C1074,'Policy Characteristics'!$C:$C,0))),"",INDEX('Policy Characteristics'!B:B,MATCH($C1074,'Policy Characteristics'!$C:$C,0)))</f>
        <v>Capital Cost Reduction</v>
      </c>
      <c r="C1074" s="362" t="str">
        <f t="shared" si="59"/>
        <v>RnD Industry Capital Cost Perc Reduction</v>
      </c>
      <c r="D1074" s="195" t="s">
        <v>3262</v>
      </c>
      <c r="E1074" s="53"/>
      <c r="F1074" s="9" t="s">
        <v>353</v>
      </c>
      <c r="G1074" s="53"/>
      <c r="H1074" s="54">
        <v>1475</v>
      </c>
      <c r="I1074" s="53" t="s">
        <v>45</v>
      </c>
      <c r="J1074" s="360" t="str">
        <f>IF(ISBLANK(INDEX('Policy Characteristics'!D:D,MATCH($C1074,'Policy Characteristics'!$C:$C,0))),"",INDEX('Policy Characteristics'!D:D,MATCH($C1074,'Policy Characteristics'!$C:$C,0)))</f>
        <v>R&amp;D Capital Cost Reductions</v>
      </c>
      <c r="K1074" s="358" t="str">
        <f>IF(ISBLANK(INDEX('Policy Characteristics'!E:E,MATCH($C1074,'Policy Characteristics'!$C:$C,0))),"",INDEX('Policy Characteristics'!E:E,MATCH($C1074,'Policy Characteristics'!$C:$C,0)))</f>
        <v>RnD industry capital cost reduction</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0.4</v>
      </c>
      <c r="N1074" s="380">
        <f>IF(ISBLANK(INDEX('Policy Characteristics'!H:H,MATCH($C1074,'Policy Characteristics'!$C:$C,0))),"",INDEX('Policy Characteristics'!H:H,MATCH($C1074,'Policy Characteristics'!$C:$C,0)))</f>
        <v>0.01</v>
      </c>
      <c r="O1074" s="358" t="str">
        <f>IF(ISBLANK(INDEX('Policy Characteristics'!I:I,MATCH($C1074,'Policy Characteristics'!$C:$C,0))),"",INDEX('Policy Characteristics'!I:I,MATCH($C1074,'Policy Characteristics'!$C:$C,0)))</f>
        <v>% reduction in cost</v>
      </c>
      <c r="P1074" s="358" t="str">
        <f>IF(ISBLANK(INDEX('Policy Characteristics'!J:J,MATCH($C1074,'Policy Characteristics'!$C:$C,0))),"",INDEX('Policy Characteristics'!J:J,MATCH($C1074,'Policy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358" t="str">
        <f>IF(ISBLANK(INDEX('Policy Characteristics'!K:K,MATCH($C1074,'Policy Characteristics'!$C:$C,0))),"",INDEX('Policy Characteristics'!K:K,MATCH($C1074,'Policy Characteristics'!$C:$C,0)))</f>
        <v>architectural-design.html#rnd</v>
      </c>
      <c r="R1074" s="358" t="str">
        <f>IF(ISBLANK(INDEX('Policy Characteristics'!L:L,MATCH($C1074,'Policy Characteristics'!$C:$C,0))),"",INDEX('Policy Characteristics'!L:L,MATCH($C1074,'Policy Characteristics'!$C:$C,0)))</f>
        <v>research-and-development.html</v>
      </c>
    </row>
    <row r="1075" spans="1:18" x14ac:dyDescent="0.35">
      <c r="A1075" s="358" t="str">
        <f>IF(ISBLANK(INDEX('Policy Characteristics'!A:A,MATCH($C1075,'Policy Characteristics'!$C:$C,0))),"",INDEX('Policy Characteristics'!A:A,MATCH($C1075,'Policy Characteristics'!$C:$C,0)))</f>
        <v>Research and Development</v>
      </c>
      <c r="B1075" s="358" t="str">
        <f>IF(ISBLANK(INDEX('Policy Characteristics'!B:B,MATCH($C1075,'Policy Characteristics'!$C:$C,0))),"",INDEX('Policy Characteristics'!B:B,MATCH($C1075,'Policy Characteristics'!$C:$C,0)))</f>
        <v>Capital Cost Reduction</v>
      </c>
      <c r="C1075" s="362" t="str">
        <f t="shared" si="59"/>
        <v>RnD Industry Capital Cost Perc Reduction</v>
      </c>
      <c r="D1075" s="195" t="s">
        <v>3263</v>
      </c>
      <c r="E1075" s="53"/>
      <c r="F1075" s="9" t="s">
        <v>3299</v>
      </c>
      <c r="G1075" s="53"/>
      <c r="H1075" s="54">
        <v>1476</v>
      </c>
      <c r="I1075" s="53" t="s">
        <v>45</v>
      </c>
      <c r="J1075" s="360" t="str">
        <f>IF(ISBLANK(INDEX('Policy Characteristics'!D:D,MATCH($C1075,'Policy Characteristics'!$C:$C,0))),"",INDEX('Policy Characteristics'!D:D,MATCH($C1075,'Policy Characteristics'!$C:$C,0)))</f>
        <v>R&amp;D Capital Cost Reductions</v>
      </c>
      <c r="K1075" s="358" t="str">
        <f>IF(ISBLANK(INDEX('Policy Characteristics'!E:E,MATCH($C1075,'Policy Characteristics'!$C:$C,0))),"",INDEX('Policy Characteristics'!E:E,MATCH($C1075,'Policy Characteristics'!$C:$C,0)))</f>
        <v>RnD industry capital cost reduction</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0.4</v>
      </c>
      <c r="N1075" s="380">
        <f>IF(ISBLANK(INDEX('Policy Characteristics'!H:H,MATCH($C1075,'Policy Characteristics'!$C:$C,0))),"",INDEX('Policy Characteristics'!H:H,MATCH($C1075,'Policy Characteristics'!$C:$C,0)))</f>
        <v>0.01</v>
      </c>
      <c r="O1075" s="358" t="str">
        <f>IF(ISBLANK(INDEX('Policy Characteristics'!I:I,MATCH($C1075,'Policy Characteristics'!$C:$C,0))),"",INDEX('Policy Characteristics'!I:I,MATCH($C1075,'Policy Characteristics'!$C:$C,0)))</f>
        <v>% reduction in cost</v>
      </c>
      <c r="P1075" s="358" t="str">
        <f>IF(ISBLANK(INDEX('Policy Characteristics'!J:J,MATCH($C1075,'Policy Characteristics'!$C:$C,0))),"",INDEX('Policy Characteristics'!J:J,MATCH($C1075,'Policy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5" s="358" t="str">
        <f>IF(ISBLANK(INDEX('Policy Characteristics'!K:K,MATCH($C1075,'Policy Characteristics'!$C:$C,0))),"",INDEX('Policy Characteristics'!K:K,MATCH($C1075,'Policy Characteristics'!$C:$C,0)))</f>
        <v>architectural-design.html#rnd</v>
      </c>
      <c r="R1075" s="358" t="str">
        <f>IF(ISBLANK(INDEX('Policy Characteristics'!L:L,MATCH($C1075,'Policy Characteristics'!$C:$C,0))),"",INDEX('Policy Characteristics'!L:L,MATCH($C1075,'Policy Characteristics'!$C:$C,0)))</f>
        <v>research-and-development.html</v>
      </c>
    </row>
    <row r="1076" spans="1:18" ht="29" x14ac:dyDescent="0.35">
      <c r="A1076" s="358" t="str">
        <f>IF(ISBLANK(INDEX('Policy Characteristics'!A:A,MATCH($C1076,'Policy Characteristics'!$C:$C,0))),"",INDEX('Policy Characteristics'!A:A,MATCH($C1076,'Policy Characteristics'!$C:$C,0)))</f>
        <v>Research and Development</v>
      </c>
      <c r="B1076" s="358" t="str">
        <f>IF(ISBLANK(INDEX('Policy Characteristics'!B:B,MATCH($C1076,'Policy Characteristics'!$C:$C,0))),"",INDEX('Policy Characteristics'!B:B,MATCH($C1076,'Policy Characteristics'!$C:$C,0)))</f>
        <v>Capital Cost Reduction</v>
      </c>
      <c r="C1076" s="362" t="str">
        <f t="shared" si="59"/>
        <v>RnD Industry Capital Cost Perc Reduction</v>
      </c>
      <c r="D1076" s="195" t="s">
        <v>3264</v>
      </c>
      <c r="E1076" s="53"/>
      <c r="F1076" s="9" t="s">
        <v>3300</v>
      </c>
      <c r="G1076" s="53"/>
      <c r="H1076" s="54">
        <v>1477</v>
      </c>
      <c r="I1076" s="53" t="s">
        <v>45</v>
      </c>
      <c r="J1076" s="360" t="str">
        <f>IF(ISBLANK(INDEX('Policy Characteristics'!D:D,MATCH($C1076,'Policy Characteristics'!$C:$C,0))),"",INDEX('Policy Characteristics'!D:D,MATCH($C1076,'Policy Characteristics'!$C:$C,0)))</f>
        <v>R&amp;D Capital Cost Reductions</v>
      </c>
      <c r="K1076" s="358" t="str">
        <f>IF(ISBLANK(INDEX('Policy Characteristics'!E:E,MATCH($C1076,'Policy Characteristics'!$C:$C,0))),"",INDEX('Policy Characteristics'!E:E,MATCH($C1076,'Policy Characteristics'!$C:$C,0)))</f>
        <v>RnD industry capital cost reduction</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0.4</v>
      </c>
      <c r="N1076" s="380">
        <f>IF(ISBLANK(INDEX('Policy Characteristics'!H:H,MATCH($C1076,'Policy Characteristics'!$C:$C,0))),"",INDEX('Policy Characteristics'!H:H,MATCH($C1076,'Policy Characteristics'!$C:$C,0)))</f>
        <v>0.01</v>
      </c>
      <c r="O1076" s="358" t="str">
        <f>IF(ISBLANK(INDEX('Policy Characteristics'!I:I,MATCH($C1076,'Policy Characteristics'!$C:$C,0))),"",INDEX('Policy Characteristics'!I:I,MATCH($C1076,'Policy Characteristics'!$C:$C,0)))</f>
        <v>% reduction in cost</v>
      </c>
      <c r="P1076" s="358" t="str">
        <f>IF(ISBLANK(INDEX('Policy Characteristics'!J:J,MATCH($C1076,'Policy Characteristics'!$C:$C,0))),"",INDEX('Policy Characteristics'!J:J,MATCH($C1076,'Policy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6" s="358" t="str">
        <f>IF(ISBLANK(INDEX('Policy Characteristics'!K:K,MATCH($C1076,'Policy Characteristics'!$C:$C,0))),"",INDEX('Policy Characteristics'!K:K,MATCH($C1076,'Policy Characteristics'!$C:$C,0)))</f>
        <v>architectural-design.html#rnd</v>
      </c>
      <c r="R1076" s="358" t="str">
        <f>IF(ISBLANK(INDEX('Policy Characteristics'!L:L,MATCH($C1076,'Policy Characteristics'!$C:$C,0))),"",INDEX('Policy Characteristics'!L:L,MATCH($C1076,'Policy Characteristics'!$C:$C,0)))</f>
        <v>research-and-development.html</v>
      </c>
    </row>
    <row r="1077" spans="1:18" x14ac:dyDescent="0.35">
      <c r="A1077" s="358" t="str">
        <f>IF(ISBLANK(INDEX('Policy Characteristics'!A:A,MATCH($C1077,'Policy Characteristics'!$C:$C,0))),"",INDEX('Policy Characteristics'!A:A,MATCH($C1077,'Policy Characteristics'!$C:$C,0)))</f>
        <v>Research and Development</v>
      </c>
      <c r="B1077" s="358" t="str">
        <f>IF(ISBLANK(INDEX('Policy Characteristics'!B:B,MATCH($C1077,'Policy Characteristics'!$C:$C,0))),"",INDEX('Policy Characteristics'!B:B,MATCH($C1077,'Policy Characteristics'!$C:$C,0)))</f>
        <v>Capital Cost Reduction</v>
      </c>
      <c r="C1077" s="362" t="str">
        <f t="shared" si="59"/>
        <v>RnD Industry Capital Cost Perc Reduction</v>
      </c>
      <c r="D1077" s="195" t="s">
        <v>3265</v>
      </c>
      <c r="E1077" s="53"/>
      <c r="F1077" s="9" t="s">
        <v>3301</v>
      </c>
      <c r="G1077" s="53"/>
      <c r="H1077" s="54">
        <v>1478</v>
      </c>
      <c r="I1077" s="53" t="s">
        <v>45</v>
      </c>
      <c r="J1077" s="360" t="str">
        <f>IF(ISBLANK(INDEX('Policy Characteristics'!D:D,MATCH($C1077,'Policy Characteristics'!$C:$C,0))),"",INDEX('Policy Characteristics'!D:D,MATCH($C1077,'Policy Characteristics'!$C:$C,0)))</f>
        <v>R&amp;D Capital Cost Reductions</v>
      </c>
      <c r="K1077" s="358" t="str">
        <f>IF(ISBLANK(INDEX('Policy Characteristics'!E:E,MATCH($C1077,'Policy Characteristics'!$C:$C,0))),"",INDEX('Policy Characteristics'!E:E,MATCH($C1077,'Policy Characteristics'!$C:$C,0)))</f>
        <v>RnD industry capital cost reduction</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0.4</v>
      </c>
      <c r="N1077" s="380">
        <f>IF(ISBLANK(INDEX('Policy Characteristics'!H:H,MATCH($C1077,'Policy Characteristics'!$C:$C,0))),"",INDEX('Policy Characteristics'!H:H,MATCH($C1077,'Policy Characteristics'!$C:$C,0)))</f>
        <v>0.01</v>
      </c>
      <c r="O1077" s="358" t="str">
        <f>IF(ISBLANK(INDEX('Policy Characteristics'!I:I,MATCH($C1077,'Policy Characteristics'!$C:$C,0))),"",INDEX('Policy Characteristics'!I:I,MATCH($C1077,'Policy Characteristics'!$C:$C,0)))</f>
        <v>% reduction in cost</v>
      </c>
      <c r="P1077" s="358" t="str">
        <f>IF(ISBLANK(INDEX('Policy Characteristics'!J:J,MATCH($C1077,'Policy Characteristics'!$C:$C,0))),"",INDEX('Policy Characteristics'!J:J,MATCH($C1077,'Policy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7" s="358" t="str">
        <f>IF(ISBLANK(INDEX('Policy Characteristics'!K:K,MATCH($C1077,'Policy Characteristics'!$C:$C,0))),"",INDEX('Policy Characteristics'!K:K,MATCH($C1077,'Policy Characteristics'!$C:$C,0)))</f>
        <v>architectural-design.html#rnd</v>
      </c>
      <c r="R1077" s="358" t="str">
        <f>IF(ISBLANK(INDEX('Policy Characteristics'!L:L,MATCH($C1077,'Policy Characteristics'!$C:$C,0))),"",INDEX('Policy Characteristics'!L:L,MATCH($C1077,'Policy Characteristics'!$C:$C,0)))</f>
        <v>research-and-development.html</v>
      </c>
    </row>
    <row r="1078" spans="1:18" x14ac:dyDescent="0.35">
      <c r="A1078" s="358" t="str">
        <f>IF(ISBLANK(INDEX('Policy Characteristics'!A:A,MATCH($C1078,'Policy Characteristics'!$C:$C,0))),"",INDEX('Policy Characteristics'!A:A,MATCH($C1078,'Policy Characteristics'!$C:$C,0)))</f>
        <v>Research and Development</v>
      </c>
      <c r="B1078" s="358" t="str">
        <f>IF(ISBLANK(INDEX('Policy Characteristics'!B:B,MATCH($C1078,'Policy Characteristics'!$C:$C,0))),"",INDEX('Policy Characteristics'!B:B,MATCH($C1078,'Policy Characteristics'!$C:$C,0)))</f>
        <v>Capital Cost Reduction</v>
      </c>
      <c r="C1078" s="362" t="str">
        <f t="shared" si="59"/>
        <v>RnD Industry Capital Cost Perc Reduction</v>
      </c>
      <c r="D1078" s="195" t="s">
        <v>3266</v>
      </c>
      <c r="E1078" s="53"/>
      <c r="F1078" s="9" t="s">
        <v>3302</v>
      </c>
      <c r="G1078" s="53"/>
      <c r="H1078" s="54">
        <v>1479</v>
      </c>
      <c r="I1078" s="53" t="s">
        <v>45</v>
      </c>
      <c r="J1078" s="360" t="str">
        <f>IF(ISBLANK(INDEX('Policy Characteristics'!D:D,MATCH($C1078,'Policy Characteristics'!$C:$C,0))),"",INDEX('Policy Characteristics'!D:D,MATCH($C1078,'Policy Characteristics'!$C:$C,0)))</f>
        <v>R&amp;D Capital Cost Reductions</v>
      </c>
      <c r="K1078" s="358" t="str">
        <f>IF(ISBLANK(INDEX('Policy Characteristics'!E:E,MATCH($C1078,'Policy Characteristics'!$C:$C,0))),"",INDEX('Policy Characteristics'!E:E,MATCH($C1078,'Policy Characteristics'!$C:$C,0)))</f>
        <v>RnD industry capital cost reduction</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0.4</v>
      </c>
      <c r="N1078" s="380">
        <f>IF(ISBLANK(INDEX('Policy Characteristics'!H:H,MATCH($C1078,'Policy Characteristics'!$C:$C,0))),"",INDEX('Policy Characteristics'!H:H,MATCH($C1078,'Policy Characteristics'!$C:$C,0)))</f>
        <v>0.01</v>
      </c>
      <c r="O1078" s="358" t="str">
        <f>IF(ISBLANK(INDEX('Policy Characteristics'!I:I,MATCH($C1078,'Policy Characteristics'!$C:$C,0))),"",INDEX('Policy Characteristics'!I:I,MATCH($C1078,'Policy Characteristics'!$C:$C,0)))</f>
        <v>% reduction in cost</v>
      </c>
      <c r="P1078" s="358" t="str">
        <f>IF(ISBLANK(INDEX('Policy Characteristics'!J:J,MATCH($C1078,'Policy Characteristics'!$C:$C,0))),"",INDEX('Policy Characteristics'!J:J,MATCH($C1078,'Policy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8" s="358" t="str">
        <f>IF(ISBLANK(INDEX('Policy Characteristics'!K:K,MATCH($C1078,'Policy Characteristics'!$C:$C,0))),"",INDEX('Policy Characteristics'!K:K,MATCH($C1078,'Policy Characteristics'!$C:$C,0)))</f>
        <v>architectural-design.html#rnd</v>
      </c>
      <c r="R1078" s="358" t="str">
        <f>IF(ISBLANK(INDEX('Policy Characteristics'!L:L,MATCH($C1078,'Policy Characteristics'!$C:$C,0))),"",INDEX('Policy Characteristics'!L:L,MATCH($C1078,'Policy Characteristics'!$C:$C,0)))</f>
        <v>research-and-development.html</v>
      </c>
    </row>
    <row r="1079" spans="1:18" x14ac:dyDescent="0.35">
      <c r="A1079" s="358" t="str">
        <f>IF(ISBLANK(INDEX('Policy Characteristics'!A:A,MATCH($C1079,'Policy Characteristics'!$C:$C,0))),"",INDEX('Policy Characteristics'!A:A,MATCH($C1079,'Policy Characteristics'!$C:$C,0)))</f>
        <v>Research and Development</v>
      </c>
      <c r="B1079" s="358" t="str">
        <f>IF(ISBLANK(INDEX('Policy Characteristics'!B:B,MATCH($C1079,'Policy Characteristics'!$C:$C,0))),"",INDEX('Policy Characteristics'!B:B,MATCH($C1079,'Policy Characteristics'!$C:$C,0)))</f>
        <v>Capital Cost Reduction</v>
      </c>
      <c r="C1079" s="362" t="str">
        <f t="shared" si="59"/>
        <v>RnD Industry Capital Cost Perc Reduction</v>
      </c>
      <c r="D1079" s="195" t="s">
        <v>3267</v>
      </c>
      <c r="E1079" s="53"/>
      <c r="F1079" s="9" t="s">
        <v>3303</v>
      </c>
      <c r="G1079" s="53"/>
      <c r="H1079" s="54">
        <v>1480</v>
      </c>
      <c r="I1079" s="53" t="s">
        <v>45</v>
      </c>
      <c r="J1079" s="360" t="str">
        <f>IF(ISBLANK(INDEX('Policy Characteristics'!D:D,MATCH($C1079,'Policy Characteristics'!$C:$C,0))),"",INDEX('Policy Characteristics'!D:D,MATCH($C1079,'Policy Characteristics'!$C:$C,0)))</f>
        <v>R&amp;D Capital Cost Reductions</v>
      </c>
      <c r="K1079" s="358" t="str">
        <f>IF(ISBLANK(INDEX('Policy Characteristics'!E:E,MATCH($C1079,'Policy Characteristics'!$C:$C,0))),"",INDEX('Policy Characteristics'!E:E,MATCH($C1079,'Policy Characteristics'!$C:$C,0)))</f>
        <v>RnD industry capital cost reduction</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0.4</v>
      </c>
      <c r="N1079" s="380">
        <f>IF(ISBLANK(INDEX('Policy Characteristics'!H:H,MATCH($C1079,'Policy Characteristics'!$C:$C,0))),"",INDEX('Policy Characteristics'!H:H,MATCH($C1079,'Policy Characteristics'!$C:$C,0)))</f>
        <v>0.01</v>
      </c>
      <c r="O1079" s="358" t="str">
        <f>IF(ISBLANK(INDEX('Policy Characteristics'!I:I,MATCH($C1079,'Policy Characteristics'!$C:$C,0))),"",INDEX('Policy Characteristics'!I:I,MATCH($C1079,'Policy Characteristics'!$C:$C,0)))</f>
        <v>% reduction in cost</v>
      </c>
      <c r="P1079" s="358" t="str">
        <f>IF(ISBLANK(INDEX('Policy Characteristics'!J:J,MATCH($C1079,'Policy Characteristics'!$C:$C,0))),"",INDEX('Policy Characteristics'!J:J,MATCH($C1079,'Policy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9" s="358" t="str">
        <f>IF(ISBLANK(INDEX('Policy Characteristics'!K:K,MATCH($C1079,'Policy Characteristics'!$C:$C,0))),"",INDEX('Policy Characteristics'!K:K,MATCH($C1079,'Policy Characteristics'!$C:$C,0)))</f>
        <v>architectural-design.html#rnd</v>
      </c>
      <c r="R1079" s="358" t="str">
        <f>IF(ISBLANK(INDEX('Policy Characteristics'!L:L,MATCH($C1079,'Policy Characteristics'!$C:$C,0))),"",INDEX('Policy Characteristics'!L:L,MATCH($C1079,'Policy Characteristics'!$C:$C,0)))</f>
        <v>research-and-development.html</v>
      </c>
    </row>
    <row r="1080" spans="1:18" x14ac:dyDescent="0.35">
      <c r="A1080" s="358" t="str">
        <f>IF(ISBLANK(INDEX('Policy Characteristics'!A:A,MATCH($C1080,'Policy Characteristics'!$C:$C,0))),"",INDEX('Policy Characteristics'!A:A,MATCH($C1080,'Policy Characteristics'!$C:$C,0)))</f>
        <v>Research and Development</v>
      </c>
      <c r="B1080" s="358" t="str">
        <f>IF(ISBLANK(INDEX('Policy Characteristics'!B:B,MATCH($C1080,'Policy Characteristics'!$C:$C,0))),"",INDEX('Policy Characteristics'!B:B,MATCH($C1080,'Policy Characteristics'!$C:$C,0)))</f>
        <v>Capital Cost Reduction</v>
      </c>
      <c r="C1080" s="362" t="str">
        <f t="shared" si="59"/>
        <v>RnD Industry Capital Cost Perc Reduction</v>
      </c>
      <c r="D1080" s="195" t="s">
        <v>3268</v>
      </c>
      <c r="E1080" s="53"/>
      <c r="F1080" s="9" t="s">
        <v>3304</v>
      </c>
      <c r="G1080" s="53"/>
      <c r="H1080" s="54">
        <v>1481</v>
      </c>
      <c r="I1080" s="53" t="s">
        <v>45</v>
      </c>
      <c r="J1080" s="360" t="str">
        <f>IF(ISBLANK(INDEX('Policy Characteristics'!D:D,MATCH($C1080,'Policy Characteristics'!$C:$C,0))),"",INDEX('Policy Characteristics'!D:D,MATCH($C1080,'Policy Characteristics'!$C:$C,0)))</f>
        <v>R&amp;D Capital Cost Reductions</v>
      </c>
      <c r="K1080" s="358" t="str">
        <f>IF(ISBLANK(INDEX('Policy Characteristics'!E:E,MATCH($C1080,'Policy Characteristics'!$C:$C,0))),"",INDEX('Policy Characteristics'!E:E,MATCH($C1080,'Policy Characteristics'!$C:$C,0)))</f>
        <v>RnD industry capital cost reduction</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0.4</v>
      </c>
      <c r="N1080" s="380">
        <f>IF(ISBLANK(INDEX('Policy Characteristics'!H:H,MATCH($C1080,'Policy Characteristics'!$C:$C,0))),"",INDEX('Policy Characteristics'!H:H,MATCH($C1080,'Policy Characteristics'!$C:$C,0)))</f>
        <v>0.01</v>
      </c>
      <c r="O1080" s="358" t="str">
        <f>IF(ISBLANK(INDEX('Policy Characteristics'!I:I,MATCH($C1080,'Policy Characteristics'!$C:$C,0))),"",INDEX('Policy Characteristics'!I:I,MATCH($C1080,'Policy Characteristics'!$C:$C,0)))</f>
        <v>% reduction in cost</v>
      </c>
      <c r="P1080" s="358" t="str">
        <f>IF(ISBLANK(INDEX('Policy Characteristics'!J:J,MATCH($C1080,'Policy Characteristics'!$C:$C,0))),"",INDEX('Policy Characteristics'!J:J,MATCH($C1080,'Policy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0" s="358" t="str">
        <f>IF(ISBLANK(INDEX('Policy Characteristics'!K:K,MATCH($C1080,'Policy Characteristics'!$C:$C,0))),"",INDEX('Policy Characteristics'!K:K,MATCH($C1080,'Policy Characteristics'!$C:$C,0)))</f>
        <v>architectural-design.html#rnd</v>
      </c>
      <c r="R1080" s="358" t="str">
        <f>IF(ISBLANK(INDEX('Policy Characteristics'!L:L,MATCH($C1080,'Policy Characteristics'!$C:$C,0))),"",INDEX('Policy Characteristics'!L:L,MATCH($C1080,'Policy Characteristics'!$C:$C,0)))</f>
        <v>research-and-development.html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2" t="str">
        <f t="shared" si="59"/>
        <v>RnD Industry Capital Cost Perc Reduction</v>
      </c>
      <c r="D1081" s="195" t="s">
        <v>3269</v>
      </c>
      <c r="E1081" s="53"/>
      <c r="F1081" s="9" t="s">
        <v>3305</v>
      </c>
      <c r="G1081" s="53"/>
      <c r="H1081" s="54">
        <v>1482</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industry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si="59"/>
        <v>RnD Industry Capital Cost Perc Reduction</v>
      </c>
      <c r="D1082" s="195" t="s">
        <v>3270</v>
      </c>
      <c r="E1082" s="53"/>
      <c r="F1082" s="9" t="s">
        <v>3306</v>
      </c>
      <c r="G1082" s="53"/>
      <c r="H1082" s="54">
        <v>1483</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industry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9"/>
        <v>RnD Industry Capital Cost Perc Reduction</v>
      </c>
      <c r="D1083" s="195" t="s">
        <v>3271</v>
      </c>
      <c r="E1083" s="53"/>
      <c r="F1083" s="9" t="s">
        <v>3307</v>
      </c>
      <c r="G1083" s="53"/>
      <c r="H1083" s="54">
        <v>1484</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industry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9"/>
        <v>RnD Industry Capital Cost Perc Reduction</v>
      </c>
      <c r="D1084" s="195" t="s">
        <v>3272</v>
      </c>
      <c r="E1084" s="53"/>
      <c r="F1084" s="9" t="s">
        <v>3308</v>
      </c>
      <c r="G1084" s="53"/>
      <c r="H1084" s="54">
        <v>1485</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industry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9"/>
        <v>RnD Industry Capital Cost Perc Reduction</v>
      </c>
      <c r="D1085" s="195" t="s">
        <v>3273</v>
      </c>
      <c r="E1085" s="53"/>
      <c r="F1085" s="9" t="s">
        <v>3309</v>
      </c>
      <c r="G1085" s="53"/>
      <c r="H1085" s="54">
        <v>1486</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industry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1" t="s">
        <v>315</v>
      </c>
      <c r="D1086" s="53" t="s">
        <v>2281</v>
      </c>
      <c r="E1086" s="53"/>
      <c r="F1086" s="53" t="s">
        <v>506</v>
      </c>
      <c r="G1086" s="53"/>
      <c r="H1086" s="54">
        <v>108</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transportation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2" t="str">
        <f t="shared" ref="C1087:C1092" si="60">C$1086</f>
        <v>RnD Transportation Capital Cost Perc Reduction</v>
      </c>
      <c r="D1087" s="53" t="s">
        <v>2282</v>
      </c>
      <c r="E1087" s="53"/>
      <c r="F1087" s="53" t="s">
        <v>507</v>
      </c>
      <c r="G1087" s="53"/>
      <c r="H1087" s="54">
        <v>109</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transportation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2" t="str">
        <f t="shared" si="60"/>
        <v>RnD Transportation Capital Cost Perc Reduction</v>
      </c>
      <c r="D1088" s="53" t="s">
        <v>2283</v>
      </c>
      <c r="E1088" s="53"/>
      <c r="F1088" s="53" t="s">
        <v>508</v>
      </c>
      <c r="G1088" s="53"/>
      <c r="H1088" s="54">
        <v>110</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transportation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si="60"/>
        <v>RnD Transportation Capital Cost Perc Reduction</v>
      </c>
      <c r="D1089" s="53" t="s">
        <v>2284</v>
      </c>
      <c r="E1089" s="53"/>
      <c r="F1089" s="53" t="s">
        <v>509</v>
      </c>
      <c r="G1089" s="53"/>
      <c r="H1089" s="54">
        <v>111</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transportation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60"/>
        <v>RnD Transportation Capital Cost Perc Reduction</v>
      </c>
      <c r="D1090" s="53" t="s">
        <v>2285</v>
      </c>
      <c r="E1090" s="53"/>
      <c r="F1090" s="53" t="s">
        <v>510</v>
      </c>
      <c r="G1090" s="53"/>
      <c r="H1090" s="54">
        <v>112</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transportation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60"/>
        <v>RnD Transportation Capital Cost Perc Reduction</v>
      </c>
      <c r="D1091" s="53" t="s">
        <v>2616</v>
      </c>
      <c r="E1091" s="53"/>
      <c r="F1091" s="53" t="s">
        <v>2926</v>
      </c>
      <c r="G1091" s="53"/>
      <c r="H1091" s="54">
        <v>113</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transportation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60"/>
        <v>RnD Transportation Capital Cost Perc Reduction</v>
      </c>
      <c r="D1092" s="53" t="s">
        <v>2615</v>
      </c>
      <c r="E1092" s="53"/>
      <c r="F1092" s="53" t="s">
        <v>2927</v>
      </c>
      <c r="G1092" s="53"/>
      <c r="H1092" s="54">
        <v>523</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transportation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s="2" customFormat="1"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Direct Air Capture</v>
      </c>
      <c r="C1093" s="361" t="s">
        <v>2937</v>
      </c>
      <c r="D1093" s="9"/>
      <c r="E1093" s="9"/>
      <c r="F1093" s="9"/>
      <c r="G1093" s="9"/>
      <c r="H1093" s="56">
        <v>525</v>
      </c>
      <c r="I1093" s="9" t="s">
        <v>45</v>
      </c>
      <c r="J1093" s="360" t="str">
        <f>IF(ISBLANK(INDEX('Policy Characteristics'!D:D,MATCH($C1093,'Policy Characteristics'!$C:$C,0))),"",INDEX('Policy Characteristics'!D:D,MATCH($C1093,'Policy Characteristics'!$C:$C,0)))</f>
        <v>Direct Air Capture</v>
      </c>
      <c r="K1093" s="358" t="str">
        <f>IF(ISBLANK(INDEX('Policy Characteristics'!E:E,MATCH($C1093,'Policy Characteristics'!$C:$C,0))),"",INDEX('Policy Characteristics'!E:E,MATCH($C1093,'Policy Characteristics'!$C:$C,0)))</f>
        <v>geoeng direct air capture</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1</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of potential achieved</v>
      </c>
      <c r="P1093" s="358" t="str">
        <f>IF(ISBLANK(INDEX('Policy Characteristics'!J:J,MATCH($C1093,'Policy Characteristics'!$C:$C,0))),"",INDEX('Policy Characteristics'!J:J,MATCH($C1093,'Policy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93" s="358" t="str">
        <f>IF(ISBLANK(INDEX('Policy Characteristics'!K:K,MATCH($C1093,'Policy Characteristics'!$C:$C,0))),"",INDEX('Policy Characteristics'!K:K,MATCH($C1093,'Policy Characteristics'!$C:$C,0)))</f>
        <v>direct-air-capture.html#dac</v>
      </c>
      <c r="R1093" s="358" t="str">
        <f>IF(ISBLANK(INDEX('Policy Characteristics'!L:L,MATCH($C1093,'Policy Characteristics'!$C:$C,0))),"",INDEX('Policy Characteristics'!L:L,MATCH($C1093,'Policy Characteristics'!$C:$C,0)))</f>
        <v>direct-air-capture.html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Fuel Use Reduction</v>
      </c>
      <c r="C1094" s="363" t="s">
        <v>316</v>
      </c>
      <c r="D1094" s="53" t="s">
        <v>120</v>
      </c>
      <c r="E1094" s="53"/>
      <c r="F1094" s="53" t="s">
        <v>342</v>
      </c>
      <c r="G1094" s="53"/>
      <c r="H1094" s="54">
        <v>114</v>
      </c>
      <c r="I1094" s="53" t="s">
        <v>45</v>
      </c>
      <c r="J1094" s="360" t="str">
        <f>IF(ISBLANK(INDEX('Policy Characteristics'!D:D,MATCH($C1094,'Policy Characteristics'!$C:$C,0))),"",INDEX('Policy Characteristics'!D:D,MATCH($C1094,'Policy Characteristics'!$C:$C,0)))</f>
        <v>R&amp;D Fuel Use Reductions</v>
      </c>
      <c r="K1094" s="358" t="str">
        <f>IF(ISBLANK(INDEX('Policy Characteristics'!E:E,MATCH($C1094,'Policy Characteristics'!$C:$C,0))),"",INDEX('Policy Characteristics'!E:E,MATCH($C1094,'Policy Characteristics'!$C:$C,0)))</f>
        <v>RnD building fuel use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fuel use</v>
      </c>
      <c r="P1094" s="358" t="str">
        <f>IF(ISBLANK(INDEX('Policy Characteristics'!J:J,MATCH($C1094,'Policy Characteristics'!$C:$C,0))),"",INDEX('Policy Characteristics'!J:J,MATCH($C1094,'Policy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Fuel Use Reduction</v>
      </c>
      <c r="C1095" s="362" t="str">
        <f t="shared" ref="C1095:C1099" si="61">C$1094</f>
        <v>RnD Building Fuel Use Perc Reduction</v>
      </c>
      <c r="D1095" s="53" t="s">
        <v>121</v>
      </c>
      <c r="E1095" s="53"/>
      <c r="F1095" s="53" t="s">
        <v>343</v>
      </c>
      <c r="G1095" s="53"/>
      <c r="H1095" s="54">
        <v>115</v>
      </c>
      <c r="I1095" s="53" t="s">
        <v>45</v>
      </c>
      <c r="J1095" s="360" t="str">
        <f>IF(ISBLANK(INDEX('Policy Characteristics'!D:D,MATCH($C1095,'Policy Characteristics'!$C:$C,0))),"",INDEX('Policy Characteristics'!D:D,MATCH($C1095,'Policy Characteristics'!$C:$C,0)))</f>
        <v>R&amp;D Fuel Use Reductions</v>
      </c>
      <c r="K1095" s="358" t="str">
        <f>IF(ISBLANK(INDEX('Policy Characteristics'!E:E,MATCH($C1095,'Policy Characteristics'!$C:$C,0))),"",INDEX('Policy Characteristics'!E:E,MATCH($C1095,'Policy Characteristics'!$C:$C,0)))</f>
        <v>RnD building fuel use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fuel use</v>
      </c>
      <c r="P1095" s="358" t="str">
        <f>IF(ISBLANK(INDEX('Policy Characteristics'!J:J,MATCH($C1095,'Policy Characteristics'!$C:$C,0))),"",INDEX('Policy Characteristics'!J:J,MATCH($C1095,'Policy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Fuel Use Reduction</v>
      </c>
      <c r="C1096" s="362" t="str">
        <f t="shared" si="61"/>
        <v>RnD Building Fuel Use Perc Reduction</v>
      </c>
      <c r="D1096" s="53" t="s">
        <v>122</v>
      </c>
      <c r="E1096" s="53"/>
      <c r="F1096" s="53" t="s">
        <v>344</v>
      </c>
      <c r="G1096" s="53"/>
      <c r="H1096" s="54">
        <v>750</v>
      </c>
      <c r="I1096" s="53" t="s">
        <v>46</v>
      </c>
      <c r="J1096" s="360" t="str">
        <f>IF(ISBLANK(INDEX('Policy Characteristics'!D:D,MATCH($C1096,'Policy Characteristics'!$C:$C,0))),"",INDEX('Policy Characteristics'!D:D,MATCH($C1096,'Policy Characteristics'!$C:$C,0)))</f>
        <v>R&amp;D Fuel Use Reductions</v>
      </c>
      <c r="K1096" s="358" t="str">
        <f>IF(ISBLANK(INDEX('Policy Characteristics'!E:E,MATCH($C1096,'Policy Characteristics'!$C:$C,0))),"",INDEX('Policy Characteristics'!E:E,MATCH($C1096,'Policy Characteristics'!$C:$C,0)))</f>
        <v>RnD building fuel use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fuel use</v>
      </c>
      <c r="P1096" s="358" t="str">
        <f>IF(ISBLANK(INDEX('Policy Characteristics'!J:J,MATCH($C1096,'Policy Characteristics'!$C:$C,0))),"",INDEX('Policy Characteristics'!J:J,MATCH($C1096,'Policy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Fuel Use Reduction</v>
      </c>
      <c r="C1097" s="362" t="str">
        <f t="shared" si="61"/>
        <v>RnD Building Fuel Use Perc Reduction</v>
      </c>
      <c r="D1097" s="53" t="s">
        <v>123</v>
      </c>
      <c r="E1097" s="53"/>
      <c r="F1097" s="53" t="s">
        <v>345</v>
      </c>
      <c r="G1097" s="53"/>
      <c r="H1097" s="54">
        <v>117</v>
      </c>
      <c r="I1097" s="53" t="s">
        <v>45</v>
      </c>
      <c r="J1097" s="360" t="str">
        <f>IF(ISBLANK(INDEX('Policy Characteristics'!D:D,MATCH($C1097,'Policy Characteristics'!$C:$C,0))),"",INDEX('Policy Characteristics'!D:D,MATCH($C1097,'Policy Characteristics'!$C:$C,0)))</f>
        <v>R&amp;D Fuel Use Reductions</v>
      </c>
      <c r="K1097" s="358" t="str">
        <f>IF(ISBLANK(INDEX('Policy Characteristics'!E:E,MATCH($C1097,'Policy Characteristics'!$C:$C,0))),"",INDEX('Policy Characteristics'!E:E,MATCH($C1097,'Policy Characteristics'!$C:$C,0)))</f>
        <v>RnD building fuel use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fuel use</v>
      </c>
      <c r="P1097" s="358" t="str">
        <f>IF(ISBLANK(INDEX('Policy Characteristics'!J:J,MATCH($C1097,'Policy Characteristics'!$C:$C,0))),"",INDEX('Policy Characteristics'!J:J,MATCH($C1097,'Policy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Fuel Use Reduction</v>
      </c>
      <c r="C1098" s="362" t="str">
        <f t="shared" si="61"/>
        <v>RnD Building Fuel Use Perc Reduction</v>
      </c>
      <c r="D1098" s="53" t="s">
        <v>124</v>
      </c>
      <c r="E1098" s="53"/>
      <c r="F1098" s="53" t="s">
        <v>346</v>
      </c>
      <c r="G1098" s="53"/>
      <c r="H1098" s="54">
        <v>118</v>
      </c>
      <c r="I1098" s="53" t="s">
        <v>45</v>
      </c>
      <c r="J1098" s="360" t="str">
        <f>IF(ISBLANK(INDEX('Policy Characteristics'!D:D,MATCH($C1098,'Policy Characteristics'!$C:$C,0))),"",INDEX('Policy Characteristics'!D:D,MATCH($C1098,'Policy Characteristics'!$C:$C,0)))</f>
        <v>R&amp;D Fuel Use Reductions</v>
      </c>
      <c r="K1098" s="358" t="str">
        <f>IF(ISBLANK(INDEX('Policy Characteristics'!E:E,MATCH($C1098,'Policy Characteristics'!$C:$C,0))),"",INDEX('Policy Characteristics'!E:E,MATCH($C1098,'Policy Characteristics'!$C:$C,0)))</f>
        <v>RnD building fuel use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fuel use</v>
      </c>
      <c r="P1098" s="358" t="str">
        <f>IF(ISBLANK(INDEX('Policy Characteristics'!J:J,MATCH($C1098,'Policy Characteristics'!$C:$C,0))),"",INDEX('Policy Characteristics'!J:J,MATCH($C1098,'Policy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Fuel Use Reduction</v>
      </c>
      <c r="C1099" s="362" t="str">
        <f t="shared" si="61"/>
        <v>RnD Building Fuel Use Perc Reduction</v>
      </c>
      <c r="D1099" s="53" t="s">
        <v>125</v>
      </c>
      <c r="E1099" s="53"/>
      <c r="F1099" s="53" t="s">
        <v>347</v>
      </c>
      <c r="G1099" s="53"/>
      <c r="H1099" s="54">
        <v>119</v>
      </c>
      <c r="I1099" s="53" t="s">
        <v>45</v>
      </c>
      <c r="J1099" s="360" t="str">
        <f>IF(ISBLANK(INDEX('Policy Characteristics'!D:D,MATCH($C1099,'Policy Characteristics'!$C:$C,0))),"",INDEX('Policy Characteristics'!D:D,MATCH($C1099,'Policy Characteristics'!$C:$C,0)))</f>
        <v>R&amp;D Fuel Use Reductions</v>
      </c>
      <c r="K1099" s="358" t="str">
        <f>IF(ISBLANK(INDEX('Policy Characteristics'!E:E,MATCH($C1099,'Policy Characteristics'!$C:$C,0))),"",INDEX('Policy Characteristics'!E:E,MATCH($C1099,'Policy Characteristics'!$C:$C,0)))</f>
        <v>RnD building fuel use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fuel use</v>
      </c>
      <c r="P1099" s="358" t="str">
        <f>IF(ISBLANK(INDEX('Policy Characteristics'!J:J,MATCH($C1099,'Policy Characteristics'!$C:$C,0))),"",INDEX('Policy Characteristics'!J:J,MATCH($C1099,'Policy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Fuel Use Reduction</v>
      </c>
      <c r="C1100" s="363" t="s">
        <v>317</v>
      </c>
      <c r="D1100" s="53"/>
      <c r="E1100" s="53"/>
      <c r="F1100" s="53" t="s">
        <v>28</v>
      </c>
      <c r="G1100" s="53"/>
      <c r="H1100" s="54">
        <v>120</v>
      </c>
      <c r="I1100" s="53" t="s">
        <v>45</v>
      </c>
      <c r="J1100" s="360" t="str">
        <f>IF(ISBLANK(INDEX('Policy Characteristics'!D:D,MATCH($C1100,'Policy Characteristics'!$C:$C,0))),"",INDEX('Policy Characteristics'!D:D,MATCH($C1100,'Policy Characteristics'!$C:$C,0)))</f>
        <v>R&amp;D Fuel Use Reductions</v>
      </c>
      <c r="K1100" s="358" t="str">
        <f>IF(ISBLANK(INDEX('Policy Characteristics'!E:E,MATCH($C1100,'Policy Characteristics'!$C:$C,0))),"",INDEX('Policy Characteristics'!E:E,MATCH($C1100,'Policy Characteristics'!$C:$C,0)))</f>
        <v>RnD CCS fuel use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fuel use</v>
      </c>
      <c r="P1100" s="358" t="str">
        <f>IF(ISBLANK(INDEX('Policy Characteristics'!J:J,MATCH($C1100,'Policy Characteristics'!$C:$C,0))),"",INDEX('Policy Characteristics'!J:J,MATCH($C1100,'Policy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Fuel Use Reduction</v>
      </c>
      <c r="C1101" s="363" t="s">
        <v>318</v>
      </c>
      <c r="D1101" s="53" t="s">
        <v>478</v>
      </c>
      <c r="E1101" s="53"/>
      <c r="F1101" s="9" t="s">
        <v>481</v>
      </c>
      <c r="G1101" s="53"/>
      <c r="H1101" s="54">
        <v>121</v>
      </c>
      <c r="I1101" s="53" t="s">
        <v>45</v>
      </c>
      <c r="J1101" s="360" t="str">
        <f>IF(ISBLANK(INDEX('Policy Characteristics'!D:D,MATCH($C1101,'Policy Characteristics'!$C:$C,0))),"",INDEX('Policy Characteristics'!D:D,MATCH($C1101,'Policy Characteristics'!$C:$C,0)))</f>
        <v>R&amp;D Fuel Use Reductions</v>
      </c>
      <c r="K1101" s="358" t="str">
        <f>IF(ISBLANK(INDEX('Policy Characteristics'!E:E,MATCH($C1101,'Policy Characteristics'!$C:$C,0))),"",INDEX('Policy Characteristics'!E:E,MATCH($C1101,'Policy Characteristics'!$C:$C,0)))</f>
        <v>RnD electricity fuel use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fuel use</v>
      </c>
      <c r="P1101" s="358" t="str">
        <f>IF(ISBLANK(INDEX('Policy Characteristics'!J:J,MATCH($C1101,'Policy Characteristics'!$C:$C,0))),"",INDEX('Policy Characteristics'!J:J,MATCH($C1101,'Policy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Fuel Use Reduction</v>
      </c>
      <c r="C1102" s="362" t="str">
        <f t="shared" ref="C1102:C1109" si="62">C$1101</f>
        <v>RnD Electricity Fuel Use Perc Reduction</v>
      </c>
      <c r="D1102" s="9" t="s">
        <v>332</v>
      </c>
      <c r="E1102" s="55"/>
      <c r="F1102" s="9" t="s">
        <v>2293</v>
      </c>
      <c r="G1102" s="53"/>
      <c r="H1102" s="54">
        <v>122</v>
      </c>
      <c r="I1102" s="53" t="s">
        <v>45</v>
      </c>
      <c r="J1102" s="360" t="str">
        <f>IF(ISBLANK(INDEX('Policy Characteristics'!D:D,MATCH($C1102,'Policy Characteristics'!$C:$C,0))),"",INDEX('Policy Characteristics'!D:D,MATCH($C1102,'Policy Characteristics'!$C:$C,0)))</f>
        <v>R&amp;D Fuel Use Reductions</v>
      </c>
      <c r="K1102" s="358" t="str">
        <f>IF(ISBLANK(INDEX('Policy Characteristics'!E:E,MATCH($C1102,'Policy Characteristics'!$C:$C,0))),"",INDEX('Policy Characteristics'!E:E,MATCH($C1102,'Policy Characteristics'!$C:$C,0)))</f>
        <v>RnD electricity fuel use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fuel use</v>
      </c>
      <c r="P1102" s="358" t="str">
        <f>IF(ISBLANK(INDEX('Policy Characteristics'!J:J,MATCH($C1102,'Policy Characteristics'!$C:$C,0))),"",INDEX('Policy Characteristics'!J:J,MATCH($C1102,'Policy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Fuel Use Reduction</v>
      </c>
      <c r="C1103" s="362" t="str">
        <f t="shared" si="62"/>
        <v>RnD Electricity Fuel Use Perc Reduction</v>
      </c>
      <c r="D1103" s="9" t="s">
        <v>79</v>
      </c>
      <c r="E1103" s="55"/>
      <c r="F1103" s="9" t="s">
        <v>348</v>
      </c>
      <c r="G1103" s="53"/>
      <c r="H1103" s="54">
        <v>123</v>
      </c>
      <c r="I1103" s="53" t="s">
        <v>45</v>
      </c>
      <c r="J1103" s="360" t="str">
        <f>IF(ISBLANK(INDEX('Policy Characteristics'!D:D,MATCH($C1103,'Policy Characteristics'!$C:$C,0))),"",INDEX('Policy Characteristics'!D:D,MATCH($C1103,'Policy Characteristics'!$C:$C,0)))</f>
        <v>R&amp;D Fuel Use Reductions</v>
      </c>
      <c r="K1103" s="358" t="str">
        <f>IF(ISBLANK(INDEX('Policy Characteristics'!E:E,MATCH($C1103,'Policy Characteristics'!$C:$C,0))),"",INDEX('Policy Characteristics'!E:E,MATCH($C1103,'Policy Characteristics'!$C:$C,0)))</f>
        <v>RnD electricity fuel use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fuel use</v>
      </c>
      <c r="P1103" s="358" t="str">
        <f>IF(ISBLANK(INDEX('Policy Characteristics'!J:J,MATCH($C1103,'Policy Characteristics'!$C:$C,0))),"",INDEX('Policy Characteristics'!J:J,MATCH($C1103,'Policy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Fuel Use Reduction</v>
      </c>
      <c r="C1104" s="362" t="str">
        <f t="shared" si="62"/>
        <v>RnD Electricity Fuel Use Perc Reduction</v>
      </c>
      <c r="D1104" s="9" t="s">
        <v>80</v>
      </c>
      <c r="E1104" s="55"/>
      <c r="F1104" s="9" t="s">
        <v>349</v>
      </c>
      <c r="G1104" s="53"/>
      <c r="H1104" s="54">
        <v>751</v>
      </c>
      <c r="I1104" s="53" t="s">
        <v>46</v>
      </c>
      <c r="J1104" s="360" t="str">
        <f>IF(ISBLANK(INDEX('Policy Characteristics'!D:D,MATCH($C1104,'Policy Characteristics'!$C:$C,0))),"",INDEX('Policy Characteristics'!D:D,MATCH($C1104,'Policy Characteristics'!$C:$C,0)))</f>
        <v>R&amp;D Fuel Use Reductions</v>
      </c>
      <c r="K1104" s="358" t="str">
        <f>IF(ISBLANK(INDEX('Policy Characteristics'!E:E,MATCH($C1104,'Policy Characteristics'!$C:$C,0))),"",INDEX('Policy Characteristics'!E:E,MATCH($C1104,'Policy Characteristics'!$C:$C,0)))</f>
        <v>RnD electricity fuel use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fuel use</v>
      </c>
      <c r="P1104" s="358" t="str">
        <f>IF(ISBLANK(INDEX('Policy Characteristics'!J:J,MATCH($C1104,'Policy Characteristics'!$C:$C,0))),"",INDEX('Policy Characteristics'!J:J,MATCH($C1104,'Policy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Fuel Use Reduction</v>
      </c>
      <c r="C1105" s="362" t="str">
        <f t="shared" si="62"/>
        <v>RnD Electricity Fuel Use Perc Reduction</v>
      </c>
      <c r="D1105" s="9" t="s">
        <v>479</v>
      </c>
      <c r="E1105" s="55"/>
      <c r="F1105" s="9" t="s">
        <v>483</v>
      </c>
      <c r="G1105" s="53"/>
      <c r="H1105" s="54">
        <v>752</v>
      </c>
      <c r="I1105" s="53" t="s">
        <v>46</v>
      </c>
      <c r="J1105" s="360" t="str">
        <f>IF(ISBLANK(INDEX('Policy Characteristics'!D:D,MATCH($C1105,'Policy Characteristics'!$C:$C,0))),"",INDEX('Policy Characteristics'!D:D,MATCH($C1105,'Policy Characteristics'!$C:$C,0)))</f>
        <v>R&amp;D Fuel Use Reductions</v>
      </c>
      <c r="K1105" s="358" t="str">
        <f>IF(ISBLANK(INDEX('Policy Characteristics'!E:E,MATCH($C1105,'Policy Characteristics'!$C:$C,0))),"",INDEX('Policy Characteristics'!E:E,MATCH($C1105,'Policy Characteristics'!$C:$C,0)))</f>
        <v>RnD electricity fuel use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fuel use</v>
      </c>
      <c r="P1105" s="358" t="str">
        <f>IF(ISBLANK(INDEX('Policy Characteristics'!J:J,MATCH($C1105,'Policy Characteristics'!$C:$C,0))),"",INDEX('Policy Characteristics'!J:J,MATCH($C1105,'Policy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Fuel Use Reduction</v>
      </c>
      <c r="C1106" s="362" t="str">
        <f t="shared" si="62"/>
        <v>RnD Electricity Fuel Use Perc Reduction</v>
      </c>
      <c r="D1106" s="9" t="s">
        <v>81</v>
      </c>
      <c r="E1106" s="55"/>
      <c r="F1106" s="9" t="s">
        <v>350</v>
      </c>
      <c r="G1106" s="53"/>
      <c r="H1106" s="54">
        <v>753</v>
      </c>
      <c r="I1106" s="53" t="s">
        <v>46</v>
      </c>
      <c r="J1106" s="360" t="str">
        <f>IF(ISBLANK(INDEX('Policy Characteristics'!D:D,MATCH($C1106,'Policy Characteristics'!$C:$C,0))),"",INDEX('Policy Characteristics'!D:D,MATCH($C1106,'Policy Characteristics'!$C:$C,0)))</f>
        <v>R&amp;D Fuel Use Reductions</v>
      </c>
      <c r="K1106" s="358" t="str">
        <f>IF(ISBLANK(INDEX('Policy Characteristics'!E:E,MATCH($C1106,'Policy Characteristics'!$C:$C,0))),"",INDEX('Policy Characteristics'!E:E,MATCH($C1106,'Policy Characteristics'!$C:$C,0)))</f>
        <v>RnD electricity fuel use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fuel use</v>
      </c>
      <c r="P1106" s="358" t="str">
        <f>IF(ISBLANK(INDEX('Policy Characteristics'!J:J,MATCH($C1106,'Policy Characteristics'!$C:$C,0))),"",INDEX('Policy Characteristics'!J:J,MATCH($C1106,'Policy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Fuel Use Reduction</v>
      </c>
      <c r="C1107" s="362" t="str">
        <f t="shared" si="62"/>
        <v>RnD Electricity Fuel Use Perc Reduction</v>
      </c>
      <c r="D1107" s="9" t="s">
        <v>82</v>
      </c>
      <c r="E1107" s="55"/>
      <c r="F1107" s="9" t="s">
        <v>351</v>
      </c>
      <c r="G1107" s="53"/>
      <c r="H1107" s="54">
        <v>754</v>
      </c>
      <c r="I1107" s="53" t="s">
        <v>46</v>
      </c>
      <c r="J1107" s="360" t="str">
        <f>IF(ISBLANK(INDEX('Policy Characteristics'!D:D,MATCH($C1107,'Policy Characteristics'!$C:$C,0))),"",INDEX('Policy Characteristics'!D:D,MATCH($C1107,'Policy Characteristics'!$C:$C,0)))</f>
        <v>R&amp;D Fuel Use Reductions</v>
      </c>
      <c r="K1107" s="358" t="str">
        <f>IF(ISBLANK(INDEX('Policy Characteristics'!E:E,MATCH($C1107,'Policy Characteristics'!$C:$C,0))),"",INDEX('Policy Characteristics'!E:E,MATCH($C1107,'Policy Characteristics'!$C:$C,0)))</f>
        <v>RnD electricity fuel use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fuel use</v>
      </c>
      <c r="P1107" s="358" t="str">
        <f>IF(ISBLANK(INDEX('Policy Characteristics'!J:J,MATCH($C1107,'Policy Characteristics'!$C:$C,0))),"",INDEX('Policy Characteristics'!J:J,MATCH($C1107,'Policy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Fuel Use Reduction</v>
      </c>
      <c r="C1108" s="362" t="str">
        <f t="shared" si="62"/>
        <v>RnD Electricity Fuel Use Perc Reduction</v>
      </c>
      <c r="D1108" s="9" t="s">
        <v>83</v>
      </c>
      <c r="E1108" s="55"/>
      <c r="F1108" s="9" t="s">
        <v>352</v>
      </c>
      <c r="G1108" s="53"/>
      <c r="H1108" s="54">
        <v>124</v>
      </c>
      <c r="I1108" s="53" t="s">
        <v>45</v>
      </c>
      <c r="J1108" s="360" t="str">
        <f>IF(ISBLANK(INDEX('Policy Characteristics'!D:D,MATCH($C1108,'Policy Characteristics'!$C:$C,0))),"",INDEX('Policy Characteristics'!D:D,MATCH($C1108,'Policy Characteristics'!$C:$C,0)))</f>
        <v>R&amp;D Fuel Use Reductions</v>
      </c>
      <c r="K1108" s="358" t="str">
        <f>IF(ISBLANK(INDEX('Policy Characteristics'!E:E,MATCH($C1108,'Policy Characteristics'!$C:$C,0))),"",INDEX('Policy Characteristics'!E:E,MATCH($C1108,'Policy Characteristics'!$C:$C,0)))</f>
        <v>RnD electricity fuel use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fuel use</v>
      </c>
      <c r="P1108" s="358" t="str">
        <f>IF(ISBLANK(INDEX('Policy Characteristics'!J:J,MATCH($C1108,'Policy Characteristics'!$C:$C,0))),"",INDEX('Policy Characteristics'!J:J,MATCH($C1108,'Policy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Fuel Use Reduction</v>
      </c>
      <c r="C1109" s="362" t="str">
        <f t="shared" si="62"/>
        <v>RnD Electricity Fuel Use Perc Reduction</v>
      </c>
      <c r="D1109" s="9" t="s">
        <v>335</v>
      </c>
      <c r="E1109" s="55"/>
      <c r="F1109" s="9" t="s">
        <v>2294</v>
      </c>
      <c r="G1109" s="53"/>
      <c r="H1109" s="54">
        <v>193</v>
      </c>
      <c r="I1109" s="53" t="s">
        <v>45</v>
      </c>
      <c r="J1109" s="360" t="str">
        <f>IF(ISBLANK(INDEX('Policy Characteristics'!D:D,MATCH($C1109,'Policy Characteristics'!$C:$C,0))),"",INDEX('Policy Characteristics'!D:D,MATCH($C1109,'Policy Characteristics'!$C:$C,0)))</f>
        <v>R&amp;D Fuel Use Reductions</v>
      </c>
      <c r="K1109" s="358" t="str">
        <f>IF(ISBLANK(INDEX('Policy Characteristics'!E:E,MATCH($C1109,'Policy Characteristics'!$C:$C,0))),"",INDEX('Policy Characteristics'!E:E,MATCH($C1109,'Policy Characteristics'!$C:$C,0)))</f>
        <v>RnD electricity fuel use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fuel use</v>
      </c>
      <c r="P1109" s="358" t="str">
        <f>IF(ISBLANK(INDEX('Policy Characteristics'!J:J,MATCH($C1109,'Policy Characteristics'!$C:$C,0))),"",INDEX('Policy Characteristics'!J:J,MATCH($C1109,'Policy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Fuel Use Reduction</v>
      </c>
      <c r="C1110" s="362" t="str">
        <f t="shared" ref="C1110:C1111" si="63">C$1101</f>
        <v>RnD Electricity Fuel Use Perc Reduction</v>
      </c>
      <c r="D1110" s="9" t="s">
        <v>475</v>
      </c>
      <c r="E1110" s="55"/>
      <c r="F1110" s="9" t="s">
        <v>476</v>
      </c>
      <c r="G1110" s="53"/>
      <c r="H1110" s="54">
        <v>181</v>
      </c>
      <c r="I1110" s="53" t="s">
        <v>45</v>
      </c>
      <c r="J1110" s="360" t="str">
        <f>IF(ISBLANK(INDEX('Policy Characteristics'!D:D,MATCH($C1110,'Policy Characteristics'!$C:$C,0))),"",INDEX('Policy Characteristics'!D:D,MATCH($C1110,'Policy Characteristics'!$C:$C,0)))</f>
        <v>R&amp;D Fuel Use Reductions</v>
      </c>
      <c r="K1110" s="358" t="str">
        <f>IF(ISBLANK(INDEX('Policy Characteristics'!E:E,MATCH($C1110,'Policy Characteristics'!$C:$C,0))),"",INDEX('Policy Characteristics'!E:E,MATCH($C1110,'Policy Characteristics'!$C:$C,0)))</f>
        <v>RnD electricity fuel use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fuel use</v>
      </c>
      <c r="P1110" s="358" t="str">
        <f>IF(ISBLANK(INDEX('Policy Characteristics'!J:J,MATCH($C1110,'Policy Characteristics'!$C:$C,0))),"",INDEX('Policy Characteristics'!J:J,MATCH($C1110,'Policy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Fuel Use Reduction</v>
      </c>
      <c r="C1111" s="362" t="str">
        <f t="shared" si="63"/>
        <v>RnD Electricity Fuel Use Perc Reduction</v>
      </c>
      <c r="D1111" s="9" t="s">
        <v>484</v>
      </c>
      <c r="E1111" s="55"/>
      <c r="F1111" s="9" t="s">
        <v>486</v>
      </c>
      <c r="G1111" s="53"/>
      <c r="H1111" s="54">
        <v>755</v>
      </c>
      <c r="I1111" s="53" t="s">
        <v>46</v>
      </c>
      <c r="J1111" s="360" t="str">
        <f>IF(ISBLANK(INDEX('Policy Characteristics'!D:D,MATCH($C1111,'Policy Characteristics'!$C:$C,0))),"",INDEX('Policy Characteristics'!D:D,MATCH($C1111,'Policy Characteristics'!$C:$C,0)))</f>
        <v>R&amp;D Fuel Use Reductions</v>
      </c>
      <c r="K1111" s="358" t="str">
        <f>IF(ISBLANK(INDEX('Policy Characteristics'!E:E,MATCH($C1111,'Policy Characteristics'!$C:$C,0))),"",INDEX('Policy Characteristics'!E:E,MATCH($C1111,'Policy Characteristics'!$C:$C,0)))</f>
        <v>RnD electricity fuel use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fuel use</v>
      </c>
      <c r="P1111" s="358" t="str">
        <f>IF(ISBLANK(INDEX('Policy Characteristics'!J:J,MATCH($C1111,'Policy Characteristics'!$C:$C,0))),"",INDEX('Policy Characteristics'!J:J,MATCH($C1111,'Policy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Fuel Use Reduction</v>
      </c>
      <c r="C1112" s="363" t="s">
        <v>319</v>
      </c>
      <c r="D1112" s="195" t="s">
        <v>3249</v>
      </c>
      <c r="E1112" s="53"/>
      <c r="F1112" s="9" t="s">
        <v>3287</v>
      </c>
      <c r="G1112" s="53"/>
      <c r="H1112" s="54">
        <v>1487</v>
      </c>
      <c r="I1112" s="53" t="s">
        <v>45</v>
      </c>
      <c r="J1112" s="360" t="str">
        <f>IF(ISBLANK(INDEX('Policy Characteristics'!D:D,MATCH($C1112,'Policy Characteristics'!$C:$C,0))),"",INDEX('Policy Characteristics'!D:D,MATCH($C1112,'Policy Characteristics'!$C:$C,0)))</f>
        <v>R&amp;D Fuel Use Reductions</v>
      </c>
      <c r="K1112" s="358" t="str">
        <f>IF(ISBLANK(INDEX('Policy Characteristics'!E:E,MATCH($C1112,'Policy Characteristics'!$C:$C,0))),"",INDEX('Policy Characteristics'!E:E,MATCH($C1112,'Policy Characteristics'!$C:$C,0)))</f>
        <v>RnD industry fuel use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fuel use</v>
      </c>
      <c r="P1112" s="358" t="str">
        <f>IF(ISBLANK(INDEX('Policy Characteristics'!J:J,MATCH($C1112,'Policy Characteristics'!$C:$C,0))),"",INDEX('Policy Characteristics'!J:J,MATCH($C1112,'Policy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Fuel Use Reduction</v>
      </c>
      <c r="C1113" s="362" t="str">
        <f t="shared" ref="C1113:C1136" si="64">C$1112</f>
        <v>RnD Industry Fuel Use Perc Reduction</v>
      </c>
      <c r="D1113" s="195" t="s">
        <v>3250</v>
      </c>
      <c r="E1113" s="53"/>
      <c r="F1113" s="9" t="s">
        <v>3288</v>
      </c>
      <c r="G1113" s="53"/>
      <c r="H1113" s="54">
        <v>1488</v>
      </c>
      <c r="I1113" s="53" t="s">
        <v>45</v>
      </c>
      <c r="J1113" s="360" t="str">
        <f>IF(ISBLANK(INDEX('Policy Characteristics'!D:D,MATCH($C1113,'Policy Characteristics'!$C:$C,0))),"",INDEX('Policy Characteristics'!D:D,MATCH($C1113,'Policy Characteristics'!$C:$C,0)))</f>
        <v>R&amp;D Fuel Use Reductions</v>
      </c>
      <c r="K1113" s="358" t="str">
        <f>IF(ISBLANK(INDEX('Policy Characteristics'!E:E,MATCH($C1113,'Policy Characteristics'!$C:$C,0))),"",INDEX('Policy Characteristics'!E:E,MATCH($C1113,'Policy Characteristics'!$C:$C,0)))</f>
        <v>RnD industry fuel use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fuel use</v>
      </c>
      <c r="P1113" s="358" t="str">
        <f>IF(ISBLANK(INDEX('Policy Characteristics'!J:J,MATCH($C1113,'Policy Characteristics'!$C:$C,0))),"",INDEX('Policy Characteristics'!J:J,MATCH($C1113,'Policy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Fuel Use Reduction</v>
      </c>
      <c r="C1114" s="362" t="str">
        <f t="shared" si="64"/>
        <v>RnD Industry Fuel Use Perc Reduction</v>
      </c>
      <c r="D1114" s="195" t="s">
        <v>3251</v>
      </c>
      <c r="E1114" s="53"/>
      <c r="F1114" s="9" t="s">
        <v>3289</v>
      </c>
      <c r="G1114" s="53"/>
      <c r="H1114" s="54">
        <v>1489</v>
      </c>
      <c r="I1114" s="53" t="s">
        <v>45</v>
      </c>
      <c r="J1114" s="360" t="str">
        <f>IF(ISBLANK(INDEX('Policy Characteristics'!D:D,MATCH($C1114,'Policy Characteristics'!$C:$C,0))),"",INDEX('Policy Characteristics'!D:D,MATCH($C1114,'Policy Characteristics'!$C:$C,0)))</f>
        <v>R&amp;D Fuel Use Reductions</v>
      </c>
      <c r="K1114" s="358" t="str">
        <f>IF(ISBLANK(INDEX('Policy Characteristics'!E:E,MATCH($C1114,'Policy Characteristics'!$C:$C,0))),"",INDEX('Policy Characteristics'!E:E,MATCH($C1114,'Policy Characteristics'!$C:$C,0)))</f>
        <v>RnD industry fuel use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fuel use</v>
      </c>
      <c r="P1114" s="358" t="str">
        <f>IF(ISBLANK(INDEX('Policy Characteristics'!J:J,MATCH($C1114,'Policy Characteristics'!$C:$C,0))),"",INDEX('Policy Characteristics'!J:J,MATCH($C1114,'Policy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Fuel Use Reduction</v>
      </c>
      <c r="C1115" s="362" t="str">
        <f t="shared" si="64"/>
        <v>RnD Industry Fuel Use Perc Reduction</v>
      </c>
      <c r="D1115" s="195" t="s">
        <v>3252</v>
      </c>
      <c r="E1115" s="53"/>
      <c r="F1115" s="9" t="s">
        <v>3290</v>
      </c>
      <c r="G1115" s="53"/>
      <c r="H1115" s="54">
        <v>1490</v>
      </c>
      <c r="I1115" s="53" t="s">
        <v>45</v>
      </c>
      <c r="J1115" s="360" t="str">
        <f>IF(ISBLANK(INDEX('Policy Characteristics'!D:D,MATCH($C1115,'Policy Characteristics'!$C:$C,0))),"",INDEX('Policy Characteristics'!D:D,MATCH($C1115,'Policy Characteristics'!$C:$C,0)))</f>
        <v>R&amp;D Fuel Use Reductions</v>
      </c>
      <c r="K1115" s="358" t="str">
        <f>IF(ISBLANK(INDEX('Policy Characteristics'!E:E,MATCH($C1115,'Policy Characteristics'!$C:$C,0))),"",INDEX('Policy Characteristics'!E:E,MATCH($C1115,'Policy Characteristics'!$C:$C,0)))</f>
        <v>RnD industry fuel use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fuel use</v>
      </c>
      <c r="P1115" s="358" t="str">
        <f>IF(ISBLANK(INDEX('Policy Characteristics'!J:J,MATCH($C1115,'Policy Characteristics'!$C:$C,0))),"",INDEX('Policy Characteristics'!J:J,MATCH($C1115,'Policy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Fuel Use Reduction</v>
      </c>
      <c r="C1116" s="362" t="str">
        <f t="shared" si="64"/>
        <v>RnD Industry Fuel Use Perc Reduction</v>
      </c>
      <c r="D1116" s="195" t="s">
        <v>3253</v>
      </c>
      <c r="E1116" s="53"/>
      <c r="F1116" s="9" t="s">
        <v>3291</v>
      </c>
      <c r="G1116" s="53"/>
      <c r="H1116" s="54">
        <v>1491</v>
      </c>
      <c r="I1116" s="53" t="s">
        <v>45</v>
      </c>
      <c r="J1116" s="360" t="str">
        <f>IF(ISBLANK(INDEX('Policy Characteristics'!D:D,MATCH($C1116,'Policy Characteristics'!$C:$C,0))),"",INDEX('Policy Characteristics'!D:D,MATCH($C1116,'Policy Characteristics'!$C:$C,0)))</f>
        <v>R&amp;D Fuel Use Reductions</v>
      </c>
      <c r="K1116" s="358" t="str">
        <f>IF(ISBLANK(INDEX('Policy Characteristics'!E:E,MATCH($C1116,'Policy Characteristics'!$C:$C,0))),"",INDEX('Policy Characteristics'!E:E,MATCH($C1116,'Policy Characteristics'!$C:$C,0)))</f>
        <v>RnD industry fuel use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fuel use</v>
      </c>
      <c r="P1116" s="358" t="str">
        <f>IF(ISBLANK(INDEX('Policy Characteristics'!J:J,MATCH($C1116,'Policy Characteristics'!$C:$C,0))),"",INDEX('Policy Characteristics'!J:J,MATCH($C1116,'Policy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Fuel Use Reduction</v>
      </c>
      <c r="C1117" s="362" t="str">
        <f t="shared" si="64"/>
        <v>RnD Industry Fuel Use Perc Reduction</v>
      </c>
      <c r="D1117" s="195" t="s">
        <v>3254</v>
      </c>
      <c r="E1117" s="53"/>
      <c r="F1117" s="9" t="s">
        <v>3292</v>
      </c>
      <c r="G1117" s="53"/>
      <c r="H1117" s="54">
        <v>1492</v>
      </c>
      <c r="I1117" s="53" t="s">
        <v>45</v>
      </c>
      <c r="J1117" s="360" t="str">
        <f>IF(ISBLANK(INDEX('Policy Characteristics'!D:D,MATCH($C1117,'Policy Characteristics'!$C:$C,0))),"",INDEX('Policy Characteristics'!D:D,MATCH($C1117,'Policy Characteristics'!$C:$C,0)))</f>
        <v>R&amp;D Fuel Use Reductions</v>
      </c>
      <c r="K1117" s="358" t="str">
        <f>IF(ISBLANK(INDEX('Policy Characteristics'!E:E,MATCH($C1117,'Policy Characteristics'!$C:$C,0))),"",INDEX('Policy Characteristics'!E:E,MATCH($C1117,'Policy Characteristics'!$C:$C,0)))</f>
        <v>RnD industry fuel use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fuel use</v>
      </c>
      <c r="P1117" s="358" t="str">
        <f>IF(ISBLANK(INDEX('Policy Characteristics'!J:J,MATCH($C1117,'Policy Characteristics'!$C:$C,0))),"",INDEX('Policy Characteristics'!J:J,MATCH($C1117,'Policy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Fuel Use Reduction</v>
      </c>
      <c r="C1118" s="362" t="str">
        <f t="shared" si="64"/>
        <v>RnD Industry Fuel Use Perc Reduction</v>
      </c>
      <c r="D1118" s="195" t="s">
        <v>3255</v>
      </c>
      <c r="E1118" s="53"/>
      <c r="F1118" s="9" t="s">
        <v>3293</v>
      </c>
      <c r="G1118" s="53"/>
      <c r="H1118" s="54">
        <v>1493</v>
      </c>
      <c r="I1118" s="53" t="s">
        <v>45</v>
      </c>
      <c r="J1118" s="360" t="str">
        <f>IF(ISBLANK(INDEX('Policy Characteristics'!D:D,MATCH($C1118,'Policy Characteristics'!$C:$C,0))),"",INDEX('Policy Characteristics'!D:D,MATCH($C1118,'Policy Characteristics'!$C:$C,0)))</f>
        <v>R&amp;D Fuel Use Reductions</v>
      </c>
      <c r="K1118" s="358" t="str">
        <f>IF(ISBLANK(INDEX('Policy Characteristics'!E:E,MATCH($C1118,'Policy Characteristics'!$C:$C,0))),"",INDEX('Policy Characteristics'!E:E,MATCH($C1118,'Policy Characteristics'!$C:$C,0)))</f>
        <v>RnD industry fuel use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fuel use</v>
      </c>
      <c r="P1118" s="358" t="str">
        <f>IF(ISBLANK(INDEX('Policy Characteristics'!J:J,MATCH($C1118,'Policy Characteristics'!$C:$C,0))),"",INDEX('Policy Characteristics'!J:J,MATCH($C1118,'Policy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Fuel Use Reduction</v>
      </c>
      <c r="C1119" s="362" t="str">
        <f t="shared" si="64"/>
        <v>RnD Industry Fuel Use Perc Reduction</v>
      </c>
      <c r="D1119" s="195" t="s">
        <v>3256</v>
      </c>
      <c r="E1119" s="53"/>
      <c r="F1119" s="9" t="s">
        <v>3294</v>
      </c>
      <c r="G1119" s="53"/>
      <c r="H1119" s="54">
        <v>1494</v>
      </c>
      <c r="I1119" s="53" t="s">
        <v>45</v>
      </c>
      <c r="J1119" s="360" t="str">
        <f>IF(ISBLANK(INDEX('Policy Characteristics'!D:D,MATCH($C1119,'Policy Characteristics'!$C:$C,0))),"",INDEX('Policy Characteristics'!D:D,MATCH($C1119,'Policy Characteristics'!$C:$C,0)))</f>
        <v>R&amp;D Fuel Use Reductions</v>
      </c>
      <c r="K1119" s="358" t="str">
        <f>IF(ISBLANK(INDEX('Policy Characteristics'!E:E,MATCH($C1119,'Policy Characteristics'!$C:$C,0))),"",INDEX('Policy Characteristics'!E:E,MATCH($C1119,'Policy Characteristics'!$C:$C,0)))</f>
        <v>RnD industry fuel use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fuel use</v>
      </c>
      <c r="P1119" s="358" t="str">
        <f>IF(ISBLANK(INDEX('Policy Characteristics'!J:J,MATCH($C1119,'Policy Characteristics'!$C:$C,0))),"",INDEX('Policy Characteristics'!J:J,MATCH($C1119,'Policy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Fuel Use Reduction</v>
      </c>
      <c r="C1120" s="362" t="str">
        <f t="shared" si="64"/>
        <v>RnD Industry Fuel Use Perc Reduction</v>
      </c>
      <c r="D1120" s="195" t="s">
        <v>3257</v>
      </c>
      <c r="E1120" s="53"/>
      <c r="F1120" s="9" t="s">
        <v>3295</v>
      </c>
      <c r="G1120" s="53"/>
      <c r="H1120" s="54">
        <v>1495</v>
      </c>
      <c r="I1120" s="53" t="s">
        <v>45</v>
      </c>
      <c r="J1120" s="360" t="str">
        <f>IF(ISBLANK(INDEX('Policy Characteristics'!D:D,MATCH($C1120,'Policy Characteristics'!$C:$C,0))),"",INDEX('Policy Characteristics'!D:D,MATCH($C1120,'Policy Characteristics'!$C:$C,0)))</f>
        <v>R&amp;D Fuel Use Reductions</v>
      </c>
      <c r="K1120" s="358" t="str">
        <f>IF(ISBLANK(INDEX('Policy Characteristics'!E:E,MATCH($C1120,'Policy Characteristics'!$C:$C,0))),"",INDEX('Policy Characteristics'!E:E,MATCH($C1120,'Policy Characteristics'!$C:$C,0)))</f>
        <v>RnD industry fuel use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fuel use</v>
      </c>
      <c r="P1120" s="358" t="str">
        <f>IF(ISBLANK(INDEX('Policy Characteristics'!J:J,MATCH($C1120,'Policy Characteristics'!$C:$C,0))),"",INDEX('Policy Characteristics'!J:J,MATCH($C1120,'Policy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Fuel Use Reduction</v>
      </c>
      <c r="C1121" s="362" t="str">
        <f t="shared" si="64"/>
        <v>RnD Industry Fuel Use Perc Reduction</v>
      </c>
      <c r="D1121" s="195" t="s">
        <v>3258</v>
      </c>
      <c r="E1121" s="53"/>
      <c r="F1121" s="9" t="s">
        <v>354</v>
      </c>
      <c r="G1121" s="53"/>
      <c r="H1121" s="54">
        <v>1496</v>
      </c>
      <c r="I1121" s="53" t="s">
        <v>45</v>
      </c>
      <c r="J1121" s="360" t="str">
        <f>IF(ISBLANK(INDEX('Policy Characteristics'!D:D,MATCH($C1121,'Policy Characteristics'!$C:$C,0))),"",INDEX('Policy Characteristics'!D:D,MATCH($C1121,'Policy Characteristics'!$C:$C,0)))</f>
        <v>R&amp;D Fuel Use Reductions</v>
      </c>
      <c r="K1121" s="358" t="str">
        <f>IF(ISBLANK(INDEX('Policy Characteristics'!E:E,MATCH($C1121,'Policy Characteristics'!$C:$C,0))),"",INDEX('Policy Characteristics'!E:E,MATCH($C1121,'Policy Characteristics'!$C:$C,0)))</f>
        <v>RnD industry fuel use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fuel use</v>
      </c>
      <c r="P1121" s="358" t="str">
        <f>IF(ISBLANK(INDEX('Policy Characteristics'!J:J,MATCH($C1121,'Policy Characteristics'!$C:$C,0))),"",INDEX('Policy Characteristics'!J:J,MATCH($C1121,'Policy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Fuel Use Reduction</v>
      </c>
      <c r="C1122" s="362" t="str">
        <f t="shared" si="64"/>
        <v>RnD Industry Fuel Use Perc Reduction</v>
      </c>
      <c r="D1122" s="195" t="s">
        <v>3259</v>
      </c>
      <c r="E1122" s="53"/>
      <c r="F1122" s="9" t="s">
        <v>3296</v>
      </c>
      <c r="G1122" s="53"/>
      <c r="H1122" s="54">
        <v>1497</v>
      </c>
      <c r="I1122" s="53" t="s">
        <v>45</v>
      </c>
      <c r="J1122" s="360" t="str">
        <f>IF(ISBLANK(INDEX('Policy Characteristics'!D:D,MATCH($C1122,'Policy Characteristics'!$C:$C,0))),"",INDEX('Policy Characteristics'!D:D,MATCH($C1122,'Policy Characteristics'!$C:$C,0)))</f>
        <v>R&amp;D Fuel Use Reductions</v>
      </c>
      <c r="K1122" s="358" t="str">
        <f>IF(ISBLANK(INDEX('Policy Characteristics'!E:E,MATCH($C1122,'Policy Characteristics'!$C:$C,0))),"",INDEX('Policy Characteristics'!E:E,MATCH($C1122,'Policy Characteristics'!$C:$C,0)))</f>
        <v>RnD industry fuel use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fuel use</v>
      </c>
      <c r="P1122" s="358" t="str">
        <f>IF(ISBLANK(INDEX('Policy Characteristics'!J:J,MATCH($C1122,'Policy Characteristics'!$C:$C,0))),"",INDEX('Policy Characteristics'!J:J,MATCH($C1122,'Policy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Fuel Use Reduction</v>
      </c>
      <c r="C1123" s="362" t="str">
        <f t="shared" si="64"/>
        <v>RnD Industry Fuel Use Perc Reduction</v>
      </c>
      <c r="D1123" s="195" t="s">
        <v>3260</v>
      </c>
      <c r="E1123" s="53"/>
      <c r="F1123" s="9" t="s">
        <v>3297</v>
      </c>
      <c r="G1123" s="53"/>
      <c r="H1123" s="54">
        <v>1498</v>
      </c>
      <c r="I1123" s="53" t="s">
        <v>45</v>
      </c>
      <c r="J1123" s="360" t="str">
        <f>IF(ISBLANK(INDEX('Policy Characteristics'!D:D,MATCH($C1123,'Policy Characteristics'!$C:$C,0))),"",INDEX('Policy Characteristics'!D:D,MATCH($C1123,'Policy Characteristics'!$C:$C,0)))</f>
        <v>R&amp;D Fuel Use Reductions</v>
      </c>
      <c r="K1123" s="358" t="str">
        <f>IF(ISBLANK(INDEX('Policy Characteristics'!E:E,MATCH($C1123,'Policy Characteristics'!$C:$C,0))),"",INDEX('Policy Characteristics'!E:E,MATCH($C1123,'Policy Characteristics'!$C:$C,0)))</f>
        <v>RnD industry fuel use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fuel use</v>
      </c>
      <c r="P1123" s="358" t="str">
        <f>IF(ISBLANK(INDEX('Policy Characteristics'!J:J,MATCH($C1123,'Policy Characteristics'!$C:$C,0))),"",INDEX('Policy Characteristics'!J:J,MATCH($C1123,'Policy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Fuel Use Reduction</v>
      </c>
      <c r="C1124" s="362" t="str">
        <f t="shared" si="64"/>
        <v>RnD Industry Fuel Use Perc Reduction</v>
      </c>
      <c r="D1124" s="195" t="s">
        <v>3261</v>
      </c>
      <c r="E1124" s="53"/>
      <c r="F1124" s="9" t="s">
        <v>3298</v>
      </c>
      <c r="G1124" s="53"/>
      <c r="H1124" s="54">
        <v>1499</v>
      </c>
      <c r="I1124" s="53" t="s">
        <v>45</v>
      </c>
      <c r="J1124" s="360" t="str">
        <f>IF(ISBLANK(INDEX('Policy Characteristics'!D:D,MATCH($C1124,'Policy Characteristics'!$C:$C,0))),"",INDEX('Policy Characteristics'!D:D,MATCH($C1124,'Policy Characteristics'!$C:$C,0)))</f>
        <v>R&amp;D Fuel Use Reductions</v>
      </c>
      <c r="K1124" s="358" t="str">
        <f>IF(ISBLANK(INDEX('Policy Characteristics'!E:E,MATCH($C1124,'Policy Characteristics'!$C:$C,0))),"",INDEX('Policy Characteristics'!E:E,MATCH($C1124,'Policy Characteristics'!$C:$C,0)))</f>
        <v>RnD industry fuel use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fuel use</v>
      </c>
      <c r="P1124" s="358" t="str">
        <f>IF(ISBLANK(INDEX('Policy Characteristics'!J:J,MATCH($C1124,'Policy Characteristics'!$C:$C,0))),"",INDEX('Policy Characteristics'!J:J,MATCH($C1124,'Policy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Fuel Use Reduction</v>
      </c>
      <c r="C1125" s="362" t="str">
        <f t="shared" si="64"/>
        <v>RnD Industry Fuel Use Perc Reduction</v>
      </c>
      <c r="D1125" s="195" t="s">
        <v>3262</v>
      </c>
      <c r="E1125" s="53"/>
      <c r="F1125" s="9" t="s">
        <v>353</v>
      </c>
      <c r="G1125" s="53"/>
      <c r="H1125" s="54">
        <v>1500</v>
      </c>
      <c r="I1125" s="53" t="s">
        <v>45</v>
      </c>
      <c r="J1125" s="360" t="str">
        <f>IF(ISBLANK(INDEX('Policy Characteristics'!D:D,MATCH($C1125,'Policy Characteristics'!$C:$C,0))),"",INDEX('Policy Characteristics'!D:D,MATCH($C1125,'Policy Characteristics'!$C:$C,0)))</f>
        <v>R&amp;D Fuel Use Reductions</v>
      </c>
      <c r="K1125" s="358" t="str">
        <f>IF(ISBLANK(INDEX('Policy Characteristics'!E:E,MATCH($C1125,'Policy Characteristics'!$C:$C,0))),"",INDEX('Policy Characteristics'!E:E,MATCH($C1125,'Policy Characteristics'!$C:$C,0)))</f>
        <v>RnD industry fuel use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fuel use</v>
      </c>
      <c r="P1125" s="358" t="str">
        <f>IF(ISBLANK(INDEX('Policy Characteristics'!J:J,MATCH($C1125,'Policy Characteristics'!$C:$C,0))),"",INDEX('Policy Characteristics'!J:J,MATCH($C1125,'Policy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Fuel Use Reduction</v>
      </c>
      <c r="C1126" s="362" t="str">
        <f t="shared" si="64"/>
        <v>RnD Industry Fuel Use Perc Reduction</v>
      </c>
      <c r="D1126" s="195" t="s">
        <v>3263</v>
      </c>
      <c r="E1126" s="53"/>
      <c r="F1126" s="9" t="s">
        <v>3299</v>
      </c>
      <c r="G1126" s="53"/>
      <c r="H1126" s="54">
        <v>1501</v>
      </c>
      <c r="I1126" s="53" t="s">
        <v>45</v>
      </c>
      <c r="J1126" s="360" t="str">
        <f>IF(ISBLANK(INDEX('Policy Characteristics'!D:D,MATCH($C1126,'Policy Characteristics'!$C:$C,0))),"",INDEX('Policy Characteristics'!D:D,MATCH($C1126,'Policy Characteristics'!$C:$C,0)))</f>
        <v>R&amp;D Fuel Use Reductions</v>
      </c>
      <c r="K1126" s="358" t="str">
        <f>IF(ISBLANK(INDEX('Policy Characteristics'!E:E,MATCH($C1126,'Policy Characteristics'!$C:$C,0))),"",INDEX('Policy Characteristics'!E:E,MATCH($C1126,'Policy Characteristics'!$C:$C,0)))</f>
        <v>RnD industry fuel use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fuel use</v>
      </c>
      <c r="P1126" s="358" t="str">
        <f>IF(ISBLANK(INDEX('Policy Characteristics'!J:J,MATCH($C1126,'Policy Characteristics'!$C:$C,0))),"",INDEX('Policy Characteristics'!J:J,MATCH($C1126,'Policy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ht="29"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Fuel Use Reduction</v>
      </c>
      <c r="C1127" s="362" t="str">
        <f t="shared" si="64"/>
        <v>RnD Industry Fuel Use Perc Reduction</v>
      </c>
      <c r="D1127" s="195" t="s">
        <v>3264</v>
      </c>
      <c r="E1127" s="53"/>
      <c r="F1127" s="9" t="s">
        <v>3300</v>
      </c>
      <c r="G1127" s="53"/>
      <c r="H1127" s="54">
        <v>1502</v>
      </c>
      <c r="I1127" s="53" t="s">
        <v>45</v>
      </c>
      <c r="J1127" s="360" t="str">
        <f>IF(ISBLANK(INDEX('Policy Characteristics'!D:D,MATCH($C1127,'Policy Characteristics'!$C:$C,0))),"",INDEX('Policy Characteristics'!D:D,MATCH($C1127,'Policy Characteristics'!$C:$C,0)))</f>
        <v>R&amp;D Fuel Use Reductions</v>
      </c>
      <c r="K1127" s="358" t="str">
        <f>IF(ISBLANK(INDEX('Policy Characteristics'!E:E,MATCH($C1127,'Policy Characteristics'!$C:$C,0))),"",INDEX('Policy Characteristics'!E:E,MATCH($C1127,'Policy Characteristics'!$C:$C,0)))</f>
        <v>RnD industry fuel use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fuel use</v>
      </c>
      <c r="P1127" s="358" t="str">
        <f>IF(ISBLANK(INDEX('Policy Characteristics'!J:J,MATCH($C1127,'Policy Characteristics'!$C:$C,0))),"",INDEX('Policy Characteristics'!J:J,MATCH($C1127,'Policy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Fuel Use Reduction</v>
      </c>
      <c r="C1128" s="362" t="str">
        <f t="shared" si="64"/>
        <v>RnD Industry Fuel Use Perc Reduction</v>
      </c>
      <c r="D1128" s="195" t="s">
        <v>3265</v>
      </c>
      <c r="E1128" s="53"/>
      <c r="F1128" s="9" t="s">
        <v>3301</v>
      </c>
      <c r="G1128" s="53"/>
      <c r="H1128" s="54">
        <v>1503</v>
      </c>
      <c r="I1128" s="53" t="s">
        <v>45</v>
      </c>
      <c r="J1128" s="360" t="str">
        <f>IF(ISBLANK(INDEX('Policy Characteristics'!D:D,MATCH($C1128,'Policy Characteristics'!$C:$C,0))),"",INDEX('Policy Characteristics'!D:D,MATCH($C1128,'Policy Characteristics'!$C:$C,0)))</f>
        <v>R&amp;D Fuel Use Reductions</v>
      </c>
      <c r="K1128" s="358" t="str">
        <f>IF(ISBLANK(INDEX('Policy Characteristics'!E:E,MATCH($C1128,'Policy Characteristics'!$C:$C,0))),"",INDEX('Policy Characteristics'!E:E,MATCH($C1128,'Policy Characteristics'!$C:$C,0)))</f>
        <v>RnD industry fuel use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fuel use</v>
      </c>
      <c r="P1128" s="358" t="str">
        <f>IF(ISBLANK(INDEX('Policy Characteristics'!J:J,MATCH($C1128,'Policy Characteristics'!$C:$C,0))),"",INDEX('Policy Characteristics'!J:J,MATCH($C1128,'Policy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Fuel Use Reduction</v>
      </c>
      <c r="C1129" s="362" t="str">
        <f t="shared" si="64"/>
        <v>RnD Industry Fuel Use Perc Reduction</v>
      </c>
      <c r="D1129" s="195" t="s">
        <v>3266</v>
      </c>
      <c r="E1129" s="53"/>
      <c r="F1129" s="9" t="s">
        <v>3302</v>
      </c>
      <c r="G1129" s="53"/>
      <c r="H1129" s="54">
        <v>1504</v>
      </c>
      <c r="I1129" s="53" t="s">
        <v>45</v>
      </c>
      <c r="J1129" s="360" t="str">
        <f>IF(ISBLANK(INDEX('Policy Characteristics'!D:D,MATCH($C1129,'Policy Characteristics'!$C:$C,0))),"",INDEX('Policy Characteristics'!D:D,MATCH($C1129,'Policy Characteristics'!$C:$C,0)))</f>
        <v>R&amp;D Fuel Use Reductions</v>
      </c>
      <c r="K1129" s="358" t="str">
        <f>IF(ISBLANK(INDEX('Policy Characteristics'!E:E,MATCH($C1129,'Policy Characteristics'!$C:$C,0))),"",INDEX('Policy Characteristics'!E:E,MATCH($C1129,'Policy Characteristics'!$C:$C,0)))</f>
        <v>RnD industry fuel use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fuel use</v>
      </c>
      <c r="P1129" s="358" t="str">
        <f>IF(ISBLANK(INDEX('Policy Characteristics'!J:J,MATCH($C1129,'Policy Characteristics'!$C:$C,0))),"",INDEX('Policy Characteristics'!J:J,MATCH($C1129,'Policy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Fuel Use Reduction</v>
      </c>
      <c r="C1130" s="362" t="str">
        <f t="shared" si="64"/>
        <v>RnD Industry Fuel Use Perc Reduction</v>
      </c>
      <c r="D1130" s="195" t="s">
        <v>3267</v>
      </c>
      <c r="E1130" s="53"/>
      <c r="F1130" s="9" t="s">
        <v>3303</v>
      </c>
      <c r="G1130" s="53"/>
      <c r="H1130" s="54">
        <v>1505</v>
      </c>
      <c r="I1130" s="53" t="s">
        <v>45</v>
      </c>
      <c r="J1130" s="360" t="str">
        <f>IF(ISBLANK(INDEX('Policy Characteristics'!D:D,MATCH($C1130,'Policy Characteristics'!$C:$C,0))),"",INDEX('Policy Characteristics'!D:D,MATCH($C1130,'Policy Characteristics'!$C:$C,0)))</f>
        <v>R&amp;D Fuel Use Reductions</v>
      </c>
      <c r="K1130" s="358" t="str">
        <f>IF(ISBLANK(INDEX('Policy Characteristics'!E:E,MATCH($C1130,'Policy Characteristics'!$C:$C,0))),"",INDEX('Policy Characteristics'!E:E,MATCH($C1130,'Policy Characteristics'!$C:$C,0)))</f>
        <v>RnD industry fuel use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fuel use</v>
      </c>
      <c r="P1130" s="358" t="str">
        <f>IF(ISBLANK(INDEX('Policy Characteristics'!J:J,MATCH($C1130,'Policy Characteristics'!$C:$C,0))),"",INDEX('Policy Characteristics'!J:J,MATCH($C1130,'Policy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Fuel Use Reduction</v>
      </c>
      <c r="C1131" s="362" t="str">
        <f t="shared" si="64"/>
        <v>RnD Industry Fuel Use Perc Reduction</v>
      </c>
      <c r="D1131" s="195" t="s">
        <v>3268</v>
      </c>
      <c r="E1131" s="53"/>
      <c r="F1131" s="9" t="s">
        <v>3304</v>
      </c>
      <c r="G1131" s="53"/>
      <c r="H1131" s="54">
        <v>1506</v>
      </c>
      <c r="I1131" s="53" t="s">
        <v>45</v>
      </c>
      <c r="J1131" s="360" t="str">
        <f>IF(ISBLANK(INDEX('Policy Characteristics'!D:D,MATCH($C1131,'Policy Characteristics'!$C:$C,0))),"",INDEX('Policy Characteristics'!D:D,MATCH($C1131,'Policy Characteristics'!$C:$C,0)))</f>
        <v>R&amp;D Fuel Use Reductions</v>
      </c>
      <c r="K1131" s="358" t="str">
        <f>IF(ISBLANK(INDEX('Policy Characteristics'!E:E,MATCH($C1131,'Policy Characteristics'!$C:$C,0))),"",INDEX('Policy Characteristics'!E:E,MATCH($C1131,'Policy Characteristics'!$C:$C,0)))</f>
        <v>RnD industry fuel use reduction</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0.4</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reduction in fuel use</v>
      </c>
      <c r="P1131" s="358" t="str">
        <f>IF(ISBLANK(INDEX('Policy Characteristics'!J:J,MATCH($C1131,'Policy Characteristics'!$C:$C,0))),"",INDEX('Policy Characteristics'!J:J,MATCH($C1131,'Policy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1" s="358" t="str">
        <f>IF(ISBLANK(INDEX('Policy Characteristics'!K:K,MATCH($C1131,'Policy Characteristics'!$C:$C,0))),"",INDEX('Policy Characteristics'!K:K,MATCH($C1131,'Policy Characteristics'!$C:$C,0)))</f>
        <v>architectural-design.html#rnd</v>
      </c>
      <c r="R1131" s="358" t="str">
        <f>IF(ISBLANK(INDEX('Policy Characteristics'!L:L,MATCH($C1131,'Policy Characteristics'!$C:$C,0))),"",INDEX('Policy Characteristics'!L:L,MATCH($C1131,'Policy Characteristics'!$C:$C,0)))</f>
        <v>research-and-development.html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2" t="str">
        <f t="shared" si="64"/>
        <v>RnD Industry Fuel Use Perc Reduction</v>
      </c>
      <c r="D1132" s="195" t="s">
        <v>3269</v>
      </c>
      <c r="E1132" s="53"/>
      <c r="F1132" s="9" t="s">
        <v>3305</v>
      </c>
      <c r="G1132" s="53"/>
      <c r="H1132" s="54">
        <v>1507</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industry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si="64"/>
        <v>RnD Industry Fuel Use Perc Reduction</v>
      </c>
      <c r="D1133" s="195" t="s">
        <v>3270</v>
      </c>
      <c r="E1133" s="53"/>
      <c r="F1133" s="9" t="s">
        <v>3306</v>
      </c>
      <c r="G1133" s="53"/>
      <c r="H1133" s="54">
        <v>1508</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industry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4"/>
        <v>RnD Industry Fuel Use Perc Reduction</v>
      </c>
      <c r="D1134" s="195" t="s">
        <v>3271</v>
      </c>
      <c r="E1134" s="53"/>
      <c r="F1134" s="9" t="s">
        <v>3307</v>
      </c>
      <c r="G1134" s="53"/>
      <c r="H1134" s="54">
        <v>1509</v>
      </c>
      <c r="I1134" s="53" t="s">
        <v>45</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industry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4"/>
        <v>RnD Industry Fuel Use Perc Reduction</v>
      </c>
      <c r="D1135" s="195" t="s">
        <v>3272</v>
      </c>
      <c r="E1135" s="53"/>
      <c r="F1135" s="9" t="s">
        <v>3308</v>
      </c>
      <c r="G1135" s="53"/>
      <c r="H1135" s="54">
        <v>1510</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industry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4"/>
        <v>RnD Industry Fuel Use Perc Reduction</v>
      </c>
      <c r="D1136" s="195" t="s">
        <v>3273</v>
      </c>
      <c r="E1136" s="53"/>
      <c r="F1136" s="9" t="s">
        <v>3309</v>
      </c>
      <c r="G1136" s="53"/>
      <c r="H1136" s="54">
        <v>1511</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industry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3" t="s">
        <v>320</v>
      </c>
      <c r="D1137" s="53" t="s">
        <v>2281</v>
      </c>
      <c r="E1137" s="53"/>
      <c r="F1137" s="53" t="s">
        <v>506</v>
      </c>
      <c r="G1137" s="53"/>
      <c r="H1137" s="54">
        <v>133</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transportation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2" t="str">
        <f t="shared" ref="C1138:C1143" si="65">C$1137</f>
        <v>RnD Transportation Fuel Use Perc Reduction</v>
      </c>
      <c r="D1138" s="53" t="s">
        <v>2282</v>
      </c>
      <c r="E1138" s="53"/>
      <c r="F1138" s="53" t="s">
        <v>507</v>
      </c>
      <c r="G1138" s="53"/>
      <c r="H1138" s="54">
        <v>134</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transportation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2" t="str">
        <f t="shared" si="65"/>
        <v>RnD Transportation Fuel Use Perc Reduction</v>
      </c>
      <c r="D1139" s="53" t="s">
        <v>2283</v>
      </c>
      <c r="E1139" s="53"/>
      <c r="F1139" s="53" t="s">
        <v>508</v>
      </c>
      <c r="G1139" s="53"/>
      <c r="H1139" s="54">
        <v>135</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transportation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si="65"/>
        <v>RnD Transportation Fuel Use Perc Reduction</v>
      </c>
      <c r="D1140" s="53" t="s">
        <v>2284</v>
      </c>
      <c r="E1140" s="53"/>
      <c r="F1140" s="53" t="s">
        <v>509</v>
      </c>
      <c r="G1140" s="53"/>
      <c r="H1140" s="54">
        <v>136</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transportation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5"/>
        <v>RnD Transportation Fuel Use Perc Reduction</v>
      </c>
      <c r="D1141" s="53" t="s">
        <v>2285</v>
      </c>
      <c r="E1141" s="53"/>
      <c r="F1141" s="53" t="s">
        <v>510</v>
      </c>
      <c r="G1141" s="53"/>
      <c r="H1141" s="54">
        <v>137</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transportation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5"/>
        <v>RnD Transportation Fuel Use Perc Reduction</v>
      </c>
      <c r="D1142" s="53" t="s">
        <v>2616</v>
      </c>
      <c r="E1142" s="53"/>
      <c r="F1142" s="53" t="s">
        <v>2926</v>
      </c>
      <c r="G1142" s="53"/>
      <c r="H1142" s="54">
        <v>138</v>
      </c>
      <c r="I1142" s="53" t="s">
        <v>45</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transportation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5"/>
        <v>RnD Transportation Fuel Use Perc Reduction</v>
      </c>
      <c r="D1143" s="53" t="s">
        <v>2615</v>
      </c>
      <c r="E1143" s="53"/>
      <c r="F1143" s="53" t="s">
        <v>2927</v>
      </c>
      <c r="G1143" s="53"/>
      <c r="H1143" s="54">
        <v>524</v>
      </c>
      <c r="I1143" s="53" t="s">
        <v>45</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transportation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Control Settings</v>
      </c>
      <c r="B1144" s="358" t="str">
        <f>IF(ISBLANK(INDEX('Policy Characteristics'!B:B,MATCH($C1144,'Policy Characteristics'!$C:$C,0))),"",INDEX('Policy Characteristics'!B:B,MATCH($C1144,'Policy Characteristics'!$C:$C,0)))</f>
        <v>COVID-19 Recession</v>
      </c>
      <c r="C1144" s="367" t="s">
        <v>2964</v>
      </c>
      <c r="H1144" s="259">
        <v>543</v>
      </c>
      <c r="I1144" s="4" t="s">
        <v>46</v>
      </c>
      <c r="J1144" s="360" t="str">
        <f>IF(ISBLANK(INDEX('Policy Characteristics'!D:D,MATCH($C1144,'Policy Characteristics'!$C:$C,0))),"",INDEX('Policy Characteristics'!D:D,MATCH($C1144,'Policy Characteristics'!$C:$C,0)))</f>
        <v/>
      </c>
      <c r="K1144" s="358" t="str">
        <f>IF(ISBLANK(INDEX('Policy Characteristics'!E:E,MATCH($C1144,'Policy Characteristics'!$C:$C,0))),"",INDEX('Policy Characteristics'!E:E,MATCH($C1144,'Policy Characteristics'!$C:$C,0)))</f>
        <v>settings exogenous GDP adjustment</v>
      </c>
      <c r="L1144" s="380">
        <f>IF(ISBLANK(INDEX('Policy Characteristics'!F:F,MATCH($C1144,'Policy Characteristics'!$C:$C,0))),"",INDEX('Policy Characteristics'!F:F,MATCH($C1144,'Policy Characteristics'!$C:$C,0)))</f>
        <v>-0.08</v>
      </c>
      <c r="M1144" s="380">
        <f>IF(ISBLANK(INDEX('Policy Characteristics'!G:G,MATCH($C1144,'Policy Characteristics'!$C:$C,0))),"",INDEX('Policy Characteristics'!G:G,MATCH($C1144,'Policy Characteristics'!$C:$C,0)))</f>
        <v>0.02</v>
      </c>
      <c r="N1144" s="380">
        <f>IF(ISBLANK(INDEX('Policy Characteristics'!H:H,MATCH($C1144,'Policy Characteristics'!$C:$C,0))),"",INDEX('Policy Characteristics'!H:H,MATCH($C1144,'Policy Characteristics'!$C:$C,0)))</f>
        <v>1E-3</v>
      </c>
      <c r="O1144" s="358" t="str">
        <f>IF(ISBLANK(INDEX('Policy Characteristics'!I:I,MATCH($C1144,'Policy Characteristics'!$C:$C,0))),"",INDEX('Policy Characteristics'!I:I,MATCH($C1144,'Policy Characteristics'!$C:$C,0)))</f>
        <v>GDP growth rate (%)</v>
      </c>
      <c r="P1144" s="358" t="str">
        <f>IF(ISBLANK(INDEX('Policy Characteristics'!J:J,MATCH($C1144,'Policy Characteristics'!$C:$C,0))),"",INDEX('Policy Characteristics'!J:J,MATCH($C1144,'Policy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44" s="358" t="str">
        <f>IF(ISBLANK(INDEX('Policy Characteristics'!K:K,MATCH($C1144,'Policy Characteristics'!$C:$C,0))),"",INDEX('Policy Characteristics'!K:K,MATCH($C1144,'Policy Characteristics'!$C:$C,0)))</f>
        <v/>
      </c>
      <c r="R1144" s="358" t="str">
        <f>IF(ISBLANK(INDEX('Policy Characteristics'!L:L,MATCH($C1144,'Policy Characteristics'!$C:$C,0))),"",INDEX('Policy Characteristics'!L:L,MATCH($C1144,'Policy Characteristics'!$C:$C,0)))</f>
        <v/>
      </c>
    </row>
    <row r="1145" spans="1:18" x14ac:dyDescent="0.35">
      <c r="A1145" s="358" t="str">
        <f>IF(ISBLANK(INDEX('Policy Characteristics'!A:A,MATCH($C1145,'Policy Characteristics'!$C:$C,0))),"",INDEX('Policy Characteristics'!A:A,MATCH($C1145,'Policy Characteristics'!$C:$C,0)))</f>
        <v>Government Revenue Accounting</v>
      </c>
      <c r="B1145" s="358" t="str">
        <f>IF(ISBLANK(INDEX('Policy Characteristics'!B:B,MATCH($C1145,'Policy Characteristics'!$C:$C,0))),"",INDEX('Policy Characteristics'!B:B,MATCH($C1145,'Policy Characteristics'!$C:$C,0)))</f>
        <v>Carbon Tax Revenue</v>
      </c>
      <c r="C1145" s="367" t="s">
        <v>3115</v>
      </c>
      <c r="D1145" s="4" t="s">
        <v>3124</v>
      </c>
      <c r="F1145" s="4" t="s">
        <v>3129</v>
      </c>
      <c r="H1145" s="268">
        <v>545</v>
      </c>
      <c r="I1145" s="4" t="s">
        <v>45</v>
      </c>
      <c r="J1145" s="360" t="str">
        <f>IF(ISBLANK(INDEX('Policy Characteristics'!D:D,MATCH($C1145,'Policy Characteristics'!$C:$C,0))),"",INDEX('Policy Characteristics'!D:D,MATCH($C1145,'Policy Characteristics'!$C:$C,0)))</f>
        <v/>
      </c>
      <c r="K1145" s="358" t="str">
        <f>IF(ISBLANK(INDEX('Policy Characteristics'!E:E,MATCH($C1145,'Policy Characteristics'!$C:$C,0))),"",INDEX('Policy Characteristics'!E:E,MATCH($C1145,'Policy Characteristics'!$C:$C,0)))</f>
        <v>GRA carbon tax revenue</v>
      </c>
      <c r="L1145" s="358">
        <f>IF(ISBLANK(INDEX('Policy Characteristics'!F:F,MATCH($C1145,'Policy Characteristics'!$C:$C,0))),"",INDEX('Policy Characteristics'!F:F,MATCH($C1145,'Policy Characteristics'!$C:$C,0)))</f>
        <v>0</v>
      </c>
      <c r="M1145" s="358">
        <f>IF(ISBLANK(INDEX('Policy Characteristics'!G:G,MATCH($C1145,'Policy Characteristics'!$C:$C,0))),"",INDEX('Policy Characteristics'!G:G,MATCH($C1145,'Policy Characteristics'!$C:$C,0)))</f>
        <v>10</v>
      </c>
      <c r="N1145" s="358">
        <f>IF(ISBLANK(INDEX('Policy Characteristics'!H:H,MATCH($C1145,'Policy Characteristics'!$C:$C,0))),"",INDEX('Policy Characteristics'!H:H,MATCH($C1145,'Policy Characteristics'!$C:$C,0)))</f>
        <v>1</v>
      </c>
      <c r="O1145" s="358" t="str">
        <f>IF(ISBLANK(INDEX('Policy Characteristics'!I:I,MATCH($C1145,'Policy Characteristics'!$C:$C,0))),"",INDEX('Policy Characteristics'!I:I,MATCH($C1145,'Policy Characteristics'!$C:$C,0)))</f>
        <v>weight</v>
      </c>
      <c r="P1145" s="358" t="str">
        <f>IF(ISBLANK(INDEX('Policy Characteristics'!J:J,MATCH($C1145,'Policy Characteristics'!$C:$C,0))),"",INDEX('Policy Characteristics'!J:J,MATCH($C1145,'Policy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358" t="str">
        <f>IF(ISBLANK(INDEX('Policy Characteristics'!K:K,MATCH($C1145,'Policy Characteristics'!$C:$C,0))),"",INDEX('Policy Characteristics'!K:K,MATCH($C1145,'Policy Characteristics'!$C:$C,0)))</f>
        <v>io-model.html</v>
      </c>
      <c r="R1145" s="358" t="str">
        <f>IF(ISBLANK(INDEX('Policy Characteristics'!L:L,MATCH($C1145,'Policy Characteristics'!$C:$C,0))),"",INDEX('Policy Characteristics'!L:L,MATCH($C1145,'Policy Characteristics'!$C:$C,0)))</f>
        <v/>
      </c>
    </row>
    <row r="1146" spans="1:18" x14ac:dyDescent="0.35">
      <c r="A1146" s="358" t="str">
        <f>IF(ISBLANK(INDEX('Policy Characteristics'!A:A,MATCH($C1146,'Policy Characteristics'!$C:$C,0))),"",INDEX('Policy Characteristics'!A:A,MATCH($C1146,'Policy Characteristics'!$C:$C,0)))</f>
        <v>Government Revenue Accounting</v>
      </c>
      <c r="B1146" s="358" t="str">
        <f>IF(ISBLANK(INDEX('Policy Characteristics'!B:B,MATCH($C1146,'Policy Characteristics'!$C:$C,0))),"",INDEX('Policy Characteristics'!B:B,MATCH($C1146,'Policy Characteristics'!$C:$C,0)))</f>
        <v>Carbon Tax Revenue</v>
      </c>
      <c r="C1146" s="368" t="str">
        <f t="shared" ref="C1146" si="66">C$1145</f>
        <v>GRA for Carbon Tax Revenue</v>
      </c>
      <c r="D1146" s="4" t="s">
        <v>3125</v>
      </c>
      <c r="F1146" s="4" t="s">
        <v>3155</v>
      </c>
      <c r="H1146" s="271">
        <v>546</v>
      </c>
      <c r="I1146" s="5" t="str">
        <f t="shared" ref="I1146:I1149" si="67">I$1145</f>
        <v>Yes</v>
      </c>
      <c r="J1146" s="360" t="str">
        <f>IF(ISBLANK(INDEX('Policy Characteristics'!D:D,MATCH($C1146,'Policy Characteristics'!$C:$C,0))),"",INDEX('Policy Characteristics'!D:D,MATCH($C1146,'Policy Characteristics'!$C:$C,0)))</f>
        <v/>
      </c>
      <c r="K1146" s="358" t="str">
        <f>IF(ISBLANK(INDEX('Policy Characteristics'!E:E,MATCH($C1146,'Policy Characteristics'!$C:$C,0))),"",INDEX('Policy Characteristics'!E:E,MATCH($C1146,'Policy Characteristics'!$C:$C,0)))</f>
        <v>GRA carbon tax revenue</v>
      </c>
      <c r="L1146" s="358">
        <f>IF(ISBLANK(INDEX('Policy Characteristics'!F:F,MATCH($C1146,'Policy Characteristics'!$C:$C,0))),"",INDEX('Policy Characteristics'!F:F,MATCH($C1146,'Policy Characteristics'!$C:$C,0)))</f>
        <v>0</v>
      </c>
      <c r="M1146" s="358">
        <f>IF(ISBLANK(INDEX('Policy Characteristics'!G:G,MATCH($C1146,'Policy Characteristics'!$C:$C,0))),"",INDEX('Policy Characteristics'!G:G,MATCH($C1146,'Policy Characteristics'!$C:$C,0)))</f>
        <v>10</v>
      </c>
      <c r="N1146" s="358">
        <f>IF(ISBLANK(INDEX('Policy Characteristics'!H:H,MATCH($C1146,'Policy Characteristics'!$C:$C,0))),"",INDEX('Policy Characteristics'!H:H,MATCH($C1146,'Policy Characteristics'!$C:$C,0)))</f>
        <v>1</v>
      </c>
      <c r="O1146" s="358" t="str">
        <f>IF(ISBLANK(INDEX('Policy Characteristics'!I:I,MATCH($C1146,'Policy Characteristics'!$C:$C,0))),"",INDEX('Policy Characteristics'!I:I,MATCH($C1146,'Policy Characteristics'!$C:$C,0)))</f>
        <v>weight</v>
      </c>
      <c r="P1146" s="358" t="str">
        <f>IF(ISBLANK(INDEX('Policy Characteristics'!J:J,MATCH($C1146,'Policy Characteristics'!$C:$C,0))),"",INDEX('Policy Characteristics'!J:J,MATCH($C1146,'Policy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358" t="str">
        <f>IF(ISBLANK(INDEX('Policy Characteristics'!K:K,MATCH($C1146,'Policy Characteristics'!$C:$C,0))),"",INDEX('Policy Characteristics'!K:K,MATCH($C1146,'Policy Characteristics'!$C:$C,0)))</f>
        <v>io-model.html</v>
      </c>
      <c r="R1146" s="358" t="str">
        <f>IF(ISBLANK(INDEX('Policy Characteristics'!L:L,MATCH($C1146,'Policy Characteristics'!$C:$C,0))),"",INDEX('Policy Characteristics'!L:L,MATCH($C1146,'Policy Characteristics'!$C:$C,0)))</f>
        <v/>
      </c>
    </row>
    <row r="1147" spans="1:18" x14ac:dyDescent="0.35">
      <c r="A1147" s="358" t="str">
        <f>IF(ISBLANK(INDEX('Policy Characteristics'!A:A,MATCH($C1147,'Policy Characteristics'!$C:$C,0))),"",INDEX('Policy Characteristics'!A:A,MATCH($C1147,'Policy Characteristics'!$C:$C,0)))</f>
        <v>Government Revenue Accounting</v>
      </c>
      <c r="B1147" s="358" t="str">
        <f>IF(ISBLANK(INDEX('Policy Characteristics'!B:B,MATCH($C1147,'Policy Characteristics'!$C:$C,0))),"",INDEX('Policy Characteristics'!B:B,MATCH($C1147,'Policy Characteristics'!$C:$C,0)))</f>
        <v>Carbon Tax Revenue</v>
      </c>
      <c r="C1147" s="368" t="str">
        <f t="shared" ref="C1147:C1149" si="68">C$1145</f>
        <v>GRA for Carbon Tax Revenue</v>
      </c>
      <c r="D1147" s="4" t="s">
        <v>3126</v>
      </c>
      <c r="F1147" s="4" t="s">
        <v>3130</v>
      </c>
      <c r="H1147" s="271">
        <v>547</v>
      </c>
      <c r="I1147" s="5" t="str">
        <f t="shared" si="67"/>
        <v>Yes</v>
      </c>
      <c r="J1147" s="360" t="str">
        <f>IF(ISBLANK(INDEX('Policy Characteristics'!D:D,MATCH($C1147,'Policy Characteristics'!$C:$C,0))),"",INDEX('Policy Characteristics'!D:D,MATCH($C1147,'Policy Characteristics'!$C:$C,0)))</f>
        <v/>
      </c>
      <c r="K1147" s="358" t="str">
        <f>IF(ISBLANK(INDEX('Policy Characteristics'!E:E,MATCH($C1147,'Policy Characteristics'!$C:$C,0))),"",INDEX('Policy Characteristics'!E:E,MATCH($C1147,'Policy Characteristics'!$C:$C,0)))</f>
        <v>GRA carbon tax revenue</v>
      </c>
      <c r="L1147" s="358">
        <f>IF(ISBLANK(INDEX('Policy Characteristics'!F:F,MATCH($C1147,'Policy Characteristics'!$C:$C,0))),"",INDEX('Policy Characteristics'!F:F,MATCH($C1147,'Policy Characteristics'!$C:$C,0)))</f>
        <v>0</v>
      </c>
      <c r="M1147" s="358">
        <f>IF(ISBLANK(INDEX('Policy Characteristics'!G:G,MATCH($C1147,'Policy Characteristics'!$C:$C,0))),"",INDEX('Policy Characteristics'!G:G,MATCH($C1147,'Policy Characteristics'!$C:$C,0)))</f>
        <v>10</v>
      </c>
      <c r="N1147" s="358">
        <f>IF(ISBLANK(INDEX('Policy Characteristics'!H:H,MATCH($C1147,'Policy Characteristics'!$C:$C,0))),"",INDEX('Policy Characteristics'!H:H,MATCH($C1147,'Policy Characteristics'!$C:$C,0)))</f>
        <v>1</v>
      </c>
      <c r="O1147" s="358" t="str">
        <f>IF(ISBLANK(INDEX('Policy Characteristics'!I:I,MATCH($C1147,'Policy Characteristics'!$C:$C,0))),"",INDEX('Policy Characteristics'!I:I,MATCH($C1147,'Policy Characteristics'!$C:$C,0)))</f>
        <v>weight</v>
      </c>
      <c r="P1147" s="358" t="str">
        <f>IF(ISBLANK(INDEX('Policy Characteristics'!J:J,MATCH($C1147,'Policy Characteristics'!$C:$C,0))),"",INDEX('Policy Characteristics'!J:J,MATCH($C1147,'Policy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358" t="str">
        <f>IF(ISBLANK(INDEX('Policy Characteristics'!K:K,MATCH($C1147,'Policy Characteristics'!$C:$C,0))),"",INDEX('Policy Characteristics'!K:K,MATCH($C1147,'Policy Characteristics'!$C:$C,0)))</f>
        <v>io-model.html</v>
      </c>
      <c r="R1147" s="358" t="str">
        <f>IF(ISBLANK(INDEX('Policy Characteristics'!L:L,MATCH($C1147,'Policy Characteristics'!$C:$C,0))),"",INDEX('Policy Characteristics'!L:L,MATCH($C1147,'Policy Characteristics'!$C:$C,0)))</f>
        <v/>
      </c>
    </row>
    <row r="1148" spans="1:18" x14ac:dyDescent="0.35">
      <c r="A1148" s="358" t="str">
        <f>IF(ISBLANK(INDEX('Policy Characteristics'!A:A,MATCH($C1148,'Policy Characteristics'!$C:$C,0))),"",INDEX('Policy Characteristics'!A:A,MATCH($C1148,'Policy Characteristics'!$C:$C,0)))</f>
        <v>Government Revenue Accounting</v>
      </c>
      <c r="B1148" s="358" t="str">
        <f>IF(ISBLANK(INDEX('Policy Characteristics'!B:B,MATCH($C1148,'Policy Characteristics'!$C:$C,0))),"",INDEX('Policy Characteristics'!B:B,MATCH($C1148,'Policy Characteristics'!$C:$C,0)))</f>
        <v>Carbon Tax Revenue</v>
      </c>
      <c r="C1148" s="368" t="str">
        <f t="shared" si="68"/>
        <v>GRA for Carbon Tax Revenue</v>
      </c>
      <c r="D1148" s="4" t="s">
        <v>3127</v>
      </c>
      <c r="F1148" s="4" t="s">
        <v>3131</v>
      </c>
      <c r="H1148" s="271">
        <v>548</v>
      </c>
      <c r="I1148" s="5" t="str">
        <f t="shared" si="67"/>
        <v>Yes</v>
      </c>
      <c r="J1148" s="360" t="str">
        <f>IF(ISBLANK(INDEX('Policy Characteristics'!D:D,MATCH($C1148,'Policy Characteristics'!$C:$C,0))),"",INDEX('Policy Characteristics'!D:D,MATCH($C1148,'Policy Characteristics'!$C:$C,0)))</f>
        <v/>
      </c>
      <c r="K1148" s="358" t="str">
        <f>IF(ISBLANK(INDEX('Policy Characteristics'!E:E,MATCH($C1148,'Policy Characteristics'!$C:$C,0))),"",INDEX('Policy Characteristics'!E:E,MATCH($C1148,'Policy Characteristics'!$C:$C,0)))</f>
        <v>GRA carbon tax revenue</v>
      </c>
      <c r="L1148" s="358">
        <f>IF(ISBLANK(INDEX('Policy Characteristics'!F:F,MATCH($C1148,'Policy Characteristics'!$C:$C,0))),"",INDEX('Policy Characteristics'!F:F,MATCH($C1148,'Policy Characteristics'!$C:$C,0)))</f>
        <v>0</v>
      </c>
      <c r="M1148" s="358">
        <f>IF(ISBLANK(INDEX('Policy Characteristics'!G:G,MATCH($C1148,'Policy Characteristics'!$C:$C,0))),"",INDEX('Policy Characteristics'!G:G,MATCH($C1148,'Policy Characteristics'!$C:$C,0)))</f>
        <v>10</v>
      </c>
      <c r="N1148" s="358">
        <f>IF(ISBLANK(INDEX('Policy Characteristics'!H:H,MATCH($C1148,'Policy Characteristics'!$C:$C,0))),"",INDEX('Policy Characteristics'!H:H,MATCH($C1148,'Policy Characteristics'!$C:$C,0)))</f>
        <v>1</v>
      </c>
      <c r="O1148" s="358" t="str">
        <f>IF(ISBLANK(INDEX('Policy Characteristics'!I:I,MATCH($C1148,'Policy Characteristics'!$C:$C,0))),"",INDEX('Policy Characteristics'!I:I,MATCH($C1148,'Policy Characteristics'!$C:$C,0)))</f>
        <v>weight</v>
      </c>
      <c r="P1148" s="358" t="str">
        <f>IF(ISBLANK(INDEX('Policy Characteristics'!J:J,MATCH($C1148,'Policy Characteristics'!$C:$C,0))),"",INDEX('Policy Characteristics'!J:J,MATCH($C1148,'Policy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358" t="str">
        <f>IF(ISBLANK(INDEX('Policy Characteristics'!K:K,MATCH($C1148,'Policy Characteristics'!$C:$C,0))),"",INDEX('Policy Characteristics'!K:K,MATCH($C1148,'Policy Characteristics'!$C:$C,0)))</f>
        <v>io-model.html</v>
      </c>
      <c r="R1148" s="358" t="str">
        <f>IF(ISBLANK(INDEX('Policy Characteristics'!L:L,MATCH($C1148,'Policy Characteristics'!$C:$C,0))),"",INDEX('Policy Characteristics'!L:L,MATCH($C1148,'Policy Characteristics'!$C:$C,0)))</f>
        <v/>
      </c>
    </row>
    <row r="1149" spans="1:18" x14ac:dyDescent="0.35">
      <c r="A1149" s="358" t="str">
        <f>IF(ISBLANK(INDEX('Policy Characteristics'!A:A,MATCH($C1149,'Policy Characteristics'!$C:$C,0))),"",INDEX('Policy Characteristics'!A:A,MATCH($C1149,'Policy Characteristics'!$C:$C,0)))</f>
        <v>Government Revenue Accounting</v>
      </c>
      <c r="B1149" s="358" t="str">
        <f>IF(ISBLANK(INDEX('Policy Characteristics'!B:B,MATCH($C1149,'Policy Characteristics'!$C:$C,0))),"",INDEX('Policy Characteristics'!B:B,MATCH($C1149,'Policy Characteristics'!$C:$C,0)))</f>
        <v>Carbon Tax Revenue</v>
      </c>
      <c r="C1149" s="368" t="str">
        <f t="shared" si="68"/>
        <v>GRA for Carbon Tax Revenue</v>
      </c>
      <c r="D1149" s="4" t="s">
        <v>3128</v>
      </c>
      <c r="F1149" s="4" t="s">
        <v>3132</v>
      </c>
      <c r="H1149" s="271">
        <v>549</v>
      </c>
      <c r="I1149" s="5" t="str">
        <f t="shared" si="67"/>
        <v>Yes</v>
      </c>
      <c r="J1149" s="360" t="str">
        <f>IF(ISBLANK(INDEX('Policy Characteristics'!D:D,MATCH($C1149,'Policy Characteristics'!$C:$C,0))),"",INDEX('Policy Characteristics'!D:D,MATCH($C1149,'Policy Characteristics'!$C:$C,0)))</f>
        <v/>
      </c>
      <c r="K1149" s="358" t="str">
        <f>IF(ISBLANK(INDEX('Policy Characteristics'!E:E,MATCH($C1149,'Policy Characteristics'!$C:$C,0))),"",INDEX('Policy Characteristics'!E:E,MATCH($C1149,'Policy Characteristics'!$C:$C,0)))</f>
        <v>GRA carbon tax revenue</v>
      </c>
      <c r="L1149" s="358">
        <f>IF(ISBLANK(INDEX('Policy Characteristics'!F:F,MATCH($C1149,'Policy Characteristics'!$C:$C,0))),"",INDEX('Policy Characteristics'!F:F,MATCH($C1149,'Policy Characteristics'!$C:$C,0)))</f>
        <v>0</v>
      </c>
      <c r="M1149" s="358">
        <f>IF(ISBLANK(INDEX('Policy Characteristics'!G:G,MATCH($C1149,'Policy Characteristics'!$C:$C,0))),"",INDEX('Policy Characteristics'!G:G,MATCH($C1149,'Policy Characteristics'!$C:$C,0)))</f>
        <v>10</v>
      </c>
      <c r="N1149" s="358">
        <f>IF(ISBLANK(INDEX('Policy Characteristics'!H:H,MATCH($C1149,'Policy Characteristics'!$C:$C,0))),"",INDEX('Policy Characteristics'!H:H,MATCH($C1149,'Policy Characteristics'!$C:$C,0)))</f>
        <v>1</v>
      </c>
      <c r="O1149" s="358" t="str">
        <f>IF(ISBLANK(INDEX('Policy Characteristics'!I:I,MATCH($C1149,'Policy Characteristics'!$C:$C,0))),"",INDEX('Policy Characteristics'!I:I,MATCH($C1149,'Policy Characteristics'!$C:$C,0)))</f>
        <v>weight</v>
      </c>
      <c r="P1149" s="358" t="str">
        <f>IF(ISBLANK(INDEX('Policy Characteristics'!J:J,MATCH($C1149,'Policy Characteristics'!$C:$C,0))),"",INDEX('Policy Characteristics'!J:J,MATCH($C1149,'Policy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358" t="str">
        <f>IF(ISBLANK(INDEX('Policy Characteristics'!K:K,MATCH($C1149,'Policy Characteristics'!$C:$C,0))),"",INDEX('Policy Characteristics'!K:K,MATCH($C1149,'Policy Characteristics'!$C:$C,0)))</f>
        <v>io-model.html</v>
      </c>
      <c r="R1149" s="358" t="str">
        <f>IF(ISBLANK(INDEX('Policy Characteristics'!L:L,MATCH($C1149,'Policy Characteristics'!$C:$C,0))),"",INDEX('Policy Characteristics'!L:L,MATCH($C1149,'Policy Characteristics'!$C:$C,0)))</f>
        <v/>
      </c>
    </row>
    <row r="1150" spans="1:18" x14ac:dyDescent="0.35">
      <c r="A1150" s="358" t="str">
        <f>IF(ISBLANK(INDEX('Policy Characteristics'!A:A,MATCH($C1150,'Policy Characteristics'!$C:$C,0))),"",INDEX('Policy Characteristics'!A:A,MATCH($C1150,'Policy Characteristics'!$C:$C,0)))</f>
        <v>Government Revenue Accounting</v>
      </c>
      <c r="B1150" s="358" t="str">
        <f>IF(ISBLANK(INDEX('Policy Characteristics'!B:B,MATCH($C1150,'Policy Characteristics'!$C:$C,0))),"",INDEX('Policy Characteristics'!B:B,MATCH($C1150,'Policy Characteristics'!$C:$C,0)))</f>
        <v>Fuel Tax Revenue</v>
      </c>
      <c r="C1150" s="367" t="s">
        <v>3116</v>
      </c>
      <c r="D1150" s="4" t="s">
        <v>3124</v>
      </c>
      <c r="F1150" s="4" t="s">
        <v>3129</v>
      </c>
      <c r="H1150" s="271">
        <v>550</v>
      </c>
      <c r="I1150" s="4" t="s">
        <v>45</v>
      </c>
      <c r="J1150" s="360" t="str">
        <f>IF(ISBLANK(INDEX('Policy Characteristics'!D:D,MATCH($C1150,'Policy Characteristics'!$C:$C,0))),"",INDEX('Policy Characteristics'!D:D,MATCH($C1150,'Policy Characteristics'!$C:$C,0)))</f>
        <v/>
      </c>
      <c r="K1150" s="358" t="str">
        <f>IF(ISBLANK(INDEX('Policy Characteristics'!E:E,MATCH($C1150,'Policy Characteristics'!$C:$C,0))),"",INDEX('Policy Characteristics'!E:E,MATCH($C1150,'Policy Characteristics'!$C:$C,0)))</f>
        <v>GRA fuel tax revenue</v>
      </c>
      <c r="L1150" s="358">
        <f>IF(ISBLANK(INDEX('Policy Characteristics'!F:F,MATCH($C1150,'Policy Characteristics'!$C:$C,0))),"",INDEX('Policy Characteristics'!F:F,MATCH($C1150,'Policy Characteristics'!$C:$C,0)))</f>
        <v>0</v>
      </c>
      <c r="M1150" s="358">
        <f>IF(ISBLANK(INDEX('Policy Characteristics'!G:G,MATCH($C1150,'Policy Characteristics'!$C:$C,0))),"",INDEX('Policy Characteristics'!G:G,MATCH($C1150,'Policy Characteristics'!$C:$C,0)))</f>
        <v>10</v>
      </c>
      <c r="N1150" s="358">
        <f>IF(ISBLANK(INDEX('Policy Characteristics'!H:H,MATCH($C1150,'Policy Characteristics'!$C:$C,0))),"",INDEX('Policy Characteristics'!H:H,MATCH($C1150,'Policy Characteristics'!$C:$C,0)))</f>
        <v>1</v>
      </c>
      <c r="O1150" s="358" t="str">
        <f>IF(ISBLANK(INDEX('Policy Characteristics'!I:I,MATCH($C1150,'Policy Characteristics'!$C:$C,0))),"",INDEX('Policy Characteristics'!I:I,MATCH($C1150,'Policy Characteristics'!$C:$C,0)))</f>
        <v>weight</v>
      </c>
      <c r="P1150" s="358" t="str">
        <f>IF(ISBLANK(INDEX('Policy Characteristics'!J:J,MATCH($C1150,'Policy Characteristics'!$C:$C,0))),"",INDEX('Policy Characteristics'!J:J,MATCH($C1150,'Policy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358" t="str">
        <f>IF(ISBLANK(INDEX('Policy Characteristics'!K:K,MATCH($C1150,'Policy Characteristics'!$C:$C,0))),"",INDEX('Policy Characteristics'!K:K,MATCH($C1150,'Policy Characteristics'!$C:$C,0)))</f>
        <v>io-model.html</v>
      </c>
      <c r="R1150" s="358" t="str">
        <f>IF(ISBLANK(INDEX('Policy Characteristics'!L:L,MATCH($C1150,'Policy Characteristics'!$C:$C,0))),"",INDEX('Policy Characteristics'!L:L,MATCH($C1150,'Policy Characteristics'!$C:$C,0)))</f>
        <v/>
      </c>
    </row>
    <row r="1151" spans="1:18" x14ac:dyDescent="0.35">
      <c r="A1151" s="358" t="str">
        <f>IF(ISBLANK(INDEX('Policy Characteristics'!A:A,MATCH($C1151,'Policy Characteristics'!$C:$C,0))),"",INDEX('Policy Characteristics'!A:A,MATCH($C1151,'Policy Characteristics'!$C:$C,0)))</f>
        <v>Government Revenue Accounting</v>
      </c>
      <c r="B1151" s="358" t="str">
        <f>IF(ISBLANK(INDEX('Policy Characteristics'!B:B,MATCH($C1151,'Policy Characteristics'!$C:$C,0))),"",INDEX('Policy Characteristics'!B:B,MATCH($C1151,'Policy Characteristics'!$C:$C,0)))</f>
        <v>Fuel Tax Revenue</v>
      </c>
      <c r="C1151" s="368" t="str">
        <f t="shared" ref="C1151:C1154" si="69">C$1150</f>
        <v>GRA for Fuel Tax Revenue</v>
      </c>
      <c r="D1151" s="4" t="s">
        <v>3125</v>
      </c>
      <c r="F1151" s="4" t="s">
        <v>3155</v>
      </c>
      <c r="H1151" s="271">
        <v>551</v>
      </c>
      <c r="I1151" s="5" t="str">
        <f t="shared" ref="I1151:I1154" si="70">I$1150</f>
        <v>Yes</v>
      </c>
      <c r="J1151" s="360" t="str">
        <f>IF(ISBLANK(INDEX('Policy Characteristics'!D:D,MATCH($C1151,'Policy Characteristics'!$C:$C,0))),"",INDEX('Policy Characteristics'!D:D,MATCH($C1151,'Policy Characteristics'!$C:$C,0)))</f>
        <v/>
      </c>
      <c r="K1151" s="358" t="str">
        <f>IF(ISBLANK(INDEX('Policy Characteristics'!E:E,MATCH($C1151,'Policy Characteristics'!$C:$C,0))),"",INDEX('Policy Characteristics'!E:E,MATCH($C1151,'Policy Characteristics'!$C:$C,0)))</f>
        <v>GRA fuel tax revenue</v>
      </c>
      <c r="L1151" s="358">
        <f>IF(ISBLANK(INDEX('Policy Characteristics'!F:F,MATCH($C1151,'Policy Characteristics'!$C:$C,0))),"",INDEX('Policy Characteristics'!F:F,MATCH($C1151,'Policy Characteristics'!$C:$C,0)))</f>
        <v>0</v>
      </c>
      <c r="M1151" s="358">
        <f>IF(ISBLANK(INDEX('Policy Characteristics'!G:G,MATCH($C1151,'Policy Characteristics'!$C:$C,0))),"",INDEX('Policy Characteristics'!G:G,MATCH($C1151,'Policy Characteristics'!$C:$C,0)))</f>
        <v>10</v>
      </c>
      <c r="N1151" s="358">
        <f>IF(ISBLANK(INDEX('Policy Characteristics'!H:H,MATCH($C1151,'Policy Characteristics'!$C:$C,0))),"",INDEX('Policy Characteristics'!H:H,MATCH($C1151,'Policy Characteristics'!$C:$C,0)))</f>
        <v>1</v>
      </c>
      <c r="O1151" s="358" t="str">
        <f>IF(ISBLANK(INDEX('Policy Characteristics'!I:I,MATCH($C1151,'Policy Characteristics'!$C:$C,0))),"",INDEX('Policy Characteristics'!I:I,MATCH($C1151,'Policy Characteristics'!$C:$C,0)))</f>
        <v>weight</v>
      </c>
      <c r="P1151" s="358" t="str">
        <f>IF(ISBLANK(INDEX('Policy Characteristics'!J:J,MATCH($C1151,'Policy Characteristics'!$C:$C,0))),"",INDEX('Policy Characteristics'!J:J,MATCH($C1151,'Policy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358" t="str">
        <f>IF(ISBLANK(INDEX('Policy Characteristics'!K:K,MATCH($C1151,'Policy Characteristics'!$C:$C,0))),"",INDEX('Policy Characteristics'!K:K,MATCH($C1151,'Policy Characteristics'!$C:$C,0)))</f>
        <v>io-model.html</v>
      </c>
      <c r="R1151" s="358" t="str">
        <f>IF(ISBLANK(INDEX('Policy Characteristics'!L:L,MATCH($C1151,'Policy Characteristics'!$C:$C,0))),"",INDEX('Policy Characteristics'!L:L,MATCH($C1151,'Policy Characteristics'!$C:$C,0)))</f>
        <v/>
      </c>
    </row>
    <row r="1152" spans="1:18" x14ac:dyDescent="0.35">
      <c r="A1152" s="358" t="str">
        <f>IF(ISBLANK(INDEX('Policy Characteristics'!A:A,MATCH($C1152,'Policy Characteristics'!$C:$C,0))),"",INDEX('Policy Characteristics'!A:A,MATCH($C1152,'Policy Characteristics'!$C:$C,0)))</f>
        <v>Government Revenue Accounting</v>
      </c>
      <c r="B1152" s="358" t="str">
        <f>IF(ISBLANK(INDEX('Policy Characteristics'!B:B,MATCH($C1152,'Policy Characteristics'!$C:$C,0))),"",INDEX('Policy Characteristics'!B:B,MATCH($C1152,'Policy Characteristics'!$C:$C,0)))</f>
        <v>Fuel Tax Revenue</v>
      </c>
      <c r="C1152" s="368" t="str">
        <f t="shared" si="69"/>
        <v>GRA for Fuel Tax Revenue</v>
      </c>
      <c r="D1152" s="4" t="s">
        <v>3126</v>
      </c>
      <c r="F1152" s="4" t="s">
        <v>3130</v>
      </c>
      <c r="H1152" s="271">
        <v>552</v>
      </c>
      <c r="I1152" s="5" t="str">
        <f t="shared" si="70"/>
        <v>Yes</v>
      </c>
      <c r="J1152" s="360" t="str">
        <f>IF(ISBLANK(INDEX('Policy Characteristics'!D:D,MATCH($C1152,'Policy Characteristics'!$C:$C,0))),"",INDEX('Policy Characteristics'!D:D,MATCH($C1152,'Policy Characteristics'!$C:$C,0)))</f>
        <v/>
      </c>
      <c r="K1152" s="358" t="str">
        <f>IF(ISBLANK(INDEX('Policy Characteristics'!E:E,MATCH($C1152,'Policy Characteristics'!$C:$C,0))),"",INDEX('Policy Characteristics'!E:E,MATCH($C1152,'Policy Characteristics'!$C:$C,0)))</f>
        <v>GRA fuel tax revenue</v>
      </c>
      <c r="L1152" s="358">
        <f>IF(ISBLANK(INDEX('Policy Characteristics'!F:F,MATCH($C1152,'Policy Characteristics'!$C:$C,0))),"",INDEX('Policy Characteristics'!F:F,MATCH($C1152,'Policy Characteristics'!$C:$C,0)))</f>
        <v>0</v>
      </c>
      <c r="M1152" s="358">
        <f>IF(ISBLANK(INDEX('Policy Characteristics'!G:G,MATCH($C1152,'Policy Characteristics'!$C:$C,0))),"",INDEX('Policy Characteristics'!G:G,MATCH($C1152,'Policy Characteristics'!$C:$C,0)))</f>
        <v>10</v>
      </c>
      <c r="N1152" s="358">
        <f>IF(ISBLANK(INDEX('Policy Characteristics'!H:H,MATCH($C1152,'Policy Characteristics'!$C:$C,0))),"",INDEX('Policy Characteristics'!H:H,MATCH($C1152,'Policy Characteristics'!$C:$C,0)))</f>
        <v>1</v>
      </c>
      <c r="O1152" s="358" t="str">
        <f>IF(ISBLANK(INDEX('Policy Characteristics'!I:I,MATCH($C1152,'Policy Characteristics'!$C:$C,0))),"",INDEX('Policy Characteristics'!I:I,MATCH($C1152,'Policy Characteristics'!$C:$C,0)))</f>
        <v>weight</v>
      </c>
      <c r="P1152" s="358" t="str">
        <f>IF(ISBLANK(INDEX('Policy Characteristics'!J:J,MATCH($C1152,'Policy Characteristics'!$C:$C,0))),"",INDEX('Policy Characteristics'!J:J,MATCH($C1152,'Policy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358" t="str">
        <f>IF(ISBLANK(INDEX('Policy Characteristics'!K:K,MATCH($C1152,'Policy Characteristics'!$C:$C,0))),"",INDEX('Policy Characteristics'!K:K,MATCH($C1152,'Policy Characteristics'!$C:$C,0)))</f>
        <v>io-model.html</v>
      </c>
      <c r="R1152" s="358" t="str">
        <f>IF(ISBLANK(INDEX('Policy Characteristics'!L:L,MATCH($C1152,'Policy Characteristics'!$C:$C,0))),"",INDEX('Policy Characteristics'!L:L,MATCH($C1152,'Policy Characteristics'!$C:$C,0)))</f>
        <v/>
      </c>
    </row>
    <row r="1153" spans="1:18" x14ac:dyDescent="0.35">
      <c r="A1153" s="358" t="str">
        <f>IF(ISBLANK(INDEX('Policy Characteristics'!A:A,MATCH($C1153,'Policy Characteristics'!$C:$C,0))),"",INDEX('Policy Characteristics'!A:A,MATCH($C1153,'Policy Characteristics'!$C:$C,0)))</f>
        <v>Government Revenue Accounting</v>
      </c>
      <c r="B1153" s="358" t="str">
        <f>IF(ISBLANK(INDEX('Policy Characteristics'!B:B,MATCH($C1153,'Policy Characteristics'!$C:$C,0))),"",INDEX('Policy Characteristics'!B:B,MATCH($C1153,'Policy Characteristics'!$C:$C,0)))</f>
        <v>Fuel Tax Revenue</v>
      </c>
      <c r="C1153" s="368" t="str">
        <f t="shared" si="69"/>
        <v>GRA for Fuel Tax Revenue</v>
      </c>
      <c r="D1153" s="4" t="s">
        <v>3127</v>
      </c>
      <c r="F1153" s="4" t="s">
        <v>3131</v>
      </c>
      <c r="H1153" s="271">
        <v>553</v>
      </c>
      <c r="I1153" s="5" t="str">
        <f t="shared" si="70"/>
        <v>Yes</v>
      </c>
      <c r="J1153" s="360" t="str">
        <f>IF(ISBLANK(INDEX('Policy Characteristics'!D:D,MATCH($C1153,'Policy Characteristics'!$C:$C,0))),"",INDEX('Policy Characteristics'!D:D,MATCH($C1153,'Policy Characteristics'!$C:$C,0)))</f>
        <v/>
      </c>
      <c r="K1153" s="358" t="str">
        <f>IF(ISBLANK(INDEX('Policy Characteristics'!E:E,MATCH($C1153,'Policy Characteristics'!$C:$C,0))),"",INDEX('Policy Characteristics'!E:E,MATCH($C1153,'Policy Characteristics'!$C:$C,0)))</f>
        <v>GRA fuel tax revenue</v>
      </c>
      <c r="L1153" s="358">
        <f>IF(ISBLANK(INDEX('Policy Characteristics'!F:F,MATCH($C1153,'Policy Characteristics'!$C:$C,0))),"",INDEX('Policy Characteristics'!F:F,MATCH($C1153,'Policy Characteristics'!$C:$C,0)))</f>
        <v>0</v>
      </c>
      <c r="M1153" s="358">
        <f>IF(ISBLANK(INDEX('Policy Characteristics'!G:G,MATCH($C1153,'Policy Characteristics'!$C:$C,0))),"",INDEX('Policy Characteristics'!G:G,MATCH($C1153,'Policy Characteristics'!$C:$C,0)))</f>
        <v>10</v>
      </c>
      <c r="N1153" s="358">
        <f>IF(ISBLANK(INDEX('Policy Characteristics'!H:H,MATCH($C1153,'Policy Characteristics'!$C:$C,0))),"",INDEX('Policy Characteristics'!H:H,MATCH($C1153,'Policy Characteristics'!$C:$C,0)))</f>
        <v>1</v>
      </c>
      <c r="O1153" s="358" t="str">
        <f>IF(ISBLANK(INDEX('Policy Characteristics'!I:I,MATCH($C1153,'Policy Characteristics'!$C:$C,0))),"",INDEX('Policy Characteristics'!I:I,MATCH($C1153,'Policy Characteristics'!$C:$C,0)))</f>
        <v>weight</v>
      </c>
      <c r="P1153" s="358" t="str">
        <f>IF(ISBLANK(INDEX('Policy Characteristics'!J:J,MATCH($C1153,'Policy Characteristics'!$C:$C,0))),"",INDEX('Policy Characteristics'!J:J,MATCH($C1153,'Policy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358" t="str">
        <f>IF(ISBLANK(INDEX('Policy Characteristics'!K:K,MATCH($C1153,'Policy Characteristics'!$C:$C,0))),"",INDEX('Policy Characteristics'!K:K,MATCH($C1153,'Policy Characteristics'!$C:$C,0)))</f>
        <v>io-model.html</v>
      </c>
      <c r="R1153" s="358" t="str">
        <f>IF(ISBLANK(INDEX('Policy Characteristics'!L:L,MATCH($C1153,'Policy Characteristics'!$C:$C,0))),"",INDEX('Policy Characteristics'!L:L,MATCH($C1153,'Policy Characteristics'!$C:$C,0)))</f>
        <v/>
      </c>
    </row>
    <row r="1154" spans="1:18" x14ac:dyDescent="0.35">
      <c r="A1154" s="358" t="str">
        <f>IF(ISBLANK(INDEX('Policy Characteristics'!A:A,MATCH($C1154,'Policy Characteristics'!$C:$C,0))),"",INDEX('Policy Characteristics'!A:A,MATCH($C1154,'Policy Characteristics'!$C:$C,0)))</f>
        <v>Government Revenue Accounting</v>
      </c>
      <c r="B1154" s="358" t="str">
        <f>IF(ISBLANK(INDEX('Policy Characteristics'!B:B,MATCH($C1154,'Policy Characteristics'!$C:$C,0))),"",INDEX('Policy Characteristics'!B:B,MATCH($C1154,'Policy Characteristics'!$C:$C,0)))</f>
        <v>Fuel Tax Revenue</v>
      </c>
      <c r="C1154" s="368" t="str">
        <f t="shared" si="69"/>
        <v>GRA for Fuel Tax Revenue</v>
      </c>
      <c r="D1154" s="4" t="s">
        <v>3128</v>
      </c>
      <c r="F1154" s="4" t="s">
        <v>3132</v>
      </c>
      <c r="H1154" s="271">
        <v>554</v>
      </c>
      <c r="I1154" s="5" t="str">
        <f t="shared" si="70"/>
        <v>Yes</v>
      </c>
      <c r="J1154" s="360" t="str">
        <f>IF(ISBLANK(INDEX('Policy Characteristics'!D:D,MATCH($C1154,'Policy Characteristics'!$C:$C,0))),"",INDEX('Policy Characteristics'!D:D,MATCH($C1154,'Policy Characteristics'!$C:$C,0)))</f>
        <v/>
      </c>
      <c r="K1154" s="358" t="str">
        <f>IF(ISBLANK(INDEX('Policy Characteristics'!E:E,MATCH($C1154,'Policy Characteristics'!$C:$C,0))),"",INDEX('Policy Characteristics'!E:E,MATCH($C1154,'Policy Characteristics'!$C:$C,0)))</f>
        <v>GRA fuel tax revenue</v>
      </c>
      <c r="L1154" s="358">
        <f>IF(ISBLANK(INDEX('Policy Characteristics'!F:F,MATCH($C1154,'Policy Characteristics'!$C:$C,0))),"",INDEX('Policy Characteristics'!F:F,MATCH($C1154,'Policy Characteristics'!$C:$C,0)))</f>
        <v>0</v>
      </c>
      <c r="M1154" s="358">
        <f>IF(ISBLANK(INDEX('Policy Characteristics'!G:G,MATCH($C1154,'Policy Characteristics'!$C:$C,0))),"",INDEX('Policy Characteristics'!G:G,MATCH($C1154,'Policy Characteristics'!$C:$C,0)))</f>
        <v>10</v>
      </c>
      <c r="N1154" s="358">
        <f>IF(ISBLANK(INDEX('Policy Characteristics'!H:H,MATCH($C1154,'Policy Characteristics'!$C:$C,0))),"",INDEX('Policy Characteristics'!H:H,MATCH($C1154,'Policy Characteristics'!$C:$C,0)))</f>
        <v>1</v>
      </c>
      <c r="O1154" s="358" t="str">
        <f>IF(ISBLANK(INDEX('Policy Characteristics'!I:I,MATCH($C1154,'Policy Characteristics'!$C:$C,0))),"",INDEX('Policy Characteristics'!I:I,MATCH($C1154,'Policy Characteristics'!$C:$C,0)))</f>
        <v>weight</v>
      </c>
      <c r="P1154" s="358" t="str">
        <f>IF(ISBLANK(INDEX('Policy Characteristics'!J:J,MATCH($C1154,'Policy Characteristics'!$C:$C,0))),"",INDEX('Policy Characteristics'!J:J,MATCH($C1154,'Policy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358" t="str">
        <f>IF(ISBLANK(INDEX('Policy Characteristics'!K:K,MATCH($C1154,'Policy Characteristics'!$C:$C,0))),"",INDEX('Policy Characteristics'!K:K,MATCH($C1154,'Policy Characteristics'!$C:$C,0)))</f>
        <v>io-model.html</v>
      </c>
      <c r="R1154" s="358" t="str">
        <f>IF(ISBLANK(INDEX('Policy Characteristics'!L:L,MATCH($C1154,'Policy Characteristics'!$C:$C,0))),"",INDEX('Policy Characteristics'!L:L,MATCH($C1154,'Policy Characteristics'!$C:$C,0)))</f>
        <v/>
      </c>
    </row>
    <row r="1155" spans="1:18" x14ac:dyDescent="0.35">
      <c r="A1155" s="358" t="str">
        <f>IF(ISBLANK(INDEX('Policy Characteristics'!A:A,MATCH($C1155,'Policy Characteristics'!$C:$C,0))),"",INDEX('Policy Characteristics'!A:A,MATCH($C1155,'Policy Characteristics'!$C:$C,0)))</f>
        <v>Government Revenue Accounting</v>
      </c>
      <c r="B1155" s="358" t="str">
        <f>IF(ISBLANK(INDEX('Policy Characteristics'!B:B,MATCH($C1155,'Policy Characteristics'!$C:$C,0))),"",INDEX('Policy Characteristics'!B:B,MATCH($C1155,'Policy Characteristics'!$C:$C,0)))</f>
        <v>EV Subsidy</v>
      </c>
      <c r="C1155" s="367" t="s">
        <v>3117</v>
      </c>
      <c r="D1155" s="4" t="s">
        <v>3124</v>
      </c>
      <c r="F1155" s="4" t="s">
        <v>3129</v>
      </c>
      <c r="H1155" s="271">
        <v>555</v>
      </c>
      <c r="I1155" s="4" t="s">
        <v>45</v>
      </c>
      <c r="J1155" s="360" t="str">
        <f>IF(ISBLANK(INDEX('Policy Characteristics'!D:D,MATCH($C1155,'Policy Characteristics'!$C:$C,0))),"",INDEX('Policy Characteristics'!D:D,MATCH($C1155,'Policy Characteristics'!$C:$C,0)))</f>
        <v/>
      </c>
      <c r="K1155" s="358" t="str">
        <f>IF(ISBLANK(INDEX('Policy Characteristics'!E:E,MATCH($C1155,'Policy Characteristics'!$C:$C,0))),"",INDEX('Policy Characteristics'!E:E,MATCH($C1155,'Policy Characteristics'!$C:$C,0)))</f>
        <v>GRA EV subsidy</v>
      </c>
      <c r="L1155" s="358">
        <f>IF(ISBLANK(INDEX('Policy Characteristics'!F:F,MATCH($C1155,'Policy Characteristics'!$C:$C,0))),"",INDEX('Policy Characteristics'!F:F,MATCH($C1155,'Policy Characteristics'!$C:$C,0)))</f>
        <v>0</v>
      </c>
      <c r="M1155" s="358">
        <f>IF(ISBLANK(INDEX('Policy Characteristics'!G:G,MATCH($C1155,'Policy Characteristics'!$C:$C,0))),"",INDEX('Policy Characteristics'!G:G,MATCH($C1155,'Policy Characteristics'!$C:$C,0)))</f>
        <v>10</v>
      </c>
      <c r="N1155" s="358">
        <f>IF(ISBLANK(INDEX('Policy Characteristics'!H:H,MATCH($C1155,'Policy Characteristics'!$C:$C,0))),"",INDEX('Policy Characteristics'!H:H,MATCH($C1155,'Policy Characteristics'!$C:$C,0)))</f>
        <v>1</v>
      </c>
      <c r="O1155" s="358" t="str">
        <f>IF(ISBLANK(INDEX('Policy Characteristics'!I:I,MATCH($C1155,'Policy Characteristics'!$C:$C,0))),"",INDEX('Policy Characteristics'!I:I,MATCH($C1155,'Policy Characteristics'!$C:$C,0)))</f>
        <v>weight</v>
      </c>
      <c r="P1155" s="358" t="str">
        <f>IF(ISBLANK(INDEX('Policy Characteristics'!J:J,MATCH($C1155,'Policy Characteristics'!$C:$C,0))),"",INDEX('Policy Characteristics'!J:J,MATCH($C1155,'Policy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358" t="str">
        <f>IF(ISBLANK(INDEX('Policy Characteristics'!K:K,MATCH($C1155,'Policy Characteristics'!$C:$C,0))),"",INDEX('Policy Characteristics'!K:K,MATCH($C1155,'Policy Characteristics'!$C:$C,0)))</f>
        <v>io-model.html</v>
      </c>
      <c r="R1155" s="358" t="str">
        <f>IF(ISBLANK(INDEX('Policy Characteristics'!L:L,MATCH($C1155,'Policy Characteristics'!$C:$C,0))),"",INDEX('Policy Characteristics'!L:L,MATCH($C1155,'Policy Characteristics'!$C:$C,0)))</f>
        <v/>
      </c>
    </row>
    <row r="1156" spans="1:18" x14ac:dyDescent="0.35">
      <c r="A1156" s="358" t="str">
        <f>IF(ISBLANK(INDEX('Policy Characteristics'!A:A,MATCH($C1156,'Policy Characteristics'!$C:$C,0))),"",INDEX('Policy Characteristics'!A:A,MATCH($C1156,'Policy Characteristics'!$C:$C,0)))</f>
        <v>Government Revenue Accounting</v>
      </c>
      <c r="B1156" s="358" t="str">
        <f>IF(ISBLANK(INDEX('Policy Characteristics'!B:B,MATCH($C1156,'Policy Characteristics'!$C:$C,0))),"",INDEX('Policy Characteristics'!B:B,MATCH($C1156,'Policy Characteristics'!$C:$C,0)))</f>
        <v>EV Subsidy</v>
      </c>
      <c r="C1156" s="368" t="str">
        <f t="shared" ref="C1156:C1159" si="71">C$1155</f>
        <v>GRA for EV Subsidy</v>
      </c>
      <c r="D1156" s="4" t="s">
        <v>3125</v>
      </c>
      <c r="F1156" s="4" t="s">
        <v>3155</v>
      </c>
      <c r="H1156" s="271">
        <v>556</v>
      </c>
      <c r="I1156" s="5" t="str">
        <f t="shared" ref="I1156:I1159" si="72">I$1155</f>
        <v>Yes</v>
      </c>
      <c r="J1156" s="360" t="str">
        <f>IF(ISBLANK(INDEX('Policy Characteristics'!D:D,MATCH($C1156,'Policy Characteristics'!$C:$C,0))),"",INDEX('Policy Characteristics'!D:D,MATCH($C1156,'Policy Characteristics'!$C:$C,0)))</f>
        <v/>
      </c>
      <c r="K1156" s="358" t="str">
        <f>IF(ISBLANK(INDEX('Policy Characteristics'!E:E,MATCH($C1156,'Policy Characteristics'!$C:$C,0))),"",INDEX('Policy Characteristics'!E:E,MATCH($C1156,'Policy Characteristics'!$C:$C,0)))</f>
        <v>GRA EV subsidy</v>
      </c>
      <c r="L1156" s="358">
        <f>IF(ISBLANK(INDEX('Policy Characteristics'!F:F,MATCH($C1156,'Policy Characteristics'!$C:$C,0))),"",INDEX('Policy Characteristics'!F:F,MATCH($C1156,'Policy Characteristics'!$C:$C,0)))</f>
        <v>0</v>
      </c>
      <c r="M1156" s="358">
        <f>IF(ISBLANK(INDEX('Policy Characteristics'!G:G,MATCH($C1156,'Policy Characteristics'!$C:$C,0))),"",INDEX('Policy Characteristics'!G:G,MATCH($C1156,'Policy Characteristics'!$C:$C,0)))</f>
        <v>10</v>
      </c>
      <c r="N1156" s="358">
        <f>IF(ISBLANK(INDEX('Policy Characteristics'!H:H,MATCH($C1156,'Policy Characteristics'!$C:$C,0))),"",INDEX('Policy Characteristics'!H:H,MATCH($C1156,'Policy Characteristics'!$C:$C,0)))</f>
        <v>1</v>
      </c>
      <c r="O1156" s="358" t="str">
        <f>IF(ISBLANK(INDEX('Policy Characteristics'!I:I,MATCH($C1156,'Policy Characteristics'!$C:$C,0))),"",INDEX('Policy Characteristics'!I:I,MATCH($C1156,'Policy Characteristics'!$C:$C,0)))</f>
        <v>weight</v>
      </c>
      <c r="P1156" s="358" t="str">
        <f>IF(ISBLANK(INDEX('Policy Characteristics'!J:J,MATCH($C1156,'Policy Characteristics'!$C:$C,0))),"",INDEX('Policy Characteristics'!J:J,MATCH($C1156,'Policy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358" t="str">
        <f>IF(ISBLANK(INDEX('Policy Characteristics'!K:K,MATCH($C1156,'Policy Characteristics'!$C:$C,0))),"",INDEX('Policy Characteristics'!K:K,MATCH($C1156,'Policy Characteristics'!$C:$C,0)))</f>
        <v>io-model.html</v>
      </c>
      <c r="R1156" s="358" t="str">
        <f>IF(ISBLANK(INDEX('Policy Characteristics'!L:L,MATCH($C1156,'Policy Characteristics'!$C:$C,0))),"",INDEX('Policy Characteristics'!L:L,MATCH($C1156,'Policy Characteristics'!$C:$C,0)))</f>
        <v/>
      </c>
    </row>
    <row r="1157" spans="1:18" x14ac:dyDescent="0.35">
      <c r="A1157" s="358" t="str">
        <f>IF(ISBLANK(INDEX('Policy Characteristics'!A:A,MATCH($C1157,'Policy Characteristics'!$C:$C,0))),"",INDEX('Policy Characteristics'!A:A,MATCH($C1157,'Policy Characteristics'!$C:$C,0)))</f>
        <v>Government Revenue Accounting</v>
      </c>
      <c r="B1157" s="358" t="str">
        <f>IF(ISBLANK(INDEX('Policy Characteristics'!B:B,MATCH($C1157,'Policy Characteristics'!$C:$C,0))),"",INDEX('Policy Characteristics'!B:B,MATCH($C1157,'Policy Characteristics'!$C:$C,0)))</f>
        <v>EV Subsidy</v>
      </c>
      <c r="C1157" s="368" t="str">
        <f t="shared" si="71"/>
        <v>GRA for EV Subsidy</v>
      </c>
      <c r="D1157" s="4" t="s">
        <v>3126</v>
      </c>
      <c r="F1157" s="4" t="s">
        <v>3130</v>
      </c>
      <c r="H1157" s="271">
        <v>557</v>
      </c>
      <c r="I1157" s="5" t="str">
        <f t="shared" si="72"/>
        <v>Yes</v>
      </c>
      <c r="J1157" s="360" t="str">
        <f>IF(ISBLANK(INDEX('Policy Characteristics'!D:D,MATCH($C1157,'Policy Characteristics'!$C:$C,0))),"",INDEX('Policy Characteristics'!D:D,MATCH($C1157,'Policy Characteristics'!$C:$C,0)))</f>
        <v/>
      </c>
      <c r="K1157" s="358" t="str">
        <f>IF(ISBLANK(INDEX('Policy Characteristics'!E:E,MATCH($C1157,'Policy Characteristics'!$C:$C,0))),"",INDEX('Policy Characteristics'!E:E,MATCH($C1157,'Policy Characteristics'!$C:$C,0)))</f>
        <v>GRA EV subsidy</v>
      </c>
      <c r="L1157" s="358">
        <f>IF(ISBLANK(INDEX('Policy Characteristics'!F:F,MATCH($C1157,'Policy Characteristics'!$C:$C,0))),"",INDEX('Policy Characteristics'!F:F,MATCH($C1157,'Policy Characteristics'!$C:$C,0)))</f>
        <v>0</v>
      </c>
      <c r="M1157" s="358">
        <f>IF(ISBLANK(INDEX('Policy Characteristics'!G:G,MATCH($C1157,'Policy Characteristics'!$C:$C,0))),"",INDEX('Policy Characteristics'!G:G,MATCH($C1157,'Policy Characteristics'!$C:$C,0)))</f>
        <v>10</v>
      </c>
      <c r="N1157" s="358">
        <f>IF(ISBLANK(INDEX('Policy Characteristics'!H:H,MATCH($C1157,'Policy Characteristics'!$C:$C,0))),"",INDEX('Policy Characteristics'!H:H,MATCH($C1157,'Policy Characteristics'!$C:$C,0)))</f>
        <v>1</v>
      </c>
      <c r="O1157" s="358" t="str">
        <f>IF(ISBLANK(INDEX('Policy Characteristics'!I:I,MATCH($C1157,'Policy Characteristics'!$C:$C,0))),"",INDEX('Policy Characteristics'!I:I,MATCH($C1157,'Policy Characteristics'!$C:$C,0)))</f>
        <v>weight</v>
      </c>
      <c r="P1157" s="358" t="str">
        <f>IF(ISBLANK(INDEX('Policy Characteristics'!J:J,MATCH($C1157,'Policy Characteristics'!$C:$C,0))),"",INDEX('Policy Characteristics'!J:J,MATCH($C1157,'Policy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358" t="str">
        <f>IF(ISBLANK(INDEX('Policy Characteristics'!K:K,MATCH($C1157,'Policy Characteristics'!$C:$C,0))),"",INDEX('Policy Characteristics'!K:K,MATCH($C1157,'Policy Characteristics'!$C:$C,0)))</f>
        <v>io-model.html</v>
      </c>
      <c r="R1157" s="358" t="str">
        <f>IF(ISBLANK(INDEX('Policy Characteristics'!L:L,MATCH($C1157,'Policy Characteristics'!$C:$C,0))),"",INDEX('Policy Characteristics'!L:L,MATCH($C1157,'Policy Characteristics'!$C:$C,0)))</f>
        <v/>
      </c>
    </row>
    <row r="1158" spans="1:18" x14ac:dyDescent="0.35">
      <c r="A1158" s="358" t="str">
        <f>IF(ISBLANK(INDEX('Policy Characteristics'!A:A,MATCH($C1158,'Policy Characteristics'!$C:$C,0))),"",INDEX('Policy Characteristics'!A:A,MATCH($C1158,'Policy Characteristics'!$C:$C,0)))</f>
        <v>Government Revenue Accounting</v>
      </c>
      <c r="B1158" s="358" t="str">
        <f>IF(ISBLANK(INDEX('Policy Characteristics'!B:B,MATCH($C1158,'Policy Characteristics'!$C:$C,0))),"",INDEX('Policy Characteristics'!B:B,MATCH($C1158,'Policy Characteristics'!$C:$C,0)))</f>
        <v>EV Subsidy</v>
      </c>
      <c r="C1158" s="368" t="str">
        <f t="shared" si="71"/>
        <v>GRA for EV Subsidy</v>
      </c>
      <c r="D1158" s="4" t="s">
        <v>3127</v>
      </c>
      <c r="F1158" s="4" t="s">
        <v>3131</v>
      </c>
      <c r="H1158" s="271">
        <v>558</v>
      </c>
      <c r="I1158" s="5" t="str">
        <f t="shared" si="72"/>
        <v>Yes</v>
      </c>
      <c r="J1158" s="360" t="str">
        <f>IF(ISBLANK(INDEX('Policy Characteristics'!D:D,MATCH($C1158,'Policy Characteristics'!$C:$C,0))),"",INDEX('Policy Characteristics'!D:D,MATCH($C1158,'Policy Characteristics'!$C:$C,0)))</f>
        <v/>
      </c>
      <c r="K1158" s="358" t="str">
        <f>IF(ISBLANK(INDEX('Policy Characteristics'!E:E,MATCH($C1158,'Policy Characteristics'!$C:$C,0))),"",INDEX('Policy Characteristics'!E:E,MATCH($C1158,'Policy Characteristics'!$C:$C,0)))</f>
        <v>GRA EV subsidy</v>
      </c>
      <c r="L1158" s="358">
        <f>IF(ISBLANK(INDEX('Policy Characteristics'!F:F,MATCH($C1158,'Policy Characteristics'!$C:$C,0))),"",INDEX('Policy Characteristics'!F:F,MATCH($C1158,'Policy Characteristics'!$C:$C,0)))</f>
        <v>0</v>
      </c>
      <c r="M1158" s="358">
        <f>IF(ISBLANK(INDEX('Policy Characteristics'!G:G,MATCH($C1158,'Policy Characteristics'!$C:$C,0))),"",INDEX('Policy Characteristics'!G:G,MATCH($C1158,'Policy Characteristics'!$C:$C,0)))</f>
        <v>10</v>
      </c>
      <c r="N1158" s="358">
        <f>IF(ISBLANK(INDEX('Policy Characteristics'!H:H,MATCH($C1158,'Policy Characteristics'!$C:$C,0))),"",INDEX('Policy Characteristics'!H:H,MATCH($C1158,'Policy Characteristics'!$C:$C,0)))</f>
        <v>1</v>
      </c>
      <c r="O1158" s="358" t="str">
        <f>IF(ISBLANK(INDEX('Policy Characteristics'!I:I,MATCH($C1158,'Policy Characteristics'!$C:$C,0))),"",INDEX('Policy Characteristics'!I:I,MATCH($C1158,'Policy Characteristics'!$C:$C,0)))</f>
        <v>weight</v>
      </c>
      <c r="P1158" s="358" t="str">
        <f>IF(ISBLANK(INDEX('Policy Characteristics'!J:J,MATCH($C1158,'Policy Characteristics'!$C:$C,0))),"",INDEX('Policy Characteristics'!J:J,MATCH($C1158,'Policy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358" t="str">
        <f>IF(ISBLANK(INDEX('Policy Characteristics'!K:K,MATCH($C1158,'Policy Characteristics'!$C:$C,0))),"",INDEX('Policy Characteristics'!K:K,MATCH($C1158,'Policy Characteristics'!$C:$C,0)))</f>
        <v>io-model.html</v>
      </c>
      <c r="R1158" s="358" t="str">
        <f>IF(ISBLANK(INDEX('Policy Characteristics'!L:L,MATCH($C1158,'Policy Characteristics'!$C:$C,0))),"",INDEX('Policy Characteristics'!L:L,MATCH($C1158,'Policy Characteristics'!$C:$C,0)))</f>
        <v/>
      </c>
    </row>
    <row r="1159" spans="1:18" x14ac:dyDescent="0.35">
      <c r="A1159" s="358" t="str">
        <f>IF(ISBLANK(INDEX('Policy Characteristics'!A:A,MATCH($C1159,'Policy Characteristics'!$C:$C,0))),"",INDEX('Policy Characteristics'!A:A,MATCH($C1159,'Policy Characteristics'!$C:$C,0)))</f>
        <v>Government Revenue Accounting</v>
      </c>
      <c r="B1159" s="358" t="str">
        <f>IF(ISBLANK(INDEX('Policy Characteristics'!B:B,MATCH($C1159,'Policy Characteristics'!$C:$C,0))),"",INDEX('Policy Characteristics'!B:B,MATCH($C1159,'Policy Characteristics'!$C:$C,0)))</f>
        <v>EV Subsidy</v>
      </c>
      <c r="C1159" s="368" t="str">
        <f t="shared" si="71"/>
        <v>GRA for EV Subsidy</v>
      </c>
      <c r="D1159" s="4" t="s">
        <v>3128</v>
      </c>
      <c r="F1159" s="4" t="s">
        <v>3132</v>
      </c>
      <c r="H1159" s="271">
        <v>559</v>
      </c>
      <c r="I1159" s="5" t="str">
        <f t="shared" si="72"/>
        <v>Yes</v>
      </c>
      <c r="J1159" s="360" t="str">
        <f>IF(ISBLANK(INDEX('Policy Characteristics'!D:D,MATCH($C1159,'Policy Characteristics'!$C:$C,0))),"",INDEX('Policy Characteristics'!D:D,MATCH($C1159,'Policy Characteristics'!$C:$C,0)))</f>
        <v/>
      </c>
      <c r="K1159" s="358" t="str">
        <f>IF(ISBLANK(INDEX('Policy Characteristics'!E:E,MATCH($C1159,'Policy Characteristics'!$C:$C,0))),"",INDEX('Policy Characteristics'!E:E,MATCH($C1159,'Policy Characteristics'!$C:$C,0)))</f>
        <v>GRA EV subsidy</v>
      </c>
      <c r="L1159" s="358">
        <f>IF(ISBLANK(INDEX('Policy Characteristics'!F:F,MATCH($C1159,'Policy Characteristics'!$C:$C,0))),"",INDEX('Policy Characteristics'!F:F,MATCH($C1159,'Policy Characteristics'!$C:$C,0)))</f>
        <v>0</v>
      </c>
      <c r="M1159" s="358">
        <f>IF(ISBLANK(INDEX('Policy Characteristics'!G:G,MATCH($C1159,'Policy Characteristics'!$C:$C,0))),"",INDEX('Policy Characteristics'!G:G,MATCH($C1159,'Policy Characteristics'!$C:$C,0)))</f>
        <v>10</v>
      </c>
      <c r="N1159" s="358">
        <f>IF(ISBLANK(INDEX('Policy Characteristics'!H:H,MATCH($C1159,'Policy Characteristics'!$C:$C,0))),"",INDEX('Policy Characteristics'!H:H,MATCH($C1159,'Policy Characteristics'!$C:$C,0)))</f>
        <v>1</v>
      </c>
      <c r="O1159" s="358" t="str">
        <f>IF(ISBLANK(INDEX('Policy Characteristics'!I:I,MATCH($C1159,'Policy Characteristics'!$C:$C,0))),"",INDEX('Policy Characteristics'!I:I,MATCH($C1159,'Policy Characteristics'!$C:$C,0)))</f>
        <v>weight</v>
      </c>
      <c r="P1159" s="358" t="str">
        <f>IF(ISBLANK(INDEX('Policy Characteristics'!J:J,MATCH($C1159,'Policy Characteristics'!$C:$C,0))),"",INDEX('Policy Characteristics'!J:J,MATCH($C1159,'Policy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358" t="str">
        <f>IF(ISBLANK(INDEX('Policy Characteristics'!K:K,MATCH($C1159,'Policy Characteristics'!$C:$C,0))),"",INDEX('Policy Characteristics'!K:K,MATCH($C1159,'Policy Characteristics'!$C:$C,0)))</f>
        <v>io-model.html</v>
      </c>
      <c r="R1159" s="358" t="str">
        <f>IF(ISBLANK(INDEX('Policy Characteristics'!L:L,MATCH($C1159,'Policy Characteristics'!$C:$C,0))),"",INDEX('Policy Characteristics'!L:L,MATCH($C1159,'Policy Characteristics'!$C:$C,0)))</f>
        <v/>
      </c>
    </row>
    <row r="1160" spans="1:18" x14ac:dyDescent="0.35">
      <c r="A1160" s="358" t="str">
        <f>IF(ISBLANK(INDEX('Policy Characteristics'!A:A,MATCH($C1160,'Policy Characteristics'!$C:$C,0))),"",INDEX('Policy Characteristics'!A:A,MATCH($C1160,'Policy Characteristics'!$C:$C,0)))</f>
        <v>Government Revenue Accounting</v>
      </c>
      <c r="B1160" s="358" t="str">
        <f>IF(ISBLANK(INDEX('Policy Characteristics'!B:B,MATCH($C1160,'Policy Characteristics'!$C:$C,0))),"",INDEX('Policy Characteristics'!B:B,MATCH($C1160,'Policy Characteristics'!$C:$C,0)))</f>
        <v>Electricity Generation Subsidy</v>
      </c>
      <c r="C1160" s="367" t="s">
        <v>3118</v>
      </c>
      <c r="D1160" s="4" t="s">
        <v>3124</v>
      </c>
      <c r="F1160" s="4" t="s">
        <v>3129</v>
      </c>
      <c r="H1160" s="271">
        <v>560</v>
      </c>
      <c r="I1160" s="4" t="s">
        <v>45</v>
      </c>
      <c r="J1160" s="360" t="str">
        <f>IF(ISBLANK(INDEX('Policy Characteristics'!D:D,MATCH($C1160,'Policy Characteristics'!$C:$C,0))),"",INDEX('Policy Characteristics'!D:D,MATCH($C1160,'Policy Characteristics'!$C:$C,0)))</f>
        <v/>
      </c>
      <c r="K1160" s="358" t="str">
        <f>IF(ISBLANK(INDEX('Policy Characteristics'!E:E,MATCH($C1160,'Policy Characteristics'!$C:$C,0))),"",INDEX('Policy Characteristics'!E:E,MATCH($C1160,'Policy Characteristics'!$C:$C,0)))</f>
        <v>GRA elec gen subsidy</v>
      </c>
      <c r="L1160" s="358">
        <f>IF(ISBLANK(INDEX('Policy Characteristics'!F:F,MATCH($C1160,'Policy Characteristics'!$C:$C,0))),"",INDEX('Policy Characteristics'!F:F,MATCH($C1160,'Policy Characteristics'!$C:$C,0)))</f>
        <v>0</v>
      </c>
      <c r="M1160" s="358">
        <f>IF(ISBLANK(INDEX('Policy Characteristics'!G:G,MATCH($C1160,'Policy Characteristics'!$C:$C,0))),"",INDEX('Policy Characteristics'!G:G,MATCH($C1160,'Policy Characteristics'!$C:$C,0)))</f>
        <v>10</v>
      </c>
      <c r="N1160" s="358">
        <f>IF(ISBLANK(INDEX('Policy Characteristics'!H:H,MATCH($C1160,'Policy Characteristics'!$C:$C,0))),"",INDEX('Policy Characteristics'!H:H,MATCH($C1160,'Policy Characteristics'!$C:$C,0)))</f>
        <v>1</v>
      </c>
      <c r="O1160" s="358" t="str">
        <f>IF(ISBLANK(INDEX('Policy Characteristics'!I:I,MATCH($C1160,'Policy Characteristics'!$C:$C,0))),"",INDEX('Policy Characteristics'!I:I,MATCH($C1160,'Policy Characteristics'!$C:$C,0)))</f>
        <v>weight</v>
      </c>
      <c r="P1160" s="358" t="str">
        <f>IF(ISBLANK(INDEX('Policy Characteristics'!J:J,MATCH($C1160,'Policy Characteristics'!$C:$C,0))),"",INDEX('Policy Characteristics'!J:J,MATCH($C1160,'Policy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358" t="str">
        <f>IF(ISBLANK(INDEX('Policy Characteristics'!K:K,MATCH($C1160,'Policy Characteristics'!$C:$C,0))),"",INDEX('Policy Characteristics'!K:K,MATCH($C1160,'Policy Characteristics'!$C:$C,0)))</f>
        <v>io-model.html</v>
      </c>
      <c r="R1160" s="358" t="str">
        <f>IF(ISBLANK(INDEX('Policy Characteristics'!L:L,MATCH($C1160,'Policy Characteristics'!$C:$C,0))),"",INDEX('Policy Characteristics'!L:L,MATCH($C1160,'Policy Characteristics'!$C:$C,0)))</f>
        <v/>
      </c>
    </row>
    <row r="1161" spans="1:18" x14ac:dyDescent="0.35">
      <c r="A1161" s="358" t="str">
        <f>IF(ISBLANK(INDEX('Policy Characteristics'!A:A,MATCH($C1161,'Policy Characteristics'!$C:$C,0))),"",INDEX('Policy Characteristics'!A:A,MATCH($C1161,'Policy Characteristics'!$C:$C,0)))</f>
        <v>Government Revenue Accounting</v>
      </c>
      <c r="B1161" s="358" t="str">
        <f>IF(ISBLANK(INDEX('Policy Characteristics'!B:B,MATCH($C1161,'Policy Characteristics'!$C:$C,0))),"",INDEX('Policy Characteristics'!B:B,MATCH($C1161,'Policy Characteristics'!$C:$C,0)))</f>
        <v>Electricity Generation Subsidy</v>
      </c>
      <c r="C1161" s="368" t="str">
        <f t="shared" ref="C1161:C1164" si="73">C$1160</f>
        <v>GRA for Electricity Generation Subsidies</v>
      </c>
      <c r="D1161" s="4" t="s">
        <v>3125</v>
      </c>
      <c r="F1161" s="4" t="s">
        <v>3155</v>
      </c>
      <c r="H1161" s="271">
        <v>561</v>
      </c>
      <c r="I1161" s="5" t="str">
        <f t="shared" ref="I1161:I1164" si="74">I$1160</f>
        <v>Yes</v>
      </c>
      <c r="J1161" s="360" t="str">
        <f>IF(ISBLANK(INDEX('Policy Characteristics'!D:D,MATCH($C1161,'Policy Characteristics'!$C:$C,0))),"",INDEX('Policy Characteristics'!D:D,MATCH($C1161,'Policy Characteristics'!$C:$C,0)))</f>
        <v/>
      </c>
      <c r="K1161" s="358" t="str">
        <f>IF(ISBLANK(INDEX('Policy Characteristics'!E:E,MATCH($C1161,'Policy Characteristics'!$C:$C,0))),"",INDEX('Policy Characteristics'!E:E,MATCH($C1161,'Policy Characteristics'!$C:$C,0)))</f>
        <v>GRA elec gen subsidy</v>
      </c>
      <c r="L1161" s="358">
        <f>IF(ISBLANK(INDEX('Policy Characteristics'!F:F,MATCH($C1161,'Policy Characteristics'!$C:$C,0))),"",INDEX('Policy Characteristics'!F:F,MATCH($C1161,'Policy Characteristics'!$C:$C,0)))</f>
        <v>0</v>
      </c>
      <c r="M1161" s="358">
        <f>IF(ISBLANK(INDEX('Policy Characteristics'!G:G,MATCH($C1161,'Policy Characteristics'!$C:$C,0))),"",INDEX('Policy Characteristics'!G:G,MATCH($C1161,'Policy Characteristics'!$C:$C,0)))</f>
        <v>10</v>
      </c>
      <c r="N1161" s="358">
        <f>IF(ISBLANK(INDEX('Policy Characteristics'!H:H,MATCH($C1161,'Policy Characteristics'!$C:$C,0))),"",INDEX('Policy Characteristics'!H:H,MATCH($C1161,'Policy Characteristics'!$C:$C,0)))</f>
        <v>1</v>
      </c>
      <c r="O1161" s="358" t="str">
        <f>IF(ISBLANK(INDEX('Policy Characteristics'!I:I,MATCH($C1161,'Policy Characteristics'!$C:$C,0))),"",INDEX('Policy Characteristics'!I:I,MATCH($C1161,'Policy Characteristics'!$C:$C,0)))</f>
        <v>weight</v>
      </c>
      <c r="P1161" s="358" t="str">
        <f>IF(ISBLANK(INDEX('Policy Characteristics'!J:J,MATCH($C1161,'Policy Characteristics'!$C:$C,0))),"",INDEX('Policy Characteristics'!J:J,MATCH($C1161,'Policy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358" t="str">
        <f>IF(ISBLANK(INDEX('Policy Characteristics'!K:K,MATCH($C1161,'Policy Characteristics'!$C:$C,0))),"",INDEX('Policy Characteristics'!K:K,MATCH($C1161,'Policy Characteristics'!$C:$C,0)))</f>
        <v>io-model.html</v>
      </c>
      <c r="R1161" s="358" t="str">
        <f>IF(ISBLANK(INDEX('Policy Characteristics'!L:L,MATCH($C1161,'Policy Characteristics'!$C:$C,0))),"",INDEX('Policy Characteristics'!L:L,MATCH($C1161,'Policy Characteristics'!$C:$C,0)))</f>
        <v/>
      </c>
    </row>
    <row r="1162" spans="1:18" x14ac:dyDescent="0.35">
      <c r="A1162" s="358" t="str">
        <f>IF(ISBLANK(INDEX('Policy Characteristics'!A:A,MATCH($C1162,'Policy Characteristics'!$C:$C,0))),"",INDEX('Policy Characteristics'!A:A,MATCH($C1162,'Policy Characteristics'!$C:$C,0)))</f>
        <v>Government Revenue Accounting</v>
      </c>
      <c r="B1162" s="358" t="str">
        <f>IF(ISBLANK(INDEX('Policy Characteristics'!B:B,MATCH($C1162,'Policy Characteristics'!$C:$C,0))),"",INDEX('Policy Characteristics'!B:B,MATCH($C1162,'Policy Characteristics'!$C:$C,0)))</f>
        <v>Electricity Generation Subsidy</v>
      </c>
      <c r="C1162" s="368" t="str">
        <f t="shared" si="73"/>
        <v>GRA for Electricity Generation Subsidies</v>
      </c>
      <c r="D1162" s="4" t="s">
        <v>3126</v>
      </c>
      <c r="F1162" s="4" t="s">
        <v>3130</v>
      </c>
      <c r="H1162" s="271">
        <v>562</v>
      </c>
      <c r="I1162" s="5" t="str">
        <f t="shared" si="74"/>
        <v>Yes</v>
      </c>
      <c r="J1162" s="360" t="str">
        <f>IF(ISBLANK(INDEX('Policy Characteristics'!D:D,MATCH($C1162,'Policy Characteristics'!$C:$C,0))),"",INDEX('Policy Characteristics'!D:D,MATCH($C1162,'Policy Characteristics'!$C:$C,0)))</f>
        <v/>
      </c>
      <c r="K1162" s="358" t="str">
        <f>IF(ISBLANK(INDEX('Policy Characteristics'!E:E,MATCH($C1162,'Policy Characteristics'!$C:$C,0))),"",INDEX('Policy Characteristics'!E:E,MATCH($C1162,'Policy Characteristics'!$C:$C,0)))</f>
        <v>GRA elec gen subsidy</v>
      </c>
      <c r="L1162" s="358">
        <f>IF(ISBLANK(INDEX('Policy Characteristics'!F:F,MATCH($C1162,'Policy Characteristics'!$C:$C,0))),"",INDEX('Policy Characteristics'!F:F,MATCH($C1162,'Policy Characteristics'!$C:$C,0)))</f>
        <v>0</v>
      </c>
      <c r="M1162" s="358">
        <f>IF(ISBLANK(INDEX('Policy Characteristics'!G:G,MATCH($C1162,'Policy Characteristics'!$C:$C,0))),"",INDEX('Policy Characteristics'!G:G,MATCH($C1162,'Policy Characteristics'!$C:$C,0)))</f>
        <v>10</v>
      </c>
      <c r="N1162" s="358">
        <f>IF(ISBLANK(INDEX('Policy Characteristics'!H:H,MATCH($C1162,'Policy Characteristics'!$C:$C,0))),"",INDEX('Policy Characteristics'!H:H,MATCH($C1162,'Policy Characteristics'!$C:$C,0)))</f>
        <v>1</v>
      </c>
      <c r="O1162" s="358" t="str">
        <f>IF(ISBLANK(INDEX('Policy Characteristics'!I:I,MATCH($C1162,'Policy Characteristics'!$C:$C,0))),"",INDEX('Policy Characteristics'!I:I,MATCH($C1162,'Policy Characteristics'!$C:$C,0)))</f>
        <v>weight</v>
      </c>
      <c r="P1162" s="358" t="str">
        <f>IF(ISBLANK(INDEX('Policy Characteristics'!J:J,MATCH($C1162,'Policy Characteristics'!$C:$C,0))),"",INDEX('Policy Characteristics'!J:J,MATCH($C1162,'Policy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358" t="str">
        <f>IF(ISBLANK(INDEX('Policy Characteristics'!K:K,MATCH($C1162,'Policy Characteristics'!$C:$C,0))),"",INDEX('Policy Characteristics'!K:K,MATCH($C1162,'Policy Characteristics'!$C:$C,0)))</f>
        <v>io-model.html</v>
      </c>
      <c r="R1162" s="358" t="str">
        <f>IF(ISBLANK(INDEX('Policy Characteristics'!L:L,MATCH($C1162,'Policy Characteristics'!$C:$C,0))),"",INDEX('Policy Characteristics'!L:L,MATCH($C1162,'Policy Characteristics'!$C:$C,0)))</f>
        <v/>
      </c>
    </row>
    <row r="1163" spans="1:18" x14ac:dyDescent="0.35">
      <c r="A1163" s="358" t="str">
        <f>IF(ISBLANK(INDEX('Policy Characteristics'!A:A,MATCH($C1163,'Policy Characteristics'!$C:$C,0))),"",INDEX('Policy Characteristics'!A:A,MATCH($C1163,'Policy Characteristics'!$C:$C,0)))</f>
        <v>Government Revenue Accounting</v>
      </c>
      <c r="B1163" s="358" t="str">
        <f>IF(ISBLANK(INDEX('Policy Characteristics'!B:B,MATCH($C1163,'Policy Characteristics'!$C:$C,0))),"",INDEX('Policy Characteristics'!B:B,MATCH($C1163,'Policy Characteristics'!$C:$C,0)))</f>
        <v>Electricity Generation Subsidy</v>
      </c>
      <c r="C1163" s="368" t="str">
        <f t="shared" si="73"/>
        <v>GRA for Electricity Generation Subsidies</v>
      </c>
      <c r="D1163" s="4" t="s">
        <v>3127</v>
      </c>
      <c r="F1163" s="4" t="s">
        <v>3131</v>
      </c>
      <c r="H1163" s="271">
        <v>563</v>
      </c>
      <c r="I1163" s="5" t="str">
        <f t="shared" si="74"/>
        <v>Yes</v>
      </c>
      <c r="J1163" s="360" t="str">
        <f>IF(ISBLANK(INDEX('Policy Characteristics'!D:D,MATCH($C1163,'Policy Characteristics'!$C:$C,0))),"",INDEX('Policy Characteristics'!D:D,MATCH($C1163,'Policy Characteristics'!$C:$C,0)))</f>
        <v/>
      </c>
      <c r="K1163" s="358" t="str">
        <f>IF(ISBLANK(INDEX('Policy Characteristics'!E:E,MATCH($C1163,'Policy Characteristics'!$C:$C,0))),"",INDEX('Policy Characteristics'!E:E,MATCH($C1163,'Policy Characteristics'!$C:$C,0)))</f>
        <v>GRA elec gen subsidy</v>
      </c>
      <c r="L1163" s="358">
        <f>IF(ISBLANK(INDEX('Policy Characteristics'!F:F,MATCH($C1163,'Policy Characteristics'!$C:$C,0))),"",INDEX('Policy Characteristics'!F:F,MATCH($C1163,'Policy Characteristics'!$C:$C,0)))</f>
        <v>0</v>
      </c>
      <c r="M1163" s="358">
        <f>IF(ISBLANK(INDEX('Policy Characteristics'!G:G,MATCH($C1163,'Policy Characteristics'!$C:$C,0))),"",INDEX('Policy Characteristics'!G:G,MATCH($C1163,'Policy Characteristics'!$C:$C,0)))</f>
        <v>10</v>
      </c>
      <c r="N1163" s="358">
        <f>IF(ISBLANK(INDEX('Policy Characteristics'!H:H,MATCH($C1163,'Policy Characteristics'!$C:$C,0))),"",INDEX('Policy Characteristics'!H:H,MATCH($C1163,'Policy Characteristics'!$C:$C,0)))</f>
        <v>1</v>
      </c>
      <c r="O1163" s="358" t="str">
        <f>IF(ISBLANK(INDEX('Policy Characteristics'!I:I,MATCH($C1163,'Policy Characteristics'!$C:$C,0))),"",INDEX('Policy Characteristics'!I:I,MATCH($C1163,'Policy Characteristics'!$C:$C,0)))</f>
        <v>weight</v>
      </c>
      <c r="P1163" s="358" t="str">
        <f>IF(ISBLANK(INDEX('Policy Characteristics'!J:J,MATCH($C1163,'Policy Characteristics'!$C:$C,0))),"",INDEX('Policy Characteristics'!J:J,MATCH($C1163,'Policy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358" t="str">
        <f>IF(ISBLANK(INDEX('Policy Characteristics'!K:K,MATCH($C1163,'Policy Characteristics'!$C:$C,0))),"",INDEX('Policy Characteristics'!K:K,MATCH($C1163,'Policy Characteristics'!$C:$C,0)))</f>
        <v>io-model.html</v>
      </c>
      <c r="R1163" s="358" t="str">
        <f>IF(ISBLANK(INDEX('Policy Characteristics'!L:L,MATCH($C1163,'Policy Characteristics'!$C:$C,0))),"",INDEX('Policy Characteristics'!L:L,MATCH($C1163,'Policy Characteristics'!$C:$C,0)))</f>
        <v/>
      </c>
    </row>
    <row r="1164" spans="1:18" x14ac:dyDescent="0.35">
      <c r="A1164" s="358" t="str">
        <f>IF(ISBLANK(INDEX('Policy Characteristics'!A:A,MATCH($C1164,'Policy Characteristics'!$C:$C,0))),"",INDEX('Policy Characteristics'!A:A,MATCH($C1164,'Policy Characteristics'!$C:$C,0)))</f>
        <v>Government Revenue Accounting</v>
      </c>
      <c r="B1164" s="358" t="str">
        <f>IF(ISBLANK(INDEX('Policy Characteristics'!B:B,MATCH($C1164,'Policy Characteristics'!$C:$C,0))),"",INDEX('Policy Characteristics'!B:B,MATCH($C1164,'Policy Characteristics'!$C:$C,0)))</f>
        <v>Electricity Generation Subsidy</v>
      </c>
      <c r="C1164" s="368" t="str">
        <f t="shared" si="73"/>
        <v>GRA for Electricity Generation Subsidies</v>
      </c>
      <c r="D1164" s="4" t="s">
        <v>3128</v>
      </c>
      <c r="F1164" s="4" t="s">
        <v>3132</v>
      </c>
      <c r="H1164" s="271">
        <v>564</v>
      </c>
      <c r="I1164" s="5" t="str">
        <f t="shared" si="74"/>
        <v>Yes</v>
      </c>
      <c r="J1164" s="360" t="str">
        <f>IF(ISBLANK(INDEX('Policy Characteristics'!D:D,MATCH($C1164,'Policy Characteristics'!$C:$C,0))),"",INDEX('Policy Characteristics'!D:D,MATCH($C1164,'Policy Characteristics'!$C:$C,0)))</f>
        <v/>
      </c>
      <c r="K1164" s="358" t="str">
        <f>IF(ISBLANK(INDEX('Policy Characteristics'!E:E,MATCH($C1164,'Policy Characteristics'!$C:$C,0))),"",INDEX('Policy Characteristics'!E:E,MATCH($C1164,'Policy Characteristics'!$C:$C,0)))</f>
        <v>GRA elec gen subsidy</v>
      </c>
      <c r="L1164" s="358">
        <f>IF(ISBLANK(INDEX('Policy Characteristics'!F:F,MATCH($C1164,'Policy Characteristics'!$C:$C,0))),"",INDEX('Policy Characteristics'!F:F,MATCH($C1164,'Policy Characteristics'!$C:$C,0)))</f>
        <v>0</v>
      </c>
      <c r="M1164" s="358">
        <f>IF(ISBLANK(INDEX('Policy Characteristics'!G:G,MATCH($C1164,'Policy Characteristics'!$C:$C,0))),"",INDEX('Policy Characteristics'!G:G,MATCH($C1164,'Policy Characteristics'!$C:$C,0)))</f>
        <v>10</v>
      </c>
      <c r="N1164" s="358">
        <f>IF(ISBLANK(INDEX('Policy Characteristics'!H:H,MATCH($C1164,'Policy Characteristics'!$C:$C,0))),"",INDEX('Policy Characteristics'!H:H,MATCH($C1164,'Policy Characteristics'!$C:$C,0)))</f>
        <v>1</v>
      </c>
      <c r="O1164" s="358" t="str">
        <f>IF(ISBLANK(INDEX('Policy Characteristics'!I:I,MATCH($C1164,'Policy Characteristics'!$C:$C,0))),"",INDEX('Policy Characteristics'!I:I,MATCH($C1164,'Policy Characteristics'!$C:$C,0)))</f>
        <v>weight</v>
      </c>
      <c r="P1164" s="358" t="str">
        <f>IF(ISBLANK(INDEX('Policy Characteristics'!J:J,MATCH($C1164,'Policy Characteristics'!$C:$C,0))),"",INDEX('Policy Characteristics'!J:J,MATCH($C1164,'Policy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4" s="358" t="str">
        <f>IF(ISBLANK(INDEX('Policy Characteristics'!K:K,MATCH($C1164,'Policy Characteristics'!$C:$C,0))),"",INDEX('Policy Characteristics'!K:K,MATCH($C1164,'Policy Characteristics'!$C:$C,0)))</f>
        <v>io-model.html</v>
      </c>
      <c r="R1164" s="358" t="str">
        <f>IF(ISBLANK(INDEX('Policy Characteristics'!L:L,MATCH($C1164,'Policy Characteristics'!$C:$C,0))),"",INDEX('Policy Characteristics'!L:L,MATCH($C1164,'Policy Characteristics'!$C:$C,0)))</f>
        <v/>
      </c>
    </row>
    <row r="1165" spans="1:18" x14ac:dyDescent="0.35">
      <c r="A1165" s="358" t="str">
        <f>IF(ISBLANK(INDEX('Policy Characteristics'!A:A,MATCH($C1165,'Policy Characteristics'!$C:$C,0))),"",INDEX('Policy Characteristics'!A:A,MATCH($C1165,'Policy Characteristics'!$C:$C,0)))</f>
        <v>Government Revenue Accounting</v>
      </c>
      <c r="B1165" s="358" t="str">
        <f>IF(ISBLANK(INDEX('Policy Characteristics'!B:B,MATCH($C1165,'Policy Characteristics'!$C:$C,0))),"",INDEX('Policy Characteristics'!B:B,MATCH($C1165,'Policy Characteristics'!$C:$C,0)))</f>
        <v>Electricity Capacity Construction Subsidy</v>
      </c>
      <c r="C1165" s="367" t="s">
        <v>3119</v>
      </c>
      <c r="D1165" s="4" t="s">
        <v>3124</v>
      </c>
      <c r="F1165" s="4" t="s">
        <v>3129</v>
      </c>
      <c r="H1165" s="271">
        <v>565</v>
      </c>
      <c r="I1165" s="4" t="s">
        <v>45</v>
      </c>
      <c r="J1165" s="360" t="str">
        <f>IF(ISBLANK(INDEX('Policy Characteristics'!D:D,MATCH($C1165,'Policy Characteristics'!$C:$C,0))),"",INDEX('Policy Characteristics'!D:D,MATCH($C1165,'Policy Characteristics'!$C:$C,0)))</f>
        <v/>
      </c>
      <c r="K1165" s="358" t="str">
        <f>IF(ISBLANK(INDEX('Policy Characteristics'!E:E,MATCH($C1165,'Policy Characteristics'!$C:$C,0))),"",INDEX('Policy Characteristics'!E:E,MATCH($C1165,'Policy Characteristics'!$C:$C,0)))</f>
        <v>GRA elec cap const subsidy</v>
      </c>
      <c r="L1165" s="358">
        <f>IF(ISBLANK(INDEX('Policy Characteristics'!F:F,MATCH($C1165,'Policy Characteristics'!$C:$C,0))),"",INDEX('Policy Characteristics'!F:F,MATCH($C1165,'Policy Characteristics'!$C:$C,0)))</f>
        <v>0</v>
      </c>
      <c r="M1165" s="358">
        <f>IF(ISBLANK(INDEX('Policy Characteristics'!G:G,MATCH($C1165,'Policy Characteristics'!$C:$C,0))),"",INDEX('Policy Characteristics'!G:G,MATCH($C1165,'Policy Characteristics'!$C:$C,0)))</f>
        <v>10</v>
      </c>
      <c r="N1165" s="358">
        <f>IF(ISBLANK(INDEX('Policy Characteristics'!H:H,MATCH($C1165,'Policy Characteristics'!$C:$C,0))),"",INDEX('Policy Characteristics'!H:H,MATCH($C1165,'Policy Characteristics'!$C:$C,0)))</f>
        <v>1</v>
      </c>
      <c r="O1165" s="358" t="str">
        <f>IF(ISBLANK(INDEX('Policy Characteristics'!I:I,MATCH($C1165,'Policy Characteristics'!$C:$C,0))),"",INDEX('Policy Characteristics'!I:I,MATCH($C1165,'Policy Characteristics'!$C:$C,0)))</f>
        <v>weight</v>
      </c>
      <c r="P1165" s="358" t="str">
        <f>IF(ISBLANK(INDEX('Policy Characteristics'!J:J,MATCH($C1165,'Policy Characteristics'!$C:$C,0))),"",INDEX('Policy Characteristics'!J:J,MATCH($C1165,'Policy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5" s="358" t="str">
        <f>IF(ISBLANK(INDEX('Policy Characteristics'!K:K,MATCH($C1165,'Policy Characteristics'!$C:$C,0))),"",INDEX('Policy Characteristics'!K:K,MATCH($C1165,'Policy Characteristics'!$C:$C,0)))</f>
        <v>io-model.html</v>
      </c>
      <c r="R1165" s="358" t="str">
        <f>IF(ISBLANK(INDEX('Policy Characteristics'!L:L,MATCH($C1165,'Policy Characteristics'!$C:$C,0))),"",INDEX('Policy Characteristics'!L:L,MATCH($C1165,'Policy Characteristics'!$C:$C,0)))</f>
        <v/>
      </c>
    </row>
    <row r="1166" spans="1:18" x14ac:dyDescent="0.35">
      <c r="A1166" s="358" t="str">
        <f>IF(ISBLANK(INDEX('Policy Characteristics'!A:A,MATCH($C1166,'Policy Characteristics'!$C:$C,0))),"",INDEX('Policy Characteristics'!A:A,MATCH($C1166,'Policy Characteristics'!$C:$C,0)))</f>
        <v>Government Revenue Accounting</v>
      </c>
      <c r="B1166" s="358" t="str">
        <f>IF(ISBLANK(INDEX('Policy Characteristics'!B:B,MATCH($C1166,'Policy Characteristics'!$C:$C,0))),"",INDEX('Policy Characteristics'!B:B,MATCH($C1166,'Policy Characteristics'!$C:$C,0)))</f>
        <v>Electricity Capacity Construction Subsidy</v>
      </c>
      <c r="C1166" s="368" t="str">
        <f t="shared" ref="C1166:C1169" si="75">C$1165</f>
        <v>GRA for Electricity Capacity Construction Subsidies</v>
      </c>
      <c r="D1166" s="4" t="s">
        <v>3125</v>
      </c>
      <c r="F1166" s="4" t="s">
        <v>3155</v>
      </c>
      <c r="H1166" s="271">
        <v>566</v>
      </c>
      <c r="I1166" s="5" t="str">
        <f t="shared" ref="I1166:I1169" si="76">I$1165</f>
        <v>Yes</v>
      </c>
      <c r="J1166" s="360" t="str">
        <f>IF(ISBLANK(INDEX('Policy Characteristics'!D:D,MATCH($C1166,'Policy Characteristics'!$C:$C,0))),"",INDEX('Policy Characteristics'!D:D,MATCH($C1166,'Policy Characteristics'!$C:$C,0)))</f>
        <v/>
      </c>
      <c r="K1166" s="358" t="str">
        <f>IF(ISBLANK(INDEX('Policy Characteristics'!E:E,MATCH($C1166,'Policy Characteristics'!$C:$C,0))),"",INDEX('Policy Characteristics'!E:E,MATCH($C1166,'Policy Characteristics'!$C:$C,0)))</f>
        <v>GRA elec cap const subsidy</v>
      </c>
      <c r="L1166" s="358">
        <f>IF(ISBLANK(INDEX('Policy Characteristics'!F:F,MATCH($C1166,'Policy Characteristics'!$C:$C,0))),"",INDEX('Policy Characteristics'!F:F,MATCH($C1166,'Policy Characteristics'!$C:$C,0)))</f>
        <v>0</v>
      </c>
      <c r="M1166" s="358">
        <f>IF(ISBLANK(INDEX('Policy Characteristics'!G:G,MATCH($C1166,'Policy Characteristics'!$C:$C,0))),"",INDEX('Policy Characteristics'!G:G,MATCH($C1166,'Policy Characteristics'!$C:$C,0)))</f>
        <v>10</v>
      </c>
      <c r="N1166" s="358">
        <f>IF(ISBLANK(INDEX('Policy Characteristics'!H:H,MATCH($C1166,'Policy Characteristics'!$C:$C,0))),"",INDEX('Policy Characteristics'!H:H,MATCH($C1166,'Policy Characteristics'!$C:$C,0)))</f>
        <v>1</v>
      </c>
      <c r="O1166" s="358" t="str">
        <f>IF(ISBLANK(INDEX('Policy Characteristics'!I:I,MATCH($C1166,'Policy Characteristics'!$C:$C,0))),"",INDEX('Policy Characteristics'!I:I,MATCH($C1166,'Policy Characteristics'!$C:$C,0)))</f>
        <v>weight</v>
      </c>
      <c r="P1166" s="358" t="str">
        <f>IF(ISBLANK(INDEX('Policy Characteristics'!J:J,MATCH($C1166,'Policy Characteristics'!$C:$C,0))),"",INDEX('Policy Characteristics'!J:J,MATCH($C1166,'Policy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6" s="358" t="str">
        <f>IF(ISBLANK(INDEX('Policy Characteristics'!K:K,MATCH($C1166,'Policy Characteristics'!$C:$C,0))),"",INDEX('Policy Characteristics'!K:K,MATCH($C1166,'Policy Characteristics'!$C:$C,0)))</f>
        <v>io-model.html</v>
      </c>
      <c r="R1166" s="358" t="str">
        <f>IF(ISBLANK(INDEX('Policy Characteristics'!L:L,MATCH($C1166,'Policy Characteristics'!$C:$C,0))),"",INDEX('Policy Characteristics'!L:L,MATCH($C1166,'Policy Characteristics'!$C:$C,0)))</f>
        <v/>
      </c>
    </row>
    <row r="1167" spans="1:18" x14ac:dyDescent="0.35">
      <c r="A1167" s="358" t="str">
        <f>IF(ISBLANK(INDEX('Policy Characteristics'!A:A,MATCH($C1167,'Policy Characteristics'!$C:$C,0))),"",INDEX('Policy Characteristics'!A:A,MATCH($C1167,'Policy Characteristics'!$C:$C,0)))</f>
        <v>Government Revenue Accounting</v>
      </c>
      <c r="B1167" s="358" t="str">
        <f>IF(ISBLANK(INDEX('Policy Characteristics'!B:B,MATCH($C1167,'Policy Characteristics'!$C:$C,0))),"",INDEX('Policy Characteristics'!B:B,MATCH($C1167,'Policy Characteristics'!$C:$C,0)))</f>
        <v>Electricity Capacity Construction Subsidy</v>
      </c>
      <c r="C1167" s="368" t="str">
        <f t="shared" si="75"/>
        <v>GRA for Electricity Capacity Construction Subsidies</v>
      </c>
      <c r="D1167" s="4" t="s">
        <v>3126</v>
      </c>
      <c r="F1167" s="4" t="s">
        <v>3130</v>
      </c>
      <c r="H1167" s="271">
        <v>567</v>
      </c>
      <c r="I1167" s="5" t="str">
        <f t="shared" si="76"/>
        <v>Yes</v>
      </c>
      <c r="J1167" s="360" t="str">
        <f>IF(ISBLANK(INDEX('Policy Characteristics'!D:D,MATCH($C1167,'Policy Characteristics'!$C:$C,0))),"",INDEX('Policy Characteristics'!D:D,MATCH($C1167,'Policy Characteristics'!$C:$C,0)))</f>
        <v/>
      </c>
      <c r="K1167" s="358" t="str">
        <f>IF(ISBLANK(INDEX('Policy Characteristics'!E:E,MATCH($C1167,'Policy Characteristics'!$C:$C,0))),"",INDEX('Policy Characteristics'!E:E,MATCH($C1167,'Policy Characteristics'!$C:$C,0)))</f>
        <v>GRA elec cap const subsidy</v>
      </c>
      <c r="L1167" s="358">
        <f>IF(ISBLANK(INDEX('Policy Characteristics'!F:F,MATCH($C1167,'Policy Characteristics'!$C:$C,0))),"",INDEX('Policy Characteristics'!F:F,MATCH($C1167,'Policy Characteristics'!$C:$C,0)))</f>
        <v>0</v>
      </c>
      <c r="M1167" s="358">
        <f>IF(ISBLANK(INDEX('Policy Characteristics'!G:G,MATCH($C1167,'Policy Characteristics'!$C:$C,0))),"",INDEX('Policy Characteristics'!G:G,MATCH($C1167,'Policy Characteristics'!$C:$C,0)))</f>
        <v>10</v>
      </c>
      <c r="N1167" s="358">
        <f>IF(ISBLANK(INDEX('Policy Characteristics'!H:H,MATCH($C1167,'Policy Characteristics'!$C:$C,0))),"",INDEX('Policy Characteristics'!H:H,MATCH($C1167,'Policy Characteristics'!$C:$C,0)))</f>
        <v>1</v>
      </c>
      <c r="O1167" s="358" t="str">
        <f>IF(ISBLANK(INDEX('Policy Characteristics'!I:I,MATCH($C1167,'Policy Characteristics'!$C:$C,0))),"",INDEX('Policy Characteristics'!I:I,MATCH($C1167,'Policy Characteristics'!$C:$C,0)))</f>
        <v>weight</v>
      </c>
      <c r="P1167" s="358" t="str">
        <f>IF(ISBLANK(INDEX('Policy Characteristics'!J:J,MATCH($C1167,'Policy Characteristics'!$C:$C,0))),"",INDEX('Policy Characteristics'!J:J,MATCH($C1167,'Policy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7" s="358" t="str">
        <f>IF(ISBLANK(INDEX('Policy Characteristics'!K:K,MATCH($C1167,'Policy Characteristics'!$C:$C,0))),"",INDEX('Policy Characteristics'!K:K,MATCH($C1167,'Policy Characteristics'!$C:$C,0)))</f>
        <v>io-model.html</v>
      </c>
      <c r="R1167" s="358" t="str">
        <f>IF(ISBLANK(INDEX('Policy Characteristics'!L:L,MATCH($C1167,'Policy Characteristics'!$C:$C,0))),"",INDEX('Policy Characteristics'!L:L,MATCH($C1167,'Policy Characteristics'!$C:$C,0)))</f>
        <v/>
      </c>
    </row>
    <row r="1168" spans="1:18" x14ac:dyDescent="0.35">
      <c r="A1168" s="358" t="str">
        <f>IF(ISBLANK(INDEX('Policy Characteristics'!A:A,MATCH($C1168,'Policy Characteristics'!$C:$C,0))),"",INDEX('Policy Characteristics'!A:A,MATCH($C1168,'Policy Characteristics'!$C:$C,0)))</f>
        <v>Government Revenue Accounting</v>
      </c>
      <c r="B1168" s="358" t="str">
        <f>IF(ISBLANK(INDEX('Policy Characteristics'!B:B,MATCH($C1168,'Policy Characteristics'!$C:$C,0))),"",INDEX('Policy Characteristics'!B:B,MATCH($C1168,'Policy Characteristics'!$C:$C,0)))</f>
        <v>Electricity Capacity Construction Subsidy</v>
      </c>
      <c r="C1168" s="368" t="str">
        <f t="shared" si="75"/>
        <v>GRA for Electricity Capacity Construction Subsidies</v>
      </c>
      <c r="D1168" s="4" t="s">
        <v>3127</v>
      </c>
      <c r="F1168" s="4" t="s">
        <v>3131</v>
      </c>
      <c r="H1168" s="271">
        <v>568</v>
      </c>
      <c r="I1168" s="5" t="str">
        <f t="shared" si="76"/>
        <v>Yes</v>
      </c>
      <c r="J1168" s="360" t="str">
        <f>IF(ISBLANK(INDEX('Policy Characteristics'!D:D,MATCH($C1168,'Policy Characteristics'!$C:$C,0))),"",INDEX('Policy Characteristics'!D:D,MATCH($C1168,'Policy Characteristics'!$C:$C,0)))</f>
        <v/>
      </c>
      <c r="K1168" s="358" t="str">
        <f>IF(ISBLANK(INDEX('Policy Characteristics'!E:E,MATCH($C1168,'Policy Characteristics'!$C:$C,0))),"",INDEX('Policy Characteristics'!E:E,MATCH($C1168,'Policy Characteristics'!$C:$C,0)))</f>
        <v>GRA elec cap const subsidy</v>
      </c>
      <c r="L1168" s="358">
        <f>IF(ISBLANK(INDEX('Policy Characteristics'!F:F,MATCH($C1168,'Policy Characteristics'!$C:$C,0))),"",INDEX('Policy Characteristics'!F:F,MATCH($C1168,'Policy Characteristics'!$C:$C,0)))</f>
        <v>0</v>
      </c>
      <c r="M1168" s="358">
        <f>IF(ISBLANK(INDEX('Policy Characteristics'!G:G,MATCH($C1168,'Policy Characteristics'!$C:$C,0))),"",INDEX('Policy Characteristics'!G:G,MATCH($C1168,'Policy Characteristics'!$C:$C,0)))</f>
        <v>10</v>
      </c>
      <c r="N1168" s="358">
        <f>IF(ISBLANK(INDEX('Policy Characteristics'!H:H,MATCH($C1168,'Policy Characteristics'!$C:$C,0))),"",INDEX('Policy Characteristics'!H:H,MATCH($C1168,'Policy Characteristics'!$C:$C,0)))</f>
        <v>1</v>
      </c>
      <c r="O1168" s="358" t="str">
        <f>IF(ISBLANK(INDEX('Policy Characteristics'!I:I,MATCH($C1168,'Policy Characteristics'!$C:$C,0))),"",INDEX('Policy Characteristics'!I:I,MATCH($C1168,'Policy Characteristics'!$C:$C,0)))</f>
        <v>weight</v>
      </c>
      <c r="P1168" s="358" t="str">
        <f>IF(ISBLANK(INDEX('Policy Characteristics'!J:J,MATCH($C1168,'Policy Characteristics'!$C:$C,0))),"",INDEX('Policy Characteristics'!J:J,MATCH($C1168,'Policy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8" s="358" t="str">
        <f>IF(ISBLANK(INDEX('Policy Characteristics'!K:K,MATCH($C1168,'Policy Characteristics'!$C:$C,0))),"",INDEX('Policy Characteristics'!K:K,MATCH($C1168,'Policy Characteristics'!$C:$C,0)))</f>
        <v>io-model.html</v>
      </c>
      <c r="R1168" s="358" t="str">
        <f>IF(ISBLANK(INDEX('Policy Characteristics'!L:L,MATCH($C1168,'Policy Characteristics'!$C:$C,0))),"",INDEX('Policy Characteristics'!L:L,MATCH($C1168,'Policy Characteristics'!$C:$C,0)))</f>
        <v/>
      </c>
    </row>
    <row r="1169" spans="1:18" x14ac:dyDescent="0.35">
      <c r="A1169" s="358" t="str">
        <f>IF(ISBLANK(INDEX('Policy Characteristics'!A:A,MATCH($C1169,'Policy Characteristics'!$C:$C,0))),"",INDEX('Policy Characteristics'!A:A,MATCH($C1169,'Policy Characteristics'!$C:$C,0)))</f>
        <v>Government Revenue Accounting</v>
      </c>
      <c r="B1169" s="358" t="str">
        <f>IF(ISBLANK(INDEX('Policy Characteristics'!B:B,MATCH($C1169,'Policy Characteristics'!$C:$C,0))),"",INDEX('Policy Characteristics'!B:B,MATCH($C1169,'Policy Characteristics'!$C:$C,0)))</f>
        <v>Electricity Capacity Construction Subsidy</v>
      </c>
      <c r="C1169" s="368" t="str">
        <f t="shared" si="75"/>
        <v>GRA for Electricity Capacity Construction Subsidies</v>
      </c>
      <c r="D1169" s="4" t="s">
        <v>3128</v>
      </c>
      <c r="F1169" s="4" t="s">
        <v>3132</v>
      </c>
      <c r="H1169" s="271">
        <v>569</v>
      </c>
      <c r="I1169" s="5" t="str">
        <f t="shared" si="76"/>
        <v>Yes</v>
      </c>
      <c r="J1169" s="360" t="str">
        <f>IF(ISBLANK(INDEX('Policy Characteristics'!D:D,MATCH($C1169,'Policy Characteristics'!$C:$C,0))),"",INDEX('Policy Characteristics'!D:D,MATCH($C1169,'Policy Characteristics'!$C:$C,0)))</f>
        <v/>
      </c>
      <c r="K1169" s="358" t="str">
        <f>IF(ISBLANK(INDEX('Policy Characteristics'!E:E,MATCH($C1169,'Policy Characteristics'!$C:$C,0))),"",INDEX('Policy Characteristics'!E:E,MATCH($C1169,'Policy Characteristics'!$C:$C,0)))</f>
        <v>GRA elec cap const subsidy</v>
      </c>
      <c r="L1169" s="358">
        <f>IF(ISBLANK(INDEX('Policy Characteristics'!F:F,MATCH($C1169,'Policy Characteristics'!$C:$C,0))),"",INDEX('Policy Characteristics'!F:F,MATCH($C1169,'Policy Characteristics'!$C:$C,0)))</f>
        <v>0</v>
      </c>
      <c r="M1169" s="358">
        <f>IF(ISBLANK(INDEX('Policy Characteristics'!G:G,MATCH($C1169,'Policy Characteristics'!$C:$C,0))),"",INDEX('Policy Characteristics'!G:G,MATCH($C1169,'Policy Characteristics'!$C:$C,0)))</f>
        <v>10</v>
      </c>
      <c r="N1169" s="358">
        <f>IF(ISBLANK(INDEX('Policy Characteristics'!H:H,MATCH($C1169,'Policy Characteristics'!$C:$C,0))),"",INDEX('Policy Characteristics'!H:H,MATCH($C1169,'Policy Characteristics'!$C:$C,0)))</f>
        <v>1</v>
      </c>
      <c r="O1169" s="358" t="str">
        <f>IF(ISBLANK(INDEX('Policy Characteristics'!I:I,MATCH($C1169,'Policy Characteristics'!$C:$C,0))),"",INDEX('Policy Characteristics'!I:I,MATCH($C1169,'Policy Characteristics'!$C:$C,0)))</f>
        <v>weight</v>
      </c>
      <c r="P1169" s="358" t="str">
        <f>IF(ISBLANK(INDEX('Policy Characteristics'!J:J,MATCH($C1169,'Policy Characteristics'!$C:$C,0))),"",INDEX('Policy Characteristics'!J:J,MATCH($C1169,'Policy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9" s="358" t="str">
        <f>IF(ISBLANK(INDEX('Policy Characteristics'!K:K,MATCH($C1169,'Policy Characteristics'!$C:$C,0))),"",INDEX('Policy Characteristics'!K:K,MATCH($C1169,'Policy Characteristics'!$C:$C,0)))</f>
        <v>io-model.html</v>
      </c>
      <c r="R1169" s="358" t="str">
        <f>IF(ISBLANK(INDEX('Policy Characteristics'!L:L,MATCH($C1169,'Policy Characteristics'!$C:$C,0))),"",INDEX('Policy Characteristics'!L:L,MATCH($C1169,'Policy Characteristics'!$C:$C,0)))</f>
        <v/>
      </c>
    </row>
    <row r="1170" spans="1:18" x14ac:dyDescent="0.35">
      <c r="A1170" s="358" t="str">
        <f>IF(ISBLANK(INDEX('Policy Characteristics'!A:A,MATCH($C1170,'Policy Characteristics'!$C:$C,0))),"",INDEX('Policy Characteristics'!A:A,MATCH($C1170,'Policy Characteristics'!$C:$C,0)))</f>
        <v>Government Revenue Accounting</v>
      </c>
      <c r="B1170" s="358" t="str">
        <f>IF(ISBLANK(INDEX('Policy Characteristics'!B:B,MATCH($C1170,'Policy Characteristics'!$C:$C,0))),"",INDEX('Policy Characteristics'!B:B,MATCH($C1170,'Policy Characteristics'!$C:$C,0)))</f>
        <v>Distributed Solar Subsidy</v>
      </c>
      <c r="C1170" s="367" t="s">
        <v>3120</v>
      </c>
      <c r="D1170" s="4" t="s">
        <v>3124</v>
      </c>
      <c r="F1170" s="4" t="s">
        <v>3129</v>
      </c>
      <c r="H1170" s="271">
        <v>570</v>
      </c>
      <c r="I1170" s="4" t="s">
        <v>45</v>
      </c>
      <c r="J1170" s="360" t="str">
        <f>IF(ISBLANK(INDEX('Policy Characteristics'!D:D,MATCH($C1170,'Policy Characteristics'!$C:$C,0))),"",INDEX('Policy Characteristics'!D:D,MATCH($C1170,'Policy Characteristics'!$C:$C,0)))</f>
        <v/>
      </c>
      <c r="K1170" s="358" t="str">
        <f>IF(ISBLANK(INDEX('Policy Characteristics'!E:E,MATCH($C1170,'Policy Characteristics'!$C:$C,0))),"",INDEX('Policy Characteristics'!E:E,MATCH($C1170,'Policy Characteristics'!$C:$C,0)))</f>
        <v>GRA dist solar subsidy</v>
      </c>
      <c r="L1170" s="358">
        <f>IF(ISBLANK(INDEX('Policy Characteristics'!F:F,MATCH($C1170,'Policy Characteristics'!$C:$C,0))),"",INDEX('Policy Characteristics'!F:F,MATCH($C1170,'Policy Characteristics'!$C:$C,0)))</f>
        <v>0</v>
      </c>
      <c r="M1170" s="358">
        <f>IF(ISBLANK(INDEX('Policy Characteristics'!G:G,MATCH($C1170,'Policy Characteristics'!$C:$C,0))),"",INDEX('Policy Characteristics'!G:G,MATCH($C1170,'Policy Characteristics'!$C:$C,0)))</f>
        <v>10</v>
      </c>
      <c r="N1170" s="358">
        <f>IF(ISBLANK(INDEX('Policy Characteristics'!H:H,MATCH($C1170,'Policy Characteristics'!$C:$C,0))),"",INDEX('Policy Characteristics'!H:H,MATCH($C1170,'Policy Characteristics'!$C:$C,0)))</f>
        <v>1</v>
      </c>
      <c r="O1170" s="358" t="str">
        <f>IF(ISBLANK(INDEX('Policy Characteristics'!I:I,MATCH($C1170,'Policy Characteristics'!$C:$C,0))),"",INDEX('Policy Characteristics'!I:I,MATCH($C1170,'Policy Characteristics'!$C:$C,0)))</f>
        <v>weight</v>
      </c>
      <c r="P1170" s="358" t="str">
        <f>IF(ISBLANK(INDEX('Policy Characteristics'!J:J,MATCH($C1170,'Policy Characteristics'!$C:$C,0))),"",INDEX('Policy Characteristics'!J:J,MATCH($C1170,'Policy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0" s="358" t="str">
        <f>IF(ISBLANK(INDEX('Policy Characteristics'!K:K,MATCH($C1170,'Policy Characteristics'!$C:$C,0))),"",INDEX('Policy Characteristics'!K:K,MATCH($C1170,'Policy Characteristics'!$C:$C,0)))</f>
        <v>io-model.html</v>
      </c>
      <c r="R1170" s="358" t="str">
        <f>IF(ISBLANK(INDEX('Policy Characteristics'!L:L,MATCH($C1170,'Policy Characteristics'!$C:$C,0))),"",INDEX('Policy Characteristics'!L:L,MATCH($C1170,'Policy Characteristics'!$C:$C,0)))</f>
        <v/>
      </c>
    </row>
    <row r="1171" spans="1:18" x14ac:dyDescent="0.35">
      <c r="A1171" s="358" t="str">
        <f>IF(ISBLANK(INDEX('Policy Characteristics'!A:A,MATCH($C1171,'Policy Characteristics'!$C:$C,0))),"",INDEX('Policy Characteristics'!A:A,MATCH($C1171,'Policy Characteristics'!$C:$C,0)))</f>
        <v>Government Revenue Accounting</v>
      </c>
      <c r="B1171" s="358" t="str">
        <f>IF(ISBLANK(INDEX('Policy Characteristics'!B:B,MATCH($C1171,'Policy Characteristics'!$C:$C,0))),"",INDEX('Policy Characteristics'!B:B,MATCH($C1171,'Policy Characteristics'!$C:$C,0)))</f>
        <v>Distributed Solar Subsidy</v>
      </c>
      <c r="C1171" s="368" t="str">
        <f t="shared" ref="C1171:C1174" si="77">C$1170</f>
        <v>GRA for Distributed Solar Subsidy</v>
      </c>
      <c r="D1171" s="4" t="s">
        <v>3125</v>
      </c>
      <c r="F1171" s="4" t="s">
        <v>3155</v>
      </c>
      <c r="H1171" s="271">
        <v>571</v>
      </c>
      <c r="I1171" s="5" t="str">
        <f t="shared" ref="I1171:I1174" si="78">I$1170</f>
        <v>Yes</v>
      </c>
      <c r="J1171" s="360" t="str">
        <f>IF(ISBLANK(INDEX('Policy Characteristics'!D:D,MATCH($C1171,'Policy Characteristics'!$C:$C,0))),"",INDEX('Policy Characteristics'!D:D,MATCH($C1171,'Policy Characteristics'!$C:$C,0)))</f>
        <v/>
      </c>
      <c r="K1171" s="358" t="str">
        <f>IF(ISBLANK(INDEX('Policy Characteristics'!E:E,MATCH($C1171,'Policy Characteristics'!$C:$C,0))),"",INDEX('Policy Characteristics'!E:E,MATCH($C1171,'Policy Characteristics'!$C:$C,0)))</f>
        <v>GRA dist solar subsidy</v>
      </c>
      <c r="L1171" s="358">
        <f>IF(ISBLANK(INDEX('Policy Characteristics'!F:F,MATCH($C1171,'Policy Characteristics'!$C:$C,0))),"",INDEX('Policy Characteristics'!F:F,MATCH($C1171,'Policy Characteristics'!$C:$C,0)))</f>
        <v>0</v>
      </c>
      <c r="M1171" s="358">
        <f>IF(ISBLANK(INDEX('Policy Characteristics'!G:G,MATCH($C1171,'Policy Characteristics'!$C:$C,0))),"",INDEX('Policy Characteristics'!G:G,MATCH($C1171,'Policy Characteristics'!$C:$C,0)))</f>
        <v>10</v>
      </c>
      <c r="N1171" s="358">
        <f>IF(ISBLANK(INDEX('Policy Characteristics'!H:H,MATCH($C1171,'Policy Characteristics'!$C:$C,0))),"",INDEX('Policy Characteristics'!H:H,MATCH($C1171,'Policy Characteristics'!$C:$C,0)))</f>
        <v>1</v>
      </c>
      <c r="O1171" s="358" t="str">
        <f>IF(ISBLANK(INDEX('Policy Characteristics'!I:I,MATCH($C1171,'Policy Characteristics'!$C:$C,0))),"",INDEX('Policy Characteristics'!I:I,MATCH($C1171,'Policy Characteristics'!$C:$C,0)))</f>
        <v>weight</v>
      </c>
      <c r="P1171" s="358" t="str">
        <f>IF(ISBLANK(INDEX('Policy Characteristics'!J:J,MATCH($C1171,'Policy Characteristics'!$C:$C,0))),"",INDEX('Policy Characteristics'!J:J,MATCH($C1171,'Policy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1" s="358" t="str">
        <f>IF(ISBLANK(INDEX('Policy Characteristics'!K:K,MATCH($C1171,'Policy Characteristics'!$C:$C,0))),"",INDEX('Policy Characteristics'!K:K,MATCH($C1171,'Policy Characteristics'!$C:$C,0)))</f>
        <v>io-model.html</v>
      </c>
      <c r="R1171" s="358" t="str">
        <f>IF(ISBLANK(INDEX('Policy Characteristics'!L:L,MATCH($C1171,'Policy Characteristics'!$C:$C,0))),"",INDEX('Policy Characteristics'!L:L,MATCH($C1171,'Policy Characteristics'!$C:$C,0)))</f>
        <v/>
      </c>
    </row>
    <row r="1172" spans="1:18" x14ac:dyDescent="0.35">
      <c r="A1172" s="358" t="str">
        <f>IF(ISBLANK(INDEX('Policy Characteristics'!A:A,MATCH($C1172,'Policy Characteristics'!$C:$C,0))),"",INDEX('Policy Characteristics'!A:A,MATCH($C1172,'Policy Characteristics'!$C:$C,0)))</f>
        <v>Government Revenue Accounting</v>
      </c>
      <c r="B1172" s="358" t="str">
        <f>IF(ISBLANK(INDEX('Policy Characteristics'!B:B,MATCH($C1172,'Policy Characteristics'!$C:$C,0))),"",INDEX('Policy Characteristics'!B:B,MATCH($C1172,'Policy Characteristics'!$C:$C,0)))</f>
        <v>Distributed Solar Subsidy</v>
      </c>
      <c r="C1172" s="368" t="str">
        <f t="shared" si="77"/>
        <v>GRA for Distributed Solar Subsidy</v>
      </c>
      <c r="D1172" s="4" t="s">
        <v>3126</v>
      </c>
      <c r="F1172" s="4" t="s">
        <v>3130</v>
      </c>
      <c r="H1172" s="271">
        <v>572</v>
      </c>
      <c r="I1172" s="5" t="str">
        <f t="shared" si="78"/>
        <v>Yes</v>
      </c>
      <c r="J1172" s="360" t="str">
        <f>IF(ISBLANK(INDEX('Policy Characteristics'!D:D,MATCH($C1172,'Policy Characteristics'!$C:$C,0))),"",INDEX('Policy Characteristics'!D:D,MATCH($C1172,'Policy Characteristics'!$C:$C,0)))</f>
        <v/>
      </c>
      <c r="K1172" s="358" t="str">
        <f>IF(ISBLANK(INDEX('Policy Characteristics'!E:E,MATCH($C1172,'Policy Characteristics'!$C:$C,0))),"",INDEX('Policy Characteristics'!E:E,MATCH($C1172,'Policy Characteristics'!$C:$C,0)))</f>
        <v>GRA dist solar subsidy</v>
      </c>
      <c r="L1172" s="358">
        <f>IF(ISBLANK(INDEX('Policy Characteristics'!F:F,MATCH($C1172,'Policy Characteristics'!$C:$C,0))),"",INDEX('Policy Characteristics'!F:F,MATCH($C1172,'Policy Characteristics'!$C:$C,0)))</f>
        <v>0</v>
      </c>
      <c r="M1172" s="358">
        <f>IF(ISBLANK(INDEX('Policy Characteristics'!G:G,MATCH($C1172,'Policy Characteristics'!$C:$C,0))),"",INDEX('Policy Characteristics'!G:G,MATCH($C1172,'Policy Characteristics'!$C:$C,0)))</f>
        <v>10</v>
      </c>
      <c r="N1172" s="358">
        <f>IF(ISBLANK(INDEX('Policy Characteristics'!H:H,MATCH($C1172,'Policy Characteristics'!$C:$C,0))),"",INDEX('Policy Characteristics'!H:H,MATCH($C1172,'Policy Characteristics'!$C:$C,0)))</f>
        <v>1</v>
      </c>
      <c r="O1172" s="358" t="str">
        <f>IF(ISBLANK(INDEX('Policy Characteristics'!I:I,MATCH($C1172,'Policy Characteristics'!$C:$C,0))),"",INDEX('Policy Characteristics'!I:I,MATCH($C1172,'Policy Characteristics'!$C:$C,0)))</f>
        <v>weight</v>
      </c>
      <c r="P1172" s="358" t="str">
        <f>IF(ISBLANK(INDEX('Policy Characteristics'!J:J,MATCH($C1172,'Policy Characteristics'!$C:$C,0))),"",INDEX('Policy Characteristics'!J:J,MATCH($C1172,'Policy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2" s="358" t="str">
        <f>IF(ISBLANK(INDEX('Policy Characteristics'!K:K,MATCH($C1172,'Policy Characteristics'!$C:$C,0))),"",INDEX('Policy Characteristics'!K:K,MATCH($C1172,'Policy Characteristics'!$C:$C,0)))</f>
        <v>io-model.html</v>
      </c>
      <c r="R1172" s="358" t="str">
        <f>IF(ISBLANK(INDEX('Policy Characteristics'!L:L,MATCH($C1172,'Policy Characteristics'!$C:$C,0))),"",INDEX('Policy Characteristics'!L:L,MATCH($C1172,'Policy Characteristics'!$C:$C,0)))</f>
        <v/>
      </c>
    </row>
    <row r="1173" spans="1:18" x14ac:dyDescent="0.35">
      <c r="A1173" s="358" t="str">
        <f>IF(ISBLANK(INDEX('Policy Characteristics'!A:A,MATCH($C1173,'Policy Characteristics'!$C:$C,0))),"",INDEX('Policy Characteristics'!A:A,MATCH($C1173,'Policy Characteristics'!$C:$C,0)))</f>
        <v>Government Revenue Accounting</v>
      </c>
      <c r="B1173" s="358" t="str">
        <f>IF(ISBLANK(INDEX('Policy Characteristics'!B:B,MATCH($C1173,'Policy Characteristics'!$C:$C,0))),"",INDEX('Policy Characteristics'!B:B,MATCH($C1173,'Policy Characteristics'!$C:$C,0)))</f>
        <v>Distributed Solar Subsidy</v>
      </c>
      <c r="C1173" s="368" t="str">
        <f t="shared" si="77"/>
        <v>GRA for Distributed Solar Subsidy</v>
      </c>
      <c r="D1173" s="4" t="s">
        <v>3127</v>
      </c>
      <c r="F1173" s="4" t="s">
        <v>3131</v>
      </c>
      <c r="H1173" s="271">
        <v>573</v>
      </c>
      <c r="I1173" s="5" t="str">
        <f t="shared" si="78"/>
        <v>Yes</v>
      </c>
      <c r="J1173" s="360" t="str">
        <f>IF(ISBLANK(INDEX('Policy Characteristics'!D:D,MATCH($C1173,'Policy Characteristics'!$C:$C,0))),"",INDEX('Policy Characteristics'!D:D,MATCH($C1173,'Policy Characteristics'!$C:$C,0)))</f>
        <v/>
      </c>
      <c r="K1173" s="358" t="str">
        <f>IF(ISBLANK(INDEX('Policy Characteristics'!E:E,MATCH($C1173,'Policy Characteristics'!$C:$C,0))),"",INDEX('Policy Characteristics'!E:E,MATCH($C1173,'Policy Characteristics'!$C:$C,0)))</f>
        <v>GRA dist solar subsidy</v>
      </c>
      <c r="L1173" s="358">
        <f>IF(ISBLANK(INDEX('Policy Characteristics'!F:F,MATCH($C1173,'Policy Characteristics'!$C:$C,0))),"",INDEX('Policy Characteristics'!F:F,MATCH($C1173,'Policy Characteristics'!$C:$C,0)))</f>
        <v>0</v>
      </c>
      <c r="M1173" s="358">
        <f>IF(ISBLANK(INDEX('Policy Characteristics'!G:G,MATCH($C1173,'Policy Characteristics'!$C:$C,0))),"",INDEX('Policy Characteristics'!G:G,MATCH($C1173,'Policy Characteristics'!$C:$C,0)))</f>
        <v>10</v>
      </c>
      <c r="N1173" s="358">
        <f>IF(ISBLANK(INDEX('Policy Characteristics'!H:H,MATCH($C1173,'Policy Characteristics'!$C:$C,0))),"",INDEX('Policy Characteristics'!H:H,MATCH($C1173,'Policy Characteristics'!$C:$C,0)))</f>
        <v>1</v>
      </c>
      <c r="O1173" s="358" t="str">
        <f>IF(ISBLANK(INDEX('Policy Characteristics'!I:I,MATCH($C1173,'Policy Characteristics'!$C:$C,0))),"",INDEX('Policy Characteristics'!I:I,MATCH($C1173,'Policy Characteristics'!$C:$C,0)))</f>
        <v>weight</v>
      </c>
      <c r="P1173" s="358" t="str">
        <f>IF(ISBLANK(INDEX('Policy Characteristics'!J:J,MATCH($C1173,'Policy Characteristics'!$C:$C,0))),"",INDEX('Policy Characteristics'!J:J,MATCH($C1173,'Policy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3" s="358" t="str">
        <f>IF(ISBLANK(INDEX('Policy Characteristics'!K:K,MATCH($C1173,'Policy Characteristics'!$C:$C,0))),"",INDEX('Policy Characteristics'!K:K,MATCH($C1173,'Policy Characteristics'!$C:$C,0)))</f>
        <v>io-model.html</v>
      </c>
      <c r="R1173" s="358" t="str">
        <f>IF(ISBLANK(INDEX('Policy Characteristics'!L:L,MATCH($C1173,'Policy Characteristics'!$C:$C,0))),"",INDEX('Policy Characteristics'!L:L,MATCH($C1173,'Policy Characteristics'!$C:$C,0)))</f>
        <v/>
      </c>
    </row>
    <row r="1174" spans="1:18" x14ac:dyDescent="0.35">
      <c r="A1174" s="358" t="str">
        <f>IF(ISBLANK(INDEX('Policy Characteristics'!A:A,MATCH($C1174,'Policy Characteristics'!$C:$C,0))),"",INDEX('Policy Characteristics'!A:A,MATCH($C1174,'Policy Characteristics'!$C:$C,0)))</f>
        <v>Government Revenue Accounting</v>
      </c>
      <c r="B1174" s="358" t="str">
        <f>IF(ISBLANK(INDEX('Policy Characteristics'!B:B,MATCH($C1174,'Policy Characteristics'!$C:$C,0))),"",INDEX('Policy Characteristics'!B:B,MATCH($C1174,'Policy Characteristics'!$C:$C,0)))</f>
        <v>Distributed Solar Subsidy</v>
      </c>
      <c r="C1174" s="368" t="str">
        <f t="shared" si="77"/>
        <v>GRA for Distributed Solar Subsidy</v>
      </c>
      <c r="D1174" s="4" t="s">
        <v>3128</v>
      </c>
      <c r="F1174" s="4" t="s">
        <v>3132</v>
      </c>
      <c r="H1174" s="271">
        <v>574</v>
      </c>
      <c r="I1174" s="5" t="str">
        <f t="shared" si="78"/>
        <v>Yes</v>
      </c>
      <c r="J1174" s="360" t="str">
        <f>IF(ISBLANK(INDEX('Policy Characteristics'!D:D,MATCH($C1174,'Policy Characteristics'!$C:$C,0))),"",INDEX('Policy Characteristics'!D:D,MATCH($C1174,'Policy Characteristics'!$C:$C,0)))</f>
        <v/>
      </c>
      <c r="K1174" s="358" t="str">
        <f>IF(ISBLANK(INDEX('Policy Characteristics'!E:E,MATCH($C1174,'Policy Characteristics'!$C:$C,0))),"",INDEX('Policy Characteristics'!E:E,MATCH($C1174,'Policy Characteristics'!$C:$C,0)))</f>
        <v>GRA dist solar subsidy</v>
      </c>
      <c r="L1174" s="358">
        <f>IF(ISBLANK(INDEX('Policy Characteristics'!F:F,MATCH($C1174,'Policy Characteristics'!$C:$C,0))),"",INDEX('Policy Characteristics'!F:F,MATCH($C1174,'Policy Characteristics'!$C:$C,0)))</f>
        <v>0</v>
      </c>
      <c r="M1174" s="358">
        <f>IF(ISBLANK(INDEX('Policy Characteristics'!G:G,MATCH($C1174,'Policy Characteristics'!$C:$C,0))),"",INDEX('Policy Characteristics'!G:G,MATCH($C1174,'Policy Characteristics'!$C:$C,0)))</f>
        <v>10</v>
      </c>
      <c r="N1174" s="358">
        <f>IF(ISBLANK(INDEX('Policy Characteristics'!H:H,MATCH($C1174,'Policy Characteristics'!$C:$C,0))),"",INDEX('Policy Characteristics'!H:H,MATCH($C1174,'Policy Characteristics'!$C:$C,0)))</f>
        <v>1</v>
      </c>
      <c r="O1174" s="358" t="str">
        <f>IF(ISBLANK(INDEX('Policy Characteristics'!I:I,MATCH($C1174,'Policy Characteristics'!$C:$C,0))),"",INDEX('Policy Characteristics'!I:I,MATCH($C1174,'Policy Characteristics'!$C:$C,0)))</f>
        <v>weight</v>
      </c>
      <c r="P1174" s="358" t="str">
        <f>IF(ISBLANK(INDEX('Policy Characteristics'!J:J,MATCH($C1174,'Policy Characteristics'!$C:$C,0))),"",INDEX('Policy Characteristics'!J:J,MATCH($C1174,'Policy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4" s="358" t="str">
        <f>IF(ISBLANK(INDEX('Policy Characteristics'!K:K,MATCH($C1174,'Policy Characteristics'!$C:$C,0))),"",INDEX('Policy Characteristics'!K:K,MATCH($C1174,'Policy Characteristics'!$C:$C,0)))</f>
        <v>io-model.html</v>
      </c>
      <c r="R1174" s="358" t="str">
        <f>IF(ISBLANK(INDEX('Policy Characteristics'!L:L,MATCH($C1174,'Policy Characteristics'!$C:$C,0))),"",INDEX('Policy Characteristics'!L:L,MATCH($C1174,'Policy Characteristics'!$C:$C,0)))</f>
        <v/>
      </c>
    </row>
    <row r="1175" spans="1:18" x14ac:dyDescent="0.35">
      <c r="A1175" s="358" t="str">
        <f>IF(ISBLANK(INDEX('Policy Characteristics'!A:A,MATCH($C1175,'Policy Characteristics'!$C:$C,0))),"",INDEX('Policy Characteristics'!A:A,MATCH($C1175,'Policy Characteristics'!$C:$C,0)))</f>
        <v>Government Revenue Accounting</v>
      </c>
      <c r="B1175" s="358" t="str">
        <f>IF(ISBLANK(INDEX('Policy Characteristics'!B:B,MATCH($C1175,'Policy Characteristics'!$C:$C,0))),"",INDEX('Policy Characteristics'!B:B,MATCH($C1175,'Policy Characteristics'!$C:$C,0)))</f>
        <v>Fuel Subsidy</v>
      </c>
      <c r="C1175" s="367" t="s">
        <v>3121</v>
      </c>
      <c r="D1175" s="4" t="s">
        <v>3124</v>
      </c>
      <c r="F1175" s="4" t="s">
        <v>3129</v>
      </c>
      <c r="H1175" s="271">
        <v>575</v>
      </c>
      <c r="I1175" s="4" t="s">
        <v>45</v>
      </c>
      <c r="J1175" s="360" t="str">
        <f>IF(ISBLANK(INDEX('Policy Characteristics'!D:D,MATCH($C1175,'Policy Characteristics'!$C:$C,0))),"",INDEX('Policy Characteristics'!D:D,MATCH($C1175,'Policy Characteristics'!$C:$C,0)))</f>
        <v/>
      </c>
      <c r="K1175" s="358" t="str">
        <f>IF(ISBLANK(INDEX('Policy Characteristics'!E:E,MATCH($C1175,'Policy Characteristics'!$C:$C,0))),"",INDEX('Policy Characteristics'!E:E,MATCH($C1175,'Policy Characteristics'!$C:$C,0)))</f>
        <v>GRA fuel subsidy</v>
      </c>
      <c r="L1175" s="358">
        <f>IF(ISBLANK(INDEX('Policy Characteristics'!F:F,MATCH($C1175,'Policy Characteristics'!$C:$C,0))),"",INDEX('Policy Characteristics'!F:F,MATCH($C1175,'Policy Characteristics'!$C:$C,0)))</f>
        <v>0</v>
      </c>
      <c r="M1175" s="358">
        <f>IF(ISBLANK(INDEX('Policy Characteristics'!G:G,MATCH($C1175,'Policy Characteristics'!$C:$C,0))),"",INDEX('Policy Characteristics'!G:G,MATCH($C1175,'Policy Characteristics'!$C:$C,0)))</f>
        <v>10</v>
      </c>
      <c r="N1175" s="358">
        <f>IF(ISBLANK(INDEX('Policy Characteristics'!H:H,MATCH($C1175,'Policy Characteristics'!$C:$C,0))),"",INDEX('Policy Characteristics'!H:H,MATCH($C1175,'Policy Characteristics'!$C:$C,0)))</f>
        <v>1</v>
      </c>
      <c r="O1175" s="358" t="str">
        <f>IF(ISBLANK(INDEX('Policy Characteristics'!I:I,MATCH($C1175,'Policy Characteristics'!$C:$C,0))),"",INDEX('Policy Characteristics'!I:I,MATCH($C1175,'Policy Characteristics'!$C:$C,0)))</f>
        <v>weight</v>
      </c>
      <c r="P1175" s="358" t="str">
        <f>IF(ISBLANK(INDEX('Policy Characteristics'!J:J,MATCH($C1175,'Policy Characteristics'!$C:$C,0))),"",INDEX('Policy Characteristics'!J:J,MATCH($C1175,'Policy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5" s="358" t="str">
        <f>IF(ISBLANK(INDEX('Policy Characteristics'!K:K,MATCH($C1175,'Policy Characteristics'!$C:$C,0))),"",INDEX('Policy Characteristics'!K:K,MATCH($C1175,'Policy Characteristics'!$C:$C,0)))</f>
        <v>io-model.html</v>
      </c>
      <c r="R1175" s="358" t="str">
        <f>IF(ISBLANK(INDEX('Policy Characteristics'!L:L,MATCH($C1175,'Policy Characteristics'!$C:$C,0))),"",INDEX('Policy Characteristics'!L:L,MATCH($C1175,'Policy Characteristics'!$C:$C,0)))</f>
        <v/>
      </c>
    </row>
    <row r="1176" spans="1:18" x14ac:dyDescent="0.35">
      <c r="A1176" s="358" t="str">
        <f>IF(ISBLANK(INDEX('Policy Characteristics'!A:A,MATCH($C1176,'Policy Characteristics'!$C:$C,0))),"",INDEX('Policy Characteristics'!A:A,MATCH($C1176,'Policy Characteristics'!$C:$C,0)))</f>
        <v>Government Revenue Accounting</v>
      </c>
      <c r="B1176" s="358" t="str">
        <f>IF(ISBLANK(INDEX('Policy Characteristics'!B:B,MATCH($C1176,'Policy Characteristics'!$C:$C,0))),"",INDEX('Policy Characteristics'!B:B,MATCH($C1176,'Policy Characteristics'!$C:$C,0)))</f>
        <v>Fuel Subsidy</v>
      </c>
      <c r="C1176" s="368" t="str">
        <f t="shared" ref="C1176:C1179" si="79">C$1175</f>
        <v>GRA for Fuel Subsidies</v>
      </c>
      <c r="D1176" s="4" t="s">
        <v>3125</v>
      </c>
      <c r="F1176" s="4" t="s">
        <v>3155</v>
      </c>
      <c r="H1176" s="271">
        <v>576</v>
      </c>
      <c r="I1176" s="5" t="str">
        <f t="shared" ref="I1176:I1179" si="80">I$1175</f>
        <v>Yes</v>
      </c>
      <c r="J1176" s="360" t="str">
        <f>IF(ISBLANK(INDEX('Policy Characteristics'!D:D,MATCH($C1176,'Policy Characteristics'!$C:$C,0))),"",INDEX('Policy Characteristics'!D:D,MATCH($C1176,'Policy Characteristics'!$C:$C,0)))</f>
        <v/>
      </c>
      <c r="K1176" s="358" t="str">
        <f>IF(ISBLANK(INDEX('Policy Characteristics'!E:E,MATCH($C1176,'Policy Characteristics'!$C:$C,0))),"",INDEX('Policy Characteristics'!E:E,MATCH($C1176,'Policy Characteristics'!$C:$C,0)))</f>
        <v>GRA fuel subsidy</v>
      </c>
      <c r="L1176" s="358">
        <f>IF(ISBLANK(INDEX('Policy Characteristics'!F:F,MATCH($C1176,'Policy Characteristics'!$C:$C,0))),"",INDEX('Policy Characteristics'!F:F,MATCH($C1176,'Policy Characteristics'!$C:$C,0)))</f>
        <v>0</v>
      </c>
      <c r="M1176" s="358">
        <f>IF(ISBLANK(INDEX('Policy Characteristics'!G:G,MATCH($C1176,'Policy Characteristics'!$C:$C,0))),"",INDEX('Policy Characteristics'!G:G,MATCH($C1176,'Policy Characteristics'!$C:$C,0)))</f>
        <v>10</v>
      </c>
      <c r="N1176" s="358">
        <f>IF(ISBLANK(INDEX('Policy Characteristics'!H:H,MATCH($C1176,'Policy Characteristics'!$C:$C,0))),"",INDEX('Policy Characteristics'!H:H,MATCH($C1176,'Policy Characteristics'!$C:$C,0)))</f>
        <v>1</v>
      </c>
      <c r="O1176" s="358" t="str">
        <f>IF(ISBLANK(INDEX('Policy Characteristics'!I:I,MATCH($C1176,'Policy Characteristics'!$C:$C,0))),"",INDEX('Policy Characteristics'!I:I,MATCH($C1176,'Policy Characteristics'!$C:$C,0)))</f>
        <v>weight</v>
      </c>
      <c r="P1176" s="358" t="str">
        <f>IF(ISBLANK(INDEX('Policy Characteristics'!J:J,MATCH($C1176,'Policy Characteristics'!$C:$C,0))),"",INDEX('Policy Characteristics'!J:J,MATCH($C1176,'Policy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6" s="358" t="str">
        <f>IF(ISBLANK(INDEX('Policy Characteristics'!K:K,MATCH($C1176,'Policy Characteristics'!$C:$C,0))),"",INDEX('Policy Characteristics'!K:K,MATCH($C1176,'Policy Characteristics'!$C:$C,0)))</f>
        <v>io-model.html</v>
      </c>
      <c r="R1176" s="358" t="str">
        <f>IF(ISBLANK(INDEX('Policy Characteristics'!L:L,MATCH($C1176,'Policy Characteristics'!$C:$C,0))),"",INDEX('Policy Characteristics'!L:L,MATCH($C1176,'Policy Characteristics'!$C:$C,0)))</f>
        <v/>
      </c>
    </row>
    <row r="1177" spans="1:18" x14ac:dyDescent="0.35">
      <c r="A1177" s="358" t="str">
        <f>IF(ISBLANK(INDEX('Policy Characteristics'!A:A,MATCH($C1177,'Policy Characteristics'!$C:$C,0))),"",INDEX('Policy Characteristics'!A:A,MATCH($C1177,'Policy Characteristics'!$C:$C,0)))</f>
        <v>Government Revenue Accounting</v>
      </c>
      <c r="B1177" s="358" t="str">
        <f>IF(ISBLANK(INDEX('Policy Characteristics'!B:B,MATCH($C1177,'Policy Characteristics'!$C:$C,0))),"",INDEX('Policy Characteristics'!B:B,MATCH($C1177,'Policy Characteristics'!$C:$C,0)))</f>
        <v>Fuel Subsidy</v>
      </c>
      <c r="C1177" s="368" t="str">
        <f t="shared" si="79"/>
        <v>GRA for Fuel Subsidies</v>
      </c>
      <c r="D1177" s="4" t="s">
        <v>3126</v>
      </c>
      <c r="F1177" s="4" t="s">
        <v>3130</v>
      </c>
      <c r="H1177" s="271">
        <v>577</v>
      </c>
      <c r="I1177" s="5" t="str">
        <f t="shared" si="80"/>
        <v>Yes</v>
      </c>
      <c r="J1177" s="360" t="str">
        <f>IF(ISBLANK(INDEX('Policy Characteristics'!D:D,MATCH($C1177,'Policy Characteristics'!$C:$C,0))),"",INDEX('Policy Characteristics'!D:D,MATCH($C1177,'Policy Characteristics'!$C:$C,0)))</f>
        <v/>
      </c>
      <c r="K1177" s="358" t="str">
        <f>IF(ISBLANK(INDEX('Policy Characteristics'!E:E,MATCH($C1177,'Policy Characteristics'!$C:$C,0))),"",INDEX('Policy Characteristics'!E:E,MATCH($C1177,'Policy Characteristics'!$C:$C,0)))</f>
        <v>GRA fuel subsidy</v>
      </c>
      <c r="L1177" s="358">
        <f>IF(ISBLANK(INDEX('Policy Characteristics'!F:F,MATCH($C1177,'Policy Characteristics'!$C:$C,0))),"",INDEX('Policy Characteristics'!F:F,MATCH($C1177,'Policy Characteristics'!$C:$C,0)))</f>
        <v>0</v>
      </c>
      <c r="M1177" s="358">
        <f>IF(ISBLANK(INDEX('Policy Characteristics'!G:G,MATCH($C1177,'Policy Characteristics'!$C:$C,0))),"",INDEX('Policy Characteristics'!G:G,MATCH($C1177,'Policy Characteristics'!$C:$C,0)))</f>
        <v>10</v>
      </c>
      <c r="N1177" s="358">
        <f>IF(ISBLANK(INDEX('Policy Characteristics'!H:H,MATCH($C1177,'Policy Characteristics'!$C:$C,0))),"",INDEX('Policy Characteristics'!H:H,MATCH($C1177,'Policy Characteristics'!$C:$C,0)))</f>
        <v>1</v>
      </c>
      <c r="O1177" s="358" t="str">
        <f>IF(ISBLANK(INDEX('Policy Characteristics'!I:I,MATCH($C1177,'Policy Characteristics'!$C:$C,0))),"",INDEX('Policy Characteristics'!I:I,MATCH($C1177,'Policy Characteristics'!$C:$C,0)))</f>
        <v>weight</v>
      </c>
      <c r="P1177" s="358" t="str">
        <f>IF(ISBLANK(INDEX('Policy Characteristics'!J:J,MATCH($C1177,'Policy Characteristics'!$C:$C,0))),"",INDEX('Policy Characteristics'!J:J,MATCH($C1177,'Policy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7" s="358" t="str">
        <f>IF(ISBLANK(INDEX('Policy Characteristics'!K:K,MATCH($C1177,'Policy Characteristics'!$C:$C,0))),"",INDEX('Policy Characteristics'!K:K,MATCH($C1177,'Policy Characteristics'!$C:$C,0)))</f>
        <v>io-model.html</v>
      </c>
      <c r="R1177" s="358" t="str">
        <f>IF(ISBLANK(INDEX('Policy Characteristics'!L:L,MATCH($C1177,'Policy Characteristics'!$C:$C,0))),"",INDEX('Policy Characteristics'!L:L,MATCH($C1177,'Policy Characteristics'!$C:$C,0)))</f>
        <v/>
      </c>
    </row>
    <row r="1178" spans="1:18" x14ac:dyDescent="0.35">
      <c r="A1178" s="358" t="str">
        <f>IF(ISBLANK(INDEX('Policy Characteristics'!A:A,MATCH($C1178,'Policy Characteristics'!$C:$C,0))),"",INDEX('Policy Characteristics'!A:A,MATCH($C1178,'Policy Characteristics'!$C:$C,0)))</f>
        <v>Government Revenue Accounting</v>
      </c>
      <c r="B1178" s="358" t="str">
        <f>IF(ISBLANK(INDEX('Policy Characteristics'!B:B,MATCH($C1178,'Policy Characteristics'!$C:$C,0))),"",INDEX('Policy Characteristics'!B:B,MATCH($C1178,'Policy Characteristics'!$C:$C,0)))</f>
        <v>Fuel Subsidy</v>
      </c>
      <c r="C1178" s="368" t="str">
        <f t="shared" si="79"/>
        <v>GRA for Fuel Subsidies</v>
      </c>
      <c r="D1178" s="4" t="s">
        <v>3127</v>
      </c>
      <c r="F1178" s="4" t="s">
        <v>3131</v>
      </c>
      <c r="H1178" s="271">
        <v>578</v>
      </c>
      <c r="I1178" s="5" t="str">
        <f t="shared" si="80"/>
        <v>Yes</v>
      </c>
      <c r="J1178" s="360" t="str">
        <f>IF(ISBLANK(INDEX('Policy Characteristics'!D:D,MATCH($C1178,'Policy Characteristics'!$C:$C,0))),"",INDEX('Policy Characteristics'!D:D,MATCH($C1178,'Policy Characteristics'!$C:$C,0)))</f>
        <v/>
      </c>
      <c r="K1178" s="358" t="str">
        <f>IF(ISBLANK(INDEX('Policy Characteristics'!E:E,MATCH($C1178,'Policy Characteristics'!$C:$C,0))),"",INDEX('Policy Characteristics'!E:E,MATCH($C1178,'Policy Characteristics'!$C:$C,0)))</f>
        <v>GRA fuel subsidy</v>
      </c>
      <c r="L1178" s="358">
        <f>IF(ISBLANK(INDEX('Policy Characteristics'!F:F,MATCH($C1178,'Policy Characteristics'!$C:$C,0))),"",INDEX('Policy Characteristics'!F:F,MATCH($C1178,'Policy Characteristics'!$C:$C,0)))</f>
        <v>0</v>
      </c>
      <c r="M1178" s="358">
        <f>IF(ISBLANK(INDEX('Policy Characteristics'!G:G,MATCH($C1178,'Policy Characteristics'!$C:$C,0))),"",INDEX('Policy Characteristics'!G:G,MATCH($C1178,'Policy Characteristics'!$C:$C,0)))</f>
        <v>10</v>
      </c>
      <c r="N1178" s="358">
        <f>IF(ISBLANK(INDEX('Policy Characteristics'!H:H,MATCH($C1178,'Policy Characteristics'!$C:$C,0))),"",INDEX('Policy Characteristics'!H:H,MATCH($C1178,'Policy Characteristics'!$C:$C,0)))</f>
        <v>1</v>
      </c>
      <c r="O1178" s="358" t="str">
        <f>IF(ISBLANK(INDEX('Policy Characteristics'!I:I,MATCH($C1178,'Policy Characteristics'!$C:$C,0))),"",INDEX('Policy Characteristics'!I:I,MATCH($C1178,'Policy Characteristics'!$C:$C,0)))</f>
        <v>weight</v>
      </c>
      <c r="P1178" s="358" t="str">
        <f>IF(ISBLANK(INDEX('Policy Characteristics'!J:J,MATCH($C1178,'Policy Characteristics'!$C:$C,0))),"",INDEX('Policy Characteristics'!J:J,MATCH($C1178,'Policy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8" s="358" t="str">
        <f>IF(ISBLANK(INDEX('Policy Characteristics'!K:K,MATCH($C1178,'Policy Characteristics'!$C:$C,0))),"",INDEX('Policy Characteristics'!K:K,MATCH($C1178,'Policy Characteristics'!$C:$C,0)))</f>
        <v>io-model.html</v>
      </c>
      <c r="R1178" s="358" t="str">
        <f>IF(ISBLANK(INDEX('Policy Characteristics'!L:L,MATCH($C1178,'Policy Characteristics'!$C:$C,0))),"",INDEX('Policy Characteristics'!L:L,MATCH($C1178,'Policy Characteristics'!$C:$C,0)))</f>
        <v/>
      </c>
    </row>
    <row r="1179" spans="1:18" x14ac:dyDescent="0.35">
      <c r="A1179" s="358" t="str">
        <f>IF(ISBLANK(INDEX('Policy Characteristics'!A:A,MATCH($C1179,'Policy Characteristics'!$C:$C,0))),"",INDEX('Policy Characteristics'!A:A,MATCH($C1179,'Policy Characteristics'!$C:$C,0)))</f>
        <v>Government Revenue Accounting</v>
      </c>
      <c r="B1179" s="358" t="str">
        <f>IF(ISBLANK(INDEX('Policy Characteristics'!B:B,MATCH($C1179,'Policy Characteristics'!$C:$C,0))),"",INDEX('Policy Characteristics'!B:B,MATCH($C1179,'Policy Characteristics'!$C:$C,0)))</f>
        <v>Fuel Subsidy</v>
      </c>
      <c r="C1179" s="368" t="str">
        <f t="shared" si="79"/>
        <v>GRA for Fuel Subsidies</v>
      </c>
      <c r="D1179" s="4" t="s">
        <v>3128</v>
      </c>
      <c r="F1179" s="4" t="s">
        <v>3132</v>
      </c>
      <c r="H1179" s="271">
        <v>579</v>
      </c>
      <c r="I1179" s="5" t="str">
        <f t="shared" si="80"/>
        <v>Yes</v>
      </c>
      <c r="J1179" s="360" t="str">
        <f>IF(ISBLANK(INDEX('Policy Characteristics'!D:D,MATCH($C1179,'Policy Characteristics'!$C:$C,0))),"",INDEX('Policy Characteristics'!D:D,MATCH($C1179,'Policy Characteristics'!$C:$C,0)))</f>
        <v/>
      </c>
      <c r="K1179" s="358" t="str">
        <f>IF(ISBLANK(INDEX('Policy Characteristics'!E:E,MATCH($C1179,'Policy Characteristics'!$C:$C,0))),"",INDEX('Policy Characteristics'!E:E,MATCH($C1179,'Policy Characteristics'!$C:$C,0)))</f>
        <v>GRA fuel subsidy</v>
      </c>
      <c r="L1179" s="358">
        <f>IF(ISBLANK(INDEX('Policy Characteristics'!F:F,MATCH($C1179,'Policy Characteristics'!$C:$C,0))),"",INDEX('Policy Characteristics'!F:F,MATCH($C1179,'Policy Characteristics'!$C:$C,0)))</f>
        <v>0</v>
      </c>
      <c r="M1179" s="358">
        <f>IF(ISBLANK(INDEX('Policy Characteristics'!G:G,MATCH($C1179,'Policy Characteristics'!$C:$C,0))),"",INDEX('Policy Characteristics'!G:G,MATCH($C1179,'Policy Characteristics'!$C:$C,0)))</f>
        <v>10</v>
      </c>
      <c r="N1179" s="358">
        <f>IF(ISBLANK(INDEX('Policy Characteristics'!H:H,MATCH($C1179,'Policy Characteristics'!$C:$C,0))),"",INDEX('Policy Characteristics'!H:H,MATCH($C1179,'Policy Characteristics'!$C:$C,0)))</f>
        <v>1</v>
      </c>
      <c r="O1179" s="358" t="str">
        <f>IF(ISBLANK(INDEX('Policy Characteristics'!I:I,MATCH($C1179,'Policy Characteristics'!$C:$C,0))),"",INDEX('Policy Characteristics'!I:I,MATCH($C1179,'Policy Characteristics'!$C:$C,0)))</f>
        <v>weight</v>
      </c>
      <c r="P1179" s="358" t="str">
        <f>IF(ISBLANK(INDEX('Policy Characteristics'!J:J,MATCH($C1179,'Policy Characteristics'!$C:$C,0))),"",INDEX('Policy Characteristics'!J:J,MATCH($C1179,'Policy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9" s="358" t="str">
        <f>IF(ISBLANK(INDEX('Policy Characteristics'!K:K,MATCH($C1179,'Policy Characteristics'!$C:$C,0))),"",INDEX('Policy Characteristics'!K:K,MATCH($C1179,'Policy Characteristics'!$C:$C,0)))</f>
        <v>io-model.html</v>
      </c>
      <c r="R1179" s="358" t="str">
        <f>IF(ISBLANK(INDEX('Policy Characteristics'!L:L,MATCH($C1179,'Policy Characteristics'!$C:$C,0))),"",INDEX('Policy Characteristics'!L:L,MATCH($C1179,'Policy Characteristics'!$C:$C,0)))</f>
        <v/>
      </c>
    </row>
    <row r="1180" spans="1:18" x14ac:dyDescent="0.35">
      <c r="A1180" s="358" t="str">
        <f>IF(ISBLANK(INDEX('Policy Characteristics'!A:A,MATCH($C1180,'Policy Characteristics'!$C:$C,0))),"",INDEX('Policy Characteristics'!A:A,MATCH($C1180,'Policy Characteristics'!$C:$C,0)))</f>
        <v>Government Revenue Accounting</v>
      </c>
      <c r="B1180" s="358" t="str">
        <f>IF(ISBLANK(INDEX('Policy Characteristics'!B:B,MATCH($C1180,'Policy Characteristics'!$C:$C,0))),"",INDEX('Policy Characteristics'!B:B,MATCH($C1180,'Policy Characteristics'!$C:$C,0)))</f>
        <v>National Debt Interest</v>
      </c>
      <c r="C1180" s="367" t="s">
        <v>3122</v>
      </c>
      <c r="D1180" s="4" t="s">
        <v>3124</v>
      </c>
      <c r="F1180" s="4" t="s">
        <v>3129</v>
      </c>
      <c r="H1180" s="271">
        <v>580</v>
      </c>
      <c r="I1180" s="4" t="s">
        <v>45</v>
      </c>
      <c r="J1180" s="360" t="str">
        <f>IF(ISBLANK(INDEX('Policy Characteristics'!D:D,MATCH($C1180,'Policy Characteristics'!$C:$C,0))),"",INDEX('Policy Characteristics'!D:D,MATCH($C1180,'Policy Characteristics'!$C:$C,0)))</f>
        <v/>
      </c>
      <c r="K1180" s="358" t="str">
        <f>IF(ISBLANK(INDEX('Policy Characteristics'!E:E,MATCH($C1180,'Policy Characteristics'!$C:$C,0))),"",INDEX('Policy Characteristics'!E:E,MATCH($C1180,'Policy Characteristics'!$C:$C,0)))</f>
        <v>GRA national debt interest</v>
      </c>
      <c r="L1180" s="358">
        <f>IF(ISBLANK(INDEX('Policy Characteristics'!F:F,MATCH($C1180,'Policy Characteristics'!$C:$C,0))),"",INDEX('Policy Characteristics'!F:F,MATCH($C1180,'Policy Characteristics'!$C:$C,0)))</f>
        <v>0</v>
      </c>
      <c r="M1180" s="358">
        <f>IF(ISBLANK(INDEX('Policy Characteristics'!G:G,MATCH($C1180,'Policy Characteristics'!$C:$C,0))),"",INDEX('Policy Characteristics'!G:G,MATCH($C1180,'Policy Characteristics'!$C:$C,0)))</f>
        <v>10</v>
      </c>
      <c r="N1180" s="358">
        <f>IF(ISBLANK(INDEX('Policy Characteristics'!H:H,MATCH($C1180,'Policy Characteristics'!$C:$C,0))),"",INDEX('Policy Characteristics'!H:H,MATCH($C1180,'Policy Characteristics'!$C:$C,0)))</f>
        <v>1</v>
      </c>
      <c r="O1180" s="358" t="str">
        <f>IF(ISBLANK(INDEX('Policy Characteristics'!I:I,MATCH($C1180,'Policy Characteristics'!$C:$C,0))),"",INDEX('Policy Characteristics'!I:I,MATCH($C1180,'Policy Characteristics'!$C:$C,0)))</f>
        <v>weight</v>
      </c>
      <c r="P1180" s="358" t="str">
        <f>IF(ISBLANK(INDEX('Policy Characteristics'!J:J,MATCH($C1180,'Policy Characteristics'!$C:$C,0))),"",INDEX('Policy Characteristics'!J:J,MATCH($C1180,'Policy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0" s="358" t="str">
        <f>IF(ISBLANK(INDEX('Policy Characteristics'!K:K,MATCH($C1180,'Policy Characteristics'!$C:$C,0))),"",INDEX('Policy Characteristics'!K:K,MATCH($C1180,'Policy Characteristics'!$C:$C,0)))</f>
        <v>io-model.html</v>
      </c>
      <c r="R1180" s="358" t="str">
        <f>IF(ISBLANK(INDEX('Policy Characteristics'!L:L,MATCH($C1180,'Policy Characteristics'!$C:$C,0))),"",INDEX('Policy Characteristics'!L:L,MATCH($C1180,'Policy Characteristics'!$C:$C,0)))</f>
        <v/>
      </c>
    </row>
    <row r="1181" spans="1:18" x14ac:dyDescent="0.35">
      <c r="A1181" s="358" t="str">
        <f>IF(ISBLANK(INDEX('Policy Characteristics'!A:A,MATCH($C1181,'Policy Characteristics'!$C:$C,0))),"",INDEX('Policy Characteristics'!A:A,MATCH($C1181,'Policy Characteristics'!$C:$C,0)))</f>
        <v>Government Revenue Accounting</v>
      </c>
      <c r="B1181" s="358" t="str">
        <f>IF(ISBLANK(INDEX('Policy Characteristics'!B:B,MATCH($C1181,'Policy Characteristics'!$C:$C,0))),"",INDEX('Policy Characteristics'!B:B,MATCH($C1181,'Policy Characteristics'!$C:$C,0)))</f>
        <v>National Debt Interest</v>
      </c>
      <c r="C1181" s="368" t="str">
        <f t="shared" ref="C1181:C1184" si="81">C$1180</f>
        <v>GRA for National Debt Interest</v>
      </c>
      <c r="D1181" s="4" t="s">
        <v>3125</v>
      </c>
      <c r="F1181" s="4" t="s">
        <v>3155</v>
      </c>
      <c r="H1181" s="271">
        <v>581</v>
      </c>
      <c r="I1181" s="5" t="str">
        <f t="shared" ref="I1181:I1184" si="82">I$1180</f>
        <v>Yes</v>
      </c>
      <c r="J1181" s="360" t="str">
        <f>IF(ISBLANK(INDEX('Policy Characteristics'!D:D,MATCH($C1181,'Policy Characteristics'!$C:$C,0))),"",INDEX('Policy Characteristics'!D:D,MATCH($C1181,'Policy Characteristics'!$C:$C,0)))</f>
        <v/>
      </c>
      <c r="K1181" s="358" t="str">
        <f>IF(ISBLANK(INDEX('Policy Characteristics'!E:E,MATCH($C1181,'Policy Characteristics'!$C:$C,0))),"",INDEX('Policy Characteristics'!E:E,MATCH($C1181,'Policy Characteristics'!$C:$C,0)))</f>
        <v>GRA national debt interest</v>
      </c>
      <c r="L1181" s="358">
        <f>IF(ISBLANK(INDEX('Policy Characteristics'!F:F,MATCH($C1181,'Policy Characteristics'!$C:$C,0))),"",INDEX('Policy Characteristics'!F:F,MATCH($C1181,'Policy Characteristics'!$C:$C,0)))</f>
        <v>0</v>
      </c>
      <c r="M1181" s="358">
        <f>IF(ISBLANK(INDEX('Policy Characteristics'!G:G,MATCH($C1181,'Policy Characteristics'!$C:$C,0))),"",INDEX('Policy Characteristics'!G:G,MATCH($C1181,'Policy Characteristics'!$C:$C,0)))</f>
        <v>10</v>
      </c>
      <c r="N1181" s="358">
        <f>IF(ISBLANK(INDEX('Policy Characteristics'!H:H,MATCH($C1181,'Policy Characteristics'!$C:$C,0))),"",INDEX('Policy Characteristics'!H:H,MATCH($C1181,'Policy Characteristics'!$C:$C,0)))</f>
        <v>1</v>
      </c>
      <c r="O1181" s="358" t="str">
        <f>IF(ISBLANK(INDEX('Policy Characteristics'!I:I,MATCH($C1181,'Policy Characteristics'!$C:$C,0))),"",INDEX('Policy Characteristics'!I:I,MATCH($C1181,'Policy Characteristics'!$C:$C,0)))</f>
        <v>weight</v>
      </c>
      <c r="P1181" s="358" t="str">
        <f>IF(ISBLANK(INDEX('Policy Characteristics'!J:J,MATCH($C1181,'Policy Characteristics'!$C:$C,0))),"",INDEX('Policy Characteristics'!J:J,MATCH($C1181,'Policy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1" s="358" t="str">
        <f>IF(ISBLANK(INDEX('Policy Characteristics'!K:K,MATCH($C1181,'Policy Characteristics'!$C:$C,0))),"",INDEX('Policy Characteristics'!K:K,MATCH($C1181,'Policy Characteristics'!$C:$C,0)))</f>
        <v>io-model.html</v>
      </c>
      <c r="R1181" s="358" t="str">
        <f>IF(ISBLANK(INDEX('Policy Characteristics'!L:L,MATCH($C1181,'Policy Characteristics'!$C:$C,0))),"",INDEX('Policy Characteristics'!L:L,MATCH($C1181,'Policy Characteristics'!$C:$C,0)))</f>
        <v/>
      </c>
    </row>
    <row r="1182" spans="1:18" x14ac:dyDescent="0.35">
      <c r="A1182" s="358" t="str">
        <f>IF(ISBLANK(INDEX('Policy Characteristics'!A:A,MATCH($C1182,'Policy Characteristics'!$C:$C,0))),"",INDEX('Policy Characteristics'!A:A,MATCH($C1182,'Policy Characteristics'!$C:$C,0)))</f>
        <v>Government Revenue Accounting</v>
      </c>
      <c r="B1182" s="358" t="str">
        <f>IF(ISBLANK(INDEX('Policy Characteristics'!B:B,MATCH($C1182,'Policy Characteristics'!$C:$C,0))),"",INDEX('Policy Characteristics'!B:B,MATCH($C1182,'Policy Characteristics'!$C:$C,0)))</f>
        <v>National Debt Interest</v>
      </c>
      <c r="C1182" s="368" t="str">
        <f t="shared" si="81"/>
        <v>GRA for National Debt Interest</v>
      </c>
      <c r="D1182" s="4" t="s">
        <v>3126</v>
      </c>
      <c r="F1182" s="4" t="s">
        <v>3130</v>
      </c>
      <c r="H1182" s="271">
        <v>582</v>
      </c>
      <c r="I1182" s="5" t="str">
        <f t="shared" si="82"/>
        <v>Yes</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GRA national debt interest</v>
      </c>
      <c r="L1182" s="358">
        <f>IF(ISBLANK(INDEX('Policy Characteristics'!F:F,MATCH($C1182,'Policy Characteristics'!$C:$C,0))),"",INDEX('Policy Characteristics'!F:F,MATCH($C1182,'Policy Characteristics'!$C:$C,0)))</f>
        <v>0</v>
      </c>
      <c r="M1182" s="358">
        <f>IF(ISBLANK(INDEX('Policy Characteristics'!G:G,MATCH($C1182,'Policy Characteristics'!$C:$C,0))),"",INDEX('Policy Characteristics'!G:G,MATCH($C1182,'Policy Characteristics'!$C:$C,0)))</f>
        <v>10</v>
      </c>
      <c r="N1182" s="358">
        <f>IF(ISBLANK(INDEX('Policy Characteristics'!H:H,MATCH($C1182,'Policy Characteristics'!$C:$C,0))),"",INDEX('Policy Characteristics'!H:H,MATCH($C1182,'Policy Characteristics'!$C:$C,0)))</f>
        <v>1</v>
      </c>
      <c r="O1182" s="358" t="str">
        <f>IF(ISBLANK(INDEX('Policy Characteristics'!I:I,MATCH($C1182,'Policy Characteristics'!$C:$C,0))),"",INDEX('Policy Characteristics'!I:I,MATCH($C1182,'Policy Characteristics'!$C:$C,0)))</f>
        <v>weight</v>
      </c>
      <c r="P1182" s="358" t="str">
        <f>IF(ISBLANK(INDEX('Policy Characteristics'!J:J,MATCH($C1182,'Policy Characteristics'!$C:$C,0))),"",INDEX('Policy Characteristics'!J:J,MATCH($C1182,'Policy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2" s="358" t="str">
        <f>IF(ISBLANK(INDEX('Policy Characteristics'!K:K,MATCH($C1182,'Policy Characteristics'!$C:$C,0))),"",INDEX('Policy Characteristics'!K:K,MATCH($C1182,'Policy Characteristics'!$C:$C,0)))</f>
        <v>io-model.html</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National Debt Interest</v>
      </c>
      <c r="C1183" s="368" t="str">
        <f t="shared" si="81"/>
        <v>GRA for National Debt Interest</v>
      </c>
      <c r="D1183" s="4" t="s">
        <v>3127</v>
      </c>
      <c r="F1183" s="4" t="s">
        <v>3131</v>
      </c>
      <c r="H1183" s="271">
        <v>583</v>
      </c>
      <c r="I1183" s="5" t="str">
        <f t="shared" si="82"/>
        <v>Yes</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national debt interest</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National Debt Interest</v>
      </c>
      <c r="C1184" s="368" t="str">
        <f t="shared" si="81"/>
        <v>GRA for National Debt Interest</v>
      </c>
      <c r="D1184" s="4" t="s">
        <v>3128</v>
      </c>
      <c r="F1184" s="4" t="s">
        <v>3132</v>
      </c>
      <c r="H1184" s="271">
        <v>584</v>
      </c>
      <c r="I1184" s="5" t="str">
        <f t="shared" si="82"/>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national debt interest</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Remaining Government Cash Flows</v>
      </c>
      <c r="C1185" s="367" t="s">
        <v>3123</v>
      </c>
      <c r="D1185" s="4" t="s">
        <v>3124</v>
      </c>
      <c r="F1185" s="4" t="s">
        <v>3129</v>
      </c>
      <c r="H1185" s="271">
        <v>585</v>
      </c>
      <c r="I1185" s="4" t="s">
        <v>45</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remaining cash flow changes</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Remaining Government Cash Flows</v>
      </c>
      <c r="C1186" s="368" t="str">
        <f t="shared" ref="C1186" si="83">C$1185</f>
        <v>GRA for Remaining Government Cash Flow Changes</v>
      </c>
      <c r="D1186" s="4" t="s">
        <v>3125</v>
      </c>
      <c r="F1186" s="4" t="s">
        <v>3155</v>
      </c>
      <c r="H1186" s="271">
        <v>586</v>
      </c>
      <c r="I1186" s="5" t="str">
        <f t="shared" ref="I1186:I1189" si="84">I$1185</f>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remaining cash flow changes</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Remaining Government Cash Flows</v>
      </c>
      <c r="C1187" s="368" t="str">
        <f t="shared" ref="C1187:C1189" si="85">C$1185</f>
        <v>GRA for Remaining Government Cash Flow Changes</v>
      </c>
      <c r="D1187" s="4" t="s">
        <v>3126</v>
      </c>
      <c r="F1187" s="4" t="s">
        <v>3130</v>
      </c>
      <c r="H1187" s="271">
        <v>587</v>
      </c>
      <c r="I1187" s="5" t="str">
        <f t="shared" si="84"/>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remaining cash flow changes</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Remaining Government Cash Flows</v>
      </c>
      <c r="C1188" s="368" t="str">
        <f t="shared" si="85"/>
        <v>GRA for Remaining Government Cash Flow Changes</v>
      </c>
      <c r="D1188" s="4" t="s">
        <v>3127</v>
      </c>
      <c r="F1188" s="4" t="s">
        <v>3131</v>
      </c>
      <c r="H1188" s="271">
        <v>588</v>
      </c>
      <c r="I1188" s="5" t="str">
        <f t="shared" si="84"/>
        <v>Yes</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remaining cash flow changes</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Remaining Government Cash Flows</v>
      </c>
      <c r="C1189" s="368" t="str">
        <f t="shared" si="85"/>
        <v>GRA for Remaining Government Cash Flow Changes</v>
      </c>
      <c r="D1189" s="4" t="s">
        <v>3128</v>
      </c>
      <c r="F1189" s="4" t="s">
        <v>3132</v>
      </c>
      <c r="H1189" s="271">
        <v>589</v>
      </c>
      <c r="I1189" s="5" t="str">
        <f t="shared" si="84"/>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remaining cash flow changes</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sheetData>
  <sortState xmlns:xlrd2="http://schemas.microsoft.com/office/spreadsheetml/2017/richdata2" ref="A129:I149">
    <sortCondition ref="B129:B149"/>
  </sortState>
  <conditionalFormatting sqref="I76:I88 I1110 I90:I99 I1:I9 I12:I19 I24 I33:I36 I43:I46 I53:I59 I38:I39 I48:I49 I63:I64 I1094:I1108 I1144:I1145 I1150 I1155 I1160 I1165 I1170 I1175 I1180 I1185 I113 I1059:I1091 I1112:I1142 I126:I350 I1190:I1048576 I426:I1057">
    <cfRule type="containsText" dxfId="51" priority="120" operator="containsText" text="No">
      <formula>NOT(ISERROR(SEARCH("No",I1)))</formula>
    </cfRule>
  </conditionalFormatting>
  <conditionalFormatting sqref="I1111">
    <cfRule type="containsText" dxfId="50" priority="119" operator="containsText" text="No">
      <formula>NOT(ISERROR(SEARCH("No",I1111)))</formula>
    </cfRule>
  </conditionalFormatting>
  <conditionalFormatting sqref="I66 I74 I22 I32 I42 I52">
    <cfRule type="containsText" dxfId="49" priority="118" operator="containsText" text="No">
      <formula>NOT(ISERROR(SEARCH("No",I22)))</formula>
    </cfRule>
  </conditionalFormatting>
  <conditionalFormatting sqref="I75">
    <cfRule type="containsText" dxfId="48" priority="117" operator="containsText" text="No">
      <formula>NOT(ISERROR(SEARCH("No",I75)))</formula>
    </cfRule>
  </conditionalFormatting>
  <conditionalFormatting sqref="I65">
    <cfRule type="containsText" dxfId="47" priority="114" operator="containsText" text="No">
      <formula>NOT(ISERROR(SEARCH("No",I65)))</formula>
    </cfRule>
  </conditionalFormatting>
  <conditionalFormatting sqref="I67:I73">
    <cfRule type="containsText" dxfId="46" priority="113" operator="containsText" text="No">
      <formula>NOT(ISERROR(SEARCH("No",I67)))</formula>
    </cfRule>
  </conditionalFormatting>
  <conditionalFormatting sqref="I89">
    <cfRule type="containsText" dxfId="45" priority="112" operator="containsText" text="No">
      <formula>NOT(ISERROR(SEARCH("No",I89)))</formula>
    </cfRule>
  </conditionalFormatting>
  <conditionalFormatting sqref="I100">
    <cfRule type="containsText" dxfId="44" priority="107" operator="containsText" text="No">
      <formula>NOT(ISERROR(SEARCH("No",I100)))</formula>
    </cfRule>
  </conditionalFormatting>
  <conditionalFormatting sqref="I1058">
    <cfRule type="containsText" dxfId="43" priority="106" operator="containsText" text="No">
      <formula>NOT(ISERROR(SEARCH("No",I1058)))</formula>
    </cfRule>
  </conditionalFormatting>
  <conditionalFormatting sqref="I1109">
    <cfRule type="containsText" dxfId="42" priority="105" operator="containsText" text="No">
      <formula>NOT(ISERROR(SEARCH("No",I1109)))</formula>
    </cfRule>
  </conditionalFormatting>
  <conditionalFormatting sqref="I60:I62">
    <cfRule type="containsText" dxfId="41" priority="99" operator="containsText" text="No">
      <formula>NOT(ISERROR(SEARCH("No",I60)))</formula>
    </cfRule>
  </conditionalFormatting>
  <conditionalFormatting sqref="I50:I51">
    <cfRule type="containsText" dxfId="40" priority="98" operator="containsText" text="No">
      <formula>NOT(ISERROR(SEARCH("No",I50)))</formula>
    </cfRule>
  </conditionalFormatting>
  <conditionalFormatting sqref="I40:I41">
    <cfRule type="containsText" dxfId="39" priority="97" operator="containsText" text="No">
      <formula>NOT(ISERROR(SEARCH("No",I40)))</formula>
    </cfRule>
  </conditionalFormatting>
  <conditionalFormatting sqref="I30:I31">
    <cfRule type="containsText" dxfId="38" priority="96" operator="containsText" text="No">
      <formula>NOT(ISERROR(SEARCH("No",I30)))</formula>
    </cfRule>
  </conditionalFormatting>
  <conditionalFormatting sqref="I20:I21">
    <cfRule type="containsText" dxfId="37" priority="95" operator="containsText" text="No">
      <formula>NOT(ISERROR(SEARCH("No",I20)))</formula>
    </cfRule>
  </conditionalFormatting>
  <conditionalFormatting sqref="I10:I11">
    <cfRule type="containsText" dxfId="36" priority="94" operator="containsText" text="No">
      <formula>NOT(ISERROR(SEARCH("No",I10)))</formula>
    </cfRule>
  </conditionalFormatting>
  <conditionalFormatting sqref="I23">
    <cfRule type="containsText" dxfId="35" priority="93" operator="containsText" text="No">
      <formula>NOT(ISERROR(SEARCH("No",I23)))</formula>
    </cfRule>
  </conditionalFormatting>
  <conditionalFormatting sqref="I25:I29">
    <cfRule type="containsText" dxfId="34" priority="92" operator="containsText" text="No">
      <formula>NOT(ISERROR(SEARCH("No",I25)))</formula>
    </cfRule>
  </conditionalFormatting>
  <conditionalFormatting sqref="I37">
    <cfRule type="containsText" dxfId="33" priority="91" operator="containsText" text="No">
      <formula>NOT(ISERROR(SEARCH("No",I37)))</formula>
    </cfRule>
  </conditionalFormatting>
  <conditionalFormatting sqref="I47">
    <cfRule type="containsText" dxfId="32" priority="90" operator="containsText" text="No">
      <formula>NOT(ISERROR(SEARCH("No",I47)))</formula>
    </cfRule>
  </conditionalFormatting>
  <conditionalFormatting sqref="I101:I110">
    <cfRule type="containsText" dxfId="31" priority="88" operator="containsText" text="No">
      <formula>NOT(ISERROR(SEARCH("No",I101)))</formula>
    </cfRule>
  </conditionalFormatting>
  <conditionalFormatting sqref="I111:I112">
    <cfRule type="containsText" dxfId="30" priority="87" operator="containsText" text="No">
      <formula>NOT(ISERROR(SEARCH("No",I111)))</formula>
    </cfRule>
  </conditionalFormatting>
  <conditionalFormatting sqref="I1092:I1093">
    <cfRule type="containsText" dxfId="29" priority="57" operator="containsText" text="No">
      <formula>NOT(ISERROR(SEARCH("No",I1092)))</formula>
    </cfRule>
  </conditionalFormatting>
  <conditionalFormatting sqref="I1143">
    <cfRule type="containsText" dxfId="28" priority="56" operator="containsText" text="No">
      <formula>NOT(ISERROR(SEARCH("No",I1143)))</formula>
    </cfRule>
  </conditionalFormatting>
  <conditionalFormatting sqref="I684:I903 I905:I933">
    <cfRule type="containsText" dxfId="27" priority="31" operator="containsText" text="No">
      <formula>NOT(ISERROR(SEARCH("No",I684)))</formula>
    </cfRule>
  </conditionalFormatting>
  <conditionalFormatting sqref="I115 I119:I120 I122:I125">
    <cfRule type="containsText" dxfId="26" priority="23" operator="containsText" text="No">
      <formula>NOT(ISERROR(SEARCH("No",I115)))</formula>
    </cfRule>
  </conditionalFormatting>
  <conditionalFormatting sqref="I114">
    <cfRule type="containsText" dxfId="25" priority="22" operator="containsText" text="No">
      <formula>NOT(ISERROR(SEARCH("No",I114)))</formula>
    </cfRule>
  </conditionalFormatting>
  <conditionalFormatting sqref="I118">
    <cfRule type="containsText" dxfId="24" priority="18" operator="containsText" text="No">
      <formula>NOT(ISERROR(SEARCH("No",I118)))</formula>
    </cfRule>
  </conditionalFormatting>
  <conditionalFormatting sqref="I121">
    <cfRule type="containsText" dxfId="23" priority="16" operator="containsText" text="No">
      <formula>NOT(ISERROR(SEARCH("No",I121)))</formula>
    </cfRule>
  </conditionalFormatting>
  <conditionalFormatting sqref="I117">
    <cfRule type="containsText" dxfId="22" priority="19" operator="containsText" text="No">
      <formula>NOT(ISERROR(SEARCH("No",I117)))</formula>
    </cfRule>
  </conditionalFormatting>
  <conditionalFormatting sqref="I116">
    <cfRule type="containsText" dxfId="21" priority="17" operator="containsText" text="No">
      <formula>NOT(ISERROR(SEARCH("No",I116)))</formula>
    </cfRule>
  </conditionalFormatting>
  <conditionalFormatting sqref="I390 I392 I394:I396 I398 I400:I404 I406 I408 I410 I412 I414 I416 I418 I420">
    <cfRule type="containsText" dxfId="20" priority="15" operator="containsText" text="No">
      <formula>NOT(ISERROR(SEARCH("No",I390)))</formula>
    </cfRule>
  </conditionalFormatting>
  <conditionalFormatting sqref="I377">
    <cfRule type="containsText" dxfId="19" priority="12" operator="containsText" text="No">
      <formula>NOT(ISERROR(SEARCH("No",I377)))</formula>
    </cfRule>
  </conditionalFormatting>
  <conditionalFormatting sqref="I376">
    <cfRule type="containsText" dxfId="18" priority="13" operator="containsText" text="No">
      <formula>NOT(ISERROR(SEARCH("No",I376)))</formula>
    </cfRule>
  </conditionalFormatting>
  <conditionalFormatting sqref="I378:I381">
    <cfRule type="containsText" dxfId="17" priority="11" operator="containsText" text="No">
      <formula>NOT(ISERROR(SEARCH("No",I378)))</formula>
    </cfRule>
  </conditionalFormatting>
  <conditionalFormatting sqref="I382:I383">
    <cfRule type="containsText" dxfId="16" priority="10" operator="containsText" text="No">
      <formula>NOT(ISERROR(SEARCH("No",I382)))</formula>
    </cfRule>
  </conditionalFormatting>
  <conditionalFormatting sqref="I384 I386 I388">
    <cfRule type="containsText" dxfId="15" priority="9" operator="containsText" text="No">
      <formula>NOT(ISERROR(SEARCH("No",I384)))</formula>
    </cfRule>
  </conditionalFormatting>
  <conditionalFormatting sqref="I422:I425">
    <cfRule type="containsText" dxfId="14" priority="8" operator="containsText" text="No">
      <formula>NOT(ISERROR(SEARCH("No",I422)))</formula>
    </cfRule>
  </conditionalFormatting>
  <conditionalFormatting sqref="I904">
    <cfRule type="containsText" dxfId="13" priority="7" operator="containsText" text="No">
      <formula>NOT(ISERROR(SEARCH("No",I904)))</formula>
    </cfRule>
  </conditionalFormatting>
  <conditionalFormatting sqref="I393 I391 I389 I387 I385">
    <cfRule type="containsText" dxfId="12" priority="6" operator="containsText" text="No">
      <formula>NOT(ISERROR(SEARCH("No",I385)))</formula>
    </cfRule>
  </conditionalFormatting>
  <conditionalFormatting sqref="I399 I397">
    <cfRule type="containsText" dxfId="11" priority="5" operator="containsText" text="No">
      <formula>NOT(ISERROR(SEARCH("No",I397)))</formula>
    </cfRule>
  </conditionalFormatting>
  <conditionalFormatting sqref="I405">
    <cfRule type="containsText" dxfId="10" priority="4" operator="containsText" text="No">
      <formula>NOT(ISERROR(SEARCH("No",I405)))</formula>
    </cfRule>
  </conditionalFormatting>
  <conditionalFormatting sqref="I421 I419 I417 I415 I413 I411 I409 I407">
    <cfRule type="containsText" dxfId="9" priority="3" operator="containsText" text="No">
      <formula>NOT(ISERROR(SEARCH("No",I407)))</formula>
    </cfRule>
  </conditionalFormatting>
  <conditionalFormatting sqref="I351:I375">
    <cfRule type="containsText" dxfId="8" priority="2" operator="containsText" text="No">
      <formula>NOT(ISERROR(SEARCH("No",I351)))</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32" sqref="B32"/>
    </sheetView>
  </sheetViews>
  <sheetFormatPr defaultColWidth="9.1796875" defaultRowHeight="14.5" x14ac:dyDescent="0.35"/>
  <cols>
    <col min="1" max="2" width="76.81640625" style="195" customWidth="1"/>
    <col min="3" max="16384" width="9.1796875" style="195"/>
  </cols>
  <sheetData>
    <row r="1" spans="1:2" x14ac:dyDescent="0.35">
      <c r="A1" s="461" t="s">
        <v>2951</v>
      </c>
      <c r="B1" s="461"/>
    </row>
    <row r="2" spans="1:2" x14ac:dyDescent="0.35">
      <c r="A2" s="249" t="s">
        <v>2952</v>
      </c>
      <c r="B2" s="249" t="s">
        <v>2953</v>
      </c>
    </row>
    <row r="3" spans="1:2" x14ac:dyDescent="0.35">
      <c r="A3" s="250" t="s">
        <v>380</v>
      </c>
      <c r="B3" s="195" t="str">
        <f>A3</f>
        <v>million metric tons / year</v>
      </c>
    </row>
    <row r="4" spans="1:2" x14ac:dyDescent="0.35">
      <c r="A4" s="250" t="s">
        <v>3053</v>
      </c>
      <c r="B4" s="195" t="str">
        <f>A4</f>
        <v>g CO2e / 2019 dollar</v>
      </c>
    </row>
    <row r="5" spans="1:2" x14ac:dyDescent="0.35">
      <c r="A5" s="251" t="s">
        <v>2373</v>
      </c>
      <c r="B5" s="195" t="str">
        <f t="shared" ref="B5:B40" si="0">A5</f>
        <v>thousand metric tons / year</v>
      </c>
    </row>
    <row r="6" spans="1:2" x14ac:dyDescent="0.35">
      <c r="A6" s="251" t="s">
        <v>3054</v>
      </c>
      <c r="B6" s="195" t="str">
        <f>A6</f>
        <v>g CO2 / 2019 dollar</v>
      </c>
    </row>
    <row r="7" spans="1:2" x14ac:dyDescent="0.35">
      <c r="A7" s="251" t="s">
        <v>3154</v>
      </c>
      <c r="B7" s="195" t="str">
        <f t="shared" si="0"/>
        <v>2019 dollars / ton CO2e abated, Annual average abatement (MtCO2e)</v>
      </c>
    </row>
    <row r="8" spans="1:2" x14ac:dyDescent="0.35">
      <c r="A8" s="251" t="s">
        <v>3055</v>
      </c>
      <c r="B8" s="195" t="str">
        <f t="shared" si="0"/>
        <v>billion 2019 dollars / year</v>
      </c>
    </row>
    <row r="9" spans="1:2" x14ac:dyDescent="0.35">
      <c r="A9" s="251" t="s">
        <v>3096</v>
      </c>
      <c r="B9" s="195" t="str">
        <f t="shared" si="0"/>
        <v>billion 2019 dollars</v>
      </c>
    </row>
    <row r="10" spans="1:2" x14ac:dyDescent="0.35">
      <c r="A10" s="251" t="s">
        <v>2999</v>
      </c>
      <c r="B10" s="195" t="str">
        <f t="shared" si="0"/>
        <v>jobs</v>
      </c>
    </row>
    <row r="11" spans="1:2" x14ac:dyDescent="0.35">
      <c r="A11" s="251" t="s">
        <v>3043</v>
      </c>
      <c r="B11" s="195" t="str">
        <f t="shared" si="0"/>
        <v>incidents / year</v>
      </c>
    </row>
    <row r="12" spans="1:2" x14ac:dyDescent="0.35">
      <c r="A12" s="251" t="s">
        <v>3018</v>
      </c>
      <c r="B12" s="195" t="str">
        <f t="shared" si="0"/>
        <v>% change</v>
      </c>
    </row>
    <row r="13" spans="1:2" x14ac:dyDescent="0.35">
      <c r="A13" s="251" t="s">
        <v>3056</v>
      </c>
      <c r="B13" s="195" t="str">
        <f t="shared" si="0"/>
        <v>2019 dollars / employee-year</v>
      </c>
    </row>
    <row r="14" spans="1:2" x14ac:dyDescent="0.35">
      <c r="A14" s="251" t="s">
        <v>381</v>
      </c>
      <c r="B14" s="195" t="str">
        <f t="shared" si="0"/>
        <v>lives / year</v>
      </c>
    </row>
    <row r="15" spans="1:2" x14ac:dyDescent="0.35">
      <c r="A15" s="251" t="s">
        <v>382</v>
      </c>
      <c r="B15" s="195" t="str">
        <f t="shared" si="0"/>
        <v>terawatt-hours (TWh) / year</v>
      </c>
    </row>
    <row r="16" spans="1:2" x14ac:dyDescent="0.35">
      <c r="A16" s="251" t="s">
        <v>383</v>
      </c>
      <c r="B16" s="195" t="str">
        <f t="shared" si="0"/>
        <v>gigawatts (GW) / year</v>
      </c>
    </row>
    <row r="17" spans="1:2" x14ac:dyDescent="0.35">
      <c r="A17" s="251" t="s">
        <v>3057</v>
      </c>
      <c r="B17" s="195" t="str">
        <f t="shared" si="0"/>
        <v>2019 dollars / megawatt-hour (MWh)</v>
      </c>
    </row>
    <row r="18" spans="1:2" x14ac:dyDescent="0.35">
      <c r="A18" s="251" t="s">
        <v>2541</v>
      </c>
      <c r="B18" s="195" t="str">
        <f t="shared" si="0"/>
        <v>cubic km / yr</v>
      </c>
    </row>
    <row r="19" spans="1:2" x14ac:dyDescent="0.35">
      <c r="A19" s="251" t="s">
        <v>2449</v>
      </c>
      <c r="B19" s="195" t="str">
        <f t="shared" si="0"/>
        <v>trillion passenger-miles / year</v>
      </c>
    </row>
    <row r="20" spans="1:2" x14ac:dyDescent="0.35">
      <c r="A20" s="251" t="s">
        <v>2450</v>
      </c>
      <c r="B20" s="195" t="str">
        <f t="shared" si="0"/>
        <v>trillion freight ton-miles / year</v>
      </c>
    </row>
    <row r="21" spans="1:2" x14ac:dyDescent="0.35">
      <c r="A21" s="251" t="s">
        <v>511</v>
      </c>
      <c r="B21" s="195" t="str">
        <f t="shared" si="0"/>
        <v>million vehicles / year</v>
      </c>
    </row>
    <row r="22" spans="1:2" x14ac:dyDescent="0.35">
      <c r="A22" s="251" t="s">
        <v>2427</v>
      </c>
      <c r="B22" s="195" t="str">
        <f t="shared" si="0"/>
        <v>thousand vehicles / year</v>
      </c>
    </row>
    <row r="23" spans="1:2" x14ac:dyDescent="0.35">
      <c r="A23" s="251" t="s">
        <v>2426</v>
      </c>
      <c r="B23" s="195" t="str">
        <f t="shared" si="0"/>
        <v>million vehicles</v>
      </c>
    </row>
    <row r="24" spans="1:2" x14ac:dyDescent="0.35">
      <c r="A24" s="251" t="s">
        <v>2459</v>
      </c>
      <c r="B24" s="195" t="str">
        <f t="shared" si="0"/>
        <v>thousand vehicles</v>
      </c>
    </row>
    <row r="25" spans="1:2" x14ac:dyDescent="0.35">
      <c r="A25" s="251" t="s">
        <v>488</v>
      </c>
      <c r="B25" s="195" t="str">
        <f t="shared" si="0"/>
        <v>quads / year</v>
      </c>
    </row>
    <row r="26" spans="1:2" x14ac:dyDescent="0.35">
      <c r="A26" s="251" t="s">
        <v>3058</v>
      </c>
      <c r="B26" s="195" t="str">
        <f>A26</f>
        <v>thousand BTU / 2019 dollar</v>
      </c>
    </row>
    <row r="27" spans="1:2" x14ac:dyDescent="0.35">
      <c r="A27" s="251" t="s">
        <v>2432</v>
      </c>
      <c r="B27" s="195" t="str">
        <f t="shared" si="0"/>
        <v>millions of short tons / year</v>
      </c>
    </row>
    <row r="28" spans="1:2" x14ac:dyDescent="0.35">
      <c r="A28" s="251" t="s">
        <v>2433</v>
      </c>
      <c r="B28" s="195" t="str">
        <f t="shared" si="0"/>
        <v>trillion cubic feet / year</v>
      </c>
    </row>
    <row r="29" spans="1:2" x14ac:dyDescent="0.35">
      <c r="A29" s="251" t="s">
        <v>2365</v>
      </c>
      <c r="B29" s="195" t="str">
        <f t="shared" si="0"/>
        <v>million barrels / year</v>
      </c>
    </row>
    <row r="30" spans="1:2" x14ac:dyDescent="0.35">
      <c r="A30" s="251" t="s">
        <v>2744</v>
      </c>
      <c r="B30" s="195" t="str">
        <f t="shared" si="0"/>
        <v>million gallons / year</v>
      </c>
    </row>
    <row r="31" spans="1:2" x14ac:dyDescent="0.35">
      <c r="A31" s="251" t="s">
        <v>2498</v>
      </c>
      <c r="B31" s="195" t="str">
        <f t="shared" si="0"/>
        <v>trillion BTU / year</v>
      </c>
    </row>
    <row r="32" spans="1:2" x14ac:dyDescent="0.35">
      <c r="A32" s="251" t="s">
        <v>3059</v>
      </c>
      <c r="B32" s="195" t="str">
        <f t="shared" si="0"/>
        <v>2019 dollars / short ton</v>
      </c>
    </row>
    <row r="33" spans="1:2" x14ac:dyDescent="0.35">
      <c r="A33" s="251" t="s">
        <v>3060</v>
      </c>
      <c r="B33" s="195" t="str">
        <f t="shared" si="0"/>
        <v>2019 dollars / thousand cubic feet</v>
      </c>
    </row>
    <row r="34" spans="1:2" x14ac:dyDescent="0.35">
      <c r="A34" s="251" t="s">
        <v>3061</v>
      </c>
      <c r="B34" s="195" t="str">
        <f t="shared" si="0"/>
        <v>2019 dollars / gallon</v>
      </c>
    </row>
    <row r="35" spans="1:2" x14ac:dyDescent="0.35">
      <c r="A35" s="251" t="s">
        <v>3062</v>
      </c>
      <c r="B35" s="195" t="str">
        <f t="shared" si="0"/>
        <v>2019 dollars / barrel</v>
      </c>
    </row>
    <row r="36" spans="1:2" x14ac:dyDescent="0.35">
      <c r="A36" s="251" t="s">
        <v>3063</v>
      </c>
      <c r="B36" s="195" t="str">
        <f t="shared" si="0"/>
        <v>2019 dollars / kg</v>
      </c>
    </row>
    <row r="37" spans="1:2" x14ac:dyDescent="0.35">
      <c r="A37" s="251" t="s">
        <v>3064</v>
      </c>
      <c r="B37" s="195" t="str">
        <f t="shared" si="0"/>
        <v>2019 dollars / kilowatt-hour (kWh)</v>
      </c>
    </row>
    <row r="38" spans="1:2" x14ac:dyDescent="0.35">
      <c r="A38" s="251" t="s">
        <v>3065</v>
      </c>
      <c r="B38" s="195" t="str">
        <f t="shared" si="0"/>
        <v>cost of eqpt. to capture 1 metric ton CO2e/yr (2019 dollars)</v>
      </c>
    </row>
    <row r="39" spans="1:2" x14ac:dyDescent="0.35">
      <c r="A39" s="251" t="s">
        <v>3066</v>
      </c>
      <c r="B39" s="195" t="str">
        <f t="shared" si="0"/>
        <v>million 2019 dollars / megawatt (MW)</v>
      </c>
    </row>
    <row r="40" spans="1:2" x14ac:dyDescent="0.35">
      <c r="A40" s="251" t="s">
        <v>3067</v>
      </c>
      <c r="B40" s="195" t="str">
        <f t="shared" si="0"/>
        <v>cost of eqpt. to produce 1 kg H2/yr (2019 dollars)</v>
      </c>
    </row>
    <row r="42" spans="1:2" x14ac:dyDescent="0.35">
      <c r="A42" s="461" t="s">
        <v>2955</v>
      </c>
      <c r="B42" s="461"/>
    </row>
    <row r="43" spans="1:2" x14ac:dyDescent="0.35">
      <c r="A43" s="249" t="s">
        <v>2952</v>
      </c>
      <c r="B43" s="249" t="s">
        <v>2953</v>
      </c>
    </row>
    <row r="44" spans="1:2" x14ac:dyDescent="0.35">
      <c r="A44" s="185" t="s">
        <v>147</v>
      </c>
      <c r="B44" s="195" t="str">
        <f t="shared" ref="B44:B45" si="1">A44</f>
        <v>$/metric ton CO2e</v>
      </c>
    </row>
    <row r="45" spans="1:2" x14ac:dyDescent="0.35">
      <c r="A45" s="185" t="s">
        <v>149</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2" activePane="bottomLeft" state="frozen"/>
      <selection pane="bottomLeft" activeCell="A2" sqref="A2"/>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2363</v>
      </c>
      <c r="B1" s="192" t="s">
        <v>2364</v>
      </c>
      <c r="C1" s="253" t="s">
        <v>2954</v>
      </c>
      <c r="D1" s="192" t="s">
        <v>62</v>
      </c>
      <c r="E1" s="192" t="s">
        <v>64</v>
      </c>
      <c r="F1" s="252" t="s">
        <v>470</v>
      </c>
      <c r="G1" s="192" t="s">
        <v>63</v>
      </c>
      <c r="H1" s="192" t="s">
        <v>2386</v>
      </c>
      <c r="I1" s="193" t="s">
        <v>326</v>
      </c>
      <c r="J1" s="272" t="s">
        <v>3133</v>
      </c>
      <c r="K1" s="272" t="s">
        <v>3134</v>
      </c>
      <c r="L1" s="272" t="s">
        <v>3135</v>
      </c>
      <c r="M1" s="272" t="s">
        <v>3136</v>
      </c>
      <c r="N1" s="272" t="s">
        <v>3137</v>
      </c>
      <c r="O1" s="272" t="s">
        <v>3138</v>
      </c>
      <c r="P1" s="272" t="s">
        <v>3139</v>
      </c>
      <c r="Q1" s="272" t="s">
        <v>3140</v>
      </c>
      <c r="R1" s="272" t="s">
        <v>3141</v>
      </c>
      <c r="S1" s="272" t="s">
        <v>3142</v>
      </c>
      <c r="T1" s="272" t="s">
        <v>3528</v>
      </c>
      <c r="U1" s="272" t="s">
        <v>3529</v>
      </c>
      <c r="V1" s="272" t="s">
        <v>3530</v>
      </c>
      <c r="W1" s="272" t="s">
        <v>3531</v>
      </c>
      <c r="X1" s="272" t="s">
        <v>3532</v>
      </c>
    </row>
    <row r="2" spans="1:24" ht="159.5" x14ac:dyDescent="0.35">
      <c r="A2" s="198" t="s">
        <v>2391</v>
      </c>
      <c r="B2" s="196" t="s">
        <v>2392</v>
      </c>
      <c r="C2" s="247">
        <v>1</v>
      </c>
      <c r="D2" s="196" t="s">
        <v>65</v>
      </c>
      <c r="E2" s="196" t="s">
        <v>66</v>
      </c>
      <c r="F2" s="4" t="str">
        <f>UnitControlCenter!$B$3</f>
        <v>million metric tons / year</v>
      </c>
      <c r="G2" s="196" t="s">
        <v>186</v>
      </c>
      <c r="J2" s="4" t="s">
        <v>3524</v>
      </c>
      <c r="K2" s="4">
        <v>2030</v>
      </c>
      <c r="L2" s="6">
        <f>'Mexico Targets'!D6</f>
        <v>781</v>
      </c>
      <c r="M2" s="6"/>
      <c r="N2" s="4" t="s">
        <v>3526</v>
      </c>
      <c r="O2" s="69" t="s">
        <v>3525</v>
      </c>
      <c r="P2" s="69">
        <v>2030</v>
      </c>
      <c r="Q2" s="69">
        <f>'Mexico Targets'!E6</f>
        <v>644</v>
      </c>
      <c r="S2" s="4" t="s">
        <v>3527</v>
      </c>
      <c r="T2" s="69" t="s">
        <v>3522</v>
      </c>
      <c r="U2" s="69">
        <v>2050</v>
      </c>
      <c r="V2" s="69">
        <f>'Mexico Targets'!$M$6</f>
        <v>199.83</v>
      </c>
      <c r="X2" s="4" t="s">
        <v>3533</v>
      </c>
    </row>
    <row r="3" spans="1:24" x14ac:dyDescent="0.35">
      <c r="A3" s="198" t="s">
        <v>2391</v>
      </c>
      <c r="B3" s="196" t="s">
        <v>2393</v>
      </c>
      <c r="C3" s="200">
        <v>1</v>
      </c>
      <c r="D3" s="197" t="s">
        <v>65</v>
      </c>
      <c r="E3" s="197" t="s">
        <v>66</v>
      </c>
      <c r="F3" s="4" t="str">
        <f>UnitControlCenter!$B$3</f>
        <v>million metric tons / year</v>
      </c>
      <c r="G3" s="196" t="s">
        <v>2362</v>
      </c>
      <c r="I3" s="196"/>
    </row>
    <row r="4" spans="1:24" ht="72.5" x14ac:dyDescent="0.35">
      <c r="A4" s="198" t="s">
        <v>2391</v>
      </c>
      <c r="B4" s="197" t="s">
        <v>2394</v>
      </c>
      <c r="C4" s="247">
        <v>1</v>
      </c>
      <c r="D4" s="196" t="s">
        <v>67</v>
      </c>
      <c r="E4" s="196" t="s">
        <v>68</v>
      </c>
      <c r="F4" s="4" t="str">
        <f>UnitControlCenter!$B$3</f>
        <v>million metric tons / year</v>
      </c>
      <c r="G4" s="196" t="s">
        <v>2930</v>
      </c>
      <c r="H4" s="196" t="s">
        <v>2931</v>
      </c>
      <c r="I4" s="196" t="s">
        <v>2932</v>
      </c>
    </row>
    <row r="5" spans="1:24" ht="29" x14ac:dyDescent="0.35">
      <c r="A5" s="198" t="s">
        <v>2391</v>
      </c>
      <c r="B5" s="197" t="s">
        <v>2395</v>
      </c>
      <c r="C5" s="247">
        <v>1</v>
      </c>
      <c r="D5" s="196" t="s">
        <v>67</v>
      </c>
      <c r="E5" s="196" t="s">
        <v>68</v>
      </c>
      <c r="F5" s="4" t="str">
        <f>UnitControlCenter!$B$3</f>
        <v>million metric tons / year</v>
      </c>
      <c r="G5" s="196" t="s">
        <v>2933</v>
      </c>
      <c r="H5" s="196" t="s">
        <v>2934</v>
      </c>
      <c r="I5" s="196" t="s">
        <v>2935</v>
      </c>
    </row>
    <row r="6" spans="1:24" ht="29" x14ac:dyDescent="0.35">
      <c r="A6" s="198" t="s">
        <v>2391</v>
      </c>
      <c r="B6" s="197" t="s">
        <v>2396</v>
      </c>
      <c r="C6" s="247">
        <v>1</v>
      </c>
      <c r="D6" s="196" t="s">
        <v>67</v>
      </c>
      <c r="E6" s="196" t="s">
        <v>68</v>
      </c>
      <c r="F6" s="4" t="str">
        <f>UnitControlCenter!$B$3</f>
        <v>million metric tons / year</v>
      </c>
      <c r="G6" s="196" t="s">
        <v>2712</v>
      </c>
      <c r="H6" s="69" t="s">
        <v>2713</v>
      </c>
      <c r="I6" s="196" t="s">
        <v>2714</v>
      </c>
    </row>
    <row r="7" spans="1:24" x14ac:dyDescent="0.35">
      <c r="A7" s="198" t="s">
        <v>2391</v>
      </c>
      <c r="B7" s="197" t="s">
        <v>3009</v>
      </c>
      <c r="C7" s="248">
        <v>0</v>
      </c>
      <c r="D7" s="196" t="s">
        <v>65</v>
      </c>
      <c r="E7" s="196" t="s">
        <v>66</v>
      </c>
      <c r="F7" s="1" t="str">
        <f>UnitControlCenter!$B$4</f>
        <v>g CO2e / 2019 dollar</v>
      </c>
      <c r="G7" s="196" t="s">
        <v>2957</v>
      </c>
      <c r="I7" s="196"/>
    </row>
    <row r="8" spans="1:24" x14ac:dyDescent="0.35">
      <c r="A8" s="198" t="s">
        <v>2391</v>
      </c>
      <c r="B8" s="197" t="s">
        <v>140</v>
      </c>
      <c r="C8" s="247">
        <v>1</v>
      </c>
      <c r="D8" s="196" t="s">
        <v>65</v>
      </c>
      <c r="E8" s="196" t="s">
        <v>66</v>
      </c>
      <c r="F8" s="4" t="str">
        <f>UnitControlCenter!$B$3</f>
        <v>million metric tons / year</v>
      </c>
      <c r="G8" s="196" t="s">
        <v>2503</v>
      </c>
      <c r="I8" s="196"/>
    </row>
    <row r="9" spans="1:24" x14ac:dyDescent="0.35">
      <c r="A9" s="198" t="s">
        <v>2391</v>
      </c>
      <c r="B9" s="197" t="s">
        <v>2501</v>
      </c>
      <c r="C9" s="247">
        <v>1</v>
      </c>
      <c r="D9" s="196" t="s">
        <v>65</v>
      </c>
      <c r="E9" s="196" t="s">
        <v>66</v>
      </c>
      <c r="F9" s="4" t="str">
        <f>UnitControlCenter!$B$3</f>
        <v>million metric tons / year</v>
      </c>
      <c r="G9" s="196" t="s">
        <v>2504</v>
      </c>
      <c r="I9" s="196"/>
    </row>
    <row r="10" spans="1:24" x14ac:dyDescent="0.35">
      <c r="A10" s="198" t="s">
        <v>2391</v>
      </c>
      <c r="B10" s="197" t="s">
        <v>2570</v>
      </c>
      <c r="C10" s="247">
        <v>1</v>
      </c>
      <c r="D10" s="196" t="s">
        <v>65</v>
      </c>
      <c r="E10" s="196" t="s">
        <v>66</v>
      </c>
      <c r="F10" s="4" t="str">
        <f>UnitControlCenter!$B$3</f>
        <v>million metric tons / year</v>
      </c>
      <c r="G10" s="196" t="s">
        <v>2581</v>
      </c>
      <c r="I10" s="196"/>
    </row>
    <row r="11" spans="1:24" x14ac:dyDescent="0.35">
      <c r="A11" s="198" t="s">
        <v>2391</v>
      </c>
      <c r="B11" s="197" t="s">
        <v>98</v>
      </c>
      <c r="C11" s="247">
        <v>1</v>
      </c>
      <c r="D11" s="196" t="s">
        <v>65</v>
      </c>
      <c r="E11" s="196" t="s">
        <v>66</v>
      </c>
      <c r="F11" s="4" t="str">
        <f>UnitControlCenter!$B$3</f>
        <v>million metric tons / year</v>
      </c>
      <c r="G11" s="196" t="s">
        <v>2505</v>
      </c>
      <c r="I11" s="196"/>
    </row>
    <row r="12" spans="1:24" x14ac:dyDescent="0.35">
      <c r="A12" s="198" t="s">
        <v>2391</v>
      </c>
      <c r="B12" s="197" t="s">
        <v>9</v>
      </c>
      <c r="C12" s="247">
        <v>1</v>
      </c>
      <c r="D12" s="196" t="s">
        <v>65</v>
      </c>
      <c r="E12" s="196" t="s">
        <v>66</v>
      </c>
      <c r="F12" s="4" t="str">
        <f>UnitControlCenter!$B$3</f>
        <v>million metric tons / year</v>
      </c>
      <c r="G12" s="196" t="s">
        <v>2527</v>
      </c>
      <c r="I12" s="196"/>
    </row>
    <row r="13" spans="1:24" x14ac:dyDescent="0.35">
      <c r="A13" s="198" t="s">
        <v>2391</v>
      </c>
      <c r="B13" s="197" t="s">
        <v>2502</v>
      </c>
      <c r="C13" s="247">
        <v>1</v>
      </c>
      <c r="D13" s="196" t="s">
        <v>65</v>
      </c>
      <c r="E13" s="196" t="s">
        <v>66</v>
      </c>
      <c r="F13" s="4" t="str">
        <f>UnitControlCenter!$B$3</f>
        <v>million metric tons / year</v>
      </c>
      <c r="G13" s="196" t="s">
        <v>2506</v>
      </c>
      <c r="I13" s="196"/>
    </row>
    <row r="14" spans="1:24" x14ac:dyDescent="0.35">
      <c r="A14" s="198" t="s">
        <v>2391</v>
      </c>
      <c r="B14" s="197" t="s">
        <v>4</v>
      </c>
      <c r="C14" s="247">
        <v>1</v>
      </c>
      <c r="D14" s="196" t="s">
        <v>65</v>
      </c>
      <c r="E14" s="196" t="s">
        <v>66</v>
      </c>
      <c r="F14" s="4" t="str">
        <f>UnitControlCenter!$B$3</f>
        <v>million metric tons / year</v>
      </c>
      <c r="G14" s="196" t="s">
        <v>2507</v>
      </c>
      <c r="I14" s="196"/>
    </row>
    <row r="15" spans="1:24" ht="15" thickBot="1" x14ac:dyDescent="0.4">
      <c r="A15" s="245" t="s">
        <v>2391</v>
      </c>
      <c r="B15" s="239" t="s">
        <v>2511</v>
      </c>
      <c r="C15" s="254">
        <v>1</v>
      </c>
      <c r="D15" s="240" t="s">
        <v>65</v>
      </c>
      <c r="E15" s="240" t="s">
        <v>66</v>
      </c>
      <c r="F15" s="243" t="str">
        <f>UnitControlCenter!$B$3</f>
        <v>million metric tons / year</v>
      </c>
      <c r="G15" s="240" t="s">
        <v>2508</v>
      </c>
      <c r="H15" s="241"/>
      <c r="I15" s="240"/>
      <c r="J15" s="241"/>
      <c r="K15" s="241"/>
      <c r="L15" s="241"/>
      <c r="M15" s="241"/>
      <c r="N15" s="241"/>
      <c r="O15" s="241"/>
      <c r="P15" s="241"/>
      <c r="Q15" s="241"/>
      <c r="R15" s="241"/>
      <c r="S15" s="241"/>
    </row>
    <row r="16" spans="1:24" x14ac:dyDescent="0.35">
      <c r="A16" s="197" t="s">
        <v>2397</v>
      </c>
      <c r="B16" s="197" t="s">
        <v>2255</v>
      </c>
      <c r="C16" s="247">
        <v>1</v>
      </c>
      <c r="D16" s="196" t="s">
        <v>65</v>
      </c>
      <c r="E16" s="196" t="s">
        <v>66</v>
      </c>
      <c r="F16" s="4" t="str">
        <f>UnitControlCenter!$B$3</f>
        <v>million metric tons / year</v>
      </c>
      <c r="G16" s="196" t="s">
        <v>2385</v>
      </c>
      <c r="I16" s="196"/>
    </row>
    <row r="17" spans="1:19" x14ac:dyDescent="0.35">
      <c r="A17" s="197" t="s">
        <v>2397</v>
      </c>
      <c r="B17" s="198" t="s">
        <v>2271</v>
      </c>
      <c r="C17" s="247">
        <v>1</v>
      </c>
      <c r="D17" s="196" t="s">
        <v>65</v>
      </c>
      <c r="E17" s="196" t="s">
        <v>66</v>
      </c>
      <c r="F17" s="4" t="str">
        <f>UnitControlCenter!$B$3</f>
        <v>million metric tons / year</v>
      </c>
      <c r="G17" s="196" t="s">
        <v>2376</v>
      </c>
      <c r="I17" s="196"/>
    </row>
    <row r="18" spans="1:19" x14ac:dyDescent="0.35">
      <c r="A18" s="197" t="s">
        <v>2397</v>
      </c>
      <c r="B18" s="198" t="s">
        <v>2273</v>
      </c>
      <c r="C18" s="247">
        <v>1</v>
      </c>
      <c r="D18" s="196" t="s">
        <v>65</v>
      </c>
      <c r="E18" s="196" t="s">
        <v>66</v>
      </c>
      <c r="F18" s="4" t="str">
        <f>UnitControlCenter!$B$3</f>
        <v>million metric tons / year</v>
      </c>
      <c r="G18" s="196" t="s">
        <v>2375</v>
      </c>
      <c r="I18" s="196"/>
    </row>
    <row r="19" spans="1:19" x14ac:dyDescent="0.35">
      <c r="A19" s="197" t="s">
        <v>2397</v>
      </c>
      <c r="B19" s="198" t="s">
        <v>2372</v>
      </c>
      <c r="C19" s="247">
        <v>1</v>
      </c>
      <c r="D19" s="196" t="s">
        <v>65</v>
      </c>
      <c r="E19" s="196" t="s">
        <v>66</v>
      </c>
      <c r="F19" s="4" t="str">
        <f>UnitControlCenter!$B$3</f>
        <v>million metric tons / year</v>
      </c>
      <c r="G19" s="196" t="s">
        <v>2374</v>
      </c>
      <c r="I19" s="196"/>
    </row>
    <row r="20" spans="1:19" x14ac:dyDescent="0.35">
      <c r="A20" s="197" t="s">
        <v>2397</v>
      </c>
      <c r="B20" s="198" t="s">
        <v>2371</v>
      </c>
      <c r="C20" s="247">
        <v>1</v>
      </c>
      <c r="D20" s="196" t="s">
        <v>65</v>
      </c>
      <c r="E20" s="196" t="s">
        <v>66</v>
      </c>
      <c r="F20" s="4" t="str">
        <f>UnitControlCenter!$B$5</f>
        <v>thousand metric tons / year</v>
      </c>
      <c r="G20" s="196" t="s">
        <v>2380</v>
      </c>
      <c r="I20" s="196"/>
    </row>
    <row r="21" spans="1:19" x14ac:dyDescent="0.35">
      <c r="A21" s="197" t="s">
        <v>2397</v>
      </c>
      <c r="B21" s="198" t="s">
        <v>2262</v>
      </c>
      <c r="C21" s="247">
        <v>1</v>
      </c>
      <c r="D21" s="196" t="s">
        <v>65</v>
      </c>
      <c r="E21" s="196" t="s">
        <v>66</v>
      </c>
      <c r="F21" s="4" t="str">
        <f>UnitControlCenter!$B$5</f>
        <v>thousand metric tons / year</v>
      </c>
      <c r="G21" s="196" t="s">
        <v>2381</v>
      </c>
      <c r="I21" s="196"/>
    </row>
    <row r="22" spans="1:19" x14ac:dyDescent="0.35">
      <c r="A22" s="197" t="s">
        <v>2397</v>
      </c>
      <c r="B22" s="198" t="s">
        <v>2267</v>
      </c>
      <c r="C22" s="247">
        <v>1</v>
      </c>
      <c r="D22" s="196" t="s">
        <v>65</v>
      </c>
      <c r="E22" s="196" t="s">
        <v>66</v>
      </c>
      <c r="F22" s="4" t="str">
        <f>UnitControlCenter!$B$5</f>
        <v>thousand metric tons / year</v>
      </c>
      <c r="G22" s="196" t="s">
        <v>2378</v>
      </c>
      <c r="I22" s="196"/>
    </row>
    <row r="23" spans="1:19" x14ac:dyDescent="0.35">
      <c r="A23" s="197" t="s">
        <v>2397</v>
      </c>
      <c r="B23" s="198" t="s">
        <v>2269</v>
      </c>
      <c r="C23" s="247">
        <v>1</v>
      </c>
      <c r="D23" s="196" t="s">
        <v>65</v>
      </c>
      <c r="E23" s="196" t="s">
        <v>66</v>
      </c>
      <c r="F23" s="4" t="str">
        <f>UnitControlCenter!$B$5</f>
        <v>thousand metric tons / year</v>
      </c>
      <c r="G23" s="196" t="s">
        <v>2377</v>
      </c>
      <c r="I23" s="196"/>
    </row>
    <row r="24" spans="1:19" x14ac:dyDescent="0.35">
      <c r="A24" s="197" t="s">
        <v>2397</v>
      </c>
      <c r="B24" s="198" t="s">
        <v>2260</v>
      </c>
      <c r="C24" s="247">
        <v>1</v>
      </c>
      <c r="D24" s="196" t="s">
        <v>65</v>
      </c>
      <c r="E24" s="196" t="s">
        <v>66</v>
      </c>
      <c r="F24" s="4" t="str">
        <f>UnitControlCenter!$B$3</f>
        <v>million metric tons / year</v>
      </c>
      <c r="G24" s="196" t="s">
        <v>2382</v>
      </c>
      <c r="I24" s="196"/>
    </row>
    <row r="25" spans="1:19" x14ac:dyDescent="0.35">
      <c r="A25" s="197" t="s">
        <v>2397</v>
      </c>
      <c r="B25" s="198" t="s">
        <v>2257</v>
      </c>
      <c r="C25" s="247">
        <v>1</v>
      </c>
      <c r="D25" s="196" t="s">
        <v>65</v>
      </c>
      <c r="E25" s="196" t="s">
        <v>66</v>
      </c>
      <c r="F25" s="4" t="str">
        <f>UnitControlCenter!$B$5</f>
        <v>thousand metric tons / year</v>
      </c>
      <c r="G25" s="196" t="s">
        <v>2384</v>
      </c>
      <c r="I25" s="196"/>
    </row>
    <row r="26" spans="1:19" x14ac:dyDescent="0.35">
      <c r="A26" s="197" t="s">
        <v>2397</v>
      </c>
      <c r="B26" s="198" t="s">
        <v>2265</v>
      </c>
      <c r="C26" s="247">
        <v>1</v>
      </c>
      <c r="D26" s="196" t="s">
        <v>65</v>
      </c>
      <c r="E26" s="196" t="s">
        <v>66</v>
      </c>
      <c r="F26" s="4" t="str">
        <f>UnitControlCenter!$B$3</f>
        <v>million metric tons / year</v>
      </c>
      <c r="G26" s="196" t="s">
        <v>2379</v>
      </c>
      <c r="I26" s="196"/>
    </row>
    <row r="27" spans="1:19" ht="15" thickBot="1" x14ac:dyDescent="0.4">
      <c r="A27" s="239" t="s">
        <v>2397</v>
      </c>
      <c r="B27" s="245" t="s">
        <v>520</v>
      </c>
      <c r="C27" s="254">
        <v>1</v>
      </c>
      <c r="D27" s="240" t="s">
        <v>65</v>
      </c>
      <c r="E27" s="240" t="s">
        <v>66</v>
      </c>
      <c r="F27" s="243" t="str">
        <f>UnitControlCenter!$B$3</f>
        <v>million metric tons / year</v>
      </c>
      <c r="G27" s="240" t="s">
        <v>2383</v>
      </c>
      <c r="H27" s="241"/>
      <c r="I27" s="240"/>
      <c r="J27" s="241"/>
      <c r="K27" s="241"/>
      <c r="L27" s="241"/>
      <c r="M27" s="241"/>
      <c r="N27" s="241"/>
      <c r="O27" s="241"/>
      <c r="P27" s="241"/>
      <c r="Q27" s="241"/>
      <c r="R27" s="241"/>
      <c r="S27" s="241"/>
    </row>
    <row r="28" spans="1:19" ht="72.5" x14ac:dyDescent="0.35">
      <c r="A28" s="197" t="s">
        <v>2398</v>
      </c>
      <c r="B28" s="197" t="s">
        <v>2394</v>
      </c>
      <c r="C28" s="247">
        <v>1</v>
      </c>
      <c r="D28" s="196" t="s">
        <v>67</v>
      </c>
      <c r="E28" s="196" t="s">
        <v>68</v>
      </c>
      <c r="F28" s="4" t="str">
        <f>UnitControlCenter!$B$3</f>
        <v>million metric tons / year</v>
      </c>
      <c r="G28" s="196" t="s">
        <v>3021</v>
      </c>
      <c r="H28" s="69" t="s">
        <v>3022</v>
      </c>
      <c r="I28" s="196" t="s">
        <v>3023</v>
      </c>
    </row>
    <row r="29" spans="1:19" ht="87" x14ac:dyDescent="0.35">
      <c r="A29" s="197" t="s">
        <v>2398</v>
      </c>
      <c r="B29" s="197" t="s">
        <v>2582</v>
      </c>
      <c r="C29" s="247">
        <v>1</v>
      </c>
      <c r="D29" s="196" t="s">
        <v>67</v>
      </c>
      <c r="E29" s="196" t="s">
        <v>68</v>
      </c>
      <c r="F29" s="4" t="str">
        <f>UnitControlCenter!$B$3</f>
        <v>million metric tons / year</v>
      </c>
      <c r="G29" s="196" t="s">
        <v>3024</v>
      </c>
      <c r="H29" s="69" t="s">
        <v>3025</v>
      </c>
      <c r="I29" s="196" t="s">
        <v>3026</v>
      </c>
    </row>
    <row r="30" spans="1:19" ht="58" x14ac:dyDescent="0.35">
      <c r="A30" s="197" t="s">
        <v>2398</v>
      </c>
      <c r="B30" s="197" t="s">
        <v>2399</v>
      </c>
      <c r="C30" s="255">
        <v>1</v>
      </c>
      <c r="D30" s="196" t="s">
        <v>67</v>
      </c>
      <c r="E30" s="196" t="s">
        <v>68</v>
      </c>
      <c r="F30" s="7" t="str">
        <f>UnitControlCenter!$B$3</f>
        <v>million metric tons / year</v>
      </c>
      <c r="G30" s="246" t="s">
        <v>3027</v>
      </c>
      <c r="H30" s="246" t="s">
        <v>3028</v>
      </c>
      <c r="I30" s="196" t="s">
        <v>3029</v>
      </c>
    </row>
    <row r="31" spans="1:19" ht="15" thickBot="1" x14ac:dyDescent="0.4">
      <c r="A31" s="239" t="s">
        <v>2398</v>
      </c>
      <c r="B31" s="239" t="s">
        <v>3009</v>
      </c>
      <c r="C31" s="254">
        <v>0</v>
      </c>
      <c r="D31" s="240" t="s">
        <v>65</v>
      </c>
      <c r="E31" s="240" t="s">
        <v>66</v>
      </c>
      <c r="F31" s="257" t="str">
        <f>UnitControlCenter!$B$6</f>
        <v>g CO2 / 2019 dollar</v>
      </c>
      <c r="G31" s="241" t="s">
        <v>2956</v>
      </c>
      <c r="H31" s="241"/>
      <c r="I31" s="240"/>
      <c r="J31" s="241"/>
      <c r="K31" s="241"/>
      <c r="L31" s="241"/>
      <c r="M31" s="241"/>
      <c r="N31" s="241"/>
      <c r="O31" s="241"/>
      <c r="P31" s="241"/>
      <c r="Q31" s="241"/>
      <c r="R31" s="241"/>
      <c r="S31" s="241"/>
    </row>
    <row r="32" spans="1:19" ht="87" x14ac:dyDescent="0.35">
      <c r="A32" s="197" t="s">
        <v>2852</v>
      </c>
      <c r="B32" s="197" t="s">
        <v>2675</v>
      </c>
      <c r="C32" s="247">
        <v>1</v>
      </c>
      <c r="D32" s="196" t="s">
        <v>65</v>
      </c>
      <c r="E32" s="196" t="s">
        <v>3148</v>
      </c>
      <c r="F32" s="4" t="str">
        <f>UnitControlCenter!$B$3</f>
        <v>million metric tons / year</v>
      </c>
      <c r="G32" s="69" t="s">
        <v>3195</v>
      </c>
      <c r="I32" s="196"/>
    </row>
    <row r="33" spans="1:19" x14ac:dyDescent="0.35">
      <c r="A33" s="197" t="s">
        <v>2852</v>
      </c>
      <c r="B33" s="197" t="s">
        <v>140</v>
      </c>
      <c r="C33" s="247">
        <v>1</v>
      </c>
      <c r="D33" s="196" t="s">
        <v>65</v>
      </c>
      <c r="E33" s="196" t="s">
        <v>3148</v>
      </c>
      <c r="F33" s="4" t="str">
        <f>UnitControlCenter!$B$3</f>
        <v>million metric tons / year</v>
      </c>
      <c r="G33" s="196" t="s">
        <v>2503</v>
      </c>
      <c r="I33" s="196"/>
    </row>
    <row r="34" spans="1:19" x14ac:dyDescent="0.35">
      <c r="A34" s="197" t="s">
        <v>2852</v>
      </c>
      <c r="B34" s="197" t="s">
        <v>2501</v>
      </c>
      <c r="C34" s="247">
        <v>1</v>
      </c>
      <c r="D34" s="196" t="s">
        <v>65</v>
      </c>
      <c r="E34" s="196" t="s">
        <v>3148</v>
      </c>
      <c r="F34" s="4" t="str">
        <f>UnitControlCenter!$B$3</f>
        <v>million metric tons / year</v>
      </c>
      <c r="G34" s="196" t="s">
        <v>2504</v>
      </c>
      <c r="I34" s="196"/>
    </row>
    <row r="35" spans="1:19" x14ac:dyDescent="0.35">
      <c r="A35" s="197" t="s">
        <v>2852</v>
      </c>
      <c r="B35" s="197" t="s">
        <v>2570</v>
      </c>
      <c r="C35" s="247">
        <v>1</v>
      </c>
      <c r="D35" s="196" t="s">
        <v>65</v>
      </c>
      <c r="E35" s="196" t="s">
        <v>3148</v>
      </c>
      <c r="F35" s="4" t="str">
        <f>UnitControlCenter!$B$3</f>
        <v>million metric tons / year</v>
      </c>
      <c r="G35" s="196" t="s">
        <v>2581</v>
      </c>
      <c r="I35" s="196"/>
    </row>
    <row r="36" spans="1:19" x14ac:dyDescent="0.35">
      <c r="A36" s="197" t="s">
        <v>2852</v>
      </c>
      <c r="B36" s="197" t="s">
        <v>98</v>
      </c>
      <c r="C36" s="247">
        <v>1</v>
      </c>
      <c r="D36" s="196" t="s">
        <v>65</v>
      </c>
      <c r="E36" s="196" t="s">
        <v>3148</v>
      </c>
      <c r="F36" s="4" t="str">
        <f>UnitControlCenter!$B$3</f>
        <v>million metric tons / year</v>
      </c>
      <c r="G36" s="196" t="s">
        <v>2505</v>
      </c>
      <c r="I36" s="196"/>
    </row>
    <row r="37" spans="1:19" ht="29" x14ac:dyDescent="0.35">
      <c r="A37" s="197" t="s">
        <v>2852</v>
      </c>
      <c r="B37" s="197" t="s">
        <v>9</v>
      </c>
      <c r="C37" s="247">
        <v>1</v>
      </c>
      <c r="D37" s="196" t="s">
        <v>65</v>
      </c>
      <c r="E37" s="196" t="s">
        <v>3148</v>
      </c>
      <c r="F37" s="4" t="str">
        <f>UnitControlCenter!$B$3</f>
        <v>million metric tons / year</v>
      </c>
      <c r="G37" s="196" t="s">
        <v>3196</v>
      </c>
      <c r="I37" s="196"/>
    </row>
    <row r="38" spans="1:19" ht="15" thickBot="1" x14ac:dyDescent="0.4">
      <c r="A38" s="239" t="s">
        <v>2852</v>
      </c>
      <c r="B38" s="239" t="s">
        <v>4</v>
      </c>
      <c r="C38" s="254">
        <v>1</v>
      </c>
      <c r="D38" s="240" t="s">
        <v>65</v>
      </c>
      <c r="E38" s="240" t="s">
        <v>3148</v>
      </c>
      <c r="F38" s="243" t="str">
        <f>UnitControlCenter!$B$3</f>
        <v>million metric tons / year</v>
      </c>
      <c r="G38" s="240" t="s">
        <v>2507</v>
      </c>
      <c r="H38" s="241"/>
      <c r="I38" s="240"/>
      <c r="J38" s="241"/>
      <c r="K38" s="241"/>
      <c r="L38" s="241"/>
      <c r="M38" s="241"/>
      <c r="N38" s="241"/>
      <c r="O38" s="241"/>
      <c r="P38" s="241"/>
      <c r="Q38" s="241"/>
      <c r="R38" s="241"/>
      <c r="S38" s="241"/>
    </row>
    <row r="39" spans="1:19" ht="29" x14ac:dyDescent="0.35">
      <c r="A39" s="197" t="s">
        <v>384</v>
      </c>
      <c r="B39" s="197" t="s">
        <v>3101</v>
      </c>
      <c r="C39" s="247">
        <v>1</v>
      </c>
      <c r="D39" s="196" t="s">
        <v>67</v>
      </c>
      <c r="E39" s="196" t="s">
        <v>469</v>
      </c>
      <c r="F39" s="4" t="str">
        <f>UnitControlCenter!$B$7</f>
        <v>2019 dollars / ton CO2e abated, Annual average abatement (MtCO2e)</v>
      </c>
      <c r="G39" s="69" t="s">
        <v>3197</v>
      </c>
      <c r="I39" s="196"/>
    </row>
    <row r="40" spans="1:19" ht="29.5" thickBot="1" x14ac:dyDescent="0.4">
      <c r="A40" s="239" t="s">
        <v>384</v>
      </c>
      <c r="B40" s="239" t="s">
        <v>3102</v>
      </c>
      <c r="C40" s="254">
        <v>1</v>
      </c>
      <c r="D40" s="240" t="s">
        <v>67</v>
      </c>
      <c r="E40" s="240" t="s">
        <v>469</v>
      </c>
      <c r="F40" s="243" t="str">
        <f>UnitControlCenter!$B$7</f>
        <v>2019 dollars / ton CO2e abated, Annual average abatement (MtCO2e)</v>
      </c>
      <c r="G40" s="241" t="s">
        <v>3197</v>
      </c>
      <c r="H40" s="241"/>
      <c r="I40" s="240"/>
      <c r="J40" s="241"/>
      <c r="K40" s="241"/>
      <c r="L40" s="241"/>
      <c r="M40" s="241"/>
      <c r="N40" s="241"/>
      <c r="O40" s="241"/>
      <c r="P40" s="241"/>
      <c r="Q40" s="241"/>
      <c r="R40" s="241"/>
      <c r="S40" s="241"/>
    </row>
    <row r="41" spans="1:19" ht="43.5" x14ac:dyDescent="0.35">
      <c r="A41" s="197" t="s">
        <v>2400</v>
      </c>
      <c r="B41" s="197" t="s">
        <v>3106</v>
      </c>
      <c r="C41" s="247">
        <v>1</v>
      </c>
      <c r="D41" s="196" t="s">
        <v>67</v>
      </c>
      <c r="E41" s="196" t="s">
        <v>66</v>
      </c>
      <c r="F41" s="4" t="str">
        <f>UnitControlCenter!$B$8</f>
        <v>billion 2019 dollars / year</v>
      </c>
      <c r="G41" s="69" t="s">
        <v>3103</v>
      </c>
      <c r="H41" s="69" t="s">
        <v>2485</v>
      </c>
      <c r="I41" s="196" t="s">
        <v>2467</v>
      </c>
    </row>
    <row r="42" spans="1:19" x14ac:dyDescent="0.35">
      <c r="A42" s="197" t="s">
        <v>2400</v>
      </c>
      <c r="B42" s="238" t="s">
        <v>2874</v>
      </c>
      <c r="C42" s="247">
        <v>1</v>
      </c>
      <c r="D42" s="196" t="s">
        <v>65</v>
      </c>
      <c r="E42" s="196" t="s">
        <v>66</v>
      </c>
      <c r="F42" s="4" t="str">
        <f>UnitControlCenter!$B$8</f>
        <v>billion 2019 dollars / year</v>
      </c>
      <c r="G42" s="69" t="s">
        <v>2866</v>
      </c>
      <c r="I42" s="196"/>
    </row>
    <row r="43" spans="1:19" ht="58" x14ac:dyDescent="0.35">
      <c r="A43" s="197" t="s">
        <v>2400</v>
      </c>
      <c r="B43" s="197" t="s">
        <v>3090</v>
      </c>
      <c r="C43" s="269">
        <v>1</v>
      </c>
      <c r="D43" s="196" t="s">
        <v>67</v>
      </c>
      <c r="E43" s="196" t="s">
        <v>68</v>
      </c>
      <c r="F43" s="4" t="str">
        <f>UnitControlCenter!$B$8</f>
        <v>billion 2019 dollars / year</v>
      </c>
      <c r="G43" s="4" t="s">
        <v>3091</v>
      </c>
      <c r="H43" s="4" t="s">
        <v>3092</v>
      </c>
      <c r="I43" s="4" t="s">
        <v>3093</v>
      </c>
    </row>
    <row r="44" spans="1:19" ht="29" x14ac:dyDescent="0.35">
      <c r="A44" s="197" t="s">
        <v>2400</v>
      </c>
      <c r="B44" s="238" t="s">
        <v>3095</v>
      </c>
      <c r="C44" s="255">
        <v>1</v>
      </c>
      <c r="D44" s="196" t="s">
        <v>65</v>
      </c>
      <c r="E44" s="196" t="s">
        <v>66</v>
      </c>
      <c r="F44" s="7" t="str">
        <f>UnitControlCenter!$B$9</f>
        <v>billion 2019 dollars</v>
      </c>
      <c r="G44" s="246" t="s">
        <v>3097</v>
      </c>
      <c r="H44" s="246"/>
      <c r="I44" s="196"/>
    </row>
    <row r="45" spans="1:19" s="246" customFormat="1" ht="29" x14ac:dyDescent="0.35">
      <c r="A45" s="197" t="s">
        <v>2400</v>
      </c>
      <c r="B45" s="238" t="s">
        <v>3098</v>
      </c>
      <c r="C45" s="255">
        <v>1</v>
      </c>
      <c r="D45" s="196" t="s">
        <v>65</v>
      </c>
      <c r="E45" s="196" t="s">
        <v>66</v>
      </c>
      <c r="F45" s="7" t="str">
        <f>UnitControlCenter!$B$8</f>
        <v>billion 2019 dollars / year</v>
      </c>
      <c r="G45" s="246" t="s">
        <v>3099</v>
      </c>
      <c r="I45" s="196"/>
    </row>
    <row r="46" spans="1:19" ht="116.5" thickBot="1" x14ac:dyDescent="0.4">
      <c r="A46" s="239" t="s">
        <v>2400</v>
      </c>
      <c r="B46" s="244" t="s">
        <v>3189</v>
      </c>
      <c r="C46" s="254">
        <v>1</v>
      </c>
      <c r="D46" s="240" t="s">
        <v>67</v>
      </c>
      <c r="E46" s="240" t="s">
        <v>66</v>
      </c>
      <c r="F46" s="243" t="str">
        <f>UnitControlCenter!$B$8</f>
        <v>billion 2019 dollars / year</v>
      </c>
      <c r="G46" s="241" t="s">
        <v>3193</v>
      </c>
      <c r="H46" s="241" t="s">
        <v>3190</v>
      </c>
      <c r="I46" s="240" t="s">
        <v>3192</v>
      </c>
      <c r="J46" s="241"/>
      <c r="K46" s="241"/>
      <c r="L46" s="241"/>
      <c r="M46" s="241"/>
      <c r="N46" s="241"/>
      <c r="O46" s="241"/>
      <c r="P46" s="241"/>
      <c r="Q46" s="241"/>
      <c r="R46" s="241"/>
      <c r="S46" s="241"/>
    </row>
    <row r="47" spans="1:19" ht="29" x14ac:dyDescent="0.35">
      <c r="A47" s="197" t="s">
        <v>2996</v>
      </c>
      <c r="B47" s="238" t="s">
        <v>3013</v>
      </c>
      <c r="C47" s="262">
        <v>1</v>
      </c>
      <c r="D47" s="196" t="s">
        <v>67</v>
      </c>
      <c r="E47" s="196" t="s">
        <v>66</v>
      </c>
      <c r="F47" s="7" t="str">
        <f>UnitControlCenter!$B$10</f>
        <v>jobs</v>
      </c>
      <c r="G47" s="246" t="s">
        <v>3004</v>
      </c>
      <c r="H47" s="246" t="s">
        <v>3003</v>
      </c>
      <c r="I47" s="196" t="s">
        <v>2468</v>
      </c>
    </row>
    <row r="48" spans="1:19" ht="29" x14ac:dyDescent="0.35">
      <c r="A48" s="197" t="s">
        <v>2996</v>
      </c>
      <c r="B48" s="238" t="s">
        <v>3511</v>
      </c>
      <c r="C48" s="297">
        <v>0</v>
      </c>
      <c r="D48" s="196" t="s">
        <v>67</v>
      </c>
      <c r="E48" s="196" t="s">
        <v>68</v>
      </c>
      <c r="F48" s="7" t="str">
        <f>UnitControlCenter!$B$10</f>
        <v>jobs</v>
      </c>
      <c r="G48" s="246" t="s">
        <v>3359</v>
      </c>
      <c r="H48" s="246" t="s">
        <v>3360</v>
      </c>
      <c r="I48" s="196" t="s">
        <v>3361</v>
      </c>
    </row>
    <row r="49" spans="1:9" ht="29" x14ac:dyDescent="0.35">
      <c r="A49" s="197" t="s">
        <v>2996</v>
      </c>
      <c r="B49" s="238" t="s">
        <v>3512</v>
      </c>
      <c r="C49" s="297">
        <v>0</v>
      </c>
      <c r="D49" s="196" t="s">
        <v>67</v>
      </c>
      <c r="E49" s="196" t="s">
        <v>66</v>
      </c>
      <c r="F49" s="4" t="str">
        <f>UnitControlCenter!$B$12</f>
        <v>% change</v>
      </c>
      <c r="G49" s="246" t="s">
        <v>3378</v>
      </c>
      <c r="H49" s="246" t="s">
        <v>3360</v>
      </c>
      <c r="I49" s="196" t="s">
        <v>3361</v>
      </c>
    </row>
    <row r="50" spans="1:9" ht="43.5" x14ac:dyDescent="0.35">
      <c r="A50" s="197" t="s">
        <v>2996</v>
      </c>
      <c r="B50" s="238" t="s">
        <v>3343</v>
      </c>
      <c r="C50" s="297">
        <v>0</v>
      </c>
      <c r="D50" s="196" t="s">
        <v>67</v>
      </c>
      <c r="E50" s="196" t="s">
        <v>68</v>
      </c>
      <c r="F50" s="7" t="str">
        <f>UnitControlCenter!$B$10</f>
        <v>jobs</v>
      </c>
      <c r="G50" s="246" t="s">
        <v>3382</v>
      </c>
      <c r="H50" s="246" t="s">
        <v>3362</v>
      </c>
      <c r="I50" s="215" t="s">
        <v>3363</v>
      </c>
    </row>
    <row r="51" spans="1:9" ht="43.5" x14ac:dyDescent="0.35">
      <c r="A51" s="197" t="s">
        <v>2996</v>
      </c>
      <c r="B51" s="238" t="s">
        <v>3375</v>
      </c>
      <c r="C51" s="297">
        <v>0</v>
      </c>
      <c r="D51" s="196" t="s">
        <v>67</v>
      </c>
      <c r="E51" s="196" t="s">
        <v>66</v>
      </c>
      <c r="F51" s="4" t="str">
        <f>UnitControlCenter!$B$12</f>
        <v>% change</v>
      </c>
      <c r="G51" s="246" t="s">
        <v>3381</v>
      </c>
      <c r="H51" s="246" t="s">
        <v>3362</v>
      </c>
      <c r="I51" s="215" t="s">
        <v>3363</v>
      </c>
    </row>
    <row r="52" spans="1:9" ht="29" x14ac:dyDescent="0.35">
      <c r="A52" s="197" t="s">
        <v>2996</v>
      </c>
      <c r="B52" s="238" t="s">
        <v>3348</v>
      </c>
      <c r="C52" s="297">
        <v>0</v>
      </c>
      <c r="D52" s="196" t="s">
        <v>67</v>
      </c>
      <c r="E52" s="196" t="s">
        <v>68</v>
      </c>
      <c r="F52" s="7" t="str">
        <f>UnitControlCenter!$B$10</f>
        <v>jobs</v>
      </c>
      <c r="G52" s="246" t="s">
        <v>3364</v>
      </c>
      <c r="H52" s="246" t="s">
        <v>3365</v>
      </c>
      <c r="I52" s="196" t="s">
        <v>3366</v>
      </c>
    </row>
    <row r="53" spans="1:9" ht="29" x14ac:dyDescent="0.35">
      <c r="A53" s="197" t="s">
        <v>2996</v>
      </c>
      <c r="B53" s="238" t="s">
        <v>3376</v>
      </c>
      <c r="C53" s="297">
        <v>0</v>
      </c>
      <c r="D53" s="196" t="s">
        <v>67</v>
      </c>
      <c r="E53" s="196" t="s">
        <v>66</v>
      </c>
      <c r="F53" s="4" t="str">
        <f>UnitControlCenter!$B$12</f>
        <v>% change</v>
      </c>
      <c r="G53" s="246" t="s">
        <v>3379</v>
      </c>
      <c r="H53" s="246" t="s">
        <v>3365</v>
      </c>
      <c r="I53" s="196" t="s">
        <v>3366</v>
      </c>
    </row>
    <row r="54" spans="1:9" ht="72.5" x14ac:dyDescent="0.35">
      <c r="A54" s="197" t="s">
        <v>2996</v>
      </c>
      <c r="B54" s="238" t="s">
        <v>3351</v>
      </c>
      <c r="C54" s="297">
        <v>0</v>
      </c>
      <c r="D54" s="196" t="s">
        <v>67</v>
      </c>
      <c r="E54" s="196" t="s">
        <v>68</v>
      </c>
      <c r="F54" s="7" t="str">
        <f>UnitControlCenter!$B$10</f>
        <v>jobs</v>
      </c>
      <c r="G54" s="246" t="s">
        <v>3367</v>
      </c>
      <c r="H54" s="246" t="s">
        <v>3368</v>
      </c>
      <c r="I54" s="196" t="s">
        <v>3369</v>
      </c>
    </row>
    <row r="55" spans="1:9" ht="72.5" x14ac:dyDescent="0.35">
      <c r="A55" s="197" t="s">
        <v>2996</v>
      </c>
      <c r="B55" s="238" t="s">
        <v>3377</v>
      </c>
      <c r="C55" s="297">
        <v>0</v>
      </c>
      <c r="D55" s="196" t="s">
        <v>67</v>
      </c>
      <c r="E55" s="196" t="s">
        <v>66</v>
      </c>
      <c r="F55" s="4" t="str">
        <f>UnitControlCenter!$B$12</f>
        <v>% change</v>
      </c>
      <c r="G55" s="246" t="s">
        <v>3380</v>
      </c>
      <c r="H55" s="246" t="s">
        <v>3368</v>
      </c>
      <c r="I55" s="196" t="s">
        <v>3369</v>
      </c>
    </row>
    <row r="56" spans="1:9" ht="29" x14ac:dyDescent="0.35">
      <c r="A56" s="197" t="s">
        <v>2996</v>
      </c>
      <c r="B56" s="238" t="s">
        <v>3449</v>
      </c>
      <c r="C56" s="265">
        <v>1</v>
      </c>
      <c r="D56" s="196" t="s">
        <v>67</v>
      </c>
      <c r="E56" s="196" t="s">
        <v>68</v>
      </c>
      <c r="F56" s="7" t="str">
        <f>UnitControlCenter!$B$10</f>
        <v>jobs</v>
      </c>
      <c r="G56" s="246" t="s">
        <v>3450</v>
      </c>
      <c r="H56" s="246" t="s">
        <v>3451</v>
      </c>
      <c r="I56" s="196" t="s">
        <v>3452</v>
      </c>
    </row>
    <row r="57" spans="1:9" ht="29" x14ac:dyDescent="0.35">
      <c r="A57" s="197" t="s">
        <v>2996</v>
      </c>
      <c r="B57" s="238" t="s">
        <v>3453</v>
      </c>
      <c r="C57" s="297">
        <v>1</v>
      </c>
      <c r="D57" s="196" t="s">
        <v>67</v>
      </c>
      <c r="E57" s="196" t="s">
        <v>66</v>
      </c>
      <c r="F57" s="4" t="str">
        <f>UnitControlCenter!$B$12</f>
        <v>% change</v>
      </c>
      <c r="G57" s="246" t="s">
        <v>3454</v>
      </c>
      <c r="H57" s="246" t="s">
        <v>3451</v>
      </c>
      <c r="I57" s="196" t="s">
        <v>3452</v>
      </c>
    </row>
    <row r="58" spans="1:9" ht="29" x14ac:dyDescent="0.35">
      <c r="A58" s="197" t="s">
        <v>2996</v>
      </c>
      <c r="B58" s="238" t="s">
        <v>3074</v>
      </c>
      <c r="C58" s="267">
        <v>1</v>
      </c>
      <c r="D58" s="196" t="s">
        <v>67</v>
      </c>
      <c r="E58" s="196" t="s">
        <v>66</v>
      </c>
      <c r="F58" s="7" t="str">
        <f>UnitControlCenter!$B$10</f>
        <v>jobs</v>
      </c>
      <c r="G58" s="246" t="s">
        <v>3078</v>
      </c>
      <c r="H58" s="246" t="s">
        <v>3077</v>
      </c>
      <c r="I58" s="196" t="s">
        <v>3089</v>
      </c>
    </row>
    <row r="59" spans="1:9" ht="43.5" x14ac:dyDescent="0.35">
      <c r="A59" s="197" t="s">
        <v>2996</v>
      </c>
      <c r="B59" s="238" t="s">
        <v>3144</v>
      </c>
      <c r="C59" s="273">
        <v>1</v>
      </c>
      <c r="D59" s="196" t="s">
        <v>67</v>
      </c>
      <c r="E59" s="196" t="s">
        <v>66</v>
      </c>
      <c r="F59" s="7" t="str">
        <f>UnitControlCenter!$B$10</f>
        <v>jobs</v>
      </c>
      <c r="G59" s="246" t="s">
        <v>3143</v>
      </c>
      <c r="H59" s="246" t="s">
        <v>3003</v>
      </c>
      <c r="I59" s="196" t="s">
        <v>2468</v>
      </c>
    </row>
    <row r="60" spans="1:9" ht="43.5" x14ac:dyDescent="0.35">
      <c r="A60" s="197" t="s">
        <v>2996</v>
      </c>
      <c r="B60" s="238" t="s">
        <v>2998</v>
      </c>
      <c r="C60" s="262">
        <v>1</v>
      </c>
      <c r="D60" s="196" t="s">
        <v>67</v>
      </c>
      <c r="E60" s="196" t="s">
        <v>66</v>
      </c>
      <c r="F60" s="4" t="str">
        <f>UnitControlCenter!$B$8</f>
        <v>billion 2019 dollars / year</v>
      </c>
      <c r="G60" s="246" t="s">
        <v>3005</v>
      </c>
      <c r="H60" s="246" t="s">
        <v>3007</v>
      </c>
      <c r="I60" s="196" t="s">
        <v>2468</v>
      </c>
    </row>
    <row r="61" spans="1:9" ht="43.5" x14ac:dyDescent="0.35">
      <c r="A61" s="197" t="s">
        <v>2996</v>
      </c>
      <c r="B61" s="238" t="s">
        <v>3017</v>
      </c>
      <c r="C61" s="266">
        <v>1</v>
      </c>
      <c r="D61" s="196" t="s">
        <v>67</v>
      </c>
      <c r="E61" s="196" t="s">
        <v>66</v>
      </c>
      <c r="F61" s="4" t="str">
        <f>UnitControlCenter!$B$12</f>
        <v>% change</v>
      </c>
      <c r="G61" s="246" t="s">
        <v>3019</v>
      </c>
      <c r="H61" s="246" t="s">
        <v>3007</v>
      </c>
      <c r="I61" s="196" t="s">
        <v>2468</v>
      </c>
    </row>
    <row r="62" spans="1:9" ht="29" x14ac:dyDescent="0.35">
      <c r="A62" s="197" t="s">
        <v>2996</v>
      </c>
      <c r="B62" s="238" t="s">
        <v>3075</v>
      </c>
      <c r="C62" s="267">
        <v>1</v>
      </c>
      <c r="D62" s="196" t="s">
        <v>67</v>
      </c>
      <c r="E62" s="196" t="s">
        <v>66</v>
      </c>
      <c r="F62" s="4" t="str">
        <f>UnitControlCenter!$B$8</f>
        <v>billion 2019 dollars / year</v>
      </c>
      <c r="G62" s="246" t="s">
        <v>3079</v>
      </c>
      <c r="H62" s="246" t="s">
        <v>3077</v>
      </c>
      <c r="I62" s="196" t="s">
        <v>3089</v>
      </c>
    </row>
    <row r="63" spans="1:9" ht="43.5" x14ac:dyDescent="0.35">
      <c r="A63" s="197" t="s">
        <v>2996</v>
      </c>
      <c r="B63" s="238" t="s">
        <v>3012</v>
      </c>
      <c r="C63" s="262">
        <v>1</v>
      </c>
      <c r="D63" s="196" t="s">
        <v>67</v>
      </c>
      <c r="E63" s="196" t="s">
        <v>66</v>
      </c>
      <c r="F63" s="4" t="str">
        <f>UnitControlCenter!$B$8</f>
        <v>billion 2019 dollars / year</v>
      </c>
      <c r="G63" s="246" t="s">
        <v>3008</v>
      </c>
      <c r="H63" s="246" t="s">
        <v>3006</v>
      </c>
      <c r="I63" s="196" t="s">
        <v>2468</v>
      </c>
    </row>
    <row r="64" spans="1:9" ht="29" x14ac:dyDescent="0.35">
      <c r="A64" s="197" t="s">
        <v>2996</v>
      </c>
      <c r="B64" s="238" t="s">
        <v>3010</v>
      </c>
      <c r="C64" s="255">
        <v>1</v>
      </c>
      <c r="D64" s="196" t="s">
        <v>65</v>
      </c>
      <c r="E64" s="196" t="s">
        <v>66</v>
      </c>
      <c r="F64" s="7" t="str">
        <f>UnitControlCenter!$B$13</f>
        <v>2019 dollars / employee-year</v>
      </c>
      <c r="G64" s="246" t="s">
        <v>3011</v>
      </c>
      <c r="H64" s="246"/>
      <c r="I64" s="196"/>
    </row>
    <row r="65" spans="1:19" ht="29.5" thickBot="1" x14ac:dyDescent="0.4">
      <c r="A65" s="239" t="s">
        <v>2996</v>
      </c>
      <c r="B65" s="244" t="s">
        <v>3076</v>
      </c>
      <c r="C65" s="254">
        <v>1</v>
      </c>
      <c r="D65" s="240" t="s">
        <v>67</v>
      </c>
      <c r="E65" s="240" t="s">
        <v>66</v>
      </c>
      <c r="F65" s="243" t="str">
        <f>UnitControlCenter!$B$8</f>
        <v>billion 2019 dollars / year</v>
      </c>
      <c r="G65" s="241" t="s">
        <v>3080</v>
      </c>
      <c r="H65" s="241" t="s">
        <v>3077</v>
      </c>
      <c r="I65" s="240" t="s">
        <v>3089</v>
      </c>
      <c r="J65" s="241"/>
      <c r="K65" s="241"/>
      <c r="L65" s="241"/>
      <c r="M65" s="241"/>
      <c r="N65" s="241"/>
      <c r="O65" s="241"/>
      <c r="P65" s="241"/>
      <c r="Q65" s="241"/>
      <c r="R65" s="241"/>
      <c r="S65" s="241"/>
    </row>
    <row r="66" spans="1:19" ht="87" x14ac:dyDescent="0.35">
      <c r="A66" s="197" t="s">
        <v>2997</v>
      </c>
      <c r="B66" s="197" t="s">
        <v>2782</v>
      </c>
      <c r="C66" s="247">
        <v>1</v>
      </c>
      <c r="D66" s="196" t="s">
        <v>67</v>
      </c>
      <c r="E66" s="196" t="s">
        <v>66</v>
      </c>
      <c r="F66" s="4" t="str">
        <f>UnitControlCenter!$B$8</f>
        <v>billion 2019 dollars / year</v>
      </c>
      <c r="G66" s="4" t="s">
        <v>2783</v>
      </c>
      <c r="H66" s="4" t="s">
        <v>2784</v>
      </c>
      <c r="I66" s="4" t="s">
        <v>2757</v>
      </c>
    </row>
    <row r="67" spans="1:19" ht="43.5" x14ac:dyDescent="0.35">
      <c r="A67" s="197" t="s">
        <v>2997</v>
      </c>
      <c r="B67" s="197" t="s">
        <v>2786</v>
      </c>
      <c r="C67" s="247">
        <v>1</v>
      </c>
      <c r="D67" s="196" t="s">
        <v>67</v>
      </c>
      <c r="E67" s="196" t="s">
        <v>66</v>
      </c>
      <c r="F67" s="4" t="str">
        <f>UnitControlCenter!$B$8</f>
        <v>billion 2019 dollars / year</v>
      </c>
      <c r="G67" s="4" t="s">
        <v>2796</v>
      </c>
      <c r="H67" s="4" t="s">
        <v>2797</v>
      </c>
      <c r="I67" s="4" t="s">
        <v>2798</v>
      </c>
    </row>
    <row r="68" spans="1:19" ht="58" x14ac:dyDescent="0.35">
      <c r="A68" s="197" t="s">
        <v>2997</v>
      </c>
      <c r="B68" s="197" t="s">
        <v>2787</v>
      </c>
      <c r="C68" s="247">
        <v>1</v>
      </c>
      <c r="D68" s="196" t="s">
        <v>67</v>
      </c>
      <c r="E68" s="196" t="s">
        <v>66</v>
      </c>
      <c r="F68" s="4" t="str">
        <f>UnitControlCenter!$B$8</f>
        <v>billion 2019 dollars / year</v>
      </c>
      <c r="G68" s="4" t="s">
        <v>2807</v>
      </c>
      <c r="H68" s="4" t="s">
        <v>2805</v>
      </c>
      <c r="I68" s="4" t="s">
        <v>2806</v>
      </c>
    </row>
    <row r="69" spans="1:19" ht="43.5" x14ac:dyDescent="0.35">
      <c r="A69" s="197" t="s">
        <v>2997</v>
      </c>
      <c r="B69" s="197" t="s">
        <v>2788</v>
      </c>
      <c r="C69" s="247">
        <v>1</v>
      </c>
      <c r="D69" s="196" t="s">
        <v>67</v>
      </c>
      <c r="E69" s="196" t="s">
        <v>66</v>
      </c>
      <c r="F69" s="4" t="str">
        <f>UnitControlCenter!$B$8</f>
        <v>billion 2019 dollars / year</v>
      </c>
      <c r="G69" s="4" t="s">
        <v>2801</v>
      </c>
      <c r="H69" s="4" t="s">
        <v>2797</v>
      </c>
      <c r="I69" s="4" t="s">
        <v>2799</v>
      </c>
    </row>
    <row r="70" spans="1:19" ht="43.5" x14ac:dyDescent="0.35">
      <c r="A70" s="197" t="s">
        <v>2997</v>
      </c>
      <c r="B70" s="197" t="s">
        <v>2789</v>
      </c>
      <c r="C70" s="247">
        <v>1</v>
      </c>
      <c r="D70" s="196" t="s">
        <v>67</v>
      </c>
      <c r="E70" s="196" t="s">
        <v>66</v>
      </c>
      <c r="F70" s="4" t="str">
        <f>UnitControlCenter!$B$8</f>
        <v>billion 2019 dollars / year</v>
      </c>
      <c r="G70" s="4" t="s">
        <v>2802</v>
      </c>
      <c r="H70" s="4" t="s">
        <v>2797</v>
      </c>
      <c r="I70" s="4" t="s">
        <v>2800</v>
      </c>
    </row>
    <row r="71" spans="1:19" ht="58" x14ac:dyDescent="0.35">
      <c r="A71" s="197" t="s">
        <v>2997</v>
      </c>
      <c r="B71" s="197" t="s">
        <v>2790</v>
      </c>
      <c r="C71" s="247">
        <v>1</v>
      </c>
      <c r="D71" s="196" t="s">
        <v>67</v>
      </c>
      <c r="E71" s="196" t="s">
        <v>66</v>
      </c>
      <c r="F71" s="4" t="str">
        <f>UnitControlCenter!$B$8</f>
        <v>billion 2019 dollars / year</v>
      </c>
      <c r="G71" s="4" t="s">
        <v>2808</v>
      </c>
      <c r="H71" s="4" t="s">
        <v>2805</v>
      </c>
      <c r="I71" s="4" t="s">
        <v>2806</v>
      </c>
    </row>
    <row r="72" spans="1:19" ht="58" x14ac:dyDescent="0.35">
      <c r="A72" s="197" t="s">
        <v>2997</v>
      </c>
      <c r="B72" s="197" t="s">
        <v>2791</v>
      </c>
      <c r="C72" s="247">
        <v>1</v>
      </c>
      <c r="D72" s="196" t="s">
        <v>67</v>
      </c>
      <c r="E72" s="196" t="s">
        <v>66</v>
      </c>
      <c r="F72" s="4" t="str">
        <f>UnitControlCenter!$B$8</f>
        <v>billion 2019 dollars / year</v>
      </c>
      <c r="G72" s="4" t="s">
        <v>2809</v>
      </c>
      <c r="H72" s="4" t="s">
        <v>2805</v>
      </c>
      <c r="I72" s="4" t="s">
        <v>2806</v>
      </c>
    </row>
    <row r="73" spans="1:19" ht="72.5" x14ac:dyDescent="0.35">
      <c r="A73" s="197" t="s">
        <v>2997</v>
      </c>
      <c r="B73" s="197" t="s">
        <v>2792</v>
      </c>
      <c r="C73" s="247">
        <v>1</v>
      </c>
      <c r="D73" s="196" t="s">
        <v>67</v>
      </c>
      <c r="E73" s="196" t="s">
        <v>66</v>
      </c>
      <c r="F73" s="4" t="str">
        <f>UnitControlCenter!$B$8</f>
        <v>billion 2019 dollars / year</v>
      </c>
      <c r="G73" s="4" t="s">
        <v>2810</v>
      </c>
      <c r="H73" s="4" t="s">
        <v>2805</v>
      </c>
      <c r="I73" s="4" t="s">
        <v>2806</v>
      </c>
    </row>
    <row r="74" spans="1:19" ht="58" x14ac:dyDescent="0.35">
      <c r="A74" s="197" t="s">
        <v>2997</v>
      </c>
      <c r="B74" s="197" t="s">
        <v>2816</v>
      </c>
      <c r="C74" s="247">
        <v>1</v>
      </c>
      <c r="D74" s="196" t="s">
        <v>67</v>
      </c>
      <c r="E74" s="196" t="s">
        <v>66</v>
      </c>
      <c r="F74" s="4" t="str">
        <f>UnitControlCenter!$B$8</f>
        <v>billion 2019 dollars / year</v>
      </c>
      <c r="G74" s="4" t="s">
        <v>2814</v>
      </c>
      <c r="H74" s="4" t="s">
        <v>2805</v>
      </c>
      <c r="I74" s="4" t="s">
        <v>2812</v>
      </c>
    </row>
    <row r="75" spans="1:19" ht="58.5" thickBot="1" x14ac:dyDescent="0.4">
      <c r="A75" s="239" t="s">
        <v>2997</v>
      </c>
      <c r="B75" s="239" t="s">
        <v>2817</v>
      </c>
      <c r="C75" s="254">
        <v>1</v>
      </c>
      <c r="D75" s="240" t="s">
        <v>67</v>
      </c>
      <c r="E75" s="240" t="s">
        <v>66</v>
      </c>
      <c r="F75" s="243" t="str">
        <f>UnitControlCenter!$B$8</f>
        <v>billion 2019 dollars / year</v>
      </c>
      <c r="G75" s="243" t="s">
        <v>2815</v>
      </c>
      <c r="H75" s="243" t="s">
        <v>2805</v>
      </c>
      <c r="I75" s="243" t="s">
        <v>2813</v>
      </c>
      <c r="J75" s="241"/>
      <c r="K75" s="241"/>
      <c r="L75" s="241"/>
      <c r="M75" s="241"/>
      <c r="N75" s="241"/>
      <c r="O75" s="241"/>
      <c r="P75" s="241"/>
      <c r="Q75" s="241"/>
      <c r="R75" s="241"/>
      <c r="S75" s="241"/>
    </row>
    <row r="76" spans="1:19" ht="29" x14ac:dyDescent="0.35">
      <c r="A76" s="197" t="s">
        <v>2401</v>
      </c>
      <c r="B76" s="197" t="s">
        <v>3145</v>
      </c>
      <c r="C76" s="273">
        <v>1</v>
      </c>
      <c r="D76" s="196" t="s">
        <v>65</v>
      </c>
      <c r="E76" s="196" t="s">
        <v>3149</v>
      </c>
      <c r="F76" s="4" t="str">
        <f>UnitControlCenter!$B$11</f>
        <v>incidents / year</v>
      </c>
      <c r="G76" s="196" t="s">
        <v>3044</v>
      </c>
      <c r="I76" s="196"/>
    </row>
    <row r="77" spans="1:19" x14ac:dyDescent="0.35">
      <c r="A77" s="197" t="s">
        <v>2401</v>
      </c>
      <c r="B77" s="197" t="s">
        <v>3388</v>
      </c>
      <c r="C77" s="297">
        <v>1</v>
      </c>
      <c r="D77" s="196" t="s">
        <v>65</v>
      </c>
      <c r="E77" s="196" t="s">
        <v>66</v>
      </c>
      <c r="F77" s="4" t="str">
        <f>UnitControlCenter!$B$12</f>
        <v>% change</v>
      </c>
      <c r="G77" s="196" t="s">
        <v>3389</v>
      </c>
      <c r="I77" s="196"/>
    </row>
    <row r="78" spans="1:19" ht="29" x14ac:dyDescent="0.35">
      <c r="A78" s="197" t="s">
        <v>2401</v>
      </c>
      <c r="B78" s="197" t="s">
        <v>3509</v>
      </c>
      <c r="C78" s="297">
        <v>1</v>
      </c>
      <c r="D78" s="196" t="s">
        <v>67</v>
      </c>
      <c r="E78" s="196" t="s">
        <v>68</v>
      </c>
      <c r="F78" s="4" t="str">
        <f>UnitControlCenter!$B$11</f>
        <v>incidents / year</v>
      </c>
      <c r="G78" s="196" t="s">
        <v>3372</v>
      </c>
      <c r="H78" s="246" t="s">
        <v>3360</v>
      </c>
      <c r="I78" s="196" t="s">
        <v>3361</v>
      </c>
    </row>
    <row r="79" spans="1:19" ht="29" x14ac:dyDescent="0.35">
      <c r="A79" s="197" t="s">
        <v>2401</v>
      </c>
      <c r="B79" s="197" t="s">
        <v>3510</v>
      </c>
      <c r="C79" s="297">
        <v>1</v>
      </c>
      <c r="D79" s="196" t="s">
        <v>67</v>
      </c>
      <c r="E79" s="196" t="s">
        <v>66</v>
      </c>
      <c r="F79" s="4" t="str">
        <f>UnitControlCenter!$B$12</f>
        <v>% change</v>
      </c>
      <c r="G79" s="196" t="s">
        <v>3383</v>
      </c>
      <c r="H79" s="246" t="s">
        <v>3360</v>
      </c>
      <c r="I79" s="196" t="s">
        <v>3361</v>
      </c>
    </row>
    <row r="80" spans="1:19" ht="43.5" x14ac:dyDescent="0.35">
      <c r="A80" s="197" t="s">
        <v>2401</v>
      </c>
      <c r="B80" s="197" t="s">
        <v>3370</v>
      </c>
      <c r="C80" s="297">
        <v>1</v>
      </c>
      <c r="D80" s="196" t="s">
        <v>67</v>
      </c>
      <c r="E80" s="196" t="s">
        <v>68</v>
      </c>
      <c r="F80" s="4" t="str">
        <f>UnitControlCenter!$B$11</f>
        <v>incidents / year</v>
      </c>
      <c r="G80" s="196" t="s">
        <v>3373</v>
      </c>
      <c r="H80" s="246" t="s">
        <v>3362</v>
      </c>
      <c r="I80" s="215" t="s">
        <v>3363</v>
      </c>
    </row>
    <row r="81" spans="1:19" ht="43.5" x14ac:dyDescent="0.35">
      <c r="A81" s="197" t="s">
        <v>2401</v>
      </c>
      <c r="B81" s="197" t="s">
        <v>3386</v>
      </c>
      <c r="C81" s="297">
        <v>1</v>
      </c>
      <c r="D81" s="196" t="s">
        <v>67</v>
      </c>
      <c r="E81" s="196" t="s">
        <v>66</v>
      </c>
      <c r="F81" s="4" t="str">
        <f>UnitControlCenter!$B$12</f>
        <v>% change</v>
      </c>
      <c r="G81" s="196" t="s">
        <v>3384</v>
      </c>
      <c r="H81" s="246" t="s">
        <v>3362</v>
      </c>
      <c r="I81" s="215" t="s">
        <v>3363</v>
      </c>
    </row>
    <row r="82" spans="1:19" ht="29" x14ac:dyDescent="0.35">
      <c r="A82" s="197" t="s">
        <v>2401</v>
      </c>
      <c r="B82" s="197" t="s">
        <v>3371</v>
      </c>
      <c r="C82" s="297">
        <v>1</v>
      </c>
      <c r="D82" s="196" t="s">
        <v>67</v>
      </c>
      <c r="E82" s="196" t="s">
        <v>68</v>
      </c>
      <c r="F82" s="4" t="str">
        <f>UnitControlCenter!$B$11</f>
        <v>incidents / year</v>
      </c>
      <c r="G82" s="69" t="s">
        <v>3374</v>
      </c>
      <c r="H82" s="246" t="s">
        <v>3365</v>
      </c>
      <c r="I82" s="196" t="s">
        <v>3366</v>
      </c>
    </row>
    <row r="83" spans="1:19" ht="29" x14ac:dyDescent="0.35">
      <c r="A83" s="197" t="s">
        <v>2401</v>
      </c>
      <c r="B83" s="197" t="s">
        <v>3387</v>
      </c>
      <c r="C83" s="297">
        <v>1</v>
      </c>
      <c r="D83" s="196" t="s">
        <v>67</v>
      </c>
      <c r="E83" s="196" t="s">
        <v>66</v>
      </c>
      <c r="F83" s="4" t="str">
        <f>UnitControlCenter!$B$12</f>
        <v>% change</v>
      </c>
      <c r="G83" s="69" t="s">
        <v>3385</v>
      </c>
      <c r="H83" s="246" t="s">
        <v>3365</v>
      </c>
      <c r="I83" s="196" t="s">
        <v>3366</v>
      </c>
    </row>
    <row r="84" spans="1:19" x14ac:dyDescent="0.35">
      <c r="A84" s="197" t="s">
        <v>2401</v>
      </c>
      <c r="B84" s="197" t="s">
        <v>3036</v>
      </c>
      <c r="C84" s="247">
        <v>0</v>
      </c>
      <c r="D84" s="196" t="s">
        <v>65</v>
      </c>
      <c r="E84" s="196" t="s">
        <v>66</v>
      </c>
      <c r="F84" s="4" t="str">
        <f>UnitControlCenter!$B$11</f>
        <v>incidents / year</v>
      </c>
      <c r="G84" s="196" t="s">
        <v>3044</v>
      </c>
      <c r="I84" s="196"/>
    </row>
    <row r="85" spans="1:19" ht="29" x14ac:dyDescent="0.35">
      <c r="A85" s="197" t="s">
        <v>2401</v>
      </c>
      <c r="B85" s="197" t="s">
        <v>2402</v>
      </c>
      <c r="C85" s="255">
        <v>1</v>
      </c>
      <c r="D85" s="196" t="s">
        <v>65</v>
      </c>
      <c r="E85" s="196" t="s">
        <v>66</v>
      </c>
      <c r="F85" s="7" t="str">
        <f>UnitControlCenter!$B$8</f>
        <v>billion 2019 dollars / year</v>
      </c>
      <c r="G85" s="196" t="s">
        <v>69</v>
      </c>
      <c r="H85" s="246"/>
      <c r="I85" s="196"/>
    </row>
    <row r="86" spans="1:19" x14ac:dyDescent="0.35">
      <c r="A86" s="197" t="s">
        <v>2401</v>
      </c>
      <c r="B86" s="197" t="s">
        <v>3037</v>
      </c>
      <c r="C86" s="255">
        <v>1</v>
      </c>
      <c r="D86" s="196" t="s">
        <v>65</v>
      </c>
      <c r="E86" s="196" t="s">
        <v>66</v>
      </c>
      <c r="F86" s="4" t="str">
        <f>UnitControlCenter!$B$11</f>
        <v>incidents / year</v>
      </c>
      <c r="G86" s="196" t="s">
        <v>3045</v>
      </c>
      <c r="H86" s="246"/>
      <c r="I86" s="196"/>
    </row>
    <row r="87" spans="1:19" ht="29" x14ac:dyDescent="0.35">
      <c r="A87" s="197" t="s">
        <v>2401</v>
      </c>
      <c r="B87" s="197" t="s">
        <v>3038</v>
      </c>
      <c r="C87" s="255">
        <v>1</v>
      </c>
      <c r="D87" s="196" t="s">
        <v>65</v>
      </c>
      <c r="E87" s="196" t="s">
        <v>66</v>
      </c>
      <c r="F87" s="4" t="str">
        <f>UnitControlCenter!$B$11</f>
        <v>incidents / year</v>
      </c>
      <c r="G87" s="196" t="s">
        <v>3046</v>
      </c>
      <c r="H87" s="246"/>
      <c r="I87" s="196"/>
    </row>
    <row r="88" spans="1:19" x14ac:dyDescent="0.35">
      <c r="A88" s="197" t="s">
        <v>2401</v>
      </c>
      <c r="B88" s="197" t="s">
        <v>3051</v>
      </c>
      <c r="C88" s="255">
        <v>1</v>
      </c>
      <c r="D88" s="196" t="s">
        <v>65</v>
      </c>
      <c r="E88" s="196" t="s">
        <v>66</v>
      </c>
      <c r="F88" s="4" t="str">
        <f>UnitControlCenter!$B$11</f>
        <v>incidents / year</v>
      </c>
      <c r="G88" s="196" t="s">
        <v>3052</v>
      </c>
      <c r="H88" s="246"/>
      <c r="I88" s="196"/>
    </row>
    <row r="89" spans="1:19" x14ac:dyDescent="0.35">
      <c r="A89" s="197" t="s">
        <v>2401</v>
      </c>
      <c r="B89" s="197" t="s">
        <v>3039</v>
      </c>
      <c r="C89" s="255">
        <v>1</v>
      </c>
      <c r="D89" s="196" t="s">
        <v>65</v>
      </c>
      <c r="E89" s="196" t="s">
        <v>66</v>
      </c>
      <c r="F89" s="4" t="str">
        <f>UnitControlCenter!$B$11</f>
        <v>incidents / year</v>
      </c>
      <c r="G89" s="196" t="s">
        <v>3047</v>
      </c>
      <c r="H89" s="246"/>
      <c r="I89" s="196"/>
    </row>
    <row r="90" spans="1:19" x14ac:dyDescent="0.35">
      <c r="A90" s="197" t="s">
        <v>2401</v>
      </c>
      <c r="B90" s="197" t="s">
        <v>3040</v>
      </c>
      <c r="C90" s="255">
        <v>1</v>
      </c>
      <c r="D90" s="196" t="s">
        <v>65</v>
      </c>
      <c r="E90" s="196" t="s">
        <v>66</v>
      </c>
      <c r="F90" s="4" t="str">
        <f>UnitControlCenter!$B$11</f>
        <v>incidents / year</v>
      </c>
      <c r="G90" s="196" t="s">
        <v>3048</v>
      </c>
      <c r="H90" s="246"/>
      <c r="I90" s="196"/>
    </row>
    <row r="91" spans="1:19" x14ac:dyDescent="0.35">
      <c r="A91" s="197" t="s">
        <v>2401</v>
      </c>
      <c r="B91" s="197" t="s">
        <v>3041</v>
      </c>
      <c r="C91" s="255">
        <v>1</v>
      </c>
      <c r="D91" s="196" t="s">
        <v>65</v>
      </c>
      <c r="E91" s="196" t="s">
        <v>66</v>
      </c>
      <c r="F91" s="4" t="str">
        <f>UnitControlCenter!$B$11</f>
        <v>incidents / year</v>
      </c>
      <c r="G91" s="196" t="s">
        <v>3049</v>
      </c>
      <c r="H91" s="246"/>
      <c r="I91" s="196"/>
    </row>
    <row r="92" spans="1:19" ht="29.5" thickBot="1" x14ac:dyDescent="0.4">
      <c r="A92" s="239" t="s">
        <v>2401</v>
      </c>
      <c r="B92" s="239" t="s">
        <v>3042</v>
      </c>
      <c r="C92" s="254">
        <v>1</v>
      </c>
      <c r="D92" s="240" t="s">
        <v>65</v>
      </c>
      <c r="E92" s="240" t="s">
        <v>66</v>
      </c>
      <c r="F92" s="243" t="str">
        <f>UnitControlCenter!$B$11</f>
        <v>incidents / year</v>
      </c>
      <c r="G92" s="240" t="s">
        <v>3050</v>
      </c>
      <c r="H92" s="241"/>
      <c r="I92" s="240"/>
      <c r="J92" s="241"/>
      <c r="K92" s="241"/>
      <c r="L92" s="241"/>
      <c r="M92" s="241"/>
      <c r="N92" s="241"/>
      <c r="O92" s="241"/>
      <c r="P92" s="241"/>
      <c r="Q92" s="241"/>
      <c r="R92" s="241"/>
      <c r="S92" s="241"/>
    </row>
    <row r="93" spans="1:19" ht="130.5" x14ac:dyDescent="0.35">
      <c r="A93" s="197" t="s">
        <v>2545</v>
      </c>
      <c r="B93" s="197" t="s">
        <v>2403</v>
      </c>
      <c r="C93" s="247">
        <v>1</v>
      </c>
      <c r="D93" s="196" t="s">
        <v>67</v>
      </c>
      <c r="E93" s="196" t="s">
        <v>68</v>
      </c>
      <c r="F93" s="4" t="str">
        <f>UnitControlCenter!$B$15</f>
        <v>terawatt-hours (TWh) / year</v>
      </c>
      <c r="G93" s="196" t="s">
        <v>2583</v>
      </c>
      <c r="H93" s="69" t="s">
        <v>2584</v>
      </c>
      <c r="I93" s="196" t="s">
        <v>2591</v>
      </c>
    </row>
    <row r="94" spans="1:19" ht="145" x14ac:dyDescent="0.35">
      <c r="A94" s="197" t="s">
        <v>2545</v>
      </c>
      <c r="B94" s="197" t="s">
        <v>2404</v>
      </c>
      <c r="C94" s="247">
        <v>1</v>
      </c>
      <c r="D94" s="196" t="s">
        <v>67</v>
      </c>
      <c r="E94" s="196" t="s">
        <v>66</v>
      </c>
      <c r="F94" s="4" t="str">
        <f>UnitControlCenter!$B$15</f>
        <v>terawatt-hours (TWh) / year</v>
      </c>
      <c r="G94" s="196" t="s">
        <v>2585</v>
      </c>
      <c r="H94" s="69" t="s">
        <v>2586</v>
      </c>
      <c r="I94" s="196" t="s">
        <v>2592</v>
      </c>
    </row>
    <row r="95" spans="1:19" ht="130.5" x14ac:dyDescent="0.35">
      <c r="A95" s="197" t="s">
        <v>2545</v>
      </c>
      <c r="B95" s="197" t="s">
        <v>2405</v>
      </c>
      <c r="C95" s="247">
        <v>1</v>
      </c>
      <c r="D95" s="196" t="s">
        <v>67</v>
      </c>
      <c r="E95" s="196" t="s">
        <v>68</v>
      </c>
      <c r="F95" s="4" t="str">
        <f>UnitControlCenter!$B$16</f>
        <v>gigawatts (GW) / year</v>
      </c>
      <c r="G95" s="196" t="s">
        <v>2587</v>
      </c>
      <c r="H95" s="69" t="s">
        <v>2588</v>
      </c>
      <c r="I95" s="196" t="s">
        <v>2593</v>
      </c>
    </row>
    <row r="96" spans="1:19" ht="145" x14ac:dyDescent="0.35">
      <c r="A96" s="197" t="s">
        <v>2545</v>
      </c>
      <c r="B96" s="197" t="s">
        <v>2406</v>
      </c>
      <c r="C96" s="247">
        <v>1</v>
      </c>
      <c r="D96" s="196" t="s">
        <v>67</v>
      </c>
      <c r="E96" s="196" t="s">
        <v>66</v>
      </c>
      <c r="F96" s="4" t="str">
        <f>UnitControlCenter!$B$16</f>
        <v>gigawatts (GW) / year</v>
      </c>
      <c r="G96" s="196" t="s">
        <v>2589</v>
      </c>
      <c r="H96" s="69" t="s">
        <v>2590</v>
      </c>
      <c r="I96" s="196" t="s">
        <v>2594</v>
      </c>
    </row>
    <row r="97" spans="1:19" ht="44" thickBot="1" x14ac:dyDescent="0.4">
      <c r="A97" s="239" t="s">
        <v>2545</v>
      </c>
      <c r="B97" s="239" t="s">
        <v>2546</v>
      </c>
      <c r="C97" s="254">
        <v>1</v>
      </c>
      <c r="D97" s="240" t="s">
        <v>67</v>
      </c>
      <c r="E97" s="240" t="s">
        <v>68</v>
      </c>
      <c r="F97" s="243" t="str">
        <f>UnitControlCenter!$B$15</f>
        <v>terawatt-hours (TWh) / year</v>
      </c>
      <c r="G97" s="240" t="s">
        <v>2965</v>
      </c>
      <c r="H97" s="240" t="s">
        <v>2966</v>
      </c>
      <c r="I97" s="240" t="s">
        <v>2595</v>
      </c>
      <c r="J97" s="241"/>
      <c r="K97" s="241"/>
      <c r="L97" s="241"/>
      <c r="M97" s="241"/>
      <c r="N97" s="241"/>
      <c r="O97" s="241"/>
      <c r="P97" s="241"/>
      <c r="Q97" s="241"/>
      <c r="R97" s="241"/>
      <c r="S97" s="241"/>
    </row>
    <row r="98" spans="1:19" ht="116" x14ac:dyDescent="0.35">
      <c r="A98" s="197" t="s">
        <v>3311</v>
      </c>
      <c r="B98" s="197" t="s">
        <v>2407</v>
      </c>
      <c r="C98" s="247">
        <v>1</v>
      </c>
      <c r="D98" s="196" t="s">
        <v>67</v>
      </c>
      <c r="E98" s="196" t="s">
        <v>2424</v>
      </c>
      <c r="F98" s="4" t="str">
        <f>UnitControlCenter!$B$17</f>
        <v>2019 dollars / megawatt-hour (MWh)</v>
      </c>
      <c r="G98" s="196" t="s">
        <v>2596</v>
      </c>
      <c r="H98" s="69" t="s">
        <v>2597</v>
      </c>
      <c r="I98" s="196" t="s">
        <v>2598</v>
      </c>
    </row>
    <row r="99" spans="1:19" ht="29" x14ac:dyDescent="0.35">
      <c r="A99" s="197" t="s">
        <v>3311</v>
      </c>
      <c r="B99" s="197" t="s">
        <v>2408</v>
      </c>
      <c r="C99" s="247">
        <v>1</v>
      </c>
      <c r="D99" s="196" t="s">
        <v>67</v>
      </c>
      <c r="E99" s="196" t="s">
        <v>68</v>
      </c>
      <c r="F99" s="4" t="str">
        <f>UnitControlCenter!$B$15</f>
        <v>terawatt-hours (TWh) / year</v>
      </c>
      <c r="G99" s="196" t="s">
        <v>2898</v>
      </c>
      <c r="H99" s="69" t="s">
        <v>2899</v>
      </c>
      <c r="I99" s="196" t="s">
        <v>2900</v>
      </c>
    </row>
    <row r="100" spans="1:19" ht="58" x14ac:dyDescent="0.35">
      <c r="A100" s="197" t="s">
        <v>3311</v>
      </c>
      <c r="B100" s="197" t="s">
        <v>3312</v>
      </c>
      <c r="C100" s="297">
        <v>1</v>
      </c>
      <c r="D100" s="196" t="s">
        <v>67</v>
      </c>
      <c r="E100" s="196" t="s">
        <v>68</v>
      </c>
      <c r="F100" s="4" t="str">
        <f>UnitControlCenter!$B$3</f>
        <v>million metric tons / year</v>
      </c>
      <c r="G100" s="196" t="s">
        <v>3315</v>
      </c>
      <c r="H100" s="69" t="s">
        <v>3313</v>
      </c>
      <c r="I100" s="196" t="s">
        <v>3314</v>
      </c>
    </row>
    <row r="101" spans="1:19" ht="101.5" x14ac:dyDescent="0.35">
      <c r="A101" s="197" t="s">
        <v>3311</v>
      </c>
      <c r="B101" s="197" t="s">
        <v>2539</v>
      </c>
      <c r="C101" s="247">
        <v>1</v>
      </c>
      <c r="D101" s="196" t="s">
        <v>67</v>
      </c>
      <c r="E101" s="196" t="s">
        <v>68</v>
      </c>
      <c r="F101" s="4" t="str">
        <f>UnitControlCenter!$B$18</f>
        <v>cubic km / yr</v>
      </c>
      <c r="G101" s="196" t="s">
        <v>2599</v>
      </c>
      <c r="H101" s="69" t="s">
        <v>2600</v>
      </c>
      <c r="I101" s="196" t="s">
        <v>2601</v>
      </c>
    </row>
    <row r="102" spans="1:19" ht="102" thickBot="1" x14ac:dyDescent="0.4">
      <c r="A102" s="239" t="s">
        <v>3311</v>
      </c>
      <c r="B102" s="239" t="s">
        <v>2540</v>
      </c>
      <c r="C102" s="254">
        <v>1</v>
      </c>
      <c r="D102" s="240" t="s">
        <v>67</v>
      </c>
      <c r="E102" s="240" t="s">
        <v>68</v>
      </c>
      <c r="F102" s="243" t="str">
        <f>UnitControlCenter!$B$18</f>
        <v>cubic km / yr</v>
      </c>
      <c r="G102" s="240" t="s">
        <v>2602</v>
      </c>
      <c r="H102" s="241" t="s">
        <v>2603</v>
      </c>
      <c r="I102" s="240" t="s">
        <v>2604</v>
      </c>
    </row>
    <row r="103" spans="1:19" ht="72.5" x14ac:dyDescent="0.35">
      <c r="A103" s="197" t="s">
        <v>2867</v>
      </c>
      <c r="B103" s="197" t="s">
        <v>2868</v>
      </c>
      <c r="C103" s="247">
        <v>1</v>
      </c>
      <c r="D103" s="196" t="s">
        <v>67</v>
      </c>
      <c r="E103" s="196" t="s">
        <v>68</v>
      </c>
      <c r="F103" s="4" t="str">
        <f>UnitControlCenter!$B$21</f>
        <v>million vehicles / year</v>
      </c>
      <c r="G103" s="196" t="s">
        <v>2717</v>
      </c>
      <c r="H103" s="196" t="s">
        <v>2718</v>
      </c>
      <c r="I103" s="196" t="s">
        <v>2719</v>
      </c>
    </row>
    <row r="104" spans="1:19" ht="72.5" x14ac:dyDescent="0.35">
      <c r="A104" s="197" t="s">
        <v>2867</v>
      </c>
      <c r="B104" s="197" t="s">
        <v>2869</v>
      </c>
      <c r="C104" s="247">
        <v>1</v>
      </c>
      <c r="D104" s="196" t="s">
        <v>67</v>
      </c>
      <c r="E104" s="196" t="s">
        <v>68</v>
      </c>
      <c r="F104" s="4" t="str">
        <f>UnitControlCenter!$B$22</f>
        <v>thousand vehicles / year</v>
      </c>
      <c r="G104" s="196" t="s">
        <v>2720</v>
      </c>
      <c r="H104" s="196" t="s">
        <v>2721</v>
      </c>
      <c r="I104" s="196" t="s">
        <v>2722</v>
      </c>
    </row>
    <row r="105" spans="1:19" ht="72.5" x14ac:dyDescent="0.35">
      <c r="A105" s="197" t="s">
        <v>2867</v>
      </c>
      <c r="B105" s="197" t="s">
        <v>3316</v>
      </c>
      <c r="C105" s="247">
        <v>1</v>
      </c>
      <c r="D105" s="196" t="s">
        <v>67</v>
      </c>
      <c r="E105" s="196" t="s">
        <v>68</v>
      </c>
      <c r="F105" s="4" t="str">
        <f>UnitControlCenter!$B$22</f>
        <v>thousand vehicles / year</v>
      </c>
      <c r="G105" s="196" t="s">
        <v>2723</v>
      </c>
      <c r="H105" s="196" t="s">
        <v>2718</v>
      </c>
      <c r="I105" s="196" t="s">
        <v>2719</v>
      </c>
    </row>
    <row r="106" spans="1:19" ht="72.5" x14ac:dyDescent="0.35">
      <c r="A106" s="197" t="s">
        <v>2867</v>
      </c>
      <c r="B106" s="197" t="s">
        <v>3319</v>
      </c>
      <c r="C106" s="247">
        <v>1</v>
      </c>
      <c r="D106" s="196" t="s">
        <v>67</v>
      </c>
      <c r="E106" s="196" t="s">
        <v>68</v>
      </c>
      <c r="F106" s="4" t="str">
        <f>UnitControlCenter!$B$22</f>
        <v>thousand vehicles / year</v>
      </c>
      <c r="G106" s="196" t="s">
        <v>2724</v>
      </c>
      <c r="H106" s="196" t="s">
        <v>2721</v>
      </c>
      <c r="I106" s="196" t="s">
        <v>2722</v>
      </c>
    </row>
    <row r="107" spans="1:19" ht="29" x14ac:dyDescent="0.35">
      <c r="A107" s="197" t="s">
        <v>2867</v>
      </c>
      <c r="B107" s="197" t="s">
        <v>2870</v>
      </c>
      <c r="C107" s="247">
        <v>1</v>
      </c>
      <c r="D107" s="196" t="s">
        <v>67</v>
      </c>
      <c r="E107" s="196" t="s">
        <v>68</v>
      </c>
      <c r="F107" s="4" t="str">
        <f>UnitControlCenter!$B$22</f>
        <v>thousand vehicles / year</v>
      </c>
      <c r="G107" s="196" t="s">
        <v>2605</v>
      </c>
      <c r="H107" s="196" t="s">
        <v>2606</v>
      </c>
      <c r="I107" s="196" t="s">
        <v>2706</v>
      </c>
    </row>
    <row r="108" spans="1:19" ht="72.5" x14ac:dyDescent="0.35">
      <c r="A108" s="197" t="s">
        <v>2867</v>
      </c>
      <c r="B108" s="197" t="s">
        <v>2871</v>
      </c>
      <c r="C108" s="247">
        <v>1</v>
      </c>
      <c r="D108" s="196" t="s">
        <v>67</v>
      </c>
      <c r="E108" s="196" t="s">
        <v>68</v>
      </c>
      <c r="F108" s="4" t="str">
        <f>UnitControlCenter!$B$23</f>
        <v>million vehicles</v>
      </c>
      <c r="G108" s="196" t="s">
        <v>2725</v>
      </c>
      <c r="H108" s="196" t="s">
        <v>2718</v>
      </c>
      <c r="I108" s="196" t="s">
        <v>2719</v>
      </c>
    </row>
    <row r="109" spans="1:19" ht="72.5" x14ac:dyDescent="0.35">
      <c r="A109" s="197" t="s">
        <v>2867</v>
      </c>
      <c r="B109" s="197" t="s">
        <v>2872</v>
      </c>
      <c r="C109" s="247">
        <v>1</v>
      </c>
      <c r="D109" s="196" t="s">
        <v>67</v>
      </c>
      <c r="E109" s="196" t="s">
        <v>68</v>
      </c>
      <c r="F109" s="4" t="str">
        <f>UnitControlCenter!$B$24</f>
        <v>thousand vehicles</v>
      </c>
      <c r="G109" s="196" t="s">
        <v>2963</v>
      </c>
      <c r="H109" s="196" t="s">
        <v>2721</v>
      </c>
      <c r="I109" s="196" t="s">
        <v>2722</v>
      </c>
    </row>
    <row r="110" spans="1:19" ht="58" x14ac:dyDescent="0.35">
      <c r="A110" s="197" t="s">
        <v>2867</v>
      </c>
      <c r="B110" s="197" t="s">
        <v>3317</v>
      </c>
      <c r="C110" s="247">
        <v>1</v>
      </c>
      <c r="D110" s="196" t="s">
        <v>67</v>
      </c>
      <c r="E110" s="196" t="s">
        <v>68</v>
      </c>
      <c r="F110" s="4" t="str">
        <f>UnitControlCenter!$B$23</f>
        <v>million vehicles</v>
      </c>
      <c r="G110" s="196" t="s">
        <v>2726</v>
      </c>
      <c r="H110" s="196" t="s">
        <v>2718</v>
      </c>
      <c r="I110" s="196" t="s">
        <v>2719</v>
      </c>
    </row>
    <row r="111" spans="1:19" ht="58" x14ac:dyDescent="0.35">
      <c r="A111" s="197" t="s">
        <v>2867</v>
      </c>
      <c r="B111" s="197" t="s">
        <v>3320</v>
      </c>
      <c r="C111" s="247">
        <v>1</v>
      </c>
      <c r="D111" s="196" t="s">
        <v>67</v>
      </c>
      <c r="E111" s="196" t="s">
        <v>68</v>
      </c>
      <c r="F111" s="4" t="str">
        <f>UnitControlCenter!$B$23</f>
        <v>million vehicles</v>
      </c>
      <c r="G111" s="196" t="s">
        <v>2727</v>
      </c>
      <c r="H111" s="196" t="s">
        <v>2721</v>
      </c>
      <c r="I111" s="196" t="s">
        <v>2722</v>
      </c>
    </row>
    <row r="112" spans="1:19" ht="29.5" thickBot="1" x14ac:dyDescent="0.4">
      <c r="A112" s="239" t="s">
        <v>2867</v>
      </c>
      <c r="B112" s="239" t="s">
        <v>2873</v>
      </c>
      <c r="C112" s="254">
        <v>1</v>
      </c>
      <c r="D112" s="240" t="s">
        <v>67</v>
      </c>
      <c r="E112" s="240" t="s">
        <v>68</v>
      </c>
      <c r="F112" s="243" t="str">
        <f>UnitControlCenter!$B$23</f>
        <v>million vehicles</v>
      </c>
      <c r="G112" s="240" t="s">
        <v>2707</v>
      </c>
      <c r="H112" s="240" t="s">
        <v>2606</v>
      </c>
      <c r="I112" s="240" t="s">
        <v>2706</v>
      </c>
      <c r="J112" s="241"/>
      <c r="K112" s="241"/>
      <c r="L112" s="241"/>
      <c r="M112" s="241"/>
      <c r="N112" s="241"/>
      <c r="O112" s="241"/>
      <c r="P112" s="241"/>
      <c r="Q112" s="241"/>
      <c r="R112" s="241"/>
      <c r="S112" s="241"/>
    </row>
    <row r="113" spans="1:19" ht="130.5" x14ac:dyDescent="0.35">
      <c r="A113" s="197" t="s">
        <v>2993</v>
      </c>
      <c r="B113" s="197" t="s">
        <v>2410</v>
      </c>
      <c r="C113" s="247">
        <v>1</v>
      </c>
      <c r="D113" s="196" t="s">
        <v>67</v>
      </c>
      <c r="E113" s="196" t="s">
        <v>68</v>
      </c>
      <c r="F113" s="4" t="str">
        <f>UnitControlCenter!$B$3</f>
        <v>million metric tons / year</v>
      </c>
      <c r="G113" s="196" t="s">
        <v>2708</v>
      </c>
      <c r="H113" s="196" t="s">
        <v>3325</v>
      </c>
      <c r="I113" s="196" t="s">
        <v>2709</v>
      </c>
    </row>
    <row r="114" spans="1:19" ht="87" x14ac:dyDescent="0.35">
      <c r="A114" s="197" t="s">
        <v>2993</v>
      </c>
      <c r="B114" s="197" t="s">
        <v>2411</v>
      </c>
      <c r="C114" s="247">
        <v>1</v>
      </c>
      <c r="D114" s="196" t="s">
        <v>67</v>
      </c>
      <c r="E114" s="196" t="s">
        <v>68</v>
      </c>
      <c r="F114" s="4" t="str">
        <f>UnitControlCenter!$B$25</f>
        <v>quads / year</v>
      </c>
      <c r="G114" s="196" t="s">
        <v>2897</v>
      </c>
      <c r="H114" s="196" t="s">
        <v>2728</v>
      </c>
      <c r="I114" s="196" t="s">
        <v>2729</v>
      </c>
    </row>
    <row r="115" spans="1:19" ht="116" x14ac:dyDescent="0.35">
      <c r="A115" s="197" t="s">
        <v>2993</v>
      </c>
      <c r="B115" s="197" t="s">
        <v>2466</v>
      </c>
      <c r="C115" s="255">
        <v>1</v>
      </c>
      <c r="D115" s="196" t="s">
        <v>67</v>
      </c>
      <c r="E115" s="196" t="s">
        <v>68</v>
      </c>
      <c r="F115" s="7" t="str">
        <f>UnitControlCenter!$B$25</f>
        <v>quads / year</v>
      </c>
      <c r="G115" s="196" t="s">
        <v>2710</v>
      </c>
      <c r="H115" s="196" t="s">
        <v>3325</v>
      </c>
      <c r="I115" s="196" t="s">
        <v>2709</v>
      </c>
    </row>
    <row r="116" spans="1:19" ht="43.5" x14ac:dyDescent="0.35">
      <c r="A116" s="197" t="s">
        <v>2993</v>
      </c>
      <c r="B116" s="197" t="s">
        <v>2994</v>
      </c>
      <c r="C116" s="255">
        <v>1</v>
      </c>
      <c r="D116" s="196" t="s">
        <v>67</v>
      </c>
      <c r="E116" s="196" t="s">
        <v>68</v>
      </c>
      <c r="F116" s="7" t="str">
        <f>UnitControlCenter!$B$19</f>
        <v>trillion passenger-miles / year</v>
      </c>
      <c r="G116" s="196" t="s">
        <v>2425</v>
      </c>
      <c r="H116" s="246" t="s">
        <v>2667</v>
      </c>
      <c r="I116" s="196" t="s">
        <v>2668</v>
      </c>
    </row>
    <row r="117" spans="1:19" ht="44" thickBot="1" x14ac:dyDescent="0.4">
      <c r="A117" s="239" t="s">
        <v>2993</v>
      </c>
      <c r="B117" s="239" t="s">
        <v>2995</v>
      </c>
      <c r="C117" s="254">
        <v>1</v>
      </c>
      <c r="D117" s="240" t="s">
        <v>67</v>
      </c>
      <c r="E117" s="240" t="s">
        <v>68</v>
      </c>
      <c r="F117" s="243" t="str">
        <f>UnitControlCenter!$B$20</f>
        <v>trillion freight ton-miles / year</v>
      </c>
      <c r="G117" s="240" t="s">
        <v>2704</v>
      </c>
      <c r="H117" s="241" t="s">
        <v>3326</v>
      </c>
      <c r="I117" s="240" t="s">
        <v>2705</v>
      </c>
      <c r="J117" s="241"/>
      <c r="K117" s="241"/>
      <c r="L117" s="241"/>
      <c r="M117" s="241"/>
      <c r="N117" s="241"/>
      <c r="O117" s="241"/>
      <c r="P117" s="241"/>
      <c r="Q117" s="241"/>
      <c r="R117" s="241"/>
      <c r="S117" s="241"/>
    </row>
    <row r="118" spans="1:19" ht="275.5" x14ac:dyDescent="0.35">
      <c r="A118" s="199" t="s">
        <v>2412</v>
      </c>
      <c r="B118" s="197" t="s">
        <v>2858</v>
      </c>
      <c r="C118" s="247">
        <v>1</v>
      </c>
      <c r="D118" s="196" t="s">
        <v>67</v>
      </c>
      <c r="E118" s="196" t="s">
        <v>68</v>
      </c>
      <c r="F118" s="4" t="str">
        <f>UnitControlCenter!$B$25</f>
        <v>quads / year</v>
      </c>
      <c r="G118" s="196" t="s">
        <v>3246</v>
      </c>
      <c r="H118" s="69" t="s">
        <v>3244</v>
      </c>
      <c r="I118" s="294" t="s">
        <v>3245</v>
      </c>
    </row>
    <row r="119" spans="1:19" ht="101.5" x14ac:dyDescent="0.35">
      <c r="A119" s="63" t="s">
        <v>2412</v>
      </c>
      <c r="B119" s="197" t="s">
        <v>2859</v>
      </c>
      <c r="C119" s="255">
        <v>1</v>
      </c>
      <c r="D119" s="196" t="s">
        <v>67</v>
      </c>
      <c r="E119" s="196" t="s">
        <v>68</v>
      </c>
      <c r="F119" s="7" t="str">
        <f>UnitControlCenter!$B$25</f>
        <v>quads / year</v>
      </c>
      <c r="G119" s="196" t="s">
        <v>2860</v>
      </c>
      <c r="H119" s="246" t="s">
        <v>2854</v>
      </c>
      <c r="I119" s="196" t="s">
        <v>2855</v>
      </c>
      <c r="J119" s="246"/>
      <c r="K119" s="246"/>
      <c r="L119" s="246"/>
      <c r="M119" s="246"/>
      <c r="N119" s="246"/>
      <c r="O119" s="246"/>
      <c r="P119" s="246"/>
      <c r="Q119" s="246"/>
      <c r="R119" s="246"/>
      <c r="S119" s="246"/>
    </row>
    <row r="120" spans="1:19" ht="217.5" x14ac:dyDescent="0.35">
      <c r="A120" s="199" t="s">
        <v>2412</v>
      </c>
      <c r="B120" s="197" t="s">
        <v>2856</v>
      </c>
      <c r="C120" s="247">
        <v>1</v>
      </c>
      <c r="D120" s="196" t="s">
        <v>67</v>
      </c>
      <c r="E120" s="196" t="s">
        <v>68</v>
      </c>
      <c r="F120" s="4" t="str">
        <f>UnitControlCenter!$B$25</f>
        <v>quads / year</v>
      </c>
      <c r="G120" s="196" t="s">
        <v>3243</v>
      </c>
      <c r="H120" s="69" t="s">
        <v>3244</v>
      </c>
      <c r="I120" s="294" t="s">
        <v>3245</v>
      </c>
    </row>
    <row r="121" spans="1:19" ht="73" thickBot="1" x14ac:dyDescent="0.4">
      <c r="A121" s="242" t="s">
        <v>2412</v>
      </c>
      <c r="B121" s="239" t="s">
        <v>2857</v>
      </c>
      <c r="C121" s="254">
        <v>1</v>
      </c>
      <c r="D121" s="240" t="s">
        <v>67</v>
      </c>
      <c r="E121" s="240" t="s">
        <v>68</v>
      </c>
      <c r="F121" s="243" t="str">
        <f>UnitControlCenter!$B$25</f>
        <v>quads / year</v>
      </c>
      <c r="G121" s="240" t="s">
        <v>2853</v>
      </c>
      <c r="H121" s="241" t="s">
        <v>2854</v>
      </c>
      <c r="I121" s="240" t="s">
        <v>2855</v>
      </c>
      <c r="J121" s="241"/>
      <c r="K121" s="241"/>
      <c r="L121" s="241"/>
      <c r="M121" s="241"/>
      <c r="N121" s="241"/>
      <c r="O121" s="241"/>
      <c r="P121" s="241"/>
      <c r="Q121" s="241"/>
      <c r="R121" s="241"/>
      <c r="S121" s="241"/>
    </row>
    <row r="122" spans="1:19" ht="261" x14ac:dyDescent="0.35">
      <c r="A122" s="199" t="s">
        <v>2947</v>
      </c>
      <c r="B122" s="197" t="s">
        <v>2462</v>
      </c>
      <c r="C122" s="247">
        <v>1</v>
      </c>
      <c r="D122" s="196" t="s">
        <v>67</v>
      </c>
      <c r="E122" s="196" t="s">
        <v>68</v>
      </c>
      <c r="F122" s="4" t="str">
        <f>UnitControlCenter!$B$3</f>
        <v>million metric tons / year</v>
      </c>
      <c r="G122" s="196" t="s">
        <v>3247</v>
      </c>
      <c r="H122" s="69" t="s">
        <v>3244</v>
      </c>
      <c r="I122" s="294" t="s">
        <v>3245</v>
      </c>
    </row>
    <row r="123" spans="1:19" ht="43.5" x14ac:dyDescent="0.35">
      <c r="A123" s="199" t="s">
        <v>2947</v>
      </c>
      <c r="B123" s="197" t="s">
        <v>2463</v>
      </c>
      <c r="C123" s="247">
        <v>1</v>
      </c>
      <c r="D123" s="196" t="s">
        <v>67</v>
      </c>
      <c r="E123" s="196" t="s">
        <v>68</v>
      </c>
      <c r="F123" s="4" t="str">
        <f>UnitControlCenter!$B$3</f>
        <v>million metric tons / year</v>
      </c>
      <c r="G123" s="196" t="s">
        <v>2715</v>
      </c>
      <c r="H123" s="69" t="s">
        <v>2713</v>
      </c>
      <c r="I123" s="196" t="s">
        <v>2714</v>
      </c>
    </row>
    <row r="124" spans="1:19" ht="246.5" x14ac:dyDescent="0.35">
      <c r="A124" s="199" t="s">
        <v>2947</v>
      </c>
      <c r="B124" s="197" t="s">
        <v>2464</v>
      </c>
      <c r="C124" s="247">
        <v>1</v>
      </c>
      <c r="D124" s="196" t="s">
        <v>67</v>
      </c>
      <c r="E124" s="196" t="s">
        <v>68</v>
      </c>
      <c r="F124" s="4" t="str">
        <f>UnitControlCenter!$B$3</f>
        <v>million metric tons / year</v>
      </c>
      <c r="G124" s="196" t="s">
        <v>3310</v>
      </c>
      <c r="H124" s="69" t="s">
        <v>3244</v>
      </c>
      <c r="I124" s="294" t="s">
        <v>3245</v>
      </c>
    </row>
    <row r="125" spans="1:19" ht="29" x14ac:dyDescent="0.35">
      <c r="A125" s="199" t="s">
        <v>2947</v>
      </c>
      <c r="B125" s="197" t="s">
        <v>2465</v>
      </c>
      <c r="C125" s="255">
        <v>1</v>
      </c>
      <c r="D125" s="196" t="s">
        <v>67</v>
      </c>
      <c r="E125" s="196" t="s">
        <v>68</v>
      </c>
      <c r="F125" s="7" t="str">
        <f>UnitControlCenter!$B$3</f>
        <v>million metric tons / year</v>
      </c>
      <c r="G125" s="196" t="s">
        <v>2716</v>
      </c>
      <c r="H125" s="246" t="s">
        <v>2713</v>
      </c>
      <c r="I125" s="196" t="s">
        <v>2714</v>
      </c>
    </row>
    <row r="126" spans="1:19" s="246" customFormat="1" ht="304.5" x14ac:dyDescent="0.35">
      <c r="A126" s="199" t="s">
        <v>2947</v>
      </c>
      <c r="B126" s="197" t="s">
        <v>2945</v>
      </c>
      <c r="C126" s="255">
        <v>1</v>
      </c>
      <c r="D126" s="196" t="s">
        <v>67</v>
      </c>
      <c r="E126" s="196" t="s">
        <v>68</v>
      </c>
      <c r="F126" s="7" t="str">
        <f>UnitControlCenter!$B$3</f>
        <v>million metric tons / year</v>
      </c>
      <c r="G126" s="196" t="s">
        <v>3248</v>
      </c>
      <c r="H126" s="69" t="s">
        <v>3244</v>
      </c>
      <c r="I126" s="294" t="s">
        <v>3245</v>
      </c>
    </row>
    <row r="127" spans="1:19" ht="44" thickBot="1" x14ac:dyDescent="0.4">
      <c r="A127" s="242" t="s">
        <v>2947</v>
      </c>
      <c r="B127" s="239" t="s">
        <v>2946</v>
      </c>
      <c r="C127" s="254">
        <v>1</v>
      </c>
      <c r="D127" s="240" t="s">
        <v>67</v>
      </c>
      <c r="E127" s="240" t="s">
        <v>68</v>
      </c>
      <c r="F127" s="243" t="str">
        <f>UnitControlCenter!$B$3</f>
        <v>million metric tons / year</v>
      </c>
      <c r="G127" s="240" t="s">
        <v>2990</v>
      </c>
      <c r="H127" s="241" t="s">
        <v>2948</v>
      </c>
      <c r="I127" s="240" t="s">
        <v>2949</v>
      </c>
      <c r="J127" s="241"/>
      <c r="K127" s="241"/>
      <c r="L127" s="241"/>
      <c r="M127" s="241"/>
      <c r="N127" s="241"/>
      <c r="O127" s="241"/>
      <c r="P127" s="241"/>
      <c r="Q127" s="241"/>
      <c r="R127" s="241"/>
      <c r="S127" s="241"/>
    </row>
    <row r="128" spans="1:19" ht="43.5" x14ac:dyDescent="0.35">
      <c r="A128" s="199" t="s">
        <v>2413</v>
      </c>
      <c r="B128" s="197" t="s">
        <v>2414</v>
      </c>
      <c r="C128" s="255">
        <v>1</v>
      </c>
      <c r="D128" s="196" t="s">
        <v>67</v>
      </c>
      <c r="E128" s="196" t="s">
        <v>68</v>
      </c>
      <c r="F128" s="4" t="str">
        <f>UnitControlCenter!$B$25</f>
        <v>quads / year</v>
      </c>
      <c r="G128" s="196" t="s">
        <v>2428</v>
      </c>
      <c r="H128" s="69" t="s">
        <v>2429</v>
      </c>
      <c r="I128" s="196" t="s">
        <v>2697</v>
      </c>
    </row>
    <row r="129" spans="1:19" ht="29" x14ac:dyDescent="0.35">
      <c r="A129" s="199" t="s">
        <v>2413</v>
      </c>
      <c r="B129" s="197" t="s">
        <v>2415</v>
      </c>
      <c r="C129" s="255">
        <v>1</v>
      </c>
      <c r="D129" s="196" t="s">
        <v>67</v>
      </c>
      <c r="E129" s="196" t="s">
        <v>68</v>
      </c>
      <c r="F129" s="4" t="str">
        <f>UnitControlCenter!$B$25</f>
        <v>quads / year</v>
      </c>
      <c r="G129" s="196" t="s">
        <v>2446</v>
      </c>
      <c r="H129" s="69" t="s">
        <v>2430</v>
      </c>
      <c r="I129" s="196" t="s">
        <v>2431</v>
      </c>
    </row>
    <row r="130" spans="1:19" ht="73" thickBot="1" x14ac:dyDescent="0.4">
      <c r="A130" s="242" t="s">
        <v>2413</v>
      </c>
      <c r="B130" s="239" t="s">
        <v>2416</v>
      </c>
      <c r="C130" s="254">
        <v>1</v>
      </c>
      <c r="D130" s="240" t="s">
        <v>67</v>
      </c>
      <c r="E130" s="240" t="s">
        <v>68</v>
      </c>
      <c r="F130" s="243" t="str">
        <f>UnitControlCenter!$B$25</f>
        <v>quads / year</v>
      </c>
      <c r="G130" s="240" t="s">
        <v>2738</v>
      </c>
      <c r="H130" s="241" t="s">
        <v>2740</v>
      </c>
      <c r="I130" s="240" t="s">
        <v>2739</v>
      </c>
      <c r="J130" s="241"/>
      <c r="K130" s="241"/>
      <c r="L130" s="241"/>
      <c r="M130" s="241"/>
      <c r="N130" s="241"/>
      <c r="O130" s="241"/>
      <c r="P130" s="241"/>
      <c r="Q130" s="241"/>
      <c r="R130" s="241"/>
      <c r="S130" s="241"/>
    </row>
    <row r="131" spans="1:19" ht="101.5" x14ac:dyDescent="0.35">
      <c r="A131" s="197" t="s">
        <v>2486</v>
      </c>
      <c r="B131" s="197" t="s">
        <v>2487</v>
      </c>
      <c r="C131" s="255">
        <v>1</v>
      </c>
      <c r="D131" s="196" t="s">
        <v>67</v>
      </c>
      <c r="E131" s="196" t="s">
        <v>68</v>
      </c>
      <c r="F131" s="4" t="str">
        <f>UnitControlCenter!$B$25</f>
        <v>quads / year</v>
      </c>
      <c r="G131" s="196" t="s">
        <v>2758</v>
      </c>
      <c r="H131" s="196" t="s">
        <v>2759</v>
      </c>
      <c r="I131" s="196" t="s">
        <v>2760</v>
      </c>
    </row>
    <row r="132" spans="1:19" ht="58" x14ac:dyDescent="0.35">
      <c r="A132" s="197" t="s">
        <v>2486</v>
      </c>
      <c r="B132" s="197" t="s">
        <v>2488</v>
      </c>
      <c r="C132" s="255">
        <v>1</v>
      </c>
      <c r="D132" s="196" t="s">
        <v>67</v>
      </c>
      <c r="E132" s="196" t="s">
        <v>68</v>
      </c>
      <c r="F132" s="4" t="str">
        <f>UnitControlCenter!$B$25</f>
        <v>quads / year</v>
      </c>
      <c r="G132" s="196" t="s">
        <v>2893</v>
      </c>
      <c r="H132" s="196" t="s">
        <v>2894</v>
      </c>
      <c r="I132" s="196" t="s">
        <v>2895</v>
      </c>
    </row>
    <row r="133" spans="1:19" x14ac:dyDescent="0.35">
      <c r="A133" s="197" t="s">
        <v>2486</v>
      </c>
      <c r="B133" s="197" t="s">
        <v>3009</v>
      </c>
      <c r="C133" s="255">
        <v>0</v>
      </c>
      <c r="D133" s="196" t="s">
        <v>65</v>
      </c>
      <c r="E133" s="196" t="s">
        <v>66</v>
      </c>
      <c r="F133" s="1" t="str">
        <f>UnitControlCenter!$B$26</f>
        <v>thousand BTU / 2019 dollar</v>
      </c>
      <c r="G133" s="196" t="s">
        <v>2958</v>
      </c>
      <c r="H133" s="196"/>
      <c r="I133" s="196"/>
    </row>
    <row r="134" spans="1:19" x14ac:dyDescent="0.35">
      <c r="A134" s="197" t="s">
        <v>2486</v>
      </c>
      <c r="B134" s="197" t="s">
        <v>2489</v>
      </c>
      <c r="C134" s="255">
        <v>1</v>
      </c>
      <c r="D134" s="196" t="s">
        <v>65</v>
      </c>
      <c r="E134" s="196" t="s">
        <v>66</v>
      </c>
      <c r="F134" s="4" t="str">
        <f>UnitControlCenter!$B$15</f>
        <v>terawatt-hours (TWh) / year</v>
      </c>
      <c r="G134" s="196" t="s">
        <v>2370</v>
      </c>
      <c r="I134" s="196"/>
    </row>
    <row r="135" spans="1:19" x14ac:dyDescent="0.35">
      <c r="A135" s="197" t="s">
        <v>2486</v>
      </c>
      <c r="B135" s="197" t="s">
        <v>2490</v>
      </c>
      <c r="C135" s="255">
        <v>1</v>
      </c>
      <c r="D135" s="196" t="s">
        <v>65</v>
      </c>
      <c r="E135" s="196" t="s">
        <v>66</v>
      </c>
      <c r="F135" s="4" t="str">
        <f>UnitControlCenter!$B$27</f>
        <v>millions of short tons / year</v>
      </c>
      <c r="G135" s="196" t="s">
        <v>2369</v>
      </c>
      <c r="I135" s="196"/>
    </row>
    <row r="136" spans="1:19" x14ac:dyDescent="0.35">
      <c r="A136" s="197" t="s">
        <v>2486</v>
      </c>
      <c r="B136" s="197" t="s">
        <v>2491</v>
      </c>
      <c r="C136" s="255">
        <v>1</v>
      </c>
      <c r="D136" s="196" t="s">
        <v>65</v>
      </c>
      <c r="E136" s="196" t="s">
        <v>66</v>
      </c>
      <c r="F136" s="4" t="str">
        <f>UnitControlCenter!$B$27</f>
        <v>millions of short tons / year</v>
      </c>
      <c r="G136" s="196" t="s">
        <v>2368</v>
      </c>
      <c r="I136" s="196"/>
    </row>
    <row r="137" spans="1:19" x14ac:dyDescent="0.35">
      <c r="A137" s="197" t="s">
        <v>2486</v>
      </c>
      <c r="B137" s="197" t="s">
        <v>2492</v>
      </c>
      <c r="C137" s="255">
        <v>1</v>
      </c>
      <c r="D137" s="196" t="s">
        <v>65</v>
      </c>
      <c r="E137" s="196" t="s">
        <v>66</v>
      </c>
      <c r="F137" s="4" t="str">
        <f>UnitControlCenter!$B$28</f>
        <v>trillion cubic feet / year</v>
      </c>
      <c r="G137" s="196" t="s">
        <v>2367</v>
      </c>
      <c r="I137" s="196"/>
    </row>
    <row r="138" spans="1:19" x14ac:dyDescent="0.35">
      <c r="A138" s="197" t="s">
        <v>2486</v>
      </c>
      <c r="B138" s="197" t="s">
        <v>2493</v>
      </c>
      <c r="C138" s="255">
        <v>1</v>
      </c>
      <c r="D138" s="196" t="s">
        <v>65</v>
      </c>
      <c r="E138" s="196" t="s">
        <v>66</v>
      </c>
      <c r="F138" s="4" t="str">
        <f>UnitControlCenter!$B$29</f>
        <v>million barrels / year</v>
      </c>
      <c r="G138" s="196" t="s">
        <v>2366</v>
      </c>
      <c r="I138" s="196"/>
    </row>
    <row r="139" spans="1:19" x14ac:dyDescent="0.35">
      <c r="A139" s="197" t="s">
        <v>2486</v>
      </c>
      <c r="B139" s="197" t="s">
        <v>2494</v>
      </c>
      <c r="C139" s="255">
        <v>1</v>
      </c>
      <c r="D139" s="196" t="s">
        <v>65</v>
      </c>
      <c r="E139" s="196" t="s">
        <v>66</v>
      </c>
      <c r="F139" s="4" t="str">
        <f>UnitControlCenter!$B$29</f>
        <v>million barrels / year</v>
      </c>
      <c r="G139" s="196" t="s">
        <v>2434</v>
      </c>
      <c r="I139" s="196"/>
    </row>
    <row r="140" spans="1:19" x14ac:dyDescent="0.35">
      <c r="A140" s="197" t="s">
        <v>2486</v>
      </c>
      <c r="B140" s="197" t="s">
        <v>2495</v>
      </c>
      <c r="C140" s="255">
        <v>1</v>
      </c>
      <c r="D140" s="196" t="s">
        <v>65</v>
      </c>
      <c r="E140" s="196" t="s">
        <v>66</v>
      </c>
      <c r="F140" s="4" t="str">
        <f>UnitControlCenter!$B$27</f>
        <v>millions of short tons / year</v>
      </c>
      <c r="G140" s="196" t="s">
        <v>2435</v>
      </c>
      <c r="I140" s="196"/>
    </row>
    <row r="141" spans="1:19" ht="29" x14ac:dyDescent="0.35">
      <c r="A141" s="197" t="s">
        <v>2486</v>
      </c>
      <c r="B141" s="197" t="s">
        <v>2741</v>
      </c>
      <c r="C141" s="255">
        <v>1</v>
      </c>
      <c r="D141" s="196" t="s">
        <v>65</v>
      </c>
      <c r="E141" s="196" t="s">
        <v>66</v>
      </c>
      <c r="F141" s="4" t="str">
        <f>UnitControlCenter!$B$30</f>
        <v>million gallons / year</v>
      </c>
      <c r="G141" s="196" t="s">
        <v>2745</v>
      </c>
      <c r="I141" s="196"/>
    </row>
    <row r="142" spans="1:19" ht="29" x14ac:dyDescent="0.35">
      <c r="A142" s="197" t="s">
        <v>2486</v>
      </c>
      <c r="B142" s="197" t="s">
        <v>2742</v>
      </c>
      <c r="C142" s="255">
        <v>1</v>
      </c>
      <c r="D142" s="196" t="s">
        <v>65</v>
      </c>
      <c r="E142" s="196" t="s">
        <v>66</v>
      </c>
      <c r="F142" s="4" t="str">
        <f>UnitControlCenter!$B$27</f>
        <v>millions of short tons / year</v>
      </c>
      <c r="G142" s="196" t="s">
        <v>2746</v>
      </c>
      <c r="I142" s="196"/>
    </row>
    <row r="143" spans="1:19" ht="15" thickBot="1" x14ac:dyDescent="0.4">
      <c r="A143" s="239" t="s">
        <v>2486</v>
      </c>
      <c r="B143" s="239" t="s">
        <v>2743</v>
      </c>
      <c r="C143" s="254">
        <v>1</v>
      </c>
      <c r="D143" s="240" t="s">
        <v>65</v>
      </c>
      <c r="E143" s="240" t="s">
        <v>66</v>
      </c>
      <c r="F143" s="243" t="str">
        <f>UnitControlCenter!$B$5</f>
        <v>thousand metric tons / year</v>
      </c>
      <c r="G143" s="240" t="s">
        <v>2747</v>
      </c>
      <c r="H143" s="241"/>
      <c r="I143" s="240"/>
      <c r="J143" s="241"/>
      <c r="K143" s="241"/>
      <c r="L143" s="241"/>
      <c r="M143" s="241"/>
      <c r="N143" s="241"/>
      <c r="O143" s="241"/>
      <c r="P143" s="241"/>
      <c r="Q143" s="241"/>
      <c r="R143" s="241"/>
      <c r="S143" s="241"/>
    </row>
    <row r="144" spans="1:19" ht="58" x14ac:dyDescent="0.35">
      <c r="A144" s="197" t="s">
        <v>2879</v>
      </c>
      <c r="B144" s="197" t="s">
        <v>2753</v>
      </c>
      <c r="C144" s="255">
        <v>1</v>
      </c>
      <c r="D144" s="196" t="s">
        <v>67</v>
      </c>
      <c r="E144" s="196" t="s">
        <v>68</v>
      </c>
      <c r="F144" s="4" t="str">
        <f>UnitControlCenter!$B$31</f>
        <v>trillion BTU / year</v>
      </c>
      <c r="G144" s="196" t="s">
        <v>2761</v>
      </c>
      <c r="H144" s="69" t="s">
        <v>2762</v>
      </c>
      <c r="I144" s="196" t="s">
        <v>2763</v>
      </c>
    </row>
    <row r="145" spans="1:19" ht="58" x14ac:dyDescent="0.35">
      <c r="A145" s="197" t="s">
        <v>2879</v>
      </c>
      <c r="B145" s="197" t="s">
        <v>2496</v>
      </c>
      <c r="C145" s="255">
        <v>1</v>
      </c>
      <c r="D145" s="196" t="s">
        <v>67</v>
      </c>
      <c r="E145" s="196" t="s">
        <v>66</v>
      </c>
      <c r="F145" s="4" t="str">
        <f>UnitControlCenter!$B$31</f>
        <v>trillion BTU / year</v>
      </c>
      <c r="G145" s="196" t="s">
        <v>2764</v>
      </c>
      <c r="H145" s="69" t="s">
        <v>2762</v>
      </c>
      <c r="I145" s="196" t="s">
        <v>2763</v>
      </c>
    </row>
    <row r="146" spans="1:19" ht="58" x14ac:dyDescent="0.35">
      <c r="A146" s="197" t="s">
        <v>2879</v>
      </c>
      <c r="B146" s="197" t="s">
        <v>2754</v>
      </c>
      <c r="C146" s="255">
        <v>1</v>
      </c>
      <c r="D146" s="196" t="s">
        <v>67</v>
      </c>
      <c r="E146" s="196" t="s">
        <v>68</v>
      </c>
      <c r="F146" s="4" t="str">
        <f>UnitControlCenter!$B$8</f>
        <v>billion 2019 dollars / year</v>
      </c>
      <c r="G146" s="196" t="s">
        <v>2765</v>
      </c>
      <c r="H146" s="69" t="s">
        <v>2762</v>
      </c>
      <c r="I146" s="196" t="s">
        <v>2763</v>
      </c>
    </row>
    <row r="147" spans="1:19" ht="72.5" x14ac:dyDescent="0.35">
      <c r="A147" s="197" t="s">
        <v>2879</v>
      </c>
      <c r="B147" s="197" t="s">
        <v>2751</v>
      </c>
      <c r="C147" s="255">
        <v>1</v>
      </c>
      <c r="D147" s="196" t="s">
        <v>67</v>
      </c>
      <c r="E147" s="196" t="s">
        <v>66</v>
      </c>
      <c r="F147" s="4" t="str">
        <f>UnitControlCenter!$B$8</f>
        <v>billion 2019 dollars / year</v>
      </c>
      <c r="G147" s="196" t="s">
        <v>2766</v>
      </c>
      <c r="H147" s="69" t="s">
        <v>2762</v>
      </c>
      <c r="I147" s="196" t="s">
        <v>2763</v>
      </c>
    </row>
    <row r="148" spans="1:19" ht="43.5" x14ac:dyDescent="0.35">
      <c r="A148" s="197" t="s">
        <v>2879</v>
      </c>
      <c r="B148" s="197" t="s">
        <v>3030</v>
      </c>
      <c r="C148" s="255">
        <v>1</v>
      </c>
      <c r="D148" s="196" t="s">
        <v>67</v>
      </c>
      <c r="E148" s="196" t="s">
        <v>68</v>
      </c>
      <c r="F148" s="4" t="str">
        <f>UnitControlCenter!B3</f>
        <v>million metric tons / year</v>
      </c>
      <c r="G148" s="196" t="s">
        <v>3034</v>
      </c>
      <c r="H148" s="69" t="s">
        <v>3032</v>
      </c>
      <c r="I148" s="196" t="s">
        <v>3033</v>
      </c>
    </row>
    <row r="149" spans="1:19" ht="58" x14ac:dyDescent="0.35">
      <c r="A149" s="197" t="s">
        <v>2879</v>
      </c>
      <c r="B149" s="197" t="s">
        <v>3031</v>
      </c>
      <c r="C149" s="255">
        <v>1</v>
      </c>
      <c r="D149" s="196" t="s">
        <v>67</v>
      </c>
      <c r="E149" s="196" t="s">
        <v>66</v>
      </c>
      <c r="F149" s="4" t="str">
        <f>UnitControlCenter!B3</f>
        <v>million metric tons / year</v>
      </c>
      <c r="G149" s="196" t="s">
        <v>3035</v>
      </c>
      <c r="H149" s="69" t="s">
        <v>3032</v>
      </c>
      <c r="I149" s="196" t="s">
        <v>3033</v>
      </c>
    </row>
    <row r="150" spans="1:19" ht="58" x14ac:dyDescent="0.35">
      <c r="A150" s="197" t="s">
        <v>2879</v>
      </c>
      <c r="B150" s="197" t="s">
        <v>2755</v>
      </c>
      <c r="C150" s="255">
        <v>1</v>
      </c>
      <c r="D150" s="196" t="s">
        <v>67</v>
      </c>
      <c r="E150" s="196" t="s">
        <v>68</v>
      </c>
      <c r="F150" s="4" t="str">
        <f>UnitControlCenter!$B$31</f>
        <v>trillion BTU / year</v>
      </c>
      <c r="G150" s="196" t="s">
        <v>2848</v>
      </c>
      <c r="H150" s="69" t="s">
        <v>2843</v>
      </c>
      <c r="I150" s="196" t="s">
        <v>2844</v>
      </c>
    </row>
    <row r="151" spans="1:19" ht="72.5" x14ac:dyDescent="0.35">
      <c r="A151" s="197" t="s">
        <v>2879</v>
      </c>
      <c r="B151" s="197" t="s">
        <v>2497</v>
      </c>
      <c r="C151" s="255">
        <v>1</v>
      </c>
      <c r="D151" s="196" t="s">
        <v>67</v>
      </c>
      <c r="E151" s="196" t="s">
        <v>66</v>
      </c>
      <c r="F151" s="4" t="str">
        <f>UnitControlCenter!$B$31</f>
        <v>trillion BTU / year</v>
      </c>
      <c r="G151" s="196" t="s">
        <v>2849</v>
      </c>
      <c r="H151" s="69" t="s">
        <v>2843</v>
      </c>
      <c r="I151" s="196" t="s">
        <v>2845</v>
      </c>
    </row>
    <row r="152" spans="1:19" ht="72.5" x14ac:dyDescent="0.35">
      <c r="A152" s="197" t="s">
        <v>2879</v>
      </c>
      <c r="B152" s="197" t="s">
        <v>2756</v>
      </c>
      <c r="C152" s="255">
        <v>1</v>
      </c>
      <c r="D152" s="196" t="s">
        <v>67</v>
      </c>
      <c r="E152" s="196" t="s">
        <v>68</v>
      </c>
      <c r="F152" s="4" t="str">
        <f>UnitControlCenter!$B$8</f>
        <v>billion 2019 dollars / year</v>
      </c>
      <c r="G152" s="196" t="s">
        <v>2850</v>
      </c>
      <c r="H152" s="69" t="s">
        <v>2843</v>
      </c>
      <c r="I152" s="196" t="s">
        <v>2846</v>
      </c>
    </row>
    <row r="153" spans="1:19" ht="87" x14ac:dyDescent="0.35">
      <c r="A153" s="197" t="s">
        <v>2879</v>
      </c>
      <c r="B153" s="197" t="s">
        <v>2752</v>
      </c>
      <c r="C153" s="255">
        <v>1</v>
      </c>
      <c r="D153" s="196" t="s">
        <v>67</v>
      </c>
      <c r="E153" s="196" t="s">
        <v>66</v>
      </c>
      <c r="F153" s="4" t="str">
        <f>UnitControlCenter!$B$8</f>
        <v>billion 2019 dollars / year</v>
      </c>
      <c r="G153" s="196" t="s">
        <v>2851</v>
      </c>
      <c r="H153" s="69" t="s">
        <v>2843</v>
      </c>
      <c r="I153" s="196" t="s">
        <v>2847</v>
      </c>
    </row>
    <row r="154" spans="1:19" ht="101.5" x14ac:dyDescent="0.35">
      <c r="A154" s="197" t="s">
        <v>2879</v>
      </c>
      <c r="B154" s="197" t="s">
        <v>2880</v>
      </c>
      <c r="C154" s="255">
        <v>1</v>
      </c>
      <c r="D154" s="196" t="s">
        <v>67</v>
      </c>
      <c r="E154" s="196" t="s">
        <v>68</v>
      </c>
      <c r="F154" s="4" t="str">
        <f>UnitControlCenter!$B$25</f>
        <v>quads / year</v>
      </c>
      <c r="G154" s="196" t="s">
        <v>2882</v>
      </c>
      <c r="H154" s="69" t="s">
        <v>2884</v>
      </c>
      <c r="I154" s="196" t="s">
        <v>2885</v>
      </c>
    </row>
    <row r="155" spans="1:19" ht="116.5" thickBot="1" x14ac:dyDescent="0.4">
      <c r="A155" s="239" t="s">
        <v>2879</v>
      </c>
      <c r="B155" s="239" t="s">
        <v>2881</v>
      </c>
      <c r="C155" s="254">
        <v>1</v>
      </c>
      <c r="D155" s="240" t="s">
        <v>67</v>
      </c>
      <c r="E155" s="240" t="s">
        <v>66</v>
      </c>
      <c r="F155" s="243" t="str">
        <f>UnitControlCenter!$B$25</f>
        <v>quads / year</v>
      </c>
      <c r="G155" s="240" t="s">
        <v>2883</v>
      </c>
      <c r="H155" s="241" t="s">
        <v>2884</v>
      </c>
      <c r="I155" s="240" t="s">
        <v>2885</v>
      </c>
      <c r="J155" s="241"/>
      <c r="K155" s="241"/>
      <c r="L155" s="241"/>
      <c r="M155" s="241"/>
      <c r="N155" s="241"/>
      <c r="O155" s="241"/>
      <c r="P155" s="241"/>
      <c r="Q155" s="241"/>
      <c r="R155" s="241"/>
      <c r="S155" s="241"/>
    </row>
    <row r="156" spans="1:19" ht="58" x14ac:dyDescent="0.35">
      <c r="A156" s="199" t="s">
        <v>2417</v>
      </c>
      <c r="B156" s="197" t="s">
        <v>98</v>
      </c>
      <c r="C156" s="255">
        <v>1</v>
      </c>
      <c r="D156" s="196" t="s">
        <v>67</v>
      </c>
      <c r="E156" s="196" t="s">
        <v>2424</v>
      </c>
      <c r="F156" s="4" t="str">
        <f>UnitControlCenter!$B$17</f>
        <v>2019 dollars / megawatt-hour (MWh)</v>
      </c>
      <c r="G156" s="196" t="s">
        <v>2767</v>
      </c>
      <c r="H156" s="69" t="s">
        <v>2967</v>
      </c>
      <c r="I156" s="196" t="s">
        <v>2768</v>
      </c>
    </row>
    <row r="157" spans="1:19" ht="43.5" x14ac:dyDescent="0.35">
      <c r="A157" s="199" t="s">
        <v>2417</v>
      </c>
      <c r="B157" s="197" t="s">
        <v>477</v>
      </c>
      <c r="C157" s="255">
        <v>1</v>
      </c>
      <c r="D157" s="196" t="s">
        <v>67</v>
      </c>
      <c r="E157" s="196" t="s">
        <v>2424</v>
      </c>
      <c r="F157" s="4" t="str">
        <f>UnitControlCenter!$B$32</f>
        <v>2019 dollars / short ton</v>
      </c>
      <c r="G157" s="196" t="s">
        <v>2777</v>
      </c>
      <c r="H157" s="69" t="s">
        <v>2778</v>
      </c>
      <c r="I157" s="196" t="s">
        <v>2779</v>
      </c>
    </row>
    <row r="158" spans="1:19" x14ac:dyDescent="0.35">
      <c r="A158" s="199" t="s">
        <v>2417</v>
      </c>
      <c r="B158" s="197" t="s">
        <v>474</v>
      </c>
      <c r="C158" s="255">
        <v>1</v>
      </c>
      <c r="D158" s="196" t="s">
        <v>67</v>
      </c>
      <c r="E158" s="196" t="s">
        <v>2424</v>
      </c>
      <c r="F158" s="4" t="str">
        <f>UnitControlCenter!$B$32</f>
        <v>2019 dollars / short ton</v>
      </c>
      <c r="G158" s="196" t="s">
        <v>2437</v>
      </c>
      <c r="H158" s="69" t="s">
        <v>369</v>
      </c>
      <c r="I158" s="196" t="s">
        <v>2650</v>
      </c>
    </row>
    <row r="159" spans="1:19" ht="72.5" x14ac:dyDescent="0.35">
      <c r="A159" s="199" t="s">
        <v>2417</v>
      </c>
      <c r="B159" s="197" t="s">
        <v>92</v>
      </c>
      <c r="C159" s="255">
        <v>1</v>
      </c>
      <c r="D159" s="196" t="s">
        <v>67</v>
      </c>
      <c r="E159" s="196" t="s">
        <v>2424</v>
      </c>
      <c r="F159" s="4" t="str">
        <f>UnitControlCenter!$B$33</f>
        <v>2019 dollars / thousand cubic feet</v>
      </c>
      <c r="G159" s="196" t="s">
        <v>2769</v>
      </c>
      <c r="H159" s="69" t="s">
        <v>2770</v>
      </c>
      <c r="I159" s="196" t="s">
        <v>2771</v>
      </c>
    </row>
    <row r="160" spans="1:19" x14ac:dyDescent="0.35">
      <c r="A160" s="199" t="s">
        <v>2417</v>
      </c>
      <c r="B160" s="197" t="s">
        <v>100</v>
      </c>
      <c r="C160" s="255">
        <v>1</v>
      </c>
      <c r="D160" s="196" t="s">
        <v>67</v>
      </c>
      <c r="E160" s="196" t="s">
        <v>2424</v>
      </c>
      <c r="F160" s="4" t="str">
        <f>UnitControlCenter!$B$34</f>
        <v>2019 dollars / gallon</v>
      </c>
      <c r="G160" s="196" t="s">
        <v>2439</v>
      </c>
      <c r="H160" s="69" t="s">
        <v>364</v>
      </c>
      <c r="I160" s="54">
        <v>969696</v>
      </c>
    </row>
    <row r="161" spans="1:19" ht="72.5" x14ac:dyDescent="0.35">
      <c r="A161" s="199" t="s">
        <v>2417</v>
      </c>
      <c r="B161" s="197" t="s">
        <v>101</v>
      </c>
      <c r="C161" s="255">
        <v>1</v>
      </c>
      <c r="D161" s="196" t="s">
        <v>67</v>
      </c>
      <c r="E161" s="196" t="s">
        <v>2424</v>
      </c>
      <c r="F161" s="4" t="str">
        <f>UnitControlCenter!$B$34</f>
        <v>2019 dollars / gallon</v>
      </c>
      <c r="G161" s="196" t="s">
        <v>2772</v>
      </c>
      <c r="H161" s="69" t="s">
        <v>2770</v>
      </c>
      <c r="I161" s="196" t="s">
        <v>2771</v>
      </c>
    </row>
    <row r="162" spans="1:19" ht="58" x14ac:dyDescent="0.35">
      <c r="A162" s="199" t="s">
        <v>2417</v>
      </c>
      <c r="B162" s="197" t="s">
        <v>97</v>
      </c>
      <c r="C162" s="255">
        <v>1</v>
      </c>
      <c r="D162" s="196" t="s">
        <v>67</v>
      </c>
      <c r="E162" s="196" t="s">
        <v>2424</v>
      </c>
      <c r="F162" s="4" t="str">
        <f>UnitControlCenter!$B$32</f>
        <v>2019 dollars / short ton</v>
      </c>
      <c r="G162" s="196" t="s">
        <v>2773</v>
      </c>
      <c r="H162" s="69" t="s">
        <v>2774</v>
      </c>
      <c r="I162" s="196" t="s">
        <v>2775</v>
      </c>
    </row>
    <row r="163" spans="1:19" ht="58" x14ac:dyDescent="0.35">
      <c r="A163" s="199" t="s">
        <v>2417</v>
      </c>
      <c r="B163" s="197" t="s">
        <v>2700</v>
      </c>
      <c r="C163" s="255">
        <v>1</v>
      </c>
      <c r="D163" s="196" t="s">
        <v>67</v>
      </c>
      <c r="E163" s="196" t="s">
        <v>2424</v>
      </c>
      <c r="F163" s="4" t="str">
        <f>UnitControlCenter!$B$35</f>
        <v>2019 dollars / barrel</v>
      </c>
      <c r="G163" s="196" t="s">
        <v>2840</v>
      </c>
      <c r="H163" s="69" t="s">
        <v>2841</v>
      </c>
      <c r="I163" s="196" t="s">
        <v>2842</v>
      </c>
    </row>
    <row r="164" spans="1:19" ht="58" x14ac:dyDescent="0.35">
      <c r="A164" s="199" t="s">
        <v>2417</v>
      </c>
      <c r="B164" s="197" t="s">
        <v>2776</v>
      </c>
      <c r="C164" s="255">
        <v>1</v>
      </c>
      <c r="D164" s="196" t="s">
        <v>67</v>
      </c>
      <c r="E164" s="196" t="s">
        <v>2424</v>
      </c>
      <c r="F164" s="4" t="str">
        <f>UnitControlCenter!$B$34</f>
        <v>2019 dollars / gallon</v>
      </c>
      <c r="G164" s="196" t="s">
        <v>2780</v>
      </c>
      <c r="H164" s="69" t="s">
        <v>2436</v>
      </c>
      <c r="I164" s="196" t="s">
        <v>2696</v>
      </c>
    </row>
    <row r="165" spans="1:19" ht="29.5" thickBot="1" x14ac:dyDescent="0.4">
      <c r="A165" s="242" t="s">
        <v>2417</v>
      </c>
      <c r="B165" s="239" t="s">
        <v>2554</v>
      </c>
      <c r="C165" s="254">
        <v>1</v>
      </c>
      <c r="D165" s="240" t="s">
        <v>67</v>
      </c>
      <c r="E165" s="240" t="s">
        <v>2424</v>
      </c>
      <c r="F165" s="243" t="str">
        <f>UnitControlCenter!$B$36</f>
        <v>2019 dollars / kg</v>
      </c>
      <c r="G165" s="240" t="s">
        <v>2890</v>
      </c>
      <c r="H165" s="241" t="s">
        <v>2891</v>
      </c>
      <c r="I165" s="240" t="s">
        <v>2892</v>
      </c>
      <c r="J165" s="241"/>
      <c r="K165" s="241"/>
      <c r="L165" s="241"/>
      <c r="M165" s="241"/>
      <c r="N165" s="241"/>
      <c r="O165" s="241"/>
      <c r="P165" s="241"/>
      <c r="Q165" s="241"/>
      <c r="R165" s="241"/>
      <c r="S165" s="241"/>
    </row>
    <row r="166" spans="1:19" x14ac:dyDescent="0.35">
      <c r="A166" s="199" t="s">
        <v>2418</v>
      </c>
      <c r="B166" s="197" t="s">
        <v>2419</v>
      </c>
      <c r="C166" s="255">
        <v>1</v>
      </c>
      <c r="D166" s="196" t="s">
        <v>65</v>
      </c>
      <c r="E166" s="196" t="s">
        <v>66</v>
      </c>
      <c r="F166" s="4" t="str">
        <f>UnitControlCenter!$B$37</f>
        <v>2019 dollars / kilowatt-hour (kWh)</v>
      </c>
      <c r="G166" s="196" t="s">
        <v>2440</v>
      </c>
      <c r="I166" s="196"/>
    </row>
    <row r="167" spans="1:19" ht="29" x14ac:dyDescent="0.35">
      <c r="A167" s="199" t="s">
        <v>2418</v>
      </c>
      <c r="B167" s="197" t="s">
        <v>2420</v>
      </c>
      <c r="C167" s="255">
        <v>1</v>
      </c>
      <c r="D167" s="196" t="s">
        <v>67</v>
      </c>
      <c r="E167" s="196" t="s">
        <v>66</v>
      </c>
      <c r="F167" s="4" t="str">
        <f>UnitControlCenter!$B$38</f>
        <v>cost of eqpt. to capture 1 metric ton CO2e/yr (2019 dollars)</v>
      </c>
      <c r="G167" s="196" t="s">
        <v>2444</v>
      </c>
      <c r="H167" s="69" t="s">
        <v>2445</v>
      </c>
      <c r="I167" s="196" t="s">
        <v>2657</v>
      </c>
    </row>
    <row r="168" spans="1:19" x14ac:dyDescent="0.35">
      <c r="A168" s="199" t="s">
        <v>2418</v>
      </c>
      <c r="B168" s="197" t="s">
        <v>2421</v>
      </c>
      <c r="C168" s="255">
        <v>1</v>
      </c>
      <c r="D168" s="196" t="s">
        <v>65</v>
      </c>
      <c r="E168" s="196" t="s">
        <v>66</v>
      </c>
      <c r="F168" s="4" t="str">
        <f>UnitControlCenter!$B$39</f>
        <v>million 2019 dollars / megawatt (MW)</v>
      </c>
      <c r="G168" s="196" t="s">
        <v>2441</v>
      </c>
      <c r="I168" s="196"/>
    </row>
    <row r="169" spans="1:19" x14ac:dyDescent="0.35">
      <c r="A169" s="199" t="s">
        <v>2418</v>
      </c>
      <c r="B169" s="197" t="s">
        <v>2422</v>
      </c>
      <c r="C169" s="255">
        <v>1</v>
      </c>
      <c r="D169" s="196" t="s">
        <v>65</v>
      </c>
      <c r="E169" s="196" t="s">
        <v>66</v>
      </c>
      <c r="F169" s="4" t="str">
        <f>UnitControlCenter!$B$39</f>
        <v>million 2019 dollars / megawatt (MW)</v>
      </c>
      <c r="G169" s="196" t="s">
        <v>2442</v>
      </c>
      <c r="I169" s="196"/>
    </row>
    <row r="170" spans="1:19" x14ac:dyDescent="0.35">
      <c r="A170" s="199" t="s">
        <v>2418</v>
      </c>
      <c r="B170" s="197" t="s">
        <v>2423</v>
      </c>
      <c r="C170" s="255">
        <v>1</v>
      </c>
      <c r="D170" s="196" t="s">
        <v>65</v>
      </c>
      <c r="E170" s="196" t="s">
        <v>66</v>
      </c>
      <c r="F170" s="4" t="str">
        <f>UnitControlCenter!$B$39</f>
        <v>million 2019 dollars / megawatt (MW)</v>
      </c>
      <c r="G170" s="196" t="s">
        <v>2443</v>
      </c>
      <c r="I170" s="196"/>
    </row>
    <row r="171" spans="1:19" ht="29.5" thickBot="1" x14ac:dyDescent="0.4">
      <c r="A171" s="242" t="s">
        <v>2418</v>
      </c>
      <c r="B171" s="239" t="s">
        <v>2571</v>
      </c>
      <c r="C171" s="254">
        <v>1</v>
      </c>
      <c r="D171" s="240" t="s">
        <v>65</v>
      </c>
      <c r="E171" s="240" t="s">
        <v>66</v>
      </c>
      <c r="F171" s="243" t="str">
        <f>UnitControlCenter!$B$40</f>
        <v>cost of eqpt. to produce 1 kg H2/yr (2019 dollars)</v>
      </c>
      <c r="G171" s="240" t="s">
        <v>2572</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2644</v>
      </c>
      <c r="B1" s="213"/>
      <c r="C1" s="185"/>
      <c r="D1" s="185"/>
    </row>
    <row r="2" spans="1:4" x14ac:dyDescent="0.35">
      <c r="A2" s="212" t="s">
        <v>2608</v>
      </c>
      <c r="B2" s="214" t="s">
        <v>2609</v>
      </c>
      <c r="C2" s="212" t="s">
        <v>2610</v>
      </c>
      <c r="D2" s="212" t="s">
        <v>2611</v>
      </c>
    </row>
    <row r="3" spans="1:4" x14ac:dyDescent="0.35">
      <c r="A3" s="195" t="s">
        <v>2618</v>
      </c>
      <c r="B3" s="215" t="s">
        <v>2629</v>
      </c>
      <c r="C3" s="221"/>
      <c r="D3" t="s">
        <v>467</v>
      </c>
    </row>
    <row r="4" spans="1:4" x14ac:dyDescent="0.35">
      <c r="A4" s="195" t="s">
        <v>2626</v>
      </c>
      <c r="B4" s="216" t="s">
        <v>2627</v>
      </c>
      <c r="C4" s="220"/>
      <c r="D4" t="s">
        <v>97</v>
      </c>
    </row>
    <row r="5" spans="1:4" x14ac:dyDescent="0.35">
      <c r="A5" t="s">
        <v>2655</v>
      </c>
      <c r="B5" s="215" t="s">
        <v>2649</v>
      </c>
      <c r="C5" s="231"/>
      <c r="D5" t="s">
        <v>96</v>
      </c>
    </row>
    <row r="6" spans="1:4" x14ac:dyDescent="0.35">
      <c r="A6" s="195" t="s">
        <v>2633</v>
      </c>
      <c r="B6" s="215" t="s">
        <v>2650</v>
      </c>
      <c r="C6" s="225"/>
      <c r="D6" t="s">
        <v>2645</v>
      </c>
    </row>
    <row r="7" spans="1:4" x14ac:dyDescent="0.35">
      <c r="A7" s="195" t="s">
        <v>2656</v>
      </c>
      <c r="B7" s="215" t="s">
        <v>2438</v>
      </c>
      <c r="C7" s="230"/>
      <c r="D7" t="s">
        <v>2646</v>
      </c>
    </row>
    <row r="8" spans="1:4" x14ac:dyDescent="0.35">
      <c r="A8" t="s">
        <v>2654</v>
      </c>
      <c r="B8" s="215" t="s">
        <v>2651</v>
      </c>
      <c r="C8" s="233"/>
      <c r="D8" t="s">
        <v>482</v>
      </c>
    </row>
    <row r="9" spans="1:4" x14ac:dyDescent="0.35">
      <c r="A9" s="195" t="s">
        <v>2634</v>
      </c>
      <c r="B9" s="215" t="s">
        <v>2630</v>
      </c>
      <c r="C9" s="224"/>
      <c r="D9" t="s">
        <v>485</v>
      </c>
    </row>
    <row r="10" spans="1:4" x14ac:dyDescent="0.35">
      <c r="A10" s="195" t="s">
        <v>2607</v>
      </c>
      <c r="B10" s="217" t="s">
        <v>2614</v>
      </c>
      <c r="C10" s="211"/>
      <c r="D10" t="s">
        <v>94</v>
      </c>
    </row>
    <row r="11" spans="1:4" x14ac:dyDescent="0.35">
      <c r="A11" s="195" t="s">
        <v>2635</v>
      </c>
      <c r="B11" s="215" t="s">
        <v>2631</v>
      </c>
      <c r="C11" s="226"/>
      <c r="D11" t="s">
        <v>93</v>
      </c>
    </row>
    <row r="12" spans="1:4" x14ac:dyDescent="0.35">
      <c r="A12" s="195" t="s">
        <v>2617</v>
      </c>
      <c r="B12" s="216" t="s">
        <v>2622</v>
      </c>
      <c r="C12" s="222"/>
      <c r="D12" t="s">
        <v>2647</v>
      </c>
    </row>
    <row r="13" spans="1:4" x14ac:dyDescent="0.35">
      <c r="A13" t="s">
        <v>2658</v>
      </c>
      <c r="B13" s="215" t="s">
        <v>2652</v>
      </c>
      <c r="C13" s="232"/>
      <c r="D13" t="s">
        <v>2553</v>
      </c>
    </row>
    <row r="14" spans="1:4" x14ac:dyDescent="0.35">
      <c r="A14" s="195" t="s">
        <v>2620</v>
      </c>
      <c r="B14" s="216" t="s">
        <v>2621</v>
      </c>
      <c r="C14" s="210"/>
      <c r="D14" t="s">
        <v>336</v>
      </c>
    </row>
    <row r="15" spans="1:4" s="195" customFormat="1" x14ac:dyDescent="0.35">
      <c r="A15" s="195" t="s">
        <v>2701</v>
      </c>
      <c r="B15" s="216" t="s">
        <v>2703</v>
      </c>
      <c r="C15" s="236"/>
      <c r="D15" s="195" t="s">
        <v>2700</v>
      </c>
    </row>
    <row r="16" spans="1:4" s="195" customFormat="1" x14ac:dyDescent="0.35">
      <c r="A16" s="195" t="s">
        <v>2702</v>
      </c>
      <c r="B16" s="216">
        <v>740000</v>
      </c>
      <c r="C16" s="237"/>
      <c r="D16" s="195" t="s">
        <v>2551</v>
      </c>
    </row>
    <row r="17" spans="1:4" x14ac:dyDescent="0.35">
      <c r="A17" s="195" t="s">
        <v>2636</v>
      </c>
      <c r="B17" s="215" t="s">
        <v>2632</v>
      </c>
      <c r="C17" s="227"/>
      <c r="D17" t="s">
        <v>337</v>
      </c>
    </row>
    <row r="18" spans="1:4" x14ac:dyDescent="0.35">
      <c r="A18" s="195" t="s">
        <v>2619</v>
      </c>
      <c r="B18" s="216" t="s">
        <v>2624</v>
      </c>
      <c r="C18" s="219"/>
      <c r="D18" t="s">
        <v>333</v>
      </c>
    </row>
    <row r="19" spans="1:4" x14ac:dyDescent="0.35">
      <c r="A19" s="207" t="s">
        <v>2643</v>
      </c>
      <c r="B19" s="228" t="s">
        <v>2642</v>
      </c>
      <c r="C19" s="229"/>
      <c r="D19" t="s">
        <v>474</v>
      </c>
    </row>
    <row r="20" spans="1:4" x14ac:dyDescent="0.35">
      <c r="A20" s="195" t="s">
        <v>2613</v>
      </c>
      <c r="B20" s="216" t="s">
        <v>2623</v>
      </c>
      <c r="C20" s="218"/>
      <c r="D20" t="s">
        <v>477</v>
      </c>
    </row>
    <row r="21" spans="1:4" x14ac:dyDescent="0.35">
      <c r="A21" t="s">
        <v>2659</v>
      </c>
      <c r="B21" s="215" t="s">
        <v>2653</v>
      </c>
      <c r="C21" s="234"/>
      <c r="D21" t="s">
        <v>2648</v>
      </c>
    </row>
    <row r="23" spans="1:4" s="195" customFormat="1" x14ac:dyDescent="0.35">
      <c r="A23" s="187" t="s">
        <v>2628</v>
      </c>
      <c r="B23" s="213"/>
      <c r="C23" s="185"/>
      <c r="D23" s="185"/>
    </row>
    <row r="24" spans="1:4" s="212" customFormat="1" x14ac:dyDescent="0.35">
      <c r="A24" s="212" t="s">
        <v>2608</v>
      </c>
      <c r="B24" s="214" t="s">
        <v>2609</v>
      </c>
      <c r="C24" s="212" t="s">
        <v>2610</v>
      </c>
      <c r="D24" s="212" t="s">
        <v>2693</v>
      </c>
    </row>
    <row r="25" spans="1:4" x14ac:dyDescent="0.35">
      <c r="A25" t="s">
        <v>2634</v>
      </c>
      <c r="B25" s="215" t="s">
        <v>2630</v>
      </c>
      <c r="C25" s="224"/>
      <c r="D25" t="s">
        <v>2695</v>
      </c>
    </row>
    <row r="26" spans="1:4" s="195" customFormat="1" x14ac:dyDescent="0.35">
      <c r="A26" s="195" t="s">
        <v>2607</v>
      </c>
      <c r="B26" s="217" t="s">
        <v>2614</v>
      </c>
      <c r="C26" s="211"/>
      <c r="D26" s="195" t="s">
        <v>2694</v>
      </c>
    </row>
    <row r="27" spans="1:4" x14ac:dyDescent="0.35">
      <c r="A27" t="s">
        <v>2619</v>
      </c>
      <c r="B27" s="215" t="s">
        <v>2624</v>
      </c>
      <c r="C27" s="219"/>
      <c r="D27" t="s">
        <v>4</v>
      </c>
    </row>
    <row r="28" spans="1:4" x14ac:dyDescent="0.35">
      <c r="A28" t="s">
        <v>2633</v>
      </c>
      <c r="B28" s="215" t="s">
        <v>2650</v>
      </c>
      <c r="C28" s="225"/>
      <c r="D28" t="s">
        <v>98</v>
      </c>
    </row>
    <row r="29" spans="1:4" x14ac:dyDescent="0.35">
      <c r="A29" t="s">
        <v>2613</v>
      </c>
      <c r="B29" s="215">
        <v>969696</v>
      </c>
      <c r="C29" s="218"/>
      <c r="D29" t="s">
        <v>9</v>
      </c>
    </row>
    <row r="30" spans="1:4" x14ac:dyDescent="0.35">
      <c r="A30" t="s">
        <v>2626</v>
      </c>
      <c r="B30" s="215" t="s">
        <v>2627</v>
      </c>
      <c r="C30" s="220"/>
      <c r="D30" t="s">
        <v>2502</v>
      </c>
    </row>
    <row r="31" spans="1:4" x14ac:dyDescent="0.35">
      <c r="A31" t="s">
        <v>2635</v>
      </c>
      <c r="B31" s="215" t="s">
        <v>2631</v>
      </c>
      <c r="C31" s="226"/>
      <c r="D31" t="s">
        <v>140</v>
      </c>
    </row>
    <row r="32" spans="1:4" s="195" customFormat="1" x14ac:dyDescent="0.35">
      <c r="A32" s="195" t="s">
        <v>2636</v>
      </c>
      <c r="B32" s="215" t="s">
        <v>2632</v>
      </c>
      <c r="C32" s="227"/>
      <c r="D32" s="195" t="s">
        <v>2511</v>
      </c>
    </row>
    <row r="33" spans="1:4" x14ac:dyDescent="0.35">
      <c r="A33" t="s">
        <v>2618</v>
      </c>
      <c r="B33" s="215" t="s">
        <v>2629</v>
      </c>
      <c r="C33" s="223"/>
      <c r="D33" t="s">
        <v>2570</v>
      </c>
    </row>
    <row r="34" spans="1:4" s="195" customFormat="1" x14ac:dyDescent="0.35">
      <c r="A34" s="195" t="s">
        <v>2701</v>
      </c>
      <c r="B34" s="216" t="s">
        <v>2703</v>
      </c>
      <c r="C34" s="236"/>
      <c r="D34" s="195" t="s">
        <v>2928</v>
      </c>
    </row>
    <row r="36" spans="1:4" s="195" customFormat="1" x14ac:dyDescent="0.35">
      <c r="A36" s="187" t="s">
        <v>2637</v>
      </c>
      <c r="B36" s="213"/>
      <c r="C36" s="185"/>
      <c r="D36" s="185"/>
    </row>
    <row r="37" spans="1:4" s="195" customFormat="1" x14ac:dyDescent="0.35">
      <c r="A37" s="212" t="s">
        <v>2608</v>
      </c>
      <c r="B37" s="214" t="s">
        <v>2609</v>
      </c>
      <c r="C37" s="212" t="s">
        <v>2610</v>
      </c>
      <c r="D37" s="212" t="s">
        <v>2611</v>
      </c>
    </row>
    <row r="38" spans="1:4" s="195" customFormat="1" x14ac:dyDescent="0.35">
      <c r="A38" s="195" t="s">
        <v>2619</v>
      </c>
      <c r="B38" s="216" t="s">
        <v>2624</v>
      </c>
      <c r="C38" s="219"/>
      <c r="D38" s="195" t="s">
        <v>2638</v>
      </c>
    </row>
    <row r="39" spans="1:4" s="195" customFormat="1" x14ac:dyDescent="0.35">
      <c r="A39" s="195" t="s">
        <v>2613</v>
      </c>
      <c r="B39" s="215">
        <v>969696</v>
      </c>
      <c r="C39" s="218"/>
      <c r="D39" s="195" t="s">
        <v>2639</v>
      </c>
    </row>
    <row r="40" spans="1:4" s="195" customFormat="1" x14ac:dyDescent="0.35">
      <c r="A40" s="195" t="s">
        <v>2626</v>
      </c>
      <c r="B40" s="215" t="s">
        <v>2627</v>
      </c>
      <c r="C40" s="220"/>
      <c r="D40" s="195" t="s">
        <v>2640</v>
      </c>
    </row>
    <row r="41" spans="1:4" s="195" customFormat="1" x14ac:dyDescent="0.35">
      <c r="A41" s="195" t="s">
        <v>2701</v>
      </c>
      <c r="B41" s="216" t="s">
        <v>2703</v>
      </c>
      <c r="C41" s="236"/>
      <c r="D41" s="195" t="s">
        <v>2929</v>
      </c>
    </row>
    <row r="42" spans="1:4" s="207" customFormat="1" x14ac:dyDescent="0.35">
      <c r="B42" s="228"/>
    </row>
    <row r="43" spans="1:4" s="207" customFormat="1" x14ac:dyDescent="0.35">
      <c r="A43" s="187" t="s">
        <v>2641</v>
      </c>
      <c r="B43" s="213"/>
      <c r="C43" s="185"/>
      <c r="D43" s="185"/>
    </row>
    <row r="44" spans="1:4" s="207" customFormat="1" x14ac:dyDescent="0.35">
      <c r="A44" s="212" t="s">
        <v>2608</v>
      </c>
      <c r="B44" s="214" t="s">
        <v>2609</v>
      </c>
      <c r="C44" s="212" t="s">
        <v>2610</v>
      </c>
      <c r="D44" s="212" t="s">
        <v>2611</v>
      </c>
    </row>
    <row r="45" spans="1:4" s="207" customFormat="1" x14ac:dyDescent="0.35">
      <c r="A45" s="195" t="s">
        <v>2626</v>
      </c>
      <c r="B45" s="215" t="s">
        <v>2627</v>
      </c>
      <c r="C45" s="220"/>
      <c r="D45" s="207" t="s">
        <v>2273</v>
      </c>
    </row>
    <row r="46" spans="1:4" s="207" customFormat="1" x14ac:dyDescent="0.35">
      <c r="A46" s="195" t="s">
        <v>2620</v>
      </c>
      <c r="B46" s="216" t="s">
        <v>2621</v>
      </c>
      <c r="C46" s="210"/>
      <c r="D46" s="207" t="s">
        <v>882</v>
      </c>
    </row>
    <row r="47" spans="1:4" s="207" customFormat="1" x14ac:dyDescent="0.35">
      <c r="A47" s="195" t="s">
        <v>2619</v>
      </c>
      <c r="B47" s="216" t="s">
        <v>2624</v>
      </c>
      <c r="C47" s="219"/>
      <c r="D47" s="207" t="s">
        <v>2271</v>
      </c>
    </row>
    <row r="48" spans="1:4" s="207" customFormat="1" x14ac:dyDescent="0.35">
      <c r="A48" s="195" t="s">
        <v>2613</v>
      </c>
      <c r="B48" s="216" t="s">
        <v>2623</v>
      </c>
      <c r="C48" s="218"/>
      <c r="D48" s="207" t="s">
        <v>2255</v>
      </c>
    </row>
    <row r="49" spans="1:4" s="207" customFormat="1" x14ac:dyDescent="0.35">
      <c r="B49" s="235"/>
    </row>
    <row r="50" spans="1:4" s="207" customFormat="1" x14ac:dyDescent="0.35">
      <c r="A50" s="187" t="s">
        <v>2793</v>
      </c>
      <c r="B50" s="213"/>
      <c r="C50" s="185"/>
      <c r="D50" s="185"/>
    </row>
    <row r="51" spans="1:4" s="207" customFormat="1" x14ac:dyDescent="0.35">
      <c r="A51" s="212" t="s">
        <v>2608</v>
      </c>
      <c r="B51" s="214" t="s">
        <v>2609</v>
      </c>
      <c r="C51" s="212" t="s">
        <v>2610</v>
      </c>
      <c r="D51" s="212" t="s">
        <v>2611</v>
      </c>
    </row>
    <row r="52" spans="1:4" s="207" customFormat="1" x14ac:dyDescent="0.35">
      <c r="A52" s="195" t="s">
        <v>2619</v>
      </c>
      <c r="B52" s="216" t="s">
        <v>2624</v>
      </c>
      <c r="C52" s="219"/>
      <c r="D52" s="207" t="s">
        <v>2671</v>
      </c>
    </row>
    <row r="53" spans="1:4" s="207" customFormat="1" x14ac:dyDescent="0.35">
      <c r="A53" s="195" t="s">
        <v>2634</v>
      </c>
      <c r="B53" s="215" t="s">
        <v>2630</v>
      </c>
      <c r="C53" s="224"/>
      <c r="D53" s="207" t="s">
        <v>2672</v>
      </c>
    </row>
    <row r="54" spans="1:4" s="207" customFormat="1" x14ac:dyDescent="0.35">
      <c r="A54" s="195" t="s">
        <v>2633</v>
      </c>
      <c r="B54" s="215" t="s">
        <v>2650</v>
      </c>
      <c r="C54" s="225"/>
      <c r="D54" s="207" t="s">
        <v>2673</v>
      </c>
    </row>
    <row r="55" spans="1:4" s="207" customFormat="1" x14ac:dyDescent="0.35">
      <c r="A55" s="195" t="s">
        <v>2626</v>
      </c>
      <c r="B55" s="216" t="s">
        <v>2627</v>
      </c>
      <c r="C55" s="220"/>
      <c r="D55" s="207" t="s">
        <v>2674</v>
      </c>
    </row>
    <row r="56" spans="1:4" s="207" customFormat="1" x14ac:dyDescent="0.35">
      <c r="A56" s="195" t="s">
        <v>2620</v>
      </c>
      <c r="B56" s="216" t="s">
        <v>2621</v>
      </c>
      <c r="C56" s="210"/>
      <c r="D56" s="207" t="s">
        <v>2675</v>
      </c>
    </row>
    <row r="57" spans="1:4" s="195" customFormat="1" x14ac:dyDescent="0.35">
      <c r="B57" s="215"/>
      <c r="C57" s="207"/>
    </row>
    <row r="58" spans="1:4" s="195" customFormat="1" x14ac:dyDescent="0.35">
      <c r="A58" s="187" t="s">
        <v>3100</v>
      </c>
      <c r="B58" s="213"/>
      <c r="C58" s="185"/>
      <c r="D58" s="185"/>
    </row>
    <row r="59" spans="1:4" s="195" customFormat="1" x14ac:dyDescent="0.35">
      <c r="A59" s="212" t="s">
        <v>2608</v>
      </c>
      <c r="B59" s="214" t="s">
        <v>2609</v>
      </c>
      <c r="C59" s="212" t="s">
        <v>2610</v>
      </c>
      <c r="D59" s="212" t="s">
        <v>2611</v>
      </c>
    </row>
    <row r="60" spans="1:4" s="195" customFormat="1" x14ac:dyDescent="0.35">
      <c r="A60" s="195" t="s">
        <v>2634</v>
      </c>
      <c r="B60" s="215" t="s">
        <v>2630</v>
      </c>
      <c r="C60" s="224"/>
      <c r="D60" s="195" t="s">
        <v>3088</v>
      </c>
    </row>
    <row r="61" spans="1:4" s="195" customFormat="1" x14ac:dyDescent="0.35">
      <c r="A61" s="195" t="s">
        <v>2619</v>
      </c>
      <c r="B61" s="216" t="s">
        <v>2624</v>
      </c>
      <c r="C61" s="219"/>
      <c r="D61" s="207" t="s">
        <v>3087</v>
      </c>
    </row>
    <row r="62" spans="1:4" s="195" customFormat="1" x14ac:dyDescent="0.35">
      <c r="A62" s="195" t="s">
        <v>2618</v>
      </c>
      <c r="B62" s="215" t="s">
        <v>2629</v>
      </c>
      <c r="C62" s="223"/>
      <c r="D62" s="195" t="s">
        <v>3084</v>
      </c>
    </row>
    <row r="63" spans="1:4" s="195" customFormat="1" x14ac:dyDescent="0.35">
      <c r="A63" s="195" t="s">
        <v>2659</v>
      </c>
      <c r="B63" s="215" t="s">
        <v>2653</v>
      </c>
      <c r="C63" s="234"/>
      <c r="D63" s="195" t="s">
        <v>3085</v>
      </c>
    </row>
    <row r="64" spans="1:4" s="195" customFormat="1" x14ac:dyDescent="0.35">
      <c r="A64" s="195" t="s">
        <v>2636</v>
      </c>
      <c r="B64" s="215" t="s">
        <v>2632</v>
      </c>
      <c r="C64" s="227"/>
      <c r="D64" s="207" t="s">
        <v>3086</v>
      </c>
    </row>
    <row r="65" spans="1:4" s="207" customFormat="1" x14ac:dyDescent="0.35">
      <c r="B65" s="228"/>
    </row>
    <row r="66" spans="1:4" s="207" customFormat="1" x14ac:dyDescent="0.35">
      <c r="A66" s="187" t="s">
        <v>3191</v>
      </c>
      <c r="B66" s="213"/>
      <c r="C66" s="185"/>
      <c r="D66" s="185"/>
    </row>
    <row r="67" spans="1:4" s="207" customFormat="1" x14ac:dyDescent="0.35">
      <c r="A67" s="212" t="s">
        <v>2608</v>
      </c>
      <c r="B67" s="214" t="s">
        <v>2609</v>
      </c>
      <c r="C67" s="212" t="s">
        <v>2610</v>
      </c>
      <c r="D67" s="212" t="s">
        <v>2611</v>
      </c>
    </row>
    <row r="68" spans="1:4" s="207" customFormat="1" x14ac:dyDescent="0.35">
      <c r="A68" s="195" t="s">
        <v>2701</v>
      </c>
      <c r="B68" s="216" t="s">
        <v>2703</v>
      </c>
      <c r="C68" s="236"/>
      <c r="D68" s="195" t="s">
        <v>3108</v>
      </c>
    </row>
    <row r="69" spans="1:4" s="207" customFormat="1" x14ac:dyDescent="0.35">
      <c r="A69" s="195" t="s">
        <v>2634</v>
      </c>
      <c r="B69" s="215" t="s">
        <v>2630</v>
      </c>
      <c r="C69" s="224"/>
      <c r="D69" s="195" t="s">
        <v>3109</v>
      </c>
    </row>
    <row r="70" spans="1:4" s="207" customFormat="1" x14ac:dyDescent="0.35">
      <c r="A70" s="195" t="s">
        <v>2636</v>
      </c>
      <c r="B70" s="215" t="s">
        <v>2632</v>
      </c>
      <c r="C70" s="227"/>
      <c r="D70" s="195" t="s">
        <v>489</v>
      </c>
    </row>
    <row r="71" spans="1:4" s="207" customFormat="1" x14ac:dyDescent="0.35">
      <c r="A71" s="195" t="s">
        <v>2635</v>
      </c>
      <c r="B71" s="215" t="s">
        <v>2631</v>
      </c>
      <c r="C71" s="226"/>
      <c r="D71" s="195" t="s">
        <v>3110</v>
      </c>
    </row>
    <row r="72" spans="1:4" s="207" customFormat="1" x14ac:dyDescent="0.35">
      <c r="A72" s="195" t="s">
        <v>2633</v>
      </c>
      <c r="B72" s="215" t="s">
        <v>2650</v>
      </c>
      <c r="C72" s="225"/>
      <c r="D72" s="195" t="s">
        <v>3111</v>
      </c>
    </row>
    <row r="73" spans="1:4" s="207" customFormat="1" x14ac:dyDescent="0.35">
      <c r="A73" s="195" t="s">
        <v>2613</v>
      </c>
      <c r="B73" s="216" t="s">
        <v>2623</v>
      </c>
      <c r="C73" s="218"/>
      <c r="D73" s="195" t="s">
        <v>283</v>
      </c>
    </row>
    <row r="74" spans="1:4" s="207" customFormat="1" x14ac:dyDescent="0.35">
      <c r="A74" s="195" t="s">
        <v>2619</v>
      </c>
      <c r="B74" s="216" t="s">
        <v>2624</v>
      </c>
      <c r="C74" s="219"/>
      <c r="D74" s="195" t="s">
        <v>3112</v>
      </c>
    </row>
    <row r="75" spans="1:4" s="207" customFormat="1" x14ac:dyDescent="0.35">
      <c r="A75" s="195" t="s">
        <v>2626</v>
      </c>
      <c r="B75" s="216" t="s">
        <v>2627</v>
      </c>
      <c r="C75" s="220"/>
      <c r="D75" s="195" t="s">
        <v>3113</v>
      </c>
    </row>
    <row r="76" spans="1:4" s="207" customFormat="1" x14ac:dyDescent="0.35">
      <c r="A76" s="195" t="s">
        <v>2618</v>
      </c>
      <c r="B76" s="215" t="s">
        <v>2629</v>
      </c>
      <c r="C76" s="223"/>
      <c r="D76" s="195" t="s">
        <v>3114</v>
      </c>
    </row>
    <row r="77" spans="1:4" s="207" customFormat="1" x14ac:dyDescent="0.35">
      <c r="A77" s="195" t="s">
        <v>2620</v>
      </c>
      <c r="B77" s="216" t="s">
        <v>2621</v>
      </c>
      <c r="C77" s="210"/>
      <c r="D77" s="207" t="s">
        <v>2675</v>
      </c>
    </row>
    <row r="78" spans="1:4" s="207" customFormat="1" x14ac:dyDescent="0.35">
      <c r="A78" s="195"/>
      <c r="B78" s="216"/>
    </row>
    <row r="79" spans="1:4" s="207" customFormat="1" x14ac:dyDescent="0.35">
      <c r="A79" s="187" t="s">
        <v>3069</v>
      </c>
      <c r="B79" s="213"/>
      <c r="C79" s="185"/>
      <c r="D79" s="185"/>
    </row>
    <row r="80" spans="1:4" s="207" customFormat="1" x14ac:dyDescent="0.35">
      <c r="A80" s="212" t="s">
        <v>2608</v>
      </c>
      <c r="B80" s="214" t="s">
        <v>2609</v>
      </c>
      <c r="C80" s="212" t="s">
        <v>2610</v>
      </c>
      <c r="D80" s="212" t="s">
        <v>2611</v>
      </c>
    </row>
    <row r="81" spans="1:4" s="207" customFormat="1" x14ac:dyDescent="0.35">
      <c r="A81" s="195" t="s">
        <v>2619</v>
      </c>
      <c r="B81" s="216" t="s">
        <v>2624</v>
      </c>
      <c r="C81" s="219"/>
      <c r="D81" s="207" t="s">
        <v>3000</v>
      </c>
    </row>
    <row r="82" spans="1:4" s="207" customFormat="1" x14ac:dyDescent="0.35">
      <c r="A82" s="195" t="s">
        <v>2634</v>
      </c>
      <c r="B82" s="215" t="s">
        <v>2630</v>
      </c>
      <c r="C82" s="224"/>
      <c r="D82" s="207" t="s">
        <v>3001</v>
      </c>
    </row>
    <row r="83" spans="1:4" s="207" customFormat="1" x14ac:dyDescent="0.35">
      <c r="A83" s="195" t="s">
        <v>2633</v>
      </c>
      <c r="B83" s="215" t="s">
        <v>2650</v>
      </c>
      <c r="C83" s="225"/>
      <c r="D83" s="207" t="s">
        <v>3002</v>
      </c>
    </row>
    <row r="84" spans="1:4" s="207" customFormat="1" x14ac:dyDescent="0.35">
      <c r="A84" s="195" t="s">
        <v>2620</v>
      </c>
      <c r="B84" s="216" t="s">
        <v>2621</v>
      </c>
      <c r="C84" s="210"/>
      <c r="D84" s="207" t="s">
        <v>2675</v>
      </c>
    </row>
    <row r="85" spans="1:4" s="195" customFormat="1" x14ac:dyDescent="0.35">
      <c r="B85" s="215"/>
    </row>
    <row r="86" spans="1:4" s="195" customFormat="1" x14ac:dyDescent="0.35">
      <c r="A86" s="187" t="s">
        <v>3511</v>
      </c>
      <c r="B86" s="213"/>
      <c r="C86" s="185"/>
      <c r="D86" s="185"/>
    </row>
    <row r="87" spans="1:4" s="195" customFormat="1" x14ac:dyDescent="0.35">
      <c r="A87" s="212" t="s">
        <v>2608</v>
      </c>
      <c r="B87" s="214" t="s">
        <v>2609</v>
      </c>
      <c r="C87" s="212" t="s">
        <v>2610</v>
      </c>
      <c r="D87" s="212" t="s">
        <v>2611</v>
      </c>
    </row>
    <row r="88" spans="1:4" s="195" customFormat="1" x14ac:dyDescent="0.35">
      <c r="A88" s="195" t="s">
        <v>2655</v>
      </c>
      <c r="B88" s="215" t="s">
        <v>2649</v>
      </c>
      <c r="C88" s="231"/>
      <c r="D88" s="195" t="s">
        <v>3341</v>
      </c>
    </row>
    <row r="89" spans="1:4" s="195" customFormat="1" x14ac:dyDescent="0.35">
      <c r="A89" s="195" t="s">
        <v>2626</v>
      </c>
      <c r="B89" s="216" t="s">
        <v>2627</v>
      </c>
      <c r="C89" s="220"/>
      <c r="D89" s="195" t="s">
        <v>3342</v>
      </c>
    </row>
    <row r="90" spans="1:4" s="195" customFormat="1" x14ac:dyDescent="0.35">
      <c r="B90" s="215"/>
    </row>
    <row r="91" spans="1:4" s="195" customFormat="1" x14ac:dyDescent="0.35">
      <c r="A91" s="187" t="s">
        <v>3343</v>
      </c>
      <c r="B91" s="213"/>
      <c r="C91" s="185"/>
      <c r="D91" s="185"/>
    </row>
    <row r="92" spans="1:4" s="195" customFormat="1" x14ac:dyDescent="0.35">
      <c r="A92" s="212" t="s">
        <v>2608</v>
      </c>
      <c r="B92" s="214" t="s">
        <v>2609</v>
      </c>
      <c r="C92" s="212" t="s">
        <v>2610</v>
      </c>
      <c r="D92" s="212" t="s">
        <v>2611</v>
      </c>
    </row>
    <row r="93" spans="1:4" s="195" customFormat="1" x14ac:dyDescent="0.35">
      <c r="A93" s="195" t="s">
        <v>2619</v>
      </c>
      <c r="B93" s="216" t="s">
        <v>2624</v>
      </c>
      <c r="C93" s="219"/>
      <c r="D93" s="195" t="s">
        <v>3344</v>
      </c>
    </row>
    <row r="94" spans="1:4" s="195" customFormat="1" x14ac:dyDescent="0.35">
      <c r="A94" s="195" t="s">
        <v>2633</v>
      </c>
      <c r="B94" s="215" t="s">
        <v>2650</v>
      </c>
      <c r="C94" s="225"/>
      <c r="D94" s="195" t="s">
        <v>3345</v>
      </c>
    </row>
    <row r="95" spans="1:4" s="195" customFormat="1" x14ac:dyDescent="0.35">
      <c r="A95" s="195" t="s">
        <v>2626</v>
      </c>
      <c r="B95" s="216" t="s">
        <v>2627</v>
      </c>
      <c r="C95" s="220"/>
      <c r="D95" s="195" t="s">
        <v>3346</v>
      </c>
    </row>
    <row r="96" spans="1:4" s="195" customFormat="1" x14ac:dyDescent="0.35">
      <c r="A96" s="195" t="s">
        <v>2634</v>
      </c>
      <c r="B96" s="215" t="s">
        <v>2630</v>
      </c>
      <c r="C96" s="224"/>
      <c r="D96" s="195" t="s">
        <v>3347</v>
      </c>
    </row>
    <row r="97" spans="1:4" s="195" customFormat="1" x14ac:dyDescent="0.35">
      <c r="B97" s="215"/>
    </row>
    <row r="98" spans="1:4" s="195" customFormat="1" x14ac:dyDescent="0.35">
      <c r="A98" s="187" t="s">
        <v>3348</v>
      </c>
      <c r="B98" s="213"/>
      <c r="C98" s="185"/>
      <c r="D98" s="185"/>
    </row>
    <row r="99" spans="1:4" s="195" customFormat="1" x14ac:dyDescent="0.35">
      <c r="A99" s="212" t="s">
        <v>2608</v>
      </c>
      <c r="B99" s="214" t="s">
        <v>2609</v>
      </c>
      <c r="C99" s="212" t="s">
        <v>2610</v>
      </c>
      <c r="D99" s="212" t="s">
        <v>2611</v>
      </c>
    </row>
    <row r="100" spans="1:4" s="195" customFormat="1" x14ac:dyDescent="0.35">
      <c r="A100" s="195" t="s">
        <v>2659</v>
      </c>
      <c r="B100" s="215" t="s">
        <v>2653</v>
      </c>
      <c r="C100" s="234"/>
      <c r="D100" s="195" t="s">
        <v>3349</v>
      </c>
    </row>
    <row r="101" spans="1:4" s="195" customFormat="1" x14ac:dyDescent="0.35">
      <c r="A101" s="195" t="s">
        <v>2635</v>
      </c>
      <c r="B101" s="215" t="s">
        <v>2631</v>
      </c>
      <c r="C101" s="226"/>
      <c r="D101" s="195" t="s">
        <v>3350</v>
      </c>
    </row>
    <row r="102" spans="1:4" s="195" customFormat="1" x14ac:dyDescent="0.35">
      <c r="B102" s="215"/>
    </row>
    <row r="103" spans="1:4" s="195" customFormat="1" x14ac:dyDescent="0.35">
      <c r="A103" s="187" t="s">
        <v>3351</v>
      </c>
      <c r="B103" s="213"/>
      <c r="C103" s="185"/>
      <c r="D103" s="185"/>
    </row>
    <row r="104" spans="1:4" s="195" customFormat="1" x14ac:dyDescent="0.35">
      <c r="A104" s="212" t="s">
        <v>2608</v>
      </c>
      <c r="B104" s="214" t="s">
        <v>2609</v>
      </c>
      <c r="C104" s="212" t="s">
        <v>2610</v>
      </c>
      <c r="D104" s="212" t="s">
        <v>2611</v>
      </c>
    </row>
    <row r="105" spans="1:4" s="195" customFormat="1" x14ac:dyDescent="0.35">
      <c r="A105" s="195" t="s">
        <v>2655</v>
      </c>
      <c r="B105" s="215" t="s">
        <v>2649</v>
      </c>
      <c r="C105" s="231"/>
      <c r="D105" s="195" t="s">
        <v>3352</v>
      </c>
    </row>
    <row r="106" spans="1:4" s="195" customFormat="1" x14ac:dyDescent="0.35">
      <c r="A106" s="195" t="s">
        <v>2634</v>
      </c>
      <c r="B106" s="215" t="s">
        <v>2630</v>
      </c>
      <c r="C106" s="224"/>
      <c r="D106" s="195" t="s">
        <v>3353</v>
      </c>
    </row>
    <row r="107" spans="1:4" s="195" customFormat="1" x14ac:dyDescent="0.35">
      <c r="A107" s="195" t="s">
        <v>2636</v>
      </c>
      <c r="B107" s="215" t="s">
        <v>2632</v>
      </c>
      <c r="C107" s="227"/>
      <c r="D107" s="195" t="s">
        <v>3354</v>
      </c>
    </row>
    <row r="108" spans="1:4" s="195" customFormat="1" x14ac:dyDescent="0.35">
      <c r="A108" s="195" t="s">
        <v>2626</v>
      </c>
      <c r="B108" s="216" t="s">
        <v>2627</v>
      </c>
      <c r="C108" s="220"/>
      <c r="D108" s="195" t="s">
        <v>3355</v>
      </c>
    </row>
    <row r="109" spans="1:4" s="195" customFormat="1" x14ac:dyDescent="0.35">
      <c r="A109" s="195" t="s">
        <v>2633</v>
      </c>
      <c r="B109" s="215" t="s">
        <v>2650</v>
      </c>
      <c r="C109" s="225"/>
      <c r="D109" s="195" t="s">
        <v>3356</v>
      </c>
    </row>
    <row r="110" spans="1:4" s="195" customFormat="1" x14ac:dyDescent="0.35">
      <c r="A110" s="195" t="s">
        <v>2613</v>
      </c>
      <c r="B110" s="216" t="s">
        <v>2623</v>
      </c>
      <c r="C110" s="218"/>
      <c r="D110" s="195" t="s">
        <v>3357</v>
      </c>
    </row>
    <row r="111" spans="1:4" s="195" customFormat="1" x14ac:dyDescent="0.35">
      <c r="A111" s="195" t="s">
        <v>2619</v>
      </c>
      <c r="B111" s="216" t="s">
        <v>2624</v>
      </c>
      <c r="C111" s="219"/>
      <c r="D111" s="195" t="s">
        <v>3358</v>
      </c>
    </row>
    <row r="112" spans="1:4" s="195" customFormat="1" x14ac:dyDescent="0.35">
      <c r="B112" s="215"/>
    </row>
    <row r="113" spans="1:4" s="195" customFormat="1" x14ac:dyDescent="0.35">
      <c r="A113" s="187" t="s">
        <v>3014</v>
      </c>
      <c r="B113" s="213"/>
      <c r="C113" s="185"/>
      <c r="D113" s="185"/>
    </row>
    <row r="114" spans="1:4" s="195" customFormat="1" x14ac:dyDescent="0.35">
      <c r="A114" s="212" t="s">
        <v>2608</v>
      </c>
      <c r="B114" s="214" t="s">
        <v>2609</v>
      </c>
      <c r="C114" s="212" t="s">
        <v>2610</v>
      </c>
      <c r="D114" s="212" t="s">
        <v>2611</v>
      </c>
    </row>
    <row r="115" spans="1:4" s="195" customFormat="1" x14ac:dyDescent="0.35">
      <c r="A115" s="195" t="s">
        <v>2634</v>
      </c>
      <c r="B115" s="215" t="s">
        <v>2630</v>
      </c>
      <c r="C115" s="224"/>
      <c r="D115" s="207" t="s">
        <v>3015</v>
      </c>
    </row>
    <row r="116" spans="1:4" s="195" customFormat="1" x14ac:dyDescent="0.35">
      <c r="A116" s="195" t="s">
        <v>2626</v>
      </c>
      <c r="B116" s="216" t="s">
        <v>2627</v>
      </c>
      <c r="C116" s="220"/>
      <c r="D116" s="207" t="s">
        <v>3016</v>
      </c>
    </row>
    <row r="117" spans="1:4" s="195" customFormat="1" x14ac:dyDescent="0.35">
      <c r="A117" s="195" t="s">
        <v>2620</v>
      </c>
      <c r="B117" s="216" t="s">
        <v>2621</v>
      </c>
      <c r="C117" s="210"/>
      <c r="D117" s="207" t="s">
        <v>2675</v>
      </c>
    </row>
    <row r="118" spans="1:4" s="195" customFormat="1" x14ac:dyDescent="0.35">
      <c r="B118" s="216"/>
      <c r="C118" s="207"/>
      <c r="D118" s="207"/>
    </row>
    <row r="119" spans="1:4" s="195" customFormat="1" x14ac:dyDescent="0.35">
      <c r="A119" s="187" t="s">
        <v>3070</v>
      </c>
      <c r="B119" s="213"/>
      <c r="C119" s="185"/>
      <c r="D119" s="185"/>
    </row>
    <row r="120" spans="1:4" s="195" customFormat="1" x14ac:dyDescent="0.35">
      <c r="A120" s="212" t="s">
        <v>2608</v>
      </c>
      <c r="B120" s="214" t="s">
        <v>2609</v>
      </c>
      <c r="C120" s="212" t="s">
        <v>2610</v>
      </c>
      <c r="D120" s="212" t="s">
        <v>2611</v>
      </c>
    </row>
    <row r="121" spans="1:4" s="195" customFormat="1" x14ac:dyDescent="0.35">
      <c r="A121" s="195" t="s">
        <v>2619</v>
      </c>
      <c r="B121" s="216" t="s">
        <v>2624</v>
      </c>
      <c r="C121" s="219"/>
      <c r="D121" s="207" t="s">
        <v>3071</v>
      </c>
    </row>
    <row r="122" spans="1:4" s="195" customFormat="1" x14ac:dyDescent="0.35">
      <c r="A122" s="195" t="s">
        <v>2659</v>
      </c>
      <c r="B122" s="215" t="s">
        <v>2653</v>
      </c>
      <c r="C122" s="234"/>
      <c r="D122" s="207" t="s">
        <v>3072</v>
      </c>
    </row>
    <row r="123" spans="1:4" s="195" customFormat="1" x14ac:dyDescent="0.35">
      <c r="A123" s="195" t="s">
        <v>2636</v>
      </c>
      <c r="B123" s="215" t="s">
        <v>2632</v>
      </c>
      <c r="C123" s="227"/>
      <c r="D123" s="207" t="s">
        <v>3073</v>
      </c>
    </row>
    <row r="124" spans="1:4" s="195" customFormat="1" x14ac:dyDescent="0.35">
      <c r="A124" s="195" t="s">
        <v>2620</v>
      </c>
      <c r="B124" s="216" t="s">
        <v>2621</v>
      </c>
      <c r="C124" s="210"/>
      <c r="D124" s="207" t="s">
        <v>2675</v>
      </c>
    </row>
    <row r="125" spans="1:4" s="195" customFormat="1" x14ac:dyDescent="0.35">
      <c r="B125" s="215"/>
    </row>
    <row r="126" spans="1:4" s="195" customFormat="1" x14ac:dyDescent="0.35">
      <c r="A126" s="187" t="s">
        <v>2677</v>
      </c>
      <c r="B126" s="213"/>
      <c r="C126" s="185"/>
      <c r="D126" s="185"/>
    </row>
    <row r="127" spans="1:4" s="195" customFormat="1" x14ac:dyDescent="0.35">
      <c r="A127" s="212" t="s">
        <v>2608</v>
      </c>
      <c r="B127" s="214" t="s">
        <v>2609</v>
      </c>
      <c r="C127" s="212" t="s">
        <v>2610</v>
      </c>
      <c r="D127" s="212" t="s">
        <v>2611</v>
      </c>
    </row>
    <row r="128" spans="1:4" s="195" customFormat="1" x14ac:dyDescent="0.35">
      <c r="A128" s="195" t="s">
        <v>2620</v>
      </c>
      <c r="B128" s="216" t="s">
        <v>2621</v>
      </c>
      <c r="C128" s="210"/>
      <c r="D128" s="195" t="s">
        <v>2678</v>
      </c>
    </row>
    <row r="129" spans="1:4" s="195" customFormat="1" x14ac:dyDescent="0.35">
      <c r="A129" s="195" t="s">
        <v>2634</v>
      </c>
      <c r="B129" s="215" t="s">
        <v>2630</v>
      </c>
      <c r="C129" s="224"/>
      <c r="D129" s="195" t="s">
        <v>2679</v>
      </c>
    </row>
    <row r="130" spans="1:4" s="195" customFormat="1" x14ac:dyDescent="0.35">
      <c r="A130" s="195" t="s">
        <v>2636</v>
      </c>
      <c r="B130" s="215" t="s">
        <v>2632</v>
      </c>
      <c r="C130" s="227"/>
      <c r="D130" s="195" t="s">
        <v>2785</v>
      </c>
    </row>
    <row r="131" spans="1:4" s="195" customFormat="1" x14ac:dyDescent="0.35">
      <c r="A131" s="195" t="s">
        <v>2635</v>
      </c>
      <c r="B131" s="215" t="s">
        <v>2631</v>
      </c>
      <c r="C131" s="226"/>
      <c r="D131" s="195" t="s">
        <v>2680</v>
      </c>
    </row>
    <row r="132" spans="1:4" s="195" customFormat="1" x14ac:dyDescent="0.35">
      <c r="A132" s="195" t="s">
        <v>2633</v>
      </c>
      <c r="B132" s="215" t="s">
        <v>2650</v>
      </c>
      <c r="C132" s="225"/>
      <c r="D132" s="195" t="s">
        <v>2681</v>
      </c>
    </row>
    <row r="133" spans="1:4" s="195" customFormat="1" x14ac:dyDescent="0.35">
      <c r="A133" s="195" t="s">
        <v>2613</v>
      </c>
      <c r="B133" s="216" t="s">
        <v>2623</v>
      </c>
      <c r="C133" s="218"/>
      <c r="D133" s="195" t="s">
        <v>2682</v>
      </c>
    </row>
    <row r="134" spans="1:4" s="195" customFormat="1" x14ac:dyDescent="0.35">
      <c r="A134" s="195" t="s">
        <v>2619</v>
      </c>
      <c r="B134" s="216" t="s">
        <v>2624</v>
      </c>
      <c r="C134" s="219"/>
      <c r="D134" s="195" t="s">
        <v>2683</v>
      </c>
    </row>
    <row r="135" spans="1:4" s="195" customFormat="1" x14ac:dyDescent="0.35">
      <c r="A135" s="195" t="s">
        <v>2626</v>
      </c>
      <c r="B135" s="216" t="s">
        <v>2627</v>
      </c>
      <c r="C135" s="220"/>
      <c r="D135" s="195" t="s">
        <v>2684</v>
      </c>
    </row>
    <row r="136" spans="1:4" s="195" customFormat="1" x14ac:dyDescent="0.35">
      <c r="A136" s="195" t="s">
        <v>2618</v>
      </c>
      <c r="B136" s="215" t="s">
        <v>2629</v>
      </c>
      <c r="C136" s="223"/>
      <c r="D136" s="195" t="s">
        <v>2685</v>
      </c>
    </row>
    <row r="137" spans="1:4" s="195" customFormat="1" x14ac:dyDescent="0.35">
      <c r="B137" s="215"/>
      <c r="C137" s="207"/>
    </row>
    <row r="138" spans="1:4" s="195" customFormat="1" x14ac:dyDescent="0.35">
      <c r="A138" s="187" t="s">
        <v>2676</v>
      </c>
      <c r="B138" s="213"/>
      <c r="C138" s="185"/>
      <c r="D138" s="185"/>
    </row>
    <row r="139" spans="1:4" s="195" customFormat="1" x14ac:dyDescent="0.35">
      <c r="A139" s="212" t="s">
        <v>2608</v>
      </c>
      <c r="B139" s="214" t="s">
        <v>2609</v>
      </c>
      <c r="C139" s="212" t="s">
        <v>2610</v>
      </c>
      <c r="D139" s="212" t="s">
        <v>2611</v>
      </c>
    </row>
    <row r="140" spans="1:4" s="195" customFormat="1" x14ac:dyDescent="0.35">
      <c r="A140" s="195" t="s">
        <v>2626</v>
      </c>
      <c r="B140" s="216" t="s">
        <v>2627</v>
      </c>
      <c r="C140" s="220"/>
      <c r="D140" s="195" t="s">
        <v>2803</v>
      </c>
    </row>
    <row r="141" spans="1:4" s="195" customFormat="1" x14ac:dyDescent="0.35">
      <c r="A141" s="195" t="s">
        <v>2633</v>
      </c>
      <c r="B141" s="215" t="s">
        <v>2650</v>
      </c>
      <c r="C141" s="225"/>
      <c r="D141" s="207" t="s">
        <v>2804</v>
      </c>
    </row>
    <row r="142" spans="1:4" s="195" customFormat="1" x14ac:dyDescent="0.35">
      <c r="A142" s="195" t="s">
        <v>2619</v>
      </c>
      <c r="B142" s="216" t="s">
        <v>2624</v>
      </c>
      <c r="C142" s="219"/>
      <c r="D142" s="195" t="s">
        <v>2794</v>
      </c>
    </row>
    <row r="143" spans="1:4" s="195" customFormat="1" x14ac:dyDescent="0.35">
      <c r="A143" s="195" t="s">
        <v>2634</v>
      </c>
      <c r="B143" s="215" t="s">
        <v>2630</v>
      </c>
      <c r="C143" s="224"/>
      <c r="D143" s="195" t="s">
        <v>2795</v>
      </c>
    </row>
    <row r="144" spans="1:4" s="195" customFormat="1" x14ac:dyDescent="0.35">
      <c r="A144" s="195" t="s">
        <v>2620</v>
      </c>
      <c r="B144" s="216" t="s">
        <v>2621</v>
      </c>
      <c r="C144" s="210"/>
      <c r="D144" s="207" t="s">
        <v>2675</v>
      </c>
    </row>
    <row r="145" spans="1:4" s="195" customFormat="1" x14ac:dyDescent="0.35">
      <c r="B145" s="215"/>
      <c r="C145" s="207"/>
    </row>
    <row r="146" spans="1:4" x14ac:dyDescent="0.35">
      <c r="A146" s="187" t="s">
        <v>2612</v>
      </c>
      <c r="B146" s="213"/>
      <c r="C146" s="185"/>
      <c r="D146" s="185"/>
    </row>
    <row r="147" spans="1:4" x14ac:dyDescent="0.35">
      <c r="A147" s="212" t="s">
        <v>2608</v>
      </c>
      <c r="B147" s="214" t="s">
        <v>2609</v>
      </c>
      <c r="C147" s="212" t="s">
        <v>2610</v>
      </c>
      <c r="D147" s="212" t="s">
        <v>2611</v>
      </c>
    </row>
    <row r="148" spans="1:4" x14ac:dyDescent="0.35">
      <c r="A148" s="195" t="s">
        <v>2633</v>
      </c>
      <c r="B148" s="215" t="s">
        <v>2650</v>
      </c>
      <c r="C148" s="225"/>
      <c r="D148" t="s">
        <v>2281</v>
      </c>
    </row>
    <row r="149" spans="1:4" x14ac:dyDescent="0.35">
      <c r="A149" t="s">
        <v>2613</v>
      </c>
      <c r="B149" s="216" t="s">
        <v>2623</v>
      </c>
      <c r="C149" s="218"/>
      <c r="D149" t="s">
        <v>2283</v>
      </c>
    </row>
    <row r="150" spans="1:4" x14ac:dyDescent="0.35">
      <c r="A150" t="s">
        <v>2619</v>
      </c>
      <c r="B150" s="216" t="s">
        <v>2624</v>
      </c>
      <c r="C150" s="219"/>
      <c r="D150" t="s">
        <v>2282</v>
      </c>
    </row>
    <row r="151" spans="1:4" x14ac:dyDescent="0.35">
      <c r="A151" t="s">
        <v>2618</v>
      </c>
      <c r="B151" s="215" t="s">
        <v>2629</v>
      </c>
      <c r="C151" s="221"/>
      <c r="D151" t="s">
        <v>2615</v>
      </c>
    </row>
    <row r="152" spans="1:4" x14ac:dyDescent="0.35">
      <c r="A152" s="195" t="s">
        <v>2634</v>
      </c>
      <c r="B152" s="215" t="s">
        <v>2630</v>
      </c>
      <c r="C152" s="224"/>
      <c r="D152" t="s">
        <v>2616</v>
      </c>
    </row>
    <row r="153" spans="1:4" x14ac:dyDescent="0.35">
      <c r="A153" t="s">
        <v>2620</v>
      </c>
      <c r="B153" s="216" t="s">
        <v>2621</v>
      </c>
      <c r="C153" s="210"/>
      <c r="D153" t="s">
        <v>2284</v>
      </c>
    </row>
    <row r="154" spans="1:4" x14ac:dyDescent="0.35">
      <c r="A154" t="s">
        <v>2626</v>
      </c>
      <c r="B154" s="216" t="s">
        <v>2627</v>
      </c>
      <c r="C154" s="220"/>
      <c r="D154" t="s">
        <v>2625</v>
      </c>
    </row>
    <row r="156" spans="1:4" x14ac:dyDescent="0.35">
      <c r="A156" s="187" t="s">
        <v>2660</v>
      </c>
      <c r="B156" s="213"/>
      <c r="C156" s="185"/>
      <c r="D156" s="185"/>
    </row>
    <row r="157" spans="1:4" x14ac:dyDescent="0.35">
      <c r="A157" s="212" t="s">
        <v>2608</v>
      </c>
      <c r="B157" s="214" t="s">
        <v>2609</v>
      </c>
      <c r="C157" s="212" t="s">
        <v>2610</v>
      </c>
      <c r="D157" s="212" t="s">
        <v>2611</v>
      </c>
    </row>
    <row r="158" spans="1:4" x14ac:dyDescent="0.35">
      <c r="A158" s="195" t="s">
        <v>2619</v>
      </c>
      <c r="B158" s="216" t="s">
        <v>2624</v>
      </c>
      <c r="C158" s="219"/>
      <c r="D158" t="s">
        <v>152</v>
      </c>
    </row>
    <row r="159" spans="1:4" x14ac:dyDescent="0.35">
      <c r="A159" s="195" t="s">
        <v>2607</v>
      </c>
      <c r="B159" s="217" t="s">
        <v>2614</v>
      </c>
      <c r="C159" s="211"/>
      <c r="D159" t="s">
        <v>2662</v>
      </c>
    </row>
    <row r="160" spans="1:4" x14ac:dyDescent="0.35">
      <c r="A160" s="195" t="s">
        <v>2659</v>
      </c>
      <c r="B160" s="215" t="s">
        <v>2653</v>
      </c>
      <c r="C160" s="234"/>
      <c r="D160" t="s">
        <v>2669</v>
      </c>
    </row>
    <row r="161" spans="1:4" x14ac:dyDescent="0.35">
      <c r="A161" s="195" t="s">
        <v>2626</v>
      </c>
      <c r="B161" s="216" t="s">
        <v>2627</v>
      </c>
      <c r="C161" s="220"/>
      <c r="D161" t="s">
        <v>2663</v>
      </c>
    </row>
    <row r="162" spans="1:4" x14ac:dyDescent="0.35">
      <c r="A162" s="195" t="s">
        <v>2635</v>
      </c>
      <c r="B162" s="215" t="s">
        <v>2631</v>
      </c>
      <c r="C162" s="226"/>
      <c r="D162" t="s">
        <v>2664</v>
      </c>
    </row>
    <row r="163" spans="1:4" x14ac:dyDescent="0.35">
      <c r="A163" s="195" t="s">
        <v>2634</v>
      </c>
      <c r="B163" s="215" t="s">
        <v>2630</v>
      </c>
      <c r="C163" s="224"/>
      <c r="D163" t="s">
        <v>2665</v>
      </c>
    </row>
    <row r="164" spans="1:4" x14ac:dyDescent="0.35">
      <c r="A164" s="195" t="s">
        <v>2654</v>
      </c>
      <c r="B164" s="215" t="s">
        <v>2651</v>
      </c>
      <c r="C164" s="233"/>
      <c r="D164" t="s">
        <v>2666</v>
      </c>
    </row>
    <row r="165" spans="1:4" x14ac:dyDescent="0.35">
      <c r="A165" s="195" t="s">
        <v>2620</v>
      </c>
      <c r="B165" s="216" t="s">
        <v>2621</v>
      </c>
      <c r="C165" s="210"/>
      <c r="D165" t="s">
        <v>2670</v>
      </c>
    </row>
    <row r="166" spans="1:4" x14ac:dyDescent="0.35">
      <c r="A166" s="195" t="s">
        <v>2633</v>
      </c>
      <c r="B166" s="215" t="s">
        <v>2650</v>
      </c>
      <c r="C166" s="225"/>
      <c r="D166" t="s">
        <v>2409</v>
      </c>
    </row>
    <row r="167" spans="1:4" x14ac:dyDescent="0.35">
      <c r="A167" s="195" t="s">
        <v>2636</v>
      </c>
      <c r="B167" s="215" t="s">
        <v>2632</v>
      </c>
      <c r="C167" s="227"/>
      <c r="D167" t="s">
        <v>3318</v>
      </c>
    </row>
    <row r="168" spans="1:4" x14ac:dyDescent="0.35">
      <c r="A168" s="195" t="s">
        <v>2613</v>
      </c>
      <c r="B168" s="216" t="s">
        <v>2623</v>
      </c>
      <c r="C168" s="218"/>
      <c r="D168" t="s">
        <v>2661</v>
      </c>
    </row>
    <row r="170" spans="1:4" x14ac:dyDescent="0.35">
      <c r="A170" s="187" t="s">
        <v>2686</v>
      </c>
      <c r="B170" s="213"/>
      <c r="C170" s="185"/>
      <c r="D170" s="185"/>
    </row>
    <row r="171" spans="1:4" x14ac:dyDescent="0.35">
      <c r="A171" s="212" t="s">
        <v>2608</v>
      </c>
      <c r="B171" s="214" t="s">
        <v>2609</v>
      </c>
      <c r="C171" s="212" t="s">
        <v>2610</v>
      </c>
      <c r="D171" s="212" t="s">
        <v>2611</v>
      </c>
    </row>
    <row r="172" spans="1:4" x14ac:dyDescent="0.35">
      <c r="A172" s="195" t="s">
        <v>2613</v>
      </c>
      <c r="B172" s="216" t="s">
        <v>2623</v>
      </c>
      <c r="C172" s="218"/>
      <c r="D172" s="195" t="s">
        <v>2889</v>
      </c>
    </row>
    <row r="173" spans="1:4" x14ac:dyDescent="0.35">
      <c r="A173" s="195" t="s">
        <v>2619</v>
      </c>
      <c r="B173" s="216" t="s">
        <v>2624</v>
      </c>
      <c r="C173" s="219"/>
      <c r="D173" s="195" t="s">
        <v>3215</v>
      </c>
    </row>
    <row r="174" spans="1:4" x14ac:dyDescent="0.35">
      <c r="A174" s="195" t="s">
        <v>2618</v>
      </c>
      <c r="B174" s="215" t="s">
        <v>2629</v>
      </c>
      <c r="C174" s="221"/>
      <c r="D174" s="195" t="s">
        <v>3216</v>
      </c>
    </row>
    <row r="175" spans="1:4" x14ac:dyDescent="0.35">
      <c r="A175" s="195" t="s">
        <v>2655</v>
      </c>
      <c r="B175" s="215" t="s">
        <v>2649</v>
      </c>
      <c r="C175" s="231"/>
      <c r="D175" s="195" t="s">
        <v>3217</v>
      </c>
    </row>
    <row r="176" spans="1:4" x14ac:dyDescent="0.35">
      <c r="A176" s="195" t="s">
        <v>2656</v>
      </c>
      <c r="B176" s="215" t="s">
        <v>2438</v>
      </c>
      <c r="C176" s="230"/>
      <c r="D176" s="195" t="s">
        <v>3218</v>
      </c>
    </row>
    <row r="177" spans="1:4" x14ac:dyDescent="0.35">
      <c r="A177" s="195" t="s">
        <v>2626</v>
      </c>
      <c r="B177" s="216" t="s">
        <v>2627</v>
      </c>
      <c r="C177" s="220"/>
      <c r="D177" s="195" t="s">
        <v>3219</v>
      </c>
    </row>
    <row r="178" spans="1:4" x14ac:dyDescent="0.35">
      <c r="A178" s="195" t="s">
        <v>2635</v>
      </c>
      <c r="B178" s="215" t="s">
        <v>2631</v>
      </c>
      <c r="C178" s="226"/>
      <c r="D178" s="195" t="s">
        <v>3220</v>
      </c>
    </row>
    <row r="179" spans="1:4" x14ac:dyDescent="0.35">
      <c r="A179" s="195" t="s">
        <v>2620</v>
      </c>
      <c r="B179" s="216" t="s">
        <v>2621</v>
      </c>
      <c r="C179" s="210"/>
      <c r="D179" s="195" t="s">
        <v>3221</v>
      </c>
    </row>
    <row r="180" spans="1:4" x14ac:dyDescent="0.35">
      <c r="A180" s="195" t="s">
        <v>2633</v>
      </c>
      <c r="B180" s="215" t="s">
        <v>2650</v>
      </c>
      <c r="C180" s="225"/>
      <c r="D180" s="195" t="s">
        <v>2687</v>
      </c>
    </row>
    <row r="181" spans="1:4" x14ac:dyDescent="0.35">
      <c r="A181" s="195" t="s">
        <v>2658</v>
      </c>
      <c r="B181" s="215" t="s">
        <v>2652</v>
      </c>
      <c r="C181" s="232"/>
      <c r="D181" s="195" t="s">
        <v>3222</v>
      </c>
    </row>
    <row r="182" spans="1:4" x14ac:dyDescent="0.35">
      <c r="A182" s="195" t="s">
        <v>2701</v>
      </c>
      <c r="B182" s="216" t="s">
        <v>2703</v>
      </c>
      <c r="C182" s="236"/>
      <c r="D182" s="195" t="s">
        <v>3223</v>
      </c>
    </row>
    <row r="183" spans="1:4" x14ac:dyDescent="0.35">
      <c r="A183" s="195" t="s">
        <v>2654</v>
      </c>
      <c r="B183" s="215" t="s">
        <v>2651</v>
      </c>
      <c r="C183" s="233"/>
      <c r="D183" s="195" t="s">
        <v>3224</v>
      </c>
    </row>
    <row r="184" spans="1:4" x14ac:dyDescent="0.35">
      <c r="A184" s="195" t="s">
        <v>2607</v>
      </c>
      <c r="B184" s="217" t="s">
        <v>2614</v>
      </c>
      <c r="C184" s="211"/>
      <c r="D184" s="195" t="s">
        <v>2688</v>
      </c>
    </row>
    <row r="185" spans="1:4" x14ac:dyDescent="0.35">
      <c r="A185" s="195" t="s">
        <v>2634</v>
      </c>
      <c r="B185" s="215" t="s">
        <v>2630</v>
      </c>
      <c r="C185" s="224"/>
      <c r="D185" s="195" t="s">
        <v>3225</v>
      </c>
    </row>
    <row r="186" spans="1:4" x14ac:dyDescent="0.35">
      <c r="A186" s="195" t="s">
        <v>2702</v>
      </c>
      <c r="B186" s="216">
        <v>740000</v>
      </c>
      <c r="C186" s="237"/>
      <c r="D186" s="195" t="s">
        <v>3226</v>
      </c>
    </row>
    <row r="187" spans="1:4" x14ac:dyDescent="0.35">
      <c r="A187" s="195" t="s">
        <v>2636</v>
      </c>
      <c r="B187" s="215" t="s">
        <v>2632</v>
      </c>
      <c r="C187" s="227"/>
      <c r="D187" s="195" t="s">
        <v>3227</v>
      </c>
    </row>
    <row r="188" spans="1:4" x14ac:dyDescent="0.35">
      <c r="A188" s="207" t="s">
        <v>2643</v>
      </c>
      <c r="B188" s="228" t="s">
        <v>2642</v>
      </c>
      <c r="C188" s="229"/>
      <c r="D188" s="195" t="s">
        <v>3228</v>
      </c>
    </row>
    <row r="189" spans="1:4" x14ac:dyDescent="0.35">
      <c r="A189" s="195" t="s">
        <v>2659</v>
      </c>
      <c r="B189" s="215" t="s">
        <v>2653</v>
      </c>
      <c r="C189" s="234"/>
      <c r="D189" s="195" t="s">
        <v>3229</v>
      </c>
    </row>
    <row r="190" spans="1:4" x14ac:dyDescent="0.35">
      <c r="A190" s="195" t="s">
        <v>2617</v>
      </c>
      <c r="B190" s="216" t="s">
        <v>2622</v>
      </c>
      <c r="C190" s="222"/>
      <c r="D190" s="195" t="s">
        <v>3230</v>
      </c>
    </row>
    <row r="191" spans="1:4" x14ac:dyDescent="0.35">
      <c r="A191" t="s">
        <v>3242</v>
      </c>
      <c r="B191" s="288" t="s">
        <v>3235</v>
      </c>
      <c r="C191" s="287"/>
      <c r="D191" s="195" t="s">
        <v>3231</v>
      </c>
    </row>
    <row r="192" spans="1:4" x14ac:dyDescent="0.35">
      <c r="A192" s="195" t="s">
        <v>3239</v>
      </c>
      <c r="B192" s="216" t="s">
        <v>3236</v>
      </c>
      <c r="C192" s="289"/>
      <c r="D192" s="195" t="s">
        <v>3232</v>
      </c>
    </row>
    <row r="193" spans="1:4" s="195" customFormat="1" x14ac:dyDescent="0.35">
      <c r="A193" s="195" t="s">
        <v>3240</v>
      </c>
      <c r="B193" s="195" t="s">
        <v>3237</v>
      </c>
      <c r="C193" s="290"/>
      <c r="D193" s="195" t="s">
        <v>3233</v>
      </c>
    </row>
    <row r="194" spans="1:4" s="195" customFormat="1" x14ac:dyDescent="0.35">
      <c r="A194" s="293" t="s">
        <v>3241</v>
      </c>
      <c r="B194" s="292" t="s">
        <v>3238</v>
      </c>
      <c r="C194" s="291"/>
      <c r="D194" s="195" t="s">
        <v>3234</v>
      </c>
    </row>
    <row r="195" spans="1:4" s="195" customFormat="1" x14ac:dyDescent="0.35">
      <c r="B195" s="215"/>
    </row>
    <row r="196" spans="1:4" s="195" customFormat="1" x14ac:dyDescent="0.35">
      <c r="A196" s="187" t="s">
        <v>2689</v>
      </c>
      <c r="B196" s="213"/>
      <c r="C196" s="185"/>
      <c r="D196" s="185"/>
    </row>
    <row r="197" spans="1:4" s="195" customFormat="1" x14ac:dyDescent="0.35">
      <c r="A197" s="212" t="s">
        <v>2608</v>
      </c>
      <c r="B197" s="214" t="s">
        <v>2609</v>
      </c>
      <c r="C197" s="212" t="s">
        <v>2610</v>
      </c>
      <c r="D197" s="212" t="s">
        <v>2611</v>
      </c>
    </row>
    <row r="198" spans="1:4" s="195" customFormat="1" x14ac:dyDescent="0.35">
      <c r="A198" s="195" t="s">
        <v>2620</v>
      </c>
      <c r="B198" s="216" t="s">
        <v>2621</v>
      </c>
      <c r="C198" s="210"/>
      <c r="D198" t="s">
        <v>131</v>
      </c>
    </row>
    <row r="199" spans="1:4" s="195" customFormat="1" x14ac:dyDescent="0.35">
      <c r="A199" s="195" t="s">
        <v>2626</v>
      </c>
      <c r="B199" s="216" t="s">
        <v>2627</v>
      </c>
      <c r="C199" s="220"/>
      <c r="D199" t="s">
        <v>130</v>
      </c>
    </row>
    <row r="200" spans="1:4" s="195" customFormat="1" x14ac:dyDescent="0.35">
      <c r="A200" s="195" t="s">
        <v>2633</v>
      </c>
      <c r="B200" s="215" t="s">
        <v>2650</v>
      </c>
      <c r="C200" s="225"/>
      <c r="D200" t="s">
        <v>129</v>
      </c>
    </row>
    <row r="201" spans="1:4" s="195" customFormat="1" x14ac:dyDescent="0.35">
      <c r="A201" s="195" t="s">
        <v>2634</v>
      </c>
      <c r="B201" s="215" t="s">
        <v>2630</v>
      </c>
      <c r="C201" s="224"/>
      <c r="D201" t="s">
        <v>127</v>
      </c>
    </row>
    <row r="202" spans="1:4" s="195" customFormat="1" x14ac:dyDescent="0.35">
      <c r="A202" s="195" t="s">
        <v>2619</v>
      </c>
      <c r="B202" s="216" t="s">
        <v>2624</v>
      </c>
      <c r="C202" s="219"/>
      <c r="D202" t="s">
        <v>126</v>
      </c>
    </row>
    <row r="203" spans="1:4" s="195" customFormat="1" x14ac:dyDescent="0.35">
      <c r="A203"/>
      <c r="B203" s="215"/>
      <c r="C203"/>
      <c r="D203"/>
    </row>
    <row r="204" spans="1:4" s="195" customFormat="1" x14ac:dyDescent="0.35">
      <c r="A204" s="187" t="s">
        <v>2690</v>
      </c>
      <c r="B204" s="213"/>
      <c r="C204" s="185"/>
      <c r="D204" s="185"/>
    </row>
    <row r="205" spans="1:4" s="195" customFormat="1" x14ac:dyDescent="0.35">
      <c r="A205" s="212" t="s">
        <v>2608</v>
      </c>
      <c r="B205" s="214" t="s">
        <v>2609</v>
      </c>
      <c r="C205" s="212" t="s">
        <v>2610</v>
      </c>
      <c r="D205" s="212" t="s">
        <v>2611</v>
      </c>
    </row>
    <row r="206" spans="1:4" s="195" customFormat="1" x14ac:dyDescent="0.35">
      <c r="A206" s="195" t="s">
        <v>2607</v>
      </c>
      <c r="B206" s="217" t="s">
        <v>2614</v>
      </c>
      <c r="C206" s="211"/>
      <c r="D206" t="s">
        <v>176</v>
      </c>
    </row>
    <row r="207" spans="1:4" s="195" customFormat="1" x14ac:dyDescent="0.35">
      <c r="A207" s="195" t="s">
        <v>2626</v>
      </c>
      <c r="B207" s="216" t="s">
        <v>2627</v>
      </c>
      <c r="C207" s="220"/>
      <c r="D207" t="s">
        <v>300</v>
      </c>
    </row>
    <row r="208" spans="1:4" s="195" customFormat="1" x14ac:dyDescent="0.35">
      <c r="A208" s="195" t="s">
        <v>2613</v>
      </c>
      <c r="B208" s="216" t="s">
        <v>2623</v>
      </c>
      <c r="C208" s="218"/>
      <c r="D208" t="s">
        <v>301</v>
      </c>
    </row>
    <row r="209" spans="1:4" s="195" customFormat="1" x14ac:dyDescent="0.35">
      <c r="A209"/>
      <c r="B209" s="215"/>
      <c r="C209"/>
      <c r="D209"/>
    </row>
    <row r="210" spans="1:4" s="195" customFormat="1" x14ac:dyDescent="0.35">
      <c r="A210" s="187" t="s">
        <v>2731</v>
      </c>
      <c r="B210" s="213"/>
      <c r="C210" s="185"/>
      <c r="D210" s="185"/>
    </row>
    <row r="211" spans="1:4" s="195" customFormat="1" x14ac:dyDescent="0.35">
      <c r="A211" s="212" t="s">
        <v>2608</v>
      </c>
      <c r="B211" s="214" t="s">
        <v>2609</v>
      </c>
      <c r="C211" s="212" t="s">
        <v>2610</v>
      </c>
      <c r="D211" s="212" t="s">
        <v>2611</v>
      </c>
    </row>
    <row r="212" spans="1:4" s="195" customFormat="1" x14ac:dyDescent="0.35">
      <c r="A212" s="195" t="s">
        <v>2618</v>
      </c>
      <c r="B212" s="215" t="s">
        <v>2629</v>
      </c>
      <c r="C212" s="221"/>
      <c r="D212" s="195" t="s">
        <v>2554</v>
      </c>
    </row>
    <row r="213" spans="1:4" s="195" customFormat="1" x14ac:dyDescent="0.35">
      <c r="A213" s="195" t="s">
        <v>2633</v>
      </c>
      <c r="B213" s="215" t="s">
        <v>2650</v>
      </c>
      <c r="C213" s="225"/>
      <c r="D213" s="195" t="s">
        <v>98</v>
      </c>
    </row>
    <row r="214" spans="1:4" s="195" customFormat="1" x14ac:dyDescent="0.35">
      <c r="A214" s="195" t="s">
        <v>2619</v>
      </c>
      <c r="B214" s="216" t="s">
        <v>2624</v>
      </c>
      <c r="C214" s="219"/>
      <c r="D214" s="195" t="s">
        <v>92</v>
      </c>
    </row>
    <row r="215" spans="1:4" s="195" customFormat="1" x14ac:dyDescent="0.35">
      <c r="A215" s="195" t="s">
        <v>2654</v>
      </c>
      <c r="B215" s="215" t="s">
        <v>2651</v>
      </c>
      <c r="C215" s="233"/>
      <c r="D215" s="195" t="s">
        <v>2732</v>
      </c>
    </row>
    <row r="216" spans="1:4" s="195" customFormat="1" x14ac:dyDescent="0.35">
      <c r="A216" s="195" t="s">
        <v>2634</v>
      </c>
      <c r="B216" s="215" t="s">
        <v>2630</v>
      </c>
      <c r="C216" s="224"/>
      <c r="D216" s="195" t="s">
        <v>2733</v>
      </c>
    </row>
    <row r="217" spans="1:4" s="195" customFormat="1" x14ac:dyDescent="0.35">
      <c r="A217" s="195" t="s">
        <v>2626</v>
      </c>
      <c r="B217" s="216" t="s">
        <v>2627</v>
      </c>
      <c r="C217" s="220"/>
      <c r="D217" s="195" t="s">
        <v>103</v>
      </c>
    </row>
    <row r="218" spans="1:4" s="195" customFormat="1" x14ac:dyDescent="0.35">
      <c r="A218" s="195" t="s">
        <v>2635</v>
      </c>
      <c r="B218" s="215" t="s">
        <v>2631</v>
      </c>
      <c r="C218" s="226"/>
      <c r="D218" s="195" t="s">
        <v>102</v>
      </c>
    </row>
    <row r="219" spans="1:4" s="195" customFormat="1" x14ac:dyDescent="0.35">
      <c r="A219" s="195" t="s">
        <v>2620</v>
      </c>
      <c r="B219" s="216" t="s">
        <v>2621</v>
      </c>
      <c r="C219" s="210"/>
      <c r="D219" s="195" t="s">
        <v>101</v>
      </c>
    </row>
    <row r="220" spans="1:4" s="195" customFormat="1" x14ac:dyDescent="0.35">
      <c r="A220" s="195" t="s">
        <v>2613</v>
      </c>
      <c r="B220" s="216" t="s">
        <v>2623</v>
      </c>
      <c r="C220" s="218"/>
      <c r="D220" s="195" t="s">
        <v>100</v>
      </c>
    </row>
    <row r="221" spans="1:4" s="195" customFormat="1" x14ac:dyDescent="0.35">
      <c r="B221" s="215"/>
    </row>
    <row r="222" spans="1:4" s="195" customFormat="1" x14ac:dyDescent="0.35">
      <c r="A222" s="187" t="s">
        <v>2736</v>
      </c>
      <c r="B222" s="213"/>
      <c r="C222" s="185"/>
      <c r="D222" s="185"/>
    </row>
    <row r="223" spans="1:4" s="195" customFormat="1" x14ac:dyDescent="0.35">
      <c r="A223" s="212" t="s">
        <v>2608</v>
      </c>
      <c r="B223" s="214" t="s">
        <v>2609</v>
      </c>
      <c r="C223" s="212" t="s">
        <v>2610</v>
      </c>
      <c r="D223" s="212" t="s">
        <v>2611</v>
      </c>
    </row>
    <row r="224" spans="1:4" s="195" customFormat="1" x14ac:dyDescent="0.35">
      <c r="A224" s="195" t="s">
        <v>2618</v>
      </c>
      <c r="B224" s="215" t="s">
        <v>2629</v>
      </c>
      <c r="C224" s="221"/>
      <c r="D224" s="195" t="s">
        <v>2554</v>
      </c>
    </row>
    <row r="225" spans="1:4" s="195" customFormat="1" x14ac:dyDescent="0.35">
      <c r="A225" s="195" t="s">
        <v>2636</v>
      </c>
      <c r="B225" s="215" t="s">
        <v>2632</v>
      </c>
      <c r="C225" s="227"/>
      <c r="D225" s="195" t="s">
        <v>2692</v>
      </c>
    </row>
    <row r="226" spans="1:4" s="195" customFormat="1" x14ac:dyDescent="0.35">
      <c r="A226" s="195" t="s">
        <v>2626</v>
      </c>
      <c r="B226" s="216" t="s">
        <v>2627</v>
      </c>
      <c r="C226" s="220"/>
      <c r="D226" s="195" t="s">
        <v>97</v>
      </c>
    </row>
    <row r="227" spans="1:4" s="195" customFormat="1" x14ac:dyDescent="0.35">
      <c r="A227" s="195" t="s">
        <v>2633</v>
      </c>
      <c r="B227" s="215" t="s">
        <v>2650</v>
      </c>
      <c r="C227" s="225"/>
      <c r="D227" s="195" t="s">
        <v>98</v>
      </c>
    </row>
    <row r="228" spans="1:4" s="195" customFormat="1" x14ac:dyDescent="0.35">
      <c r="A228" s="195" t="s">
        <v>2619</v>
      </c>
      <c r="B228" s="216" t="s">
        <v>2624</v>
      </c>
      <c r="C228" s="219"/>
      <c r="D228" s="195" t="s">
        <v>92</v>
      </c>
    </row>
    <row r="229" spans="1:4" s="195" customFormat="1" x14ac:dyDescent="0.35">
      <c r="A229" s="195" t="s">
        <v>2634</v>
      </c>
      <c r="B229" s="215" t="s">
        <v>2630</v>
      </c>
      <c r="C229" s="224"/>
      <c r="D229" s="195" t="s">
        <v>2734</v>
      </c>
    </row>
    <row r="230" spans="1:4" s="195" customFormat="1" x14ac:dyDescent="0.35">
      <c r="A230" s="195" t="s">
        <v>2613</v>
      </c>
      <c r="B230" s="216" t="s">
        <v>2623</v>
      </c>
      <c r="C230" s="218"/>
      <c r="D230" s="195" t="s">
        <v>477</v>
      </c>
    </row>
    <row r="231" spans="1:4" x14ac:dyDescent="0.35">
      <c r="A231" s="195" t="s">
        <v>2701</v>
      </c>
      <c r="B231" s="216" t="s">
        <v>2703</v>
      </c>
      <c r="C231" s="236"/>
      <c r="D231" s="195" t="s">
        <v>2700</v>
      </c>
    </row>
    <row r="232" spans="1:4" x14ac:dyDescent="0.35">
      <c r="A232" s="195" t="s">
        <v>2702</v>
      </c>
      <c r="B232" s="216">
        <v>740000</v>
      </c>
      <c r="C232" s="237"/>
      <c r="D232" s="195" t="s">
        <v>2551</v>
      </c>
    </row>
    <row r="233" spans="1:4" x14ac:dyDescent="0.35">
      <c r="A233" s="195" t="s">
        <v>2620</v>
      </c>
      <c r="B233" s="216" t="s">
        <v>2621</v>
      </c>
      <c r="C233" s="210"/>
      <c r="D233" s="195" t="s">
        <v>2735</v>
      </c>
    </row>
    <row r="234" spans="1:4" x14ac:dyDescent="0.35">
      <c r="A234" s="195"/>
      <c r="C234" s="195"/>
      <c r="D234" s="195"/>
    </row>
    <row r="235" spans="1:4" s="195" customFormat="1" x14ac:dyDescent="0.35">
      <c r="A235" s="187" t="s">
        <v>2737</v>
      </c>
      <c r="B235" s="213"/>
      <c r="C235" s="185"/>
      <c r="D235" s="185"/>
    </row>
    <row r="236" spans="1:4" x14ac:dyDescent="0.35">
      <c r="A236" s="212" t="s">
        <v>2608</v>
      </c>
      <c r="B236" s="214" t="s">
        <v>2609</v>
      </c>
      <c r="C236" s="212" t="s">
        <v>2610</v>
      </c>
      <c r="D236" s="212" t="s">
        <v>2611</v>
      </c>
    </row>
    <row r="237" spans="1:4" x14ac:dyDescent="0.35">
      <c r="A237" s="195" t="s">
        <v>2618</v>
      </c>
      <c r="B237" s="215" t="s">
        <v>2629</v>
      </c>
      <c r="C237" s="221"/>
      <c r="D237" s="195" t="s">
        <v>2554</v>
      </c>
    </row>
    <row r="238" spans="1:4" x14ac:dyDescent="0.35">
      <c r="A238" s="195" t="s">
        <v>2613</v>
      </c>
      <c r="B238" s="216" t="s">
        <v>2623</v>
      </c>
      <c r="C238" s="218"/>
      <c r="D238" s="195" t="s">
        <v>477</v>
      </c>
    </row>
    <row r="239" spans="1:4" x14ac:dyDescent="0.35">
      <c r="A239" s="195" t="s">
        <v>2636</v>
      </c>
      <c r="B239" s="215" t="s">
        <v>2632</v>
      </c>
      <c r="C239" s="227"/>
      <c r="D239" s="195" t="s">
        <v>2692</v>
      </c>
    </row>
    <row r="240" spans="1:4" x14ac:dyDescent="0.35">
      <c r="A240" s="195" t="s">
        <v>2626</v>
      </c>
      <c r="B240" s="216" t="s">
        <v>2627</v>
      </c>
      <c r="C240" s="220"/>
      <c r="D240" s="195" t="s">
        <v>97</v>
      </c>
    </row>
    <row r="241" spans="1:4" x14ac:dyDescent="0.35">
      <c r="A241" s="195" t="s">
        <v>2654</v>
      </c>
      <c r="B241" s="215" t="s">
        <v>2651</v>
      </c>
      <c r="C241" s="233"/>
      <c r="D241" s="195" t="s">
        <v>2730</v>
      </c>
    </row>
    <row r="242" spans="1:4" x14ac:dyDescent="0.35">
      <c r="A242" s="195" t="s">
        <v>2701</v>
      </c>
      <c r="B242" s="216" t="s">
        <v>2703</v>
      </c>
      <c r="C242" s="236"/>
      <c r="D242" s="195" t="s">
        <v>2700</v>
      </c>
    </row>
    <row r="243" spans="1:4" x14ac:dyDescent="0.35">
      <c r="A243" s="195" t="s">
        <v>2620</v>
      </c>
      <c r="B243" s="216" t="s">
        <v>2621</v>
      </c>
      <c r="C243" s="210"/>
      <c r="D243" s="195" t="s">
        <v>2735</v>
      </c>
    </row>
    <row r="244" spans="1:4" x14ac:dyDescent="0.35">
      <c r="A244" s="195" t="s">
        <v>2634</v>
      </c>
      <c r="B244" s="215" t="s">
        <v>2630</v>
      </c>
      <c r="C244" s="224"/>
      <c r="D244" s="195" t="s">
        <v>2734</v>
      </c>
    </row>
    <row r="245" spans="1:4" s="195" customFormat="1" x14ac:dyDescent="0.35">
      <c r="A245" s="195" t="s">
        <v>2619</v>
      </c>
      <c r="B245" s="216" t="s">
        <v>2624</v>
      </c>
      <c r="C245" s="219"/>
      <c r="D245" s="195" t="s">
        <v>92</v>
      </c>
    </row>
    <row r="246" spans="1:4" s="195" customFormat="1" x14ac:dyDescent="0.35">
      <c r="A246" s="195" t="s">
        <v>2633</v>
      </c>
      <c r="B246" s="215" t="s">
        <v>2650</v>
      </c>
      <c r="C246" s="225"/>
      <c r="D246" s="195" t="s">
        <v>98</v>
      </c>
    </row>
    <row r="247" spans="1:4" x14ac:dyDescent="0.35">
      <c r="A247" s="195"/>
      <c r="C247" s="195"/>
      <c r="D247" s="195"/>
    </row>
    <row r="248" spans="1:4" x14ac:dyDescent="0.35">
      <c r="A248" s="187" t="s">
        <v>2711</v>
      </c>
      <c r="B248" s="213"/>
      <c r="C248" s="185"/>
      <c r="D248" s="185"/>
    </row>
    <row r="249" spans="1:4" x14ac:dyDescent="0.35">
      <c r="A249" s="212" t="s">
        <v>2608</v>
      </c>
      <c r="B249" s="214" t="s">
        <v>2609</v>
      </c>
      <c r="C249" s="212" t="s">
        <v>2610</v>
      </c>
      <c r="D249" s="212" t="s">
        <v>2611</v>
      </c>
    </row>
    <row r="250" spans="1:4" x14ac:dyDescent="0.35">
      <c r="A250" s="195" t="s">
        <v>2618</v>
      </c>
      <c r="B250" s="215" t="s">
        <v>2629</v>
      </c>
      <c r="C250" s="221"/>
      <c r="D250" s="195" t="s">
        <v>467</v>
      </c>
    </row>
    <row r="251" spans="1:4" s="195" customFormat="1" x14ac:dyDescent="0.35">
      <c r="A251" s="195" t="s">
        <v>2659</v>
      </c>
      <c r="B251" s="215" t="s">
        <v>2653</v>
      </c>
      <c r="C251" s="234"/>
      <c r="D251" t="s">
        <v>2691</v>
      </c>
    </row>
    <row r="252" spans="1:4" x14ac:dyDescent="0.35">
      <c r="A252" s="195" t="s">
        <v>2658</v>
      </c>
      <c r="B252" s="215" t="s">
        <v>2652</v>
      </c>
      <c r="C252" s="232"/>
      <c r="D252" s="195" t="s">
        <v>2553</v>
      </c>
    </row>
    <row r="253" spans="1:4" x14ac:dyDescent="0.35">
      <c r="A253" s="195" t="s">
        <v>2626</v>
      </c>
      <c r="B253" s="216" t="s">
        <v>2627</v>
      </c>
      <c r="C253" s="220"/>
      <c r="D253" t="s">
        <v>97</v>
      </c>
    </row>
    <row r="254" spans="1:4" x14ac:dyDescent="0.35">
      <c r="A254" s="195" t="s">
        <v>2633</v>
      </c>
      <c r="B254" s="215" t="s">
        <v>2650</v>
      </c>
      <c r="C254" s="225"/>
      <c r="D254" t="s">
        <v>2698</v>
      </c>
    </row>
    <row r="255" spans="1:4" x14ac:dyDescent="0.35">
      <c r="A255" s="195" t="s">
        <v>2654</v>
      </c>
      <c r="B255" s="215" t="s">
        <v>2651</v>
      </c>
      <c r="C255" s="233"/>
      <c r="D255" t="s">
        <v>2699</v>
      </c>
    </row>
    <row r="256" spans="1:4" x14ac:dyDescent="0.35">
      <c r="A256" s="195" t="s">
        <v>2607</v>
      </c>
      <c r="B256" s="217" t="s">
        <v>2614</v>
      </c>
      <c r="C256" s="211"/>
      <c r="D256" t="s">
        <v>94</v>
      </c>
    </row>
    <row r="257" spans="1:4" x14ac:dyDescent="0.35">
      <c r="A257" s="195" t="s">
        <v>2635</v>
      </c>
      <c r="B257" s="215" t="s">
        <v>2631</v>
      </c>
      <c r="C257" s="226"/>
      <c r="D257" t="s">
        <v>93</v>
      </c>
    </row>
    <row r="258" spans="1:4" x14ac:dyDescent="0.35">
      <c r="A258" s="195" t="s">
        <v>2620</v>
      </c>
      <c r="B258" s="216" t="s">
        <v>2621</v>
      </c>
      <c r="C258" s="210"/>
      <c r="D258" t="s">
        <v>2748</v>
      </c>
    </row>
    <row r="259" spans="1:4" x14ac:dyDescent="0.35">
      <c r="A259" s="195" t="s">
        <v>2619</v>
      </c>
      <c r="B259" s="216" t="s">
        <v>2624</v>
      </c>
      <c r="C259" s="219"/>
      <c r="D259" t="s">
        <v>92</v>
      </c>
    </row>
    <row r="260" spans="1:4" x14ac:dyDescent="0.35">
      <c r="A260" s="207" t="s">
        <v>2643</v>
      </c>
      <c r="B260" s="228" t="s">
        <v>2642</v>
      </c>
      <c r="C260" s="229"/>
      <c r="D260" t="s">
        <v>474</v>
      </c>
    </row>
    <row r="261" spans="1:4" x14ac:dyDescent="0.35">
      <c r="A261" s="195" t="s">
        <v>2613</v>
      </c>
      <c r="B261" s="216" t="s">
        <v>2623</v>
      </c>
      <c r="C261" s="218"/>
      <c r="D261" t="s">
        <v>477</v>
      </c>
    </row>
    <row r="262" spans="1:4" x14ac:dyDescent="0.35">
      <c r="A262" s="195" t="s">
        <v>2702</v>
      </c>
      <c r="B262" s="216">
        <v>740000</v>
      </c>
      <c r="C262" s="237"/>
      <c r="D262" s="195" t="s">
        <v>2551</v>
      </c>
    </row>
    <row r="263" spans="1:4" x14ac:dyDescent="0.35">
      <c r="A263" s="195"/>
      <c r="B263" s="195"/>
      <c r="C263" s="195"/>
      <c r="D263" s="195"/>
    </row>
    <row r="264" spans="1:4" x14ac:dyDescent="0.35">
      <c r="A264" s="187" t="s">
        <v>2878</v>
      </c>
      <c r="B264" s="213"/>
      <c r="C264" s="185"/>
      <c r="D264" s="185"/>
    </row>
    <row r="265" spans="1:4" x14ac:dyDescent="0.35">
      <c r="A265" s="212" t="s">
        <v>2608</v>
      </c>
      <c r="B265" s="214" t="s">
        <v>2609</v>
      </c>
      <c r="C265" s="212" t="s">
        <v>2610</v>
      </c>
      <c r="D265" s="212" t="s">
        <v>2611</v>
      </c>
    </row>
    <row r="266" spans="1:4" x14ac:dyDescent="0.35">
      <c r="A266" s="195" t="s">
        <v>2618</v>
      </c>
      <c r="B266" s="215" t="s">
        <v>2629</v>
      </c>
      <c r="C266" s="221"/>
      <c r="D266" s="195" t="s">
        <v>2554</v>
      </c>
    </row>
    <row r="267" spans="1:4" x14ac:dyDescent="0.35">
      <c r="A267" s="195" t="s">
        <v>2633</v>
      </c>
      <c r="B267" s="215" t="s">
        <v>2650</v>
      </c>
      <c r="C267" s="225"/>
      <c r="D267" s="195" t="s">
        <v>98</v>
      </c>
    </row>
    <row r="268" spans="1:4" x14ac:dyDescent="0.35">
      <c r="A268" s="195" t="s">
        <v>2636</v>
      </c>
      <c r="B268" s="215" t="s">
        <v>2632</v>
      </c>
      <c r="C268" s="227"/>
      <c r="D268" s="195" t="s">
        <v>2692</v>
      </c>
    </row>
    <row r="269" spans="1:4" x14ac:dyDescent="0.35">
      <c r="A269" s="195" t="s">
        <v>2658</v>
      </c>
      <c r="B269" s="215" t="s">
        <v>2652</v>
      </c>
      <c r="C269" s="232"/>
      <c r="D269" s="195" t="s">
        <v>2553</v>
      </c>
    </row>
    <row r="270" spans="1:4" x14ac:dyDescent="0.35">
      <c r="A270" s="195" t="s">
        <v>2659</v>
      </c>
      <c r="B270" s="215" t="s">
        <v>2653</v>
      </c>
      <c r="C270" s="234"/>
      <c r="D270" s="195" t="s">
        <v>2691</v>
      </c>
    </row>
    <row r="271" spans="1:4" x14ac:dyDescent="0.35">
      <c r="A271" s="195" t="s">
        <v>2626</v>
      </c>
      <c r="B271" s="216" t="s">
        <v>2627</v>
      </c>
      <c r="C271" s="220"/>
      <c r="D271" s="195" t="s">
        <v>97</v>
      </c>
    </row>
    <row r="272" spans="1:4" x14ac:dyDescent="0.35">
      <c r="A272" s="195" t="s">
        <v>2635</v>
      </c>
      <c r="B272" s="215" t="s">
        <v>2631</v>
      </c>
      <c r="C272" s="226"/>
      <c r="D272" s="195" t="s">
        <v>2750</v>
      </c>
    </row>
    <row r="273" spans="1:4" x14ac:dyDescent="0.35">
      <c r="A273" s="195" t="s">
        <v>2613</v>
      </c>
      <c r="B273" s="216" t="s">
        <v>2623</v>
      </c>
      <c r="C273" s="218"/>
      <c r="D273" s="195" t="s">
        <v>2749</v>
      </c>
    </row>
    <row r="274" spans="1:4" x14ac:dyDescent="0.35">
      <c r="A274" s="195" t="s">
        <v>2619</v>
      </c>
      <c r="B274" s="216" t="s">
        <v>2624</v>
      </c>
      <c r="C274" s="219"/>
      <c r="D274" s="195" t="s">
        <v>92</v>
      </c>
    </row>
    <row r="275" spans="1:4" x14ac:dyDescent="0.35">
      <c r="A275" s="195" t="s">
        <v>2620</v>
      </c>
      <c r="B275" s="216" t="s">
        <v>2621</v>
      </c>
      <c r="C275" s="210"/>
      <c r="D275" s="195" t="s">
        <v>2748</v>
      </c>
    </row>
    <row r="276" spans="1:4" x14ac:dyDescent="0.35">
      <c r="A276" s="195" t="s">
        <v>2702</v>
      </c>
      <c r="B276" s="216">
        <v>740000</v>
      </c>
      <c r="C276" s="237"/>
      <c r="D276" s="195" t="s">
        <v>2551</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145</v>
      </c>
      <c r="B2" s="8" t="s">
        <v>3083</v>
      </c>
      <c r="C2" s="270" t="s">
        <v>3094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62" t="s">
        <v>512</v>
      </c>
      <c r="B2" s="462"/>
      <c r="C2" s="303"/>
      <c r="D2" s="303"/>
      <c r="E2" s="303"/>
      <c r="F2" s="303"/>
      <c r="G2" s="303"/>
      <c r="H2" s="449" t="s">
        <v>513</v>
      </c>
    </row>
    <row r="3" spans="1:8" ht="15.5" x14ac:dyDescent="0.35">
      <c r="A3" s="303" t="s">
        <v>758</v>
      </c>
      <c r="B3" s="303"/>
      <c r="C3" s="303"/>
      <c r="D3" s="303"/>
      <c r="E3" s="303"/>
      <c r="F3" s="303"/>
      <c r="G3" s="303"/>
      <c r="H3" s="449" t="s">
        <v>3502</v>
      </c>
    </row>
    <row r="4" spans="1:8" x14ac:dyDescent="0.35">
      <c r="A4" s="305"/>
      <c r="B4" s="305"/>
      <c r="C4" s="305"/>
      <c r="D4" s="305"/>
      <c r="E4" s="305"/>
      <c r="F4" s="305"/>
      <c r="G4" s="304"/>
      <c r="H4" s="449" t="s">
        <v>514</v>
      </c>
    </row>
    <row r="5" spans="1:8" x14ac:dyDescent="0.35">
      <c r="A5" s="305"/>
      <c r="B5" s="305"/>
      <c r="C5" s="305"/>
      <c r="D5" s="305"/>
      <c r="E5" s="305"/>
      <c r="F5" s="305"/>
      <c r="G5" s="305"/>
      <c r="H5" s="305"/>
    </row>
    <row r="6" spans="1:8" x14ac:dyDescent="0.35">
      <c r="A6" s="463" t="s">
        <v>515</v>
      </c>
      <c r="B6" s="388" t="s">
        <v>516</v>
      </c>
      <c r="C6" s="388" t="s">
        <v>517</v>
      </c>
      <c r="D6" s="388" t="s">
        <v>518</v>
      </c>
      <c r="E6" s="388" t="s">
        <v>519</v>
      </c>
      <c r="F6" s="388" t="s">
        <v>520</v>
      </c>
      <c r="G6" s="388" t="s">
        <v>521</v>
      </c>
      <c r="H6" s="388" t="s">
        <v>522</v>
      </c>
    </row>
    <row r="7" spans="1:8" ht="15" thickBot="1" x14ac:dyDescent="0.4">
      <c r="A7" s="464"/>
      <c r="B7" s="465" t="s">
        <v>523</v>
      </c>
      <c r="C7" s="466"/>
      <c r="D7" s="466"/>
      <c r="E7" s="466"/>
      <c r="F7" s="466"/>
      <c r="G7" s="466"/>
      <c r="H7" s="467"/>
    </row>
    <row r="8" spans="1:8" ht="15" thickTop="1" x14ac:dyDescent="0.35">
      <c r="A8" s="389" t="s">
        <v>524</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525</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526</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527</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528</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530</v>
      </c>
      <c r="B13" s="390">
        <v>47127.791655633242</v>
      </c>
      <c r="C13" s="390">
        <v>1.5630179469099901</v>
      </c>
      <c r="D13" s="390">
        <v>0.20796062622860001</v>
      </c>
      <c r="E13" s="394" t="s">
        <v>531</v>
      </c>
      <c r="F13" s="394" t="s">
        <v>531</v>
      </c>
      <c r="G13" s="394" t="s">
        <v>531</v>
      </c>
      <c r="H13" s="394" t="s">
        <v>531</v>
      </c>
    </row>
    <row r="14" spans="1:8" x14ac:dyDescent="0.35">
      <c r="A14" s="395" t="s">
        <v>532</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533</v>
      </c>
      <c r="B15" s="390">
        <v>14558.872168514019</v>
      </c>
      <c r="C15" s="390">
        <v>0.26506107425178999</v>
      </c>
      <c r="D15" s="390">
        <v>3.4431093875209998E-2</v>
      </c>
      <c r="E15" s="394" t="s">
        <v>531</v>
      </c>
      <c r="F15" s="394" t="s">
        <v>531</v>
      </c>
      <c r="G15" s="394" t="s">
        <v>531</v>
      </c>
      <c r="H15" s="394" t="s">
        <v>531</v>
      </c>
    </row>
    <row r="16" spans="1:8" x14ac:dyDescent="0.35">
      <c r="A16" s="393" t="s">
        <v>534</v>
      </c>
      <c r="B16" s="390">
        <v>4324.0266958123129</v>
      </c>
      <c r="C16" s="390">
        <v>0.21993490848121999</v>
      </c>
      <c r="D16" s="390">
        <v>3.1755858181610003E-2</v>
      </c>
      <c r="E16" s="394" t="s">
        <v>531</v>
      </c>
      <c r="F16" s="394" t="s">
        <v>531</v>
      </c>
      <c r="G16" s="394" t="s">
        <v>531</v>
      </c>
      <c r="H16" s="394" t="s">
        <v>531</v>
      </c>
    </row>
    <row r="17" spans="1:8" x14ac:dyDescent="0.35">
      <c r="A17" s="393" t="s">
        <v>535</v>
      </c>
      <c r="B17" s="390">
        <v>68062.59585493186</v>
      </c>
      <c r="C17" s="390">
        <v>2.1634295884067098</v>
      </c>
      <c r="D17" s="390">
        <v>0.32207738930322999</v>
      </c>
      <c r="E17" s="394" t="s">
        <v>531</v>
      </c>
      <c r="F17" s="394" t="s">
        <v>531</v>
      </c>
      <c r="G17" s="394" t="s">
        <v>531</v>
      </c>
      <c r="H17" s="394" t="s">
        <v>531</v>
      </c>
    </row>
    <row r="18" spans="1:8" x14ac:dyDescent="0.35">
      <c r="A18" s="393" t="s">
        <v>536</v>
      </c>
      <c r="B18" s="390">
        <v>42643.232056364206</v>
      </c>
      <c r="C18" s="390">
        <v>2.9129032519703002</v>
      </c>
      <c r="D18" s="390">
        <v>0.49111046929190999</v>
      </c>
      <c r="E18" s="394" t="s">
        <v>531</v>
      </c>
      <c r="F18" s="394" t="s">
        <v>531</v>
      </c>
      <c r="G18" s="394" t="s">
        <v>531</v>
      </c>
      <c r="H18" s="394" t="s">
        <v>531</v>
      </c>
    </row>
    <row r="19" spans="1:8" x14ac:dyDescent="0.35">
      <c r="A19" s="393" t="s">
        <v>537</v>
      </c>
      <c r="B19" s="390">
        <v>32687.652624332597</v>
      </c>
      <c r="C19" s="390">
        <v>2.1724960612470801</v>
      </c>
      <c r="D19" s="390">
        <v>0.32965613051379999</v>
      </c>
      <c r="E19" s="394" t="s">
        <v>531</v>
      </c>
      <c r="F19" s="394" t="s">
        <v>531</v>
      </c>
      <c r="G19" s="394" t="s">
        <v>531</v>
      </c>
      <c r="H19" s="394" t="s">
        <v>531</v>
      </c>
    </row>
    <row r="20" spans="1:8" x14ac:dyDescent="0.35">
      <c r="A20" s="393" t="s">
        <v>538</v>
      </c>
      <c r="B20" s="390">
        <v>38327.06069611937</v>
      </c>
      <c r="C20" s="390">
        <v>2.7616536525147199</v>
      </c>
      <c r="D20" s="390">
        <v>0.41262766327205003</v>
      </c>
      <c r="E20" s="394" t="s">
        <v>531</v>
      </c>
      <c r="F20" s="394" t="s">
        <v>531</v>
      </c>
      <c r="G20" s="394" t="s">
        <v>531</v>
      </c>
      <c r="H20" s="394" t="s">
        <v>531</v>
      </c>
    </row>
    <row r="21" spans="1:8" x14ac:dyDescent="0.35">
      <c r="A21" s="396" t="s">
        <v>3460</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539</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540</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541</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542</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543</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544</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545</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546</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547</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548</v>
      </c>
      <c r="B31" s="390">
        <v>291.62758231404649</v>
      </c>
      <c r="C31" s="390">
        <v>1.8597887494070001E-2</v>
      </c>
      <c r="D31" s="390">
        <v>2.7004131976500001E-3</v>
      </c>
      <c r="E31" s="394" t="s">
        <v>531</v>
      </c>
      <c r="F31" s="394" t="s">
        <v>531</v>
      </c>
      <c r="G31" s="394" t="s">
        <v>531</v>
      </c>
      <c r="H31" s="394" t="s">
        <v>531</v>
      </c>
    </row>
    <row r="32" spans="1:8" x14ac:dyDescent="0.35">
      <c r="A32" s="395" t="s">
        <v>3461</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549</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550</v>
      </c>
      <c r="B34" s="390">
        <v>27632.752332089869</v>
      </c>
      <c r="C34" s="390">
        <v>0.48826677857</v>
      </c>
      <c r="D34" s="390">
        <v>0.78160963399831995</v>
      </c>
      <c r="E34" s="394" t="s">
        <v>529</v>
      </c>
      <c r="F34" s="394" t="s">
        <v>529</v>
      </c>
      <c r="G34" s="394" t="s">
        <v>529</v>
      </c>
      <c r="H34" s="394" t="s">
        <v>529</v>
      </c>
    </row>
    <row r="35" spans="1:8" x14ac:dyDescent="0.35">
      <c r="A35" s="398" t="s">
        <v>551</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553</v>
      </c>
      <c r="B36" s="390" t="s">
        <v>3330</v>
      </c>
      <c r="C36" s="390">
        <v>2828.7193306107342</v>
      </c>
      <c r="D36" s="390" t="s">
        <v>529</v>
      </c>
      <c r="E36" s="390" t="s">
        <v>529</v>
      </c>
      <c r="F36" s="390" t="s">
        <v>529</v>
      </c>
      <c r="G36" s="390" t="s">
        <v>529</v>
      </c>
      <c r="H36" s="390" t="s">
        <v>529</v>
      </c>
    </row>
    <row r="37" spans="1:8" x14ac:dyDescent="0.35">
      <c r="A37" s="393" t="s">
        <v>555</v>
      </c>
      <c r="B37" s="390" t="s">
        <v>556</v>
      </c>
      <c r="C37" s="390">
        <v>2828.7193306107342</v>
      </c>
      <c r="D37" s="394" t="s">
        <v>529</v>
      </c>
      <c r="E37" s="394" t="s">
        <v>529</v>
      </c>
      <c r="F37" s="394" t="s">
        <v>529</v>
      </c>
      <c r="G37" s="394" t="s">
        <v>529</v>
      </c>
      <c r="H37" s="399" t="s">
        <v>200</v>
      </c>
    </row>
    <row r="38" spans="1:8" x14ac:dyDescent="0.35">
      <c r="A38" s="393" t="s">
        <v>557</v>
      </c>
      <c r="B38" s="390" t="s">
        <v>531</v>
      </c>
      <c r="C38" s="390" t="s">
        <v>531</v>
      </c>
      <c r="D38" s="394" t="s">
        <v>529</v>
      </c>
      <c r="E38" s="394" t="s">
        <v>529</v>
      </c>
      <c r="F38" s="394" t="s">
        <v>529</v>
      </c>
      <c r="G38" s="394" t="s">
        <v>529</v>
      </c>
      <c r="H38" s="394" t="s">
        <v>529</v>
      </c>
    </row>
    <row r="39" spans="1:8" x14ac:dyDescent="0.35">
      <c r="A39" s="393" t="s">
        <v>3462</v>
      </c>
      <c r="B39" s="390" t="s">
        <v>558</v>
      </c>
      <c r="C39" s="390" t="s">
        <v>558</v>
      </c>
      <c r="D39" s="394" t="s">
        <v>529</v>
      </c>
      <c r="E39" s="390" t="s">
        <v>529</v>
      </c>
      <c r="F39" s="390" t="s">
        <v>529</v>
      </c>
      <c r="G39" s="390" t="s">
        <v>529</v>
      </c>
      <c r="H39" s="390" t="s">
        <v>529</v>
      </c>
    </row>
    <row r="40" spans="1:8" x14ac:dyDescent="0.35">
      <c r="A40" s="395" t="s">
        <v>559</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560</v>
      </c>
      <c r="B41" s="390">
        <v>12063.700405245312</v>
      </c>
      <c r="C41" s="390">
        <v>1817.0207526802458</v>
      </c>
      <c r="D41" s="390">
        <v>3.5386466609699997E-2</v>
      </c>
      <c r="E41" s="394" t="s">
        <v>531</v>
      </c>
      <c r="F41" s="394" t="s">
        <v>531</v>
      </c>
      <c r="G41" s="394" t="s">
        <v>531</v>
      </c>
      <c r="H41" s="394" t="s">
        <v>531</v>
      </c>
    </row>
    <row r="42" spans="1:8" x14ac:dyDescent="0.35">
      <c r="A42" s="393" t="s">
        <v>561</v>
      </c>
      <c r="B42" s="390">
        <v>25180.686999668131</v>
      </c>
      <c r="C42" s="390">
        <v>6616.1787375014428</v>
      </c>
      <c r="D42" s="399" t="s">
        <v>200</v>
      </c>
      <c r="E42" s="399" t="s">
        <v>200</v>
      </c>
      <c r="F42" s="399" t="s">
        <v>200</v>
      </c>
      <c r="G42" s="394" t="s">
        <v>531</v>
      </c>
      <c r="H42" s="394" t="s">
        <v>531</v>
      </c>
    </row>
    <row r="43" spans="1:8" x14ac:dyDescent="0.35">
      <c r="A43" s="393" t="s">
        <v>562</v>
      </c>
      <c r="B43" s="390" t="s">
        <v>531</v>
      </c>
      <c r="C43" s="390" t="s">
        <v>531</v>
      </c>
      <c r="D43" s="390">
        <v>6.3282485277459999E-2</v>
      </c>
      <c r="E43" s="394" t="s">
        <v>531</v>
      </c>
      <c r="F43" s="394" t="s">
        <v>531</v>
      </c>
      <c r="G43" s="394" t="s">
        <v>531</v>
      </c>
      <c r="H43" s="394" t="s">
        <v>531</v>
      </c>
    </row>
    <row r="44" spans="1:8" x14ac:dyDescent="0.35">
      <c r="A44" s="393" t="s">
        <v>3463</v>
      </c>
      <c r="B44" s="390" t="s">
        <v>558</v>
      </c>
      <c r="C44" s="390" t="s">
        <v>558</v>
      </c>
      <c r="D44" s="390" t="s">
        <v>558</v>
      </c>
      <c r="E44" s="390">
        <v>208.89432174184356</v>
      </c>
      <c r="F44" s="390">
        <v>105.47180460606191</v>
      </c>
      <c r="G44" s="390">
        <v>355.97410702367489</v>
      </c>
      <c r="H44" s="390">
        <v>65.111291475618813</v>
      </c>
    </row>
    <row r="45" spans="1:8" x14ac:dyDescent="0.35">
      <c r="A45" s="400" t="s">
        <v>3331</v>
      </c>
      <c r="B45" s="390" t="s">
        <v>563</v>
      </c>
      <c r="C45" s="399" t="s">
        <v>200</v>
      </c>
      <c r="D45" s="399" t="s">
        <v>200</v>
      </c>
      <c r="E45" s="399" t="s">
        <v>200</v>
      </c>
      <c r="F45" s="399" t="s">
        <v>200</v>
      </c>
      <c r="G45" s="399" t="s">
        <v>200</v>
      </c>
      <c r="H45" s="399" t="s">
        <v>200</v>
      </c>
    </row>
    <row r="46" spans="1:8" x14ac:dyDescent="0.35">
      <c r="A46" s="395" t="s">
        <v>3464</v>
      </c>
      <c r="B46" s="390" t="s">
        <v>531</v>
      </c>
      <c r="C46" s="399" t="s">
        <v>200</v>
      </c>
      <c r="D46" s="399" t="s">
        <v>200</v>
      </c>
      <c r="E46" s="399" t="s">
        <v>200</v>
      </c>
      <c r="F46" s="399" t="s">
        <v>200</v>
      </c>
      <c r="G46" s="399" t="s">
        <v>200</v>
      </c>
      <c r="H46" s="399" t="s">
        <v>200</v>
      </c>
    </row>
    <row r="47" spans="1:8" x14ac:dyDescent="0.35">
      <c r="A47" s="395" t="s">
        <v>564</v>
      </c>
      <c r="B47" s="390" t="s">
        <v>531</v>
      </c>
      <c r="C47" s="399" t="s">
        <v>200</v>
      </c>
      <c r="D47" s="399" t="s">
        <v>200</v>
      </c>
      <c r="E47" s="399" t="s">
        <v>200</v>
      </c>
      <c r="F47" s="399" t="s">
        <v>200</v>
      </c>
      <c r="G47" s="399" t="s">
        <v>200</v>
      </c>
      <c r="H47" s="399" t="s">
        <v>200</v>
      </c>
    </row>
    <row r="48" spans="1:8" x14ac:dyDescent="0.35">
      <c r="A48" s="392" t="s">
        <v>565</v>
      </c>
      <c r="B48" s="390" t="s">
        <v>563</v>
      </c>
      <c r="C48" s="399" t="s">
        <v>200</v>
      </c>
      <c r="D48" s="399" t="s">
        <v>200</v>
      </c>
      <c r="E48" s="399" t="s">
        <v>200</v>
      </c>
      <c r="F48" s="399" t="s">
        <v>200</v>
      </c>
      <c r="G48" s="399" t="s">
        <v>200</v>
      </c>
      <c r="H48" s="399" t="s">
        <v>200</v>
      </c>
    </row>
    <row r="49" spans="1:8" x14ac:dyDescent="0.35">
      <c r="A49" s="400" t="s">
        <v>3332</v>
      </c>
      <c r="B49" s="399" t="s">
        <v>200</v>
      </c>
      <c r="C49" s="399" t="s">
        <v>200</v>
      </c>
      <c r="D49" s="399" t="s">
        <v>200</v>
      </c>
      <c r="E49" s="399" t="s">
        <v>200</v>
      </c>
      <c r="F49" s="399" t="s">
        <v>200</v>
      </c>
      <c r="G49" s="399" t="s">
        <v>200</v>
      </c>
      <c r="H49" s="399" t="s">
        <v>200</v>
      </c>
    </row>
    <row r="50" spans="1:8" x14ac:dyDescent="0.35">
      <c r="A50" s="392" t="s">
        <v>566</v>
      </c>
      <c r="B50" s="390">
        <v>113232.30135064154</v>
      </c>
      <c r="C50" s="390">
        <v>5.2928930187330101</v>
      </c>
      <c r="D50" s="390">
        <v>3.2815608782569399</v>
      </c>
      <c r="E50" s="390">
        <v>1704.0134032501867</v>
      </c>
      <c r="F50" s="390">
        <v>132.66675861432418</v>
      </c>
      <c r="G50" s="390">
        <v>53.948263992089871</v>
      </c>
      <c r="H50" s="390" t="s">
        <v>556</v>
      </c>
    </row>
    <row r="51" spans="1:8" x14ac:dyDescent="0.35">
      <c r="A51" s="401" t="s">
        <v>567</v>
      </c>
      <c r="B51" s="390">
        <v>60125.445140869939</v>
      </c>
      <c r="C51" s="390" t="s">
        <v>591</v>
      </c>
      <c r="D51" s="390">
        <v>1.9373340798485601</v>
      </c>
      <c r="E51" s="394">
        <v>242.16675998106996</v>
      </c>
      <c r="F51" s="394">
        <v>100.74137215212509</v>
      </c>
      <c r="G51" s="394">
        <v>15.11120582281877</v>
      </c>
      <c r="H51" s="394" t="s">
        <v>556</v>
      </c>
    </row>
    <row r="52" spans="1:8" x14ac:dyDescent="0.35">
      <c r="A52" s="401" t="s">
        <v>568</v>
      </c>
      <c r="B52" s="390">
        <v>53106.856209771599</v>
      </c>
      <c r="C52" s="390">
        <v>5.2928930187330101</v>
      </c>
      <c r="D52" s="390">
        <v>1.34422679840838</v>
      </c>
      <c r="E52" s="394">
        <v>1461.8466432691168</v>
      </c>
      <c r="F52" s="394">
        <v>31.9253864621991</v>
      </c>
      <c r="G52" s="394">
        <v>38.837058169271103</v>
      </c>
      <c r="H52" s="394" t="s">
        <v>556</v>
      </c>
    </row>
    <row r="53" spans="1:8" x14ac:dyDescent="0.35">
      <c r="A53" s="392" t="s">
        <v>569</v>
      </c>
      <c r="B53" s="390" t="s">
        <v>531</v>
      </c>
      <c r="C53" s="390" t="s">
        <v>531</v>
      </c>
      <c r="D53" s="390" t="s">
        <v>531</v>
      </c>
      <c r="E53" s="394" t="s">
        <v>531</v>
      </c>
      <c r="F53" s="394" t="s">
        <v>531</v>
      </c>
      <c r="G53" s="394" t="s">
        <v>531</v>
      </c>
      <c r="H53" s="394" t="s">
        <v>556</v>
      </c>
    </row>
    <row r="54" spans="1:8" x14ac:dyDescent="0.35">
      <c r="A54" s="402" t="s">
        <v>3333</v>
      </c>
      <c r="B54" s="390">
        <v>230699.51036740557</v>
      </c>
      <c r="C54" s="399" t="s">
        <v>200</v>
      </c>
      <c r="D54" s="399" t="s">
        <v>200</v>
      </c>
      <c r="E54" s="399" t="s">
        <v>200</v>
      </c>
      <c r="F54" s="399" t="s">
        <v>200</v>
      </c>
      <c r="G54" s="399" t="s">
        <v>200</v>
      </c>
      <c r="H54" s="399" t="s">
        <v>200</v>
      </c>
    </row>
    <row r="55" spans="1:8" x14ac:dyDescent="0.35">
      <c r="A55" s="306" t="s">
        <v>3334</v>
      </c>
      <c r="B55" s="390" t="s">
        <v>591</v>
      </c>
      <c r="C55" s="399" t="s">
        <v>200</v>
      </c>
      <c r="D55" s="399" t="s">
        <v>200</v>
      </c>
      <c r="E55" s="399" t="s">
        <v>200</v>
      </c>
      <c r="F55" s="399" t="s">
        <v>200</v>
      </c>
      <c r="G55" s="399" t="s">
        <v>200</v>
      </c>
      <c r="H55" s="399" t="s">
        <v>200</v>
      </c>
    </row>
    <row r="56" spans="1:8" x14ac:dyDescent="0.35">
      <c r="A56" s="403" t="s">
        <v>570</v>
      </c>
      <c r="B56" s="394" t="s">
        <v>529</v>
      </c>
      <c r="C56" s="399" t="s">
        <v>200</v>
      </c>
      <c r="D56" s="399" t="s">
        <v>200</v>
      </c>
      <c r="E56" s="399" t="s">
        <v>200</v>
      </c>
      <c r="F56" s="399" t="s">
        <v>200</v>
      </c>
      <c r="G56" s="399" t="s">
        <v>200</v>
      </c>
      <c r="H56" s="399" t="s">
        <v>200</v>
      </c>
    </row>
    <row r="57" spans="1:8" x14ac:dyDescent="0.35">
      <c r="A57" s="403" t="s">
        <v>571</v>
      </c>
      <c r="B57" s="394" t="s">
        <v>529</v>
      </c>
      <c r="C57" s="399" t="s">
        <v>200</v>
      </c>
      <c r="D57" s="399" t="s">
        <v>200</v>
      </c>
      <c r="E57" s="399" t="s">
        <v>200</v>
      </c>
      <c r="F57" s="399" t="s">
        <v>200</v>
      </c>
      <c r="G57" s="399" t="s">
        <v>200</v>
      </c>
      <c r="H57" s="399" t="s">
        <v>200</v>
      </c>
    </row>
    <row r="58" spans="1:8" x14ac:dyDescent="0.35">
      <c r="C58" s="6"/>
      <c r="D58" s="6"/>
    </row>
    <row r="59" spans="1:8" x14ac:dyDescent="0.35">
      <c r="A59" s="72" t="s">
        <v>572</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98</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2501</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140</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3323</v>
      </c>
      <c r="B65" s="73">
        <f>G374</f>
        <v>12713.092056610814</v>
      </c>
      <c r="C65" s="73">
        <f t="shared" ref="C65:D65" si="6">H374</f>
        <v>5.1947039253499999E-3</v>
      </c>
      <c r="D65" s="73">
        <f t="shared" si="6"/>
        <v>1.29867598133739</v>
      </c>
      <c r="E65" s="73"/>
      <c r="F65" s="73"/>
      <c r="G65" s="73"/>
      <c r="H65" s="73"/>
    </row>
    <row r="66" spans="1:10" ht="58" x14ac:dyDescent="0.35">
      <c r="A66" s="4" t="s">
        <v>3324</v>
      </c>
      <c r="B66" s="6"/>
      <c r="C66" s="6"/>
      <c r="D66" s="6"/>
      <c r="E66" s="6"/>
      <c r="F66" s="6"/>
      <c r="G66" s="6"/>
      <c r="H66" s="6"/>
    </row>
    <row r="67" spans="1:10" ht="15" thickBot="1" x14ac:dyDescent="0.4">
      <c r="B67" s="106"/>
      <c r="C67" s="106"/>
      <c r="D67" s="106"/>
      <c r="E67" s="106"/>
      <c r="F67" s="106"/>
      <c r="G67" s="106"/>
      <c r="H67" s="106"/>
    </row>
    <row r="68" spans="1:10" ht="15.5" x14ac:dyDescent="0.35">
      <c r="A68" s="468" t="s">
        <v>573</v>
      </c>
      <c r="B68" s="469"/>
      <c r="C68" s="307"/>
      <c r="D68" s="307"/>
      <c r="E68" s="307"/>
      <c r="F68" s="307"/>
      <c r="G68" s="307"/>
      <c r="H68" s="307"/>
      <c r="I68" s="76"/>
      <c r="J68" s="450" t="s">
        <v>513</v>
      </c>
    </row>
    <row r="69" spans="1:10" ht="15.5" x14ac:dyDescent="0.35">
      <c r="A69" s="308" t="s">
        <v>574</v>
      </c>
      <c r="B69" s="309"/>
      <c r="C69" s="310"/>
      <c r="D69" s="310"/>
      <c r="E69" s="310"/>
      <c r="F69" s="310"/>
      <c r="G69" s="310"/>
      <c r="H69" s="310"/>
      <c r="I69" s="76"/>
      <c r="J69" s="450" t="s">
        <v>3502</v>
      </c>
    </row>
    <row r="70" spans="1:10" ht="15.5" x14ac:dyDescent="0.35">
      <c r="A70" s="70"/>
      <c r="B70" s="74"/>
      <c r="C70" s="75"/>
      <c r="D70" s="75"/>
      <c r="E70" s="75"/>
      <c r="F70" s="75"/>
      <c r="G70" s="75"/>
      <c r="H70" s="71"/>
      <c r="I70" s="76"/>
      <c r="J70" s="450" t="s">
        <v>514</v>
      </c>
    </row>
    <row r="71" spans="1:10" x14ac:dyDescent="0.35">
      <c r="A71" s="470" t="s">
        <v>515</v>
      </c>
      <c r="B71" s="473" t="s">
        <v>575</v>
      </c>
      <c r="C71" s="474"/>
      <c r="D71" s="473" t="s">
        <v>576</v>
      </c>
      <c r="E71" s="475"/>
      <c r="F71" s="476"/>
      <c r="G71" s="473" t="s">
        <v>577</v>
      </c>
      <c r="H71" s="477"/>
      <c r="I71" s="477"/>
      <c r="J71" s="474"/>
    </row>
    <row r="72" spans="1:10" x14ac:dyDescent="0.35">
      <c r="A72" s="471"/>
      <c r="B72" s="478" t="s">
        <v>578</v>
      </c>
      <c r="C72" s="479"/>
      <c r="D72" s="482" t="s">
        <v>579</v>
      </c>
      <c r="E72" s="478" t="s">
        <v>517</v>
      </c>
      <c r="F72" s="479" t="s">
        <v>518</v>
      </c>
      <c r="G72" s="482" t="s">
        <v>580</v>
      </c>
      <c r="H72" s="482" t="s">
        <v>517</v>
      </c>
      <c r="I72" s="482" t="s">
        <v>518</v>
      </c>
      <c r="J72" s="384" t="s">
        <v>516</v>
      </c>
    </row>
    <row r="73" spans="1:10" x14ac:dyDescent="0.35">
      <c r="A73" s="471"/>
      <c r="B73" s="480"/>
      <c r="C73" s="481"/>
      <c r="D73" s="483"/>
      <c r="E73" s="480"/>
      <c r="F73" s="481"/>
      <c r="G73" s="484"/>
      <c r="H73" s="483"/>
      <c r="I73" s="483"/>
      <c r="J73" s="384" t="s">
        <v>581</v>
      </c>
    </row>
    <row r="74" spans="1:10" ht="15" thickBot="1" x14ac:dyDescent="0.4">
      <c r="A74" s="472"/>
      <c r="B74" s="387" t="s">
        <v>582</v>
      </c>
      <c r="C74" s="77" t="s">
        <v>583</v>
      </c>
      <c r="D74" s="77" t="s">
        <v>584</v>
      </c>
      <c r="E74" s="490" t="s">
        <v>585</v>
      </c>
      <c r="F74" s="491"/>
      <c r="G74" s="490" t="s">
        <v>523</v>
      </c>
      <c r="H74" s="488"/>
      <c r="I74" s="488"/>
      <c r="J74" s="489"/>
    </row>
    <row r="75" spans="1:10" ht="15" thickTop="1" x14ac:dyDescent="0.35">
      <c r="A75" s="78" t="s">
        <v>586</v>
      </c>
      <c r="B75" s="404">
        <v>91137862.196821675</v>
      </c>
      <c r="C75" s="404" t="s">
        <v>587</v>
      </c>
      <c r="D75" s="399" t="s">
        <v>200</v>
      </c>
      <c r="E75" s="399" t="s">
        <v>200</v>
      </c>
      <c r="F75" s="399" t="s">
        <v>200</v>
      </c>
      <c r="G75" s="404">
        <v>5895355.24157112</v>
      </c>
      <c r="H75" s="404">
        <v>471.45668024581687</v>
      </c>
      <c r="I75" s="404">
        <v>256.02211621946361</v>
      </c>
      <c r="J75" s="404" t="s">
        <v>591</v>
      </c>
    </row>
    <row r="76" spans="1:10" x14ac:dyDescent="0.35">
      <c r="A76" s="405" t="s">
        <v>588</v>
      </c>
      <c r="B76" s="404">
        <v>41043265.44914683</v>
      </c>
      <c r="C76" s="404" t="s">
        <v>587</v>
      </c>
      <c r="D76" s="404">
        <v>62.84904662471471</v>
      </c>
      <c r="E76" s="404">
        <v>4.4582659657373203</v>
      </c>
      <c r="F76" s="404">
        <v>3.4887046842559699</v>
      </c>
      <c r="G76" s="404">
        <v>2579530.1038439716</v>
      </c>
      <c r="H76" s="404">
        <v>182.9817934746539</v>
      </c>
      <c r="I76" s="404">
        <v>143.18783242959987</v>
      </c>
      <c r="J76" s="404" t="s">
        <v>529</v>
      </c>
    </row>
    <row r="77" spans="1:10" x14ac:dyDescent="0.35">
      <c r="A77" s="405" t="s">
        <v>589</v>
      </c>
      <c r="B77" s="404">
        <v>23547856.46013758</v>
      </c>
      <c r="C77" s="404" t="s">
        <v>587</v>
      </c>
      <c r="D77" s="404">
        <v>90.390222007608685</v>
      </c>
      <c r="E77" s="404">
        <v>1.3293847084140999</v>
      </c>
      <c r="F77" s="404">
        <v>4.0838943275543604</v>
      </c>
      <c r="G77" s="404">
        <v>2128495.9732351382</v>
      </c>
      <c r="H77" s="404">
        <v>31.304160294037182</v>
      </c>
      <c r="I77" s="404">
        <v>96.166957423620119</v>
      </c>
      <c r="J77" s="404" t="s">
        <v>529</v>
      </c>
    </row>
    <row r="78" spans="1:10" x14ac:dyDescent="0.35">
      <c r="A78" s="405" t="s">
        <v>590</v>
      </c>
      <c r="B78" s="404">
        <v>23571618.577340122</v>
      </c>
      <c r="C78" s="404" t="s">
        <v>587</v>
      </c>
      <c r="D78" s="404">
        <v>49.812237156145379</v>
      </c>
      <c r="E78" s="404">
        <v>3.11233754212514</v>
      </c>
      <c r="F78" s="404">
        <v>0.33678108860792</v>
      </c>
      <c r="G78" s="404">
        <v>1174155.0547286684</v>
      </c>
      <c r="H78" s="404">
        <v>73.362833426910115</v>
      </c>
      <c r="I78" s="404">
        <v>7.9384753647272399</v>
      </c>
      <c r="J78" s="404" t="s">
        <v>529</v>
      </c>
    </row>
    <row r="79" spans="1:10" x14ac:dyDescent="0.35">
      <c r="A79" s="405" t="s">
        <v>3465</v>
      </c>
      <c r="B79" s="404">
        <v>354960.13390164654</v>
      </c>
      <c r="C79" s="404" t="s">
        <v>587</v>
      </c>
      <c r="D79" s="404">
        <v>37.1143362454117</v>
      </c>
      <c r="E79" s="404">
        <v>1.46346122542E-2</v>
      </c>
      <c r="F79" s="404">
        <v>3.6586530635500401</v>
      </c>
      <c r="G79" s="404">
        <v>13174.10976334207</v>
      </c>
      <c r="H79" s="404">
        <v>5.1947039253499999E-3</v>
      </c>
      <c r="I79" s="404">
        <v>1.29867598133739</v>
      </c>
      <c r="J79" s="404" t="s">
        <v>591</v>
      </c>
    </row>
    <row r="80" spans="1:10" x14ac:dyDescent="0.35">
      <c r="A80" s="405" t="s">
        <v>3466</v>
      </c>
      <c r="B80" s="404" t="s">
        <v>558</v>
      </c>
      <c r="C80" s="404" t="s">
        <v>587</v>
      </c>
      <c r="D80" s="404" t="s">
        <v>558</v>
      </c>
      <c r="E80" s="404" t="s">
        <v>558</v>
      </c>
      <c r="F80" s="404" t="s">
        <v>558</v>
      </c>
      <c r="G80" s="404" t="s">
        <v>558</v>
      </c>
      <c r="H80" s="404" t="s">
        <v>558</v>
      </c>
      <c r="I80" s="404" t="s">
        <v>558</v>
      </c>
      <c r="J80" s="404" t="s">
        <v>558</v>
      </c>
    </row>
    <row r="81" spans="1:10" x14ac:dyDescent="0.35">
      <c r="A81" s="405" t="s">
        <v>3467</v>
      </c>
      <c r="B81" s="404">
        <v>2620161.5762954974</v>
      </c>
      <c r="C81" s="404" t="s">
        <v>587</v>
      </c>
      <c r="D81" s="404">
        <v>88.047818292785962</v>
      </c>
      <c r="E81" s="404">
        <v>70.149375522924387</v>
      </c>
      <c r="F81" s="404">
        <v>2.8357697812987901</v>
      </c>
      <c r="G81" s="399" t="s">
        <v>200</v>
      </c>
      <c r="H81" s="404">
        <v>183.80269834629033</v>
      </c>
      <c r="I81" s="404">
        <v>7.4301750201789796</v>
      </c>
      <c r="J81" s="404" t="s">
        <v>529</v>
      </c>
    </row>
    <row r="82" spans="1:10" x14ac:dyDescent="0.35">
      <c r="A82" s="406" t="s">
        <v>592</v>
      </c>
      <c r="B82" s="404">
        <v>32389766.968968615</v>
      </c>
      <c r="C82" s="404" t="s">
        <v>587</v>
      </c>
      <c r="D82" s="399" t="s">
        <v>200</v>
      </c>
      <c r="E82" s="399" t="s">
        <v>200</v>
      </c>
      <c r="F82" s="399" t="s">
        <v>200</v>
      </c>
      <c r="G82" s="404">
        <v>2536779.2265180089</v>
      </c>
      <c r="H82" s="404">
        <v>38.041270916860228</v>
      </c>
      <c r="I82" s="404">
        <v>101.32393509195673</v>
      </c>
      <c r="J82" s="404" t="s">
        <v>591</v>
      </c>
    </row>
    <row r="83" spans="1:10" x14ac:dyDescent="0.35">
      <c r="A83" s="407" t="s">
        <v>588</v>
      </c>
      <c r="B83" s="404">
        <v>1341824.3940511984</v>
      </c>
      <c r="C83" s="404" t="s">
        <v>587</v>
      </c>
      <c r="D83" s="404">
        <v>75.791010443823595</v>
      </c>
      <c r="E83" s="404">
        <v>0.72442924400886</v>
      </c>
      <c r="F83" s="404">
        <v>0.32133945451558998</v>
      </c>
      <c r="G83" s="404">
        <v>101698.22666331165</v>
      </c>
      <c r="H83" s="404">
        <v>0.97205683137514998</v>
      </c>
      <c r="I83" s="404">
        <v>0.43118111884012</v>
      </c>
      <c r="J83" s="404" t="s">
        <v>529</v>
      </c>
    </row>
    <row r="84" spans="1:10" x14ac:dyDescent="0.35">
      <c r="A84" s="407" t="s">
        <v>589</v>
      </c>
      <c r="B84" s="404">
        <v>21970021.331539605</v>
      </c>
      <c r="C84" s="404" t="s">
        <v>587</v>
      </c>
      <c r="D84" s="404">
        <v>90.620563081369596</v>
      </c>
      <c r="E84" s="404">
        <v>0.73461217854264005</v>
      </c>
      <c r="F84" s="404">
        <v>4.2883790815637504</v>
      </c>
      <c r="G84" s="404">
        <v>1990935.7039738202</v>
      </c>
      <c r="H84" s="404">
        <v>16.139445232990571</v>
      </c>
      <c r="I84" s="404">
        <v>94.215779899683724</v>
      </c>
      <c r="J84" s="404" t="s">
        <v>529</v>
      </c>
    </row>
    <row r="85" spans="1:10" x14ac:dyDescent="0.35">
      <c r="A85" s="407" t="s">
        <v>590</v>
      </c>
      <c r="B85" s="404">
        <v>8829876.3098276611</v>
      </c>
      <c r="C85" s="404" t="s">
        <v>587</v>
      </c>
      <c r="D85" s="404">
        <v>50.248073994006518</v>
      </c>
      <c r="E85" s="404">
        <v>2.3689668073318502</v>
      </c>
      <c r="F85" s="404">
        <v>0.75481115226358997</v>
      </c>
      <c r="G85" s="404">
        <v>443684.27817414561</v>
      </c>
      <c r="H85" s="404">
        <v>20.9176838908276</v>
      </c>
      <c r="I85" s="404">
        <v>6.6648891117659703</v>
      </c>
      <c r="J85" s="404" t="s">
        <v>529</v>
      </c>
    </row>
    <row r="86" spans="1:10" x14ac:dyDescent="0.35">
      <c r="A86" s="407" t="s">
        <v>3465</v>
      </c>
      <c r="B86" s="404">
        <v>52888.087323471489</v>
      </c>
      <c r="C86" s="404" t="s">
        <v>587</v>
      </c>
      <c r="D86" s="404">
        <v>8.7168534553273496</v>
      </c>
      <c r="E86" s="404" t="s">
        <v>3335</v>
      </c>
      <c r="F86" s="404" t="s">
        <v>3335</v>
      </c>
      <c r="G86" s="404">
        <v>461.01770673125719</v>
      </c>
      <c r="H86" s="404" t="s">
        <v>3335</v>
      </c>
      <c r="I86" s="404" t="s">
        <v>3335</v>
      </c>
      <c r="J86" s="404" t="s">
        <v>591</v>
      </c>
    </row>
    <row r="87" spans="1:10" x14ac:dyDescent="0.35">
      <c r="A87" s="407" t="s">
        <v>3466</v>
      </c>
      <c r="B87" s="404" t="s">
        <v>558</v>
      </c>
      <c r="C87" s="404" t="s">
        <v>587</v>
      </c>
      <c r="D87" s="404" t="s">
        <v>558</v>
      </c>
      <c r="E87" s="404" t="s">
        <v>558</v>
      </c>
      <c r="F87" s="404" t="s">
        <v>558</v>
      </c>
      <c r="G87" s="404" t="s">
        <v>558</v>
      </c>
      <c r="H87" s="404" t="s">
        <v>558</v>
      </c>
      <c r="I87" s="404" t="s">
        <v>558</v>
      </c>
      <c r="J87" s="404" t="s">
        <v>558</v>
      </c>
    </row>
    <row r="88" spans="1:10" x14ac:dyDescent="0.35">
      <c r="A88" s="407" t="s">
        <v>3467</v>
      </c>
      <c r="B88" s="404">
        <v>195156.84622667928</v>
      </c>
      <c r="C88" s="404" t="s">
        <v>587</v>
      </c>
      <c r="D88" s="404">
        <v>97.735736802039924</v>
      </c>
      <c r="E88" s="404">
        <v>6.192435418265E-2</v>
      </c>
      <c r="F88" s="404">
        <v>6.192435418265E-2</v>
      </c>
      <c r="G88" s="404">
        <v>19073.798157926904</v>
      </c>
      <c r="H88" s="404">
        <v>1.2084961666909999E-2</v>
      </c>
      <c r="I88" s="404">
        <v>1.2084961666909999E-2</v>
      </c>
      <c r="J88" s="404" t="s">
        <v>529</v>
      </c>
    </row>
    <row r="89" spans="1:10" x14ac:dyDescent="0.35">
      <c r="A89" s="408" t="s">
        <v>3468</v>
      </c>
      <c r="B89" s="404">
        <v>29762022.261531696</v>
      </c>
      <c r="C89" s="404" t="s">
        <v>587</v>
      </c>
      <c r="D89" s="399" t="s">
        <v>200</v>
      </c>
      <c r="E89" s="399" t="s">
        <v>200</v>
      </c>
      <c r="F89" s="399" t="s">
        <v>200</v>
      </c>
      <c r="G89" s="404">
        <v>2400057.4856406469</v>
      </c>
      <c r="H89" s="404">
        <v>34.823479419570468</v>
      </c>
      <c r="I89" s="404">
        <v>100.86538569159121</v>
      </c>
      <c r="J89" s="404" t="s">
        <v>591</v>
      </c>
    </row>
    <row r="90" spans="1:10" x14ac:dyDescent="0.35">
      <c r="A90" s="407" t="s">
        <v>588</v>
      </c>
      <c r="B90" s="404">
        <v>1289345.7754762077</v>
      </c>
      <c r="C90" s="404" t="s">
        <v>587</v>
      </c>
      <c r="D90" s="404">
        <v>75.981710695644367</v>
      </c>
      <c r="E90" s="404">
        <v>0.66331306705496995</v>
      </c>
      <c r="F90" s="404">
        <v>0.25283307148143003</v>
      </c>
      <c r="G90" s="404">
        <v>97966.697698884454</v>
      </c>
      <c r="H90" s="404">
        <v>0.85523990082548995</v>
      </c>
      <c r="I90" s="404">
        <v>0.32598925261525002</v>
      </c>
      <c r="J90" s="404" t="s">
        <v>529</v>
      </c>
    </row>
    <row r="91" spans="1:10" x14ac:dyDescent="0.35">
      <c r="A91" s="407" t="s">
        <v>589</v>
      </c>
      <c r="B91" s="404">
        <v>21878947.484241422</v>
      </c>
      <c r="C91" s="404" t="s">
        <v>587</v>
      </c>
      <c r="D91" s="404">
        <v>90.624623010701626</v>
      </c>
      <c r="E91" s="404">
        <v>0.69812515865578995</v>
      </c>
      <c r="F91" s="404">
        <v>4.3002982540659396</v>
      </c>
      <c r="G91" s="404">
        <v>1982771.3676303178</v>
      </c>
      <c r="H91" s="404">
        <v>15.27424368365784</v>
      </c>
      <c r="I91" s="404">
        <v>94.085999667283815</v>
      </c>
      <c r="J91" s="404" t="s">
        <v>529</v>
      </c>
    </row>
    <row r="92" spans="1:10" x14ac:dyDescent="0.35">
      <c r="A92" s="407" t="s">
        <v>590</v>
      </c>
      <c r="B92" s="404">
        <v>6345684.0682639154</v>
      </c>
      <c r="C92" s="404" t="s">
        <v>587</v>
      </c>
      <c r="D92" s="404">
        <v>50.248073994006518</v>
      </c>
      <c r="E92" s="404">
        <v>2.9440341927598199</v>
      </c>
      <c r="F92" s="404">
        <v>1.01506972939916</v>
      </c>
      <c r="G92" s="404">
        <v>318858.40260471357</v>
      </c>
      <c r="H92" s="404">
        <v>18.681910873420229</v>
      </c>
      <c r="I92" s="404">
        <v>6.4413118100252298</v>
      </c>
      <c r="J92" s="404" t="s">
        <v>529</v>
      </c>
    </row>
    <row r="93" spans="1:10" x14ac:dyDescent="0.35">
      <c r="A93" s="407" t="s">
        <v>3465</v>
      </c>
      <c r="B93" s="404">
        <v>52888.087323471489</v>
      </c>
      <c r="C93" s="404" t="s">
        <v>587</v>
      </c>
      <c r="D93" s="404">
        <v>8.7168534553273496</v>
      </c>
      <c r="E93" s="404" t="s">
        <v>563</v>
      </c>
      <c r="F93" s="404" t="s">
        <v>563</v>
      </c>
      <c r="G93" s="404">
        <v>461.01770673125719</v>
      </c>
      <c r="H93" s="404" t="s">
        <v>563</v>
      </c>
      <c r="I93" s="404" t="s">
        <v>563</v>
      </c>
      <c r="J93" s="404" t="s">
        <v>529</v>
      </c>
    </row>
    <row r="94" spans="1:10" x14ac:dyDescent="0.35">
      <c r="A94" s="407" t="s">
        <v>3466</v>
      </c>
      <c r="B94" s="404" t="s">
        <v>558</v>
      </c>
      <c r="C94" s="404" t="s">
        <v>587</v>
      </c>
      <c r="D94" s="404" t="s">
        <v>558</v>
      </c>
      <c r="E94" s="404" t="s">
        <v>558</v>
      </c>
      <c r="F94" s="404" t="s">
        <v>558</v>
      </c>
      <c r="G94" s="404" t="s">
        <v>558</v>
      </c>
      <c r="H94" s="404" t="s">
        <v>558</v>
      </c>
      <c r="I94" s="404" t="s">
        <v>558</v>
      </c>
      <c r="J94" s="404" t="s">
        <v>558</v>
      </c>
    </row>
    <row r="95" spans="1:10" x14ac:dyDescent="0.35">
      <c r="A95" s="407" t="s">
        <v>3467</v>
      </c>
      <c r="B95" s="404">
        <v>195156.84622667928</v>
      </c>
      <c r="C95" s="404" t="s">
        <v>587</v>
      </c>
      <c r="D95" s="404">
        <v>97.735736802039924</v>
      </c>
      <c r="E95" s="404">
        <v>6.192435418265E-2</v>
      </c>
      <c r="F95" s="404">
        <v>6.192435418265E-2</v>
      </c>
      <c r="G95" s="404">
        <v>19073.798157926904</v>
      </c>
      <c r="H95" s="404">
        <v>1.2084961666909999E-2</v>
      </c>
      <c r="I95" s="404">
        <v>1.2084961666909999E-2</v>
      </c>
      <c r="J95" s="404" t="s">
        <v>529</v>
      </c>
    </row>
    <row r="96" spans="1:10" x14ac:dyDescent="0.35">
      <c r="A96" s="409" t="s">
        <v>593</v>
      </c>
      <c r="B96" s="404">
        <v>29762022.261531696</v>
      </c>
      <c r="C96" s="404" t="s">
        <v>587</v>
      </c>
      <c r="D96" s="399" t="s">
        <v>200</v>
      </c>
      <c r="E96" s="399" t="s">
        <v>200</v>
      </c>
      <c r="F96" s="399" t="s">
        <v>200</v>
      </c>
      <c r="G96" s="404">
        <v>2400057.4856406469</v>
      </c>
      <c r="H96" s="404">
        <v>34.823479419570468</v>
      </c>
      <c r="I96" s="404">
        <v>100.86538569159121</v>
      </c>
      <c r="J96" s="404" t="s">
        <v>591</v>
      </c>
    </row>
    <row r="97" spans="1:10" x14ac:dyDescent="0.35">
      <c r="A97" s="410" t="s">
        <v>594</v>
      </c>
      <c r="B97" s="394">
        <v>1289345.7754762077</v>
      </c>
      <c r="C97" s="404" t="s">
        <v>587</v>
      </c>
      <c r="D97" s="404">
        <v>75.981710695644367</v>
      </c>
      <c r="E97" s="404">
        <v>0.66331306705496995</v>
      </c>
      <c r="F97" s="404">
        <v>0.25283307148143003</v>
      </c>
      <c r="G97" s="394">
        <v>97966.697698884454</v>
      </c>
      <c r="H97" s="394">
        <v>0.85523990082548995</v>
      </c>
      <c r="I97" s="394">
        <v>0.32598925261525002</v>
      </c>
      <c r="J97" s="394" t="s">
        <v>529</v>
      </c>
    </row>
    <row r="98" spans="1:10" x14ac:dyDescent="0.35">
      <c r="A98" s="410" t="s">
        <v>595</v>
      </c>
      <c r="B98" s="394">
        <v>21878947.484241422</v>
      </c>
      <c r="C98" s="404" t="s">
        <v>587</v>
      </c>
      <c r="D98" s="404">
        <v>90.624623010701626</v>
      </c>
      <c r="E98" s="404">
        <v>0.69812515865578995</v>
      </c>
      <c r="F98" s="404">
        <v>4.3002982540659396</v>
      </c>
      <c r="G98" s="394">
        <v>1982771.3676303178</v>
      </c>
      <c r="H98" s="394">
        <v>15.27424368365784</v>
      </c>
      <c r="I98" s="394">
        <v>94.085999667283815</v>
      </c>
      <c r="J98" s="394" t="s">
        <v>529</v>
      </c>
    </row>
    <row r="99" spans="1:10" x14ac:dyDescent="0.35">
      <c r="A99" s="410" t="s">
        <v>596</v>
      </c>
      <c r="B99" s="394">
        <v>6345684.0682639154</v>
      </c>
      <c r="C99" s="404" t="s">
        <v>587</v>
      </c>
      <c r="D99" s="404">
        <v>50.248073994006518</v>
      </c>
      <c r="E99" s="404">
        <v>2.9440341927598199</v>
      </c>
      <c r="F99" s="404">
        <v>1.01506972939916</v>
      </c>
      <c r="G99" s="394">
        <v>318858.40260471357</v>
      </c>
      <c r="H99" s="394">
        <v>18.681910873420229</v>
      </c>
      <c r="I99" s="394">
        <v>6.4413118100252298</v>
      </c>
      <c r="J99" s="394" t="s">
        <v>529</v>
      </c>
    </row>
    <row r="100" spans="1:10" x14ac:dyDescent="0.35">
      <c r="A100" s="410" t="s">
        <v>597</v>
      </c>
      <c r="B100" s="394">
        <v>52888.087323471489</v>
      </c>
      <c r="C100" s="404" t="s">
        <v>587</v>
      </c>
      <c r="D100" s="404">
        <v>8.7168534553273496</v>
      </c>
      <c r="E100" s="404" t="s">
        <v>529</v>
      </c>
      <c r="F100" s="404" t="s">
        <v>529</v>
      </c>
      <c r="G100" s="394">
        <v>461.01770673125719</v>
      </c>
      <c r="H100" s="394" t="s">
        <v>529</v>
      </c>
      <c r="I100" s="394" t="s">
        <v>529</v>
      </c>
      <c r="J100" s="394" t="s">
        <v>529</v>
      </c>
    </row>
    <row r="101" spans="1:10" x14ac:dyDescent="0.35">
      <c r="A101" s="410" t="s">
        <v>598</v>
      </c>
      <c r="B101" s="394" t="s">
        <v>558</v>
      </c>
      <c r="C101" s="404" t="s">
        <v>587</v>
      </c>
      <c r="D101" s="404" t="s">
        <v>558</v>
      </c>
      <c r="E101" s="404" t="s">
        <v>558</v>
      </c>
      <c r="F101" s="404" t="s">
        <v>558</v>
      </c>
      <c r="G101" s="394" t="s">
        <v>558</v>
      </c>
      <c r="H101" s="394" t="s">
        <v>558</v>
      </c>
      <c r="I101" s="394" t="s">
        <v>558</v>
      </c>
      <c r="J101" s="394" t="s">
        <v>558</v>
      </c>
    </row>
    <row r="102" spans="1:10" x14ac:dyDescent="0.35">
      <c r="A102" s="410" t="s">
        <v>97</v>
      </c>
      <c r="B102" s="394">
        <v>195156.84622667928</v>
      </c>
      <c r="C102" s="404" t="s">
        <v>587</v>
      </c>
      <c r="D102" s="404">
        <v>97.735736802039924</v>
      </c>
      <c r="E102" s="404">
        <v>6.192435418265E-2</v>
      </c>
      <c r="F102" s="404">
        <v>6.192435418265E-2</v>
      </c>
      <c r="G102" s="394">
        <v>19073.798157926904</v>
      </c>
      <c r="H102" s="394">
        <v>1.2084961666909999E-2</v>
      </c>
      <c r="I102" s="394">
        <v>1.2084961666909999E-2</v>
      </c>
      <c r="J102" s="394" t="s">
        <v>529</v>
      </c>
    </row>
    <row r="103" spans="1:10" x14ac:dyDescent="0.35">
      <c r="A103" s="409" t="s">
        <v>599</v>
      </c>
      <c r="B103" s="404" t="s">
        <v>3336</v>
      </c>
      <c r="C103" s="404" t="s">
        <v>587</v>
      </c>
      <c r="D103" s="399" t="s">
        <v>200</v>
      </c>
      <c r="E103" s="399" t="s">
        <v>200</v>
      </c>
      <c r="F103" s="399" t="s">
        <v>200</v>
      </c>
      <c r="G103" s="404" t="s">
        <v>3336</v>
      </c>
      <c r="H103" s="404" t="s">
        <v>603</v>
      </c>
      <c r="I103" s="404" t="s">
        <v>603</v>
      </c>
      <c r="J103" s="404" t="s">
        <v>591</v>
      </c>
    </row>
    <row r="104" spans="1:10" x14ac:dyDescent="0.35">
      <c r="A104" s="410" t="s">
        <v>594</v>
      </c>
      <c r="B104" s="394" t="s">
        <v>531</v>
      </c>
      <c r="C104" s="404" t="s">
        <v>587</v>
      </c>
      <c r="D104" s="404" t="s">
        <v>563</v>
      </c>
      <c r="E104" s="404" t="s">
        <v>531</v>
      </c>
      <c r="F104" s="404" t="s">
        <v>531</v>
      </c>
      <c r="G104" s="394" t="s">
        <v>531</v>
      </c>
      <c r="H104" s="394" t="s">
        <v>531</v>
      </c>
      <c r="I104" s="394" t="s">
        <v>531</v>
      </c>
      <c r="J104" s="394" t="s">
        <v>529</v>
      </c>
    </row>
    <row r="105" spans="1:10" x14ac:dyDescent="0.35">
      <c r="A105" s="410" t="s">
        <v>595</v>
      </c>
      <c r="B105" s="394" t="s">
        <v>531</v>
      </c>
      <c r="C105" s="404" t="s">
        <v>587</v>
      </c>
      <c r="D105" s="404" t="s">
        <v>563</v>
      </c>
      <c r="E105" s="404" t="s">
        <v>531</v>
      </c>
      <c r="F105" s="404" t="s">
        <v>531</v>
      </c>
      <c r="G105" s="394" t="s">
        <v>531</v>
      </c>
      <c r="H105" s="394" t="s">
        <v>531</v>
      </c>
      <c r="I105" s="394" t="s">
        <v>531</v>
      </c>
      <c r="J105" s="394" t="s">
        <v>529</v>
      </c>
    </row>
    <row r="106" spans="1:10" x14ac:dyDescent="0.35">
      <c r="A106" s="410" t="s">
        <v>596</v>
      </c>
      <c r="B106" s="394" t="s">
        <v>531</v>
      </c>
      <c r="C106" s="404" t="s">
        <v>587</v>
      </c>
      <c r="D106" s="404" t="s">
        <v>563</v>
      </c>
      <c r="E106" s="404" t="s">
        <v>531</v>
      </c>
      <c r="F106" s="404" t="s">
        <v>531</v>
      </c>
      <c r="G106" s="394" t="s">
        <v>531</v>
      </c>
      <c r="H106" s="394" t="s">
        <v>531</v>
      </c>
      <c r="I106" s="394" t="s">
        <v>531</v>
      </c>
      <c r="J106" s="394" t="s">
        <v>529</v>
      </c>
    </row>
    <row r="107" spans="1:10" x14ac:dyDescent="0.35">
      <c r="A107" s="410" t="s">
        <v>597</v>
      </c>
      <c r="B107" s="394" t="s">
        <v>531</v>
      </c>
      <c r="C107" s="404" t="s">
        <v>587</v>
      </c>
      <c r="D107" s="404" t="s">
        <v>563</v>
      </c>
      <c r="E107" s="404" t="s">
        <v>531</v>
      </c>
      <c r="F107" s="404" t="s">
        <v>531</v>
      </c>
      <c r="G107" s="394" t="s">
        <v>531</v>
      </c>
      <c r="H107" s="394" t="s">
        <v>531</v>
      </c>
      <c r="I107" s="394" t="s">
        <v>531</v>
      </c>
      <c r="J107" s="394" t="s">
        <v>529</v>
      </c>
    </row>
    <row r="108" spans="1:10" x14ac:dyDescent="0.35">
      <c r="A108" s="410" t="s">
        <v>598</v>
      </c>
      <c r="B108" s="394" t="s">
        <v>558</v>
      </c>
      <c r="C108" s="404" t="s">
        <v>587</v>
      </c>
      <c r="D108" s="404" t="s">
        <v>558</v>
      </c>
      <c r="E108" s="404" t="s">
        <v>558</v>
      </c>
      <c r="F108" s="404" t="s">
        <v>558</v>
      </c>
      <c r="G108" s="394" t="s">
        <v>558</v>
      </c>
      <c r="H108" s="394" t="s">
        <v>558</v>
      </c>
      <c r="I108" s="394" t="s">
        <v>558</v>
      </c>
      <c r="J108" s="394" t="s">
        <v>558</v>
      </c>
    </row>
    <row r="109" spans="1:10" x14ac:dyDescent="0.35">
      <c r="A109" s="410" t="s">
        <v>97</v>
      </c>
      <c r="B109" s="394" t="s">
        <v>531</v>
      </c>
      <c r="C109" s="404" t="s">
        <v>587</v>
      </c>
      <c r="D109" s="404" t="s">
        <v>563</v>
      </c>
      <c r="E109" s="404" t="s">
        <v>531</v>
      </c>
      <c r="F109" s="404" t="s">
        <v>531</v>
      </c>
      <c r="G109" s="394" t="s">
        <v>531</v>
      </c>
      <c r="H109" s="394" t="s">
        <v>531</v>
      </c>
      <c r="I109" s="394" t="s">
        <v>531</v>
      </c>
      <c r="J109" s="394" t="s">
        <v>529</v>
      </c>
    </row>
    <row r="110" spans="1:10" x14ac:dyDescent="0.35">
      <c r="A110" s="409" t="s">
        <v>600</v>
      </c>
      <c r="B110" s="404" t="s">
        <v>3336</v>
      </c>
      <c r="C110" s="404" t="s">
        <v>587</v>
      </c>
      <c r="D110" s="399" t="s">
        <v>200</v>
      </c>
      <c r="E110" s="399" t="s">
        <v>200</v>
      </c>
      <c r="F110" s="399" t="s">
        <v>200</v>
      </c>
      <c r="G110" s="404" t="s">
        <v>603</v>
      </c>
      <c r="H110" s="404" t="s">
        <v>3336</v>
      </c>
      <c r="I110" s="404" t="s">
        <v>603</v>
      </c>
      <c r="J110" s="404" t="s">
        <v>591</v>
      </c>
    </row>
    <row r="111" spans="1:10" x14ac:dyDescent="0.35">
      <c r="A111" s="410" t="s">
        <v>594</v>
      </c>
      <c r="B111" s="394" t="s">
        <v>531</v>
      </c>
      <c r="C111" s="404" t="s">
        <v>587</v>
      </c>
      <c r="D111" s="404" t="s">
        <v>563</v>
      </c>
      <c r="E111" s="404" t="s">
        <v>531</v>
      </c>
      <c r="F111" s="404" t="s">
        <v>531</v>
      </c>
      <c r="G111" s="394" t="s">
        <v>531</v>
      </c>
      <c r="H111" s="394" t="s">
        <v>531</v>
      </c>
      <c r="I111" s="394" t="s">
        <v>531</v>
      </c>
      <c r="J111" s="394" t="s">
        <v>529</v>
      </c>
    </row>
    <row r="112" spans="1:10" x14ac:dyDescent="0.35">
      <c r="A112" s="410" t="s">
        <v>595</v>
      </c>
      <c r="B112" s="394" t="s">
        <v>531</v>
      </c>
      <c r="C112" s="404" t="s">
        <v>587</v>
      </c>
      <c r="D112" s="404" t="s">
        <v>563</v>
      </c>
      <c r="E112" s="404" t="s">
        <v>531</v>
      </c>
      <c r="F112" s="404" t="s">
        <v>531</v>
      </c>
      <c r="G112" s="394" t="s">
        <v>531</v>
      </c>
      <c r="H112" s="394" t="s">
        <v>531</v>
      </c>
      <c r="I112" s="394" t="s">
        <v>531</v>
      </c>
      <c r="J112" s="394" t="s">
        <v>529</v>
      </c>
    </row>
    <row r="113" spans="1:10" x14ac:dyDescent="0.35">
      <c r="A113" s="410" t="s">
        <v>596</v>
      </c>
      <c r="B113" s="394" t="s">
        <v>531</v>
      </c>
      <c r="C113" s="404" t="s">
        <v>587</v>
      </c>
      <c r="D113" s="404" t="s">
        <v>563</v>
      </c>
      <c r="E113" s="404" t="s">
        <v>531</v>
      </c>
      <c r="F113" s="404" t="s">
        <v>531</v>
      </c>
      <c r="G113" s="394" t="s">
        <v>531</v>
      </c>
      <c r="H113" s="394" t="s">
        <v>531</v>
      </c>
      <c r="I113" s="394" t="s">
        <v>531</v>
      </c>
      <c r="J113" s="394" t="s">
        <v>529</v>
      </c>
    </row>
    <row r="114" spans="1:10" x14ac:dyDescent="0.35">
      <c r="A114" s="410" t="s">
        <v>597</v>
      </c>
      <c r="B114" s="394" t="s">
        <v>531</v>
      </c>
      <c r="C114" s="404" t="s">
        <v>587</v>
      </c>
      <c r="D114" s="404" t="s">
        <v>563</v>
      </c>
      <c r="E114" s="404" t="s">
        <v>531</v>
      </c>
      <c r="F114" s="404" t="s">
        <v>531</v>
      </c>
      <c r="G114" s="394" t="s">
        <v>531</v>
      </c>
      <c r="H114" s="394" t="s">
        <v>531</v>
      </c>
      <c r="I114" s="394" t="s">
        <v>531</v>
      </c>
      <c r="J114" s="394" t="s">
        <v>529</v>
      </c>
    </row>
    <row r="115" spans="1:10" x14ac:dyDescent="0.35">
      <c r="A115" s="410" t="s">
        <v>598</v>
      </c>
      <c r="B115" s="394" t="s">
        <v>558</v>
      </c>
      <c r="C115" s="404" t="s">
        <v>587</v>
      </c>
      <c r="D115" s="404" t="s">
        <v>558</v>
      </c>
      <c r="E115" s="404" t="s">
        <v>558</v>
      </c>
      <c r="F115" s="404" t="s">
        <v>558</v>
      </c>
      <c r="G115" s="394" t="s">
        <v>558</v>
      </c>
      <c r="H115" s="394" t="s">
        <v>558</v>
      </c>
      <c r="I115" s="394" t="s">
        <v>558</v>
      </c>
      <c r="J115" s="394" t="s">
        <v>558</v>
      </c>
    </row>
    <row r="116" spans="1:10" x14ac:dyDescent="0.35">
      <c r="A116" s="410" t="s">
        <v>97</v>
      </c>
      <c r="B116" s="394" t="s">
        <v>531</v>
      </c>
      <c r="C116" s="404" t="s">
        <v>587</v>
      </c>
      <c r="D116" s="404" t="s">
        <v>563</v>
      </c>
      <c r="E116" s="404" t="s">
        <v>531</v>
      </c>
      <c r="F116" s="404" t="s">
        <v>531</v>
      </c>
      <c r="G116" s="394" t="s">
        <v>531</v>
      </c>
      <c r="H116" s="394" t="s">
        <v>531</v>
      </c>
      <c r="I116" s="394" t="s">
        <v>531</v>
      </c>
      <c r="J116" s="394" t="s">
        <v>529</v>
      </c>
    </row>
    <row r="117" spans="1:10" x14ac:dyDescent="0.35">
      <c r="A117" s="411" t="s">
        <v>528</v>
      </c>
      <c r="B117" s="404">
        <v>1762804.2815129245</v>
      </c>
      <c r="C117" s="404" t="s">
        <v>587</v>
      </c>
      <c r="D117" s="399" t="s">
        <v>200</v>
      </c>
      <c r="E117" s="399" t="s">
        <v>200</v>
      </c>
      <c r="F117" s="399" t="s">
        <v>200</v>
      </c>
      <c r="G117" s="404">
        <v>89593.949221728457</v>
      </c>
      <c r="H117" s="404">
        <v>1.65477355037977</v>
      </c>
      <c r="I117" s="404">
        <v>0.25058877413691999</v>
      </c>
      <c r="J117" s="404" t="s">
        <v>591</v>
      </c>
    </row>
    <row r="118" spans="1:10" x14ac:dyDescent="0.35">
      <c r="A118" s="407" t="s">
        <v>588</v>
      </c>
      <c r="B118" s="394">
        <v>47606.342155162827</v>
      </c>
      <c r="C118" s="404" t="s">
        <v>587</v>
      </c>
      <c r="D118" s="404">
        <v>71.105701059850205</v>
      </c>
      <c r="E118" s="404">
        <v>2.22599096016092</v>
      </c>
      <c r="F118" s="404">
        <v>2.0044709460968599</v>
      </c>
      <c r="G118" s="394">
        <v>3385.0823338379528</v>
      </c>
      <c r="H118" s="394">
        <v>0.10597128728372</v>
      </c>
      <c r="I118" s="394">
        <v>9.5425529699969994E-2</v>
      </c>
      <c r="J118" s="394" t="s">
        <v>529</v>
      </c>
    </row>
    <row r="119" spans="1:10" x14ac:dyDescent="0.35">
      <c r="A119" s="407" t="s">
        <v>589</v>
      </c>
      <c r="B119" s="394">
        <v>595.8276365188334</v>
      </c>
      <c r="C119" s="404" t="s">
        <v>587</v>
      </c>
      <c r="D119" s="404">
        <v>89.645233903118736</v>
      </c>
      <c r="E119" s="404">
        <v>9.5000000000018208</v>
      </c>
      <c r="F119" s="404">
        <v>1.42500000000111</v>
      </c>
      <c r="G119" s="394">
        <v>53.413107841673231</v>
      </c>
      <c r="H119" s="394">
        <v>5.6603625469299999E-3</v>
      </c>
      <c r="I119" s="394">
        <v>8.4905438204000002E-4</v>
      </c>
      <c r="J119" s="394" t="s">
        <v>529</v>
      </c>
    </row>
    <row r="120" spans="1:10" x14ac:dyDescent="0.35">
      <c r="A120" s="407" t="s">
        <v>590</v>
      </c>
      <c r="B120" s="394">
        <v>1714602.1117212428</v>
      </c>
      <c r="C120" s="404" t="s">
        <v>587</v>
      </c>
      <c r="D120" s="404">
        <v>50.248073994006511</v>
      </c>
      <c r="E120" s="404">
        <v>0.9</v>
      </c>
      <c r="F120" s="404">
        <v>0.09</v>
      </c>
      <c r="G120" s="394">
        <v>86155.453780048832</v>
      </c>
      <c r="H120" s="394">
        <v>1.54314190054912</v>
      </c>
      <c r="I120" s="394">
        <v>0.15431419005491001</v>
      </c>
      <c r="J120" s="394" t="s">
        <v>529</v>
      </c>
    </row>
    <row r="121" spans="1:10" x14ac:dyDescent="0.35">
      <c r="A121" s="407" t="s">
        <v>3465</v>
      </c>
      <c r="B121" s="394" t="s">
        <v>558</v>
      </c>
      <c r="C121" s="404" t="s">
        <v>587</v>
      </c>
      <c r="D121" s="404" t="s">
        <v>558</v>
      </c>
      <c r="E121" s="404" t="s">
        <v>558</v>
      </c>
      <c r="F121" s="404" t="s">
        <v>558</v>
      </c>
      <c r="G121" s="394" t="s">
        <v>558</v>
      </c>
      <c r="H121" s="394" t="s">
        <v>558</v>
      </c>
      <c r="I121" s="394" t="s">
        <v>558</v>
      </c>
      <c r="J121" s="394" t="s">
        <v>558</v>
      </c>
    </row>
    <row r="122" spans="1:10" x14ac:dyDescent="0.35">
      <c r="A122" s="407" t="s">
        <v>3466</v>
      </c>
      <c r="B122" s="394" t="s">
        <v>558</v>
      </c>
      <c r="C122" s="404" t="s">
        <v>587</v>
      </c>
      <c r="D122" s="404" t="s">
        <v>558</v>
      </c>
      <c r="E122" s="404" t="s">
        <v>558</v>
      </c>
      <c r="F122" s="404" t="s">
        <v>558</v>
      </c>
      <c r="G122" s="394" t="s">
        <v>558</v>
      </c>
      <c r="H122" s="394" t="s">
        <v>558</v>
      </c>
      <c r="I122" s="394" t="s">
        <v>558</v>
      </c>
      <c r="J122" s="394" t="s">
        <v>558</v>
      </c>
    </row>
    <row r="123" spans="1:10" x14ac:dyDescent="0.35">
      <c r="A123" s="407" t="s">
        <v>3467</v>
      </c>
      <c r="B123" s="394" t="s">
        <v>531</v>
      </c>
      <c r="C123" s="404" t="s">
        <v>587</v>
      </c>
      <c r="D123" s="404" t="s">
        <v>563</v>
      </c>
      <c r="E123" s="404" t="s">
        <v>531</v>
      </c>
      <c r="F123" s="404" t="s">
        <v>531</v>
      </c>
      <c r="G123" s="394" t="s">
        <v>531</v>
      </c>
      <c r="H123" s="394" t="s">
        <v>531</v>
      </c>
      <c r="I123" s="394" t="s">
        <v>531</v>
      </c>
      <c r="J123" s="394" t="s">
        <v>529</v>
      </c>
    </row>
    <row r="124" spans="1:10" x14ac:dyDescent="0.35">
      <c r="A124" s="412" t="s">
        <v>3469</v>
      </c>
      <c r="B124" s="404">
        <v>864940.42592399509</v>
      </c>
      <c r="C124" s="404" t="s">
        <v>587</v>
      </c>
      <c r="D124" s="399" t="s">
        <v>200</v>
      </c>
      <c r="E124" s="399" t="s">
        <v>200</v>
      </c>
      <c r="F124" s="399" t="s">
        <v>200</v>
      </c>
      <c r="G124" s="404">
        <v>47127.791655633242</v>
      </c>
      <c r="H124" s="404">
        <v>1.5630179469099901</v>
      </c>
      <c r="I124" s="404">
        <v>0.20796062622860001</v>
      </c>
      <c r="J124" s="404" t="s">
        <v>591</v>
      </c>
    </row>
    <row r="125" spans="1:10" x14ac:dyDescent="0.35">
      <c r="A125" s="405" t="s">
        <v>588</v>
      </c>
      <c r="B125" s="404">
        <v>4872.2764198279274</v>
      </c>
      <c r="C125" s="404" t="s">
        <v>587</v>
      </c>
      <c r="D125" s="404">
        <v>71.105701059850205</v>
      </c>
      <c r="E125" s="404">
        <v>2.2259909601604702</v>
      </c>
      <c r="F125" s="404">
        <v>2.0044709460972898</v>
      </c>
      <c r="G125" s="404">
        <v>346.44663058924181</v>
      </c>
      <c r="H125" s="404">
        <v>1.0845643265939999E-2</v>
      </c>
      <c r="I125" s="404">
        <v>9.7663365249000007E-3</v>
      </c>
      <c r="J125" s="404" t="s">
        <v>529</v>
      </c>
    </row>
    <row r="126" spans="1:10" x14ac:dyDescent="0.35">
      <c r="A126" s="405" t="s">
        <v>589</v>
      </c>
      <c r="B126" s="404">
        <v>90478.019661663464</v>
      </c>
      <c r="C126" s="404" t="s">
        <v>587</v>
      </c>
      <c r="D126" s="404">
        <v>89.645233903118736</v>
      </c>
      <c r="E126" s="404">
        <v>9.4999999999999698</v>
      </c>
      <c r="F126" s="404">
        <v>1.425</v>
      </c>
      <c r="G126" s="404">
        <v>8110.9232356607972</v>
      </c>
      <c r="H126" s="404">
        <v>0.85954118678580005</v>
      </c>
      <c r="I126" s="404">
        <v>0.12893117801786999</v>
      </c>
      <c r="J126" s="404" t="s">
        <v>529</v>
      </c>
    </row>
    <row r="127" spans="1:10" x14ac:dyDescent="0.35">
      <c r="A127" s="405" t="s">
        <v>590</v>
      </c>
      <c r="B127" s="404">
        <v>769590.12984250369</v>
      </c>
      <c r="C127" s="404" t="s">
        <v>587</v>
      </c>
      <c r="D127" s="404">
        <v>50.248073994006511</v>
      </c>
      <c r="E127" s="404">
        <v>0.9</v>
      </c>
      <c r="F127" s="404">
        <v>9.0000000000010003E-2</v>
      </c>
      <c r="G127" s="404">
        <v>38670.421789383203</v>
      </c>
      <c r="H127" s="404">
        <v>0.69263111685824996</v>
      </c>
      <c r="I127" s="404">
        <v>6.9263111685830006E-2</v>
      </c>
      <c r="J127" s="404" t="s">
        <v>529</v>
      </c>
    </row>
    <row r="128" spans="1:10" x14ac:dyDescent="0.35">
      <c r="A128" s="405" t="s">
        <v>3465</v>
      </c>
      <c r="B128" s="404" t="s">
        <v>558</v>
      </c>
      <c r="C128" s="404" t="s">
        <v>587</v>
      </c>
      <c r="D128" s="404" t="s">
        <v>558</v>
      </c>
      <c r="E128" s="404" t="s">
        <v>558</v>
      </c>
      <c r="F128" s="404" t="s">
        <v>558</v>
      </c>
      <c r="G128" s="404" t="s">
        <v>558</v>
      </c>
      <c r="H128" s="404" t="s">
        <v>558</v>
      </c>
      <c r="I128" s="404" t="s">
        <v>558</v>
      </c>
      <c r="J128" s="404" t="s">
        <v>558</v>
      </c>
    </row>
    <row r="129" spans="1:10" x14ac:dyDescent="0.35">
      <c r="A129" s="405" t="s">
        <v>3466</v>
      </c>
      <c r="B129" s="404" t="s">
        <v>558</v>
      </c>
      <c r="C129" s="404" t="s">
        <v>587</v>
      </c>
      <c r="D129" s="404" t="s">
        <v>558</v>
      </c>
      <c r="E129" s="404" t="s">
        <v>558</v>
      </c>
      <c r="F129" s="404" t="s">
        <v>558</v>
      </c>
      <c r="G129" s="404" t="s">
        <v>558</v>
      </c>
      <c r="H129" s="404" t="s">
        <v>558</v>
      </c>
      <c r="I129" s="404" t="s">
        <v>558</v>
      </c>
      <c r="J129" s="404" t="s">
        <v>558</v>
      </c>
    </row>
    <row r="130" spans="1:10" x14ac:dyDescent="0.35">
      <c r="A130" s="405" t="s">
        <v>3467</v>
      </c>
      <c r="B130" s="404" t="s">
        <v>531</v>
      </c>
      <c r="C130" s="404" t="s">
        <v>587</v>
      </c>
      <c r="D130" s="404" t="s">
        <v>563</v>
      </c>
      <c r="E130" s="404" t="s">
        <v>531</v>
      </c>
      <c r="F130" s="404" t="s">
        <v>531</v>
      </c>
      <c r="G130" s="404" t="s">
        <v>531</v>
      </c>
      <c r="H130" s="404" t="s">
        <v>531</v>
      </c>
      <c r="I130" s="404" t="s">
        <v>531</v>
      </c>
      <c r="J130" s="404" t="s">
        <v>529</v>
      </c>
    </row>
    <row r="131" spans="1:10" x14ac:dyDescent="0.35">
      <c r="A131" s="409" t="s">
        <v>601</v>
      </c>
      <c r="B131" s="404">
        <v>864940.42592399509</v>
      </c>
      <c r="C131" s="404" t="s">
        <v>587</v>
      </c>
      <c r="D131" s="399" t="s">
        <v>200</v>
      </c>
      <c r="E131" s="399" t="s">
        <v>200</v>
      </c>
      <c r="F131" s="399" t="s">
        <v>200</v>
      </c>
      <c r="G131" s="404">
        <v>47127.791655633242</v>
      </c>
      <c r="H131" s="404">
        <v>1.5630179469099901</v>
      </c>
      <c r="I131" s="404">
        <v>0.20796062622860001</v>
      </c>
      <c r="J131" s="404" t="s">
        <v>591</v>
      </c>
    </row>
    <row r="132" spans="1:10" x14ac:dyDescent="0.35">
      <c r="A132" s="410" t="s">
        <v>594</v>
      </c>
      <c r="B132" s="394">
        <v>4872.2764198279274</v>
      </c>
      <c r="C132" s="404" t="s">
        <v>587</v>
      </c>
      <c r="D132" s="404">
        <v>71.105701059850205</v>
      </c>
      <c r="E132" s="404">
        <v>2.2259909601604702</v>
      </c>
      <c r="F132" s="404">
        <v>2.0044709460972898</v>
      </c>
      <c r="G132" s="394">
        <v>346.44663058924181</v>
      </c>
      <c r="H132" s="394">
        <v>1.0845643265939999E-2</v>
      </c>
      <c r="I132" s="394">
        <v>9.7663365249000007E-3</v>
      </c>
      <c r="J132" s="394" t="s">
        <v>529</v>
      </c>
    </row>
    <row r="133" spans="1:10" x14ac:dyDescent="0.35">
      <c r="A133" s="410" t="s">
        <v>595</v>
      </c>
      <c r="B133" s="394">
        <v>90478.019661663464</v>
      </c>
      <c r="C133" s="404" t="s">
        <v>587</v>
      </c>
      <c r="D133" s="404">
        <v>89.645233903118736</v>
      </c>
      <c r="E133" s="404">
        <v>9.4999999999999698</v>
      </c>
      <c r="F133" s="404">
        <v>1.425</v>
      </c>
      <c r="G133" s="394">
        <v>8110.9232356607972</v>
      </c>
      <c r="H133" s="394">
        <v>0.85954118678580005</v>
      </c>
      <c r="I133" s="394">
        <v>0.12893117801786999</v>
      </c>
      <c r="J133" s="394" t="s">
        <v>529</v>
      </c>
    </row>
    <row r="134" spans="1:10" x14ac:dyDescent="0.35">
      <c r="A134" s="410" t="s">
        <v>596</v>
      </c>
      <c r="B134" s="394">
        <v>769590.12984250369</v>
      </c>
      <c r="C134" s="404" t="s">
        <v>587</v>
      </c>
      <c r="D134" s="404">
        <v>50.248073994006511</v>
      </c>
      <c r="E134" s="404">
        <v>0.9</v>
      </c>
      <c r="F134" s="404">
        <v>9.0000000000010003E-2</v>
      </c>
      <c r="G134" s="394">
        <v>38670.421789383203</v>
      </c>
      <c r="H134" s="394">
        <v>0.69263111685824996</v>
      </c>
      <c r="I134" s="394">
        <v>6.9263111685830006E-2</v>
      </c>
      <c r="J134" s="394" t="s">
        <v>529</v>
      </c>
    </row>
    <row r="135" spans="1:10" x14ac:dyDescent="0.35">
      <c r="A135" s="410" t="s">
        <v>597</v>
      </c>
      <c r="B135" s="394" t="s">
        <v>558</v>
      </c>
      <c r="C135" s="404" t="s">
        <v>587</v>
      </c>
      <c r="D135" s="404" t="s">
        <v>558</v>
      </c>
      <c r="E135" s="404" t="s">
        <v>558</v>
      </c>
      <c r="F135" s="404" t="s">
        <v>558</v>
      </c>
      <c r="G135" s="394" t="s">
        <v>558</v>
      </c>
      <c r="H135" s="394" t="s">
        <v>558</v>
      </c>
      <c r="I135" s="394" t="s">
        <v>558</v>
      </c>
      <c r="J135" s="394" t="s">
        <v>558</v>
      </c>
    </row>
    <row r="136" spans="1:10" x14ac:dyDescent="0.35">
      <c r="A136" s="410" t="s">
        <v>598</v>
      </c>
      <c r="B136" s="394" t="s">
        <v>558</v>
      </c>
      <c r="C136" s="404" t="s">
        <v>587</v>
      </c>
      <c r="D136" s="404" t="s">
        <v>558</v>
      </c>
      <c r="E136" s="404" t="s">
        <v>558</v>
      </c>
      <c r="F136" s="404" t="s">
        <v>558</v>
      </c>
      <c r="G136" s="394" t="s">
        <v>558</v>
      </c>
      <c r="H136" s="394" t="s">
        <v>558</v>
      </c>
      <c r="I136" s="394" t="s">
        <v>558</v>
      </c>
      <c r="J136" s="394" t="s">
        <v>558</v>
      </c>
    </row>
    <row r="137" spans="1:10" x14ac:dyDescent="0.35">
      <c r="A137" s="410" t="s">
        <v>97</v>
      </c>
      <c r="B137" s="394" t="s">
        <v>531</v>
      </c>
      <c r="C137" s="404" t="s">
        <v>587</v>
      </c>
      <c r="D137" s="404" t="s">
        <v>563</v>
      </c>
      <c r="E137" s="404" t="s">
        <v>531</v>
      </c>
      <c r="F137" s="404" t="s">
        <v>531</v>
      </c>
      <c r="G137" s="394" t="s">
        <v>531</v>
      </c>
      <c r="H137" s="394" t="s">
        <v>531</v>
      </c>
      <c r="I137" s="394" t="s">
        <v>531</v>
      </c>
      <c r="J137" s="394" t="s">
        <v>529</v>
      </c>
    </row>
    <row r="138" spans="1:10" x14ac:dyDescent="0.35">
      <c r="A138" s="409" t="s">
        <v>602</v>
      </c>
      <c r="B138" s="404" t="s">
        <v>603</v>
      </c>
      <c r="C138" s="404" t="s">
        <v>587</v>
      </c>
      <c r="D138" s="399" t="s">
        <v>200</v>
      </c>
      <c r="E138" s="399" t="s">
        <v>200</v>
      </c>
      <c r="F138" s="399" t="s">
        <v>200</v>
      </c>
      <c r="G138" s="404" t="s">
        <v>603</v>
      </c>
      <c r="H138" s="404" t="s">
        <v>603</v>
      </c>
      <c r="I138" s="404" t="s">
        <v>603</v>
      </c>
      <c r="J138" s="404" t="s">
        <v>591</v>
      </c>
    </row>
    <row r="139" spans="1:10" x14ac:dyDescent="0.35">
      <c r="A139" s="410" t="s">
        <v>594</v>
      </c>
      <c r="B139" s="394" t="s">
        <v>531</v>
      </c>
      <c r="C139" s="404" t="s">
        <v>587</v>
      </c>
      <c r="D139" s="404" t="s">
        <v>563</v>
      </c>
      <c r="E139" s="404" t="s">
        <v>531</v>
      </c>
      <c r="F139" s="404" t="s">
        <v>531</v>
      </c>
      <c r="G139" s="394" t="s">
        <v>531</v>
      </c>
      <c r="H139" s="394" t="s">
        <v>531</v>
      </c>
      <c r="I139" s="394" t="s">
        <v>531</v>
      </c>
      <c r="J139" s="394" t="s">
        <v>529</v>
      </c>
    </row>
    <row r="140" spans="1:10" x14ac:dyDescent="0.35">
      <c r="A140" s="410" t="s">
        <v>595</v>
      </c>
      <c r="B140" s="394" t="s">
        <v>531</v>
      </c>
      <c r="C140" s="404" t="s">
        <v>587</v>
      </c>
      <c r="D140" s="404" t="s">
        <v>563</v>
      </c>
      <c r="E140" s="404" t="s">
        <v>531</v>
      </c>
      <c r="F140" s="404" t="s">
        <v>531</v>
      </c>
      <c r="G140" s="394" t="s">
        <v>531</v>
      </c>
      <c r="H140" s="394" t="s">
        <v>531</v>
      </c>
      <c r="I140" s="394" t="s">
        <v>531</v>
      </c>
      <c r="J140" s="394" t="s">
        <v>529</v>
      </c>
    </row>
    <row r="141" spans="1:10" x14ac:dyDescent="0.35">
      <c r="A141" s="410" t="s">
        <v>596</v>
      </c>
      <c r="B141" s="394" t="s">
        <v>531</v>
      </c>
      <c r="C141" s="404" t="s">
        <v>587</v>
      </c>
      <c r="D141" s="404" t="s">
        <v>563</v>
      </c>
      <c r="E141" s="404" t="s">
        <v>531</v>
      </c>
      <c r="F141" s="404" t="s">
        <v>531</v>
      </c>
      <c r="G141" s="394" t="s">
        <v>531</v>
      </c>
      <c r="H141" s="394" t="s">
        <v>531</v>
      </c>
      <c r="I141" s="394" t="s">
        <v>531</v>
      </c>
      <c r="J141" s="394" t="s">
        <v>529</v>
      </c>
    </row>
    <row r="142" spans="1:10" x14ac:dyDescent="0.35">
      <c r="A142" s="410" t="s">
        <v>597</v>
      </c>
      <c r="B142" s="394" t="s">
        <v>558</v>
      </c>
      <c r="C142" s="404" t="s">
        <v>587</v>
      </c>
      <c r="D142" s="404" t="s">
        <v>558</v>
      </c>
      <c r="E142" s="404" t="s">
        <v>558</v>
      </c>
      <c r="F142" s="404" t="s">
        <v>558</v>
      </c>
      <c r="G142" s="394" t="s">
        <v>558</v>
      </c>
      <c r="H142" s="394" t="s">
        <v>558</v>
      </c>
      <c r="I142" s="394" t="s">
        <v>558</v>
      </c>
      <c r="J142" s="394" t="s">
        <v>558</v>
      </c>
    </row>
    <row r="143" spans="1:10" x14ac:dyDescent="0.35">
      <c r="A143" s="410" t="s">
        <v>598</v>
      </c>
      <c r="B143" s="394" t="s">
        <v>558</v>
      </c>
      <c r="C143" s="404" t="s">
        <v>587</v>
      </c>
      <c r="D143" s="404" t="s">
        <v>558</v>
      </c>
      <c r="E143" s="404" t="s">
        <v>558</v>
      </c>
      <c r="F143" s="404" t="s">
        <v>558</v>
      </c>
      <c r="G143" s="394" t="s">
        <v>558</v>
      </c>
      <c r="H143" s="394" t="s">
        <v>558</v>
      </c>
      <c r="I143" s="394" t="s">
        <v>558</v>
      </c>
      <c r="J143" s="394" t="s">
        <v>558</v>
      </c>
    </row>
    <row r="144" spans="1:10" x14ac:dyDescent="0.35">
      <c r="A144" s="410" t="s">
        <v>97</v>
      </c>
      <c r="B144" s="394" t="s">
        <v>531</v>
      </c>
      <c r="C144" s="404" t="s">
        <v>587</v>
      </c>
      <c r="D144" s="404" t="s">
        <v>563</v>
      </c>
      <c r="E144" s="404" t="s">
        <v>531</v>
      </c>
      <c r="F144" s="404" t="s">
        <v>531</v>
      </c>
      <c r="G144" s="394" t="s">
        <v>531</v>
      </c>
      <c r="H144" s="394" t="s">
        <v>531</v>
      </c>
      <c r="I144" s="394" t="s">
        <v>531</v>
      </c>
      <c r="J144" s="394" t="s">
        <v>529</v>
      </c>
    </row>
    <row r="145" spans="1:10" x14ac:dyDescent="0.35">
      <c r="A145" s="409" t="s">
        <v>604</v>
      </c>
      <c r="B145" s="404" t="s">
        <v>603</v>
      </c>
      <c r="C145" s="404" t="s">
        <v>587</v>
      </c>
      <c r="D145" s="399" t="s">
        <v>200</v>
      </c>
      <c r="E145" s="399" t="s">
        <v>200</v>
      </c>
      <c r="F145" s="399" t="s">
        <v>200</v>
      </c>
      <c r="G145" s="404" t="s">
        <v>603</v>
      </c>
      <c r="H145" s="404" t="s">
        <v>603</v>
      </c>
      <c r="I145" s="404" t="s">
        <v>603</v>
      </c>
      <c r="J145" s="404" t="s">
        <v>591</v>
      </c>
    </row>
    <row r="146" spans="1:10" x14ac:dyDescent="0.35">
      <c r="A146" s="410" t="s">
        <v>594</v>
      </c>
      <c r="B146" s="394" t="s">
        <v>531</v>
      </c>
      <c r="C146" s="404" t="s">
        <v>587</v>
      </c>
      <c r="D146" s="404" t="s">
        <v>563</v>
      </c>
      <c r="E146" s="404" t="s">
        <v>531</v>
      </c>
      <c r="F146" s="404" t="s">
        <v>531</v>
      </c>
      <c r="G146" s="394" t="s">
        <v>531</v>
      </c>
      <c r="H146" s="394" t="s">
        <v>531</v>
      </c>
      <c r="I146" s="394" t="s">
        <v>531</v>
      </c>
      <c r="J146" s="394" t="s">
        <v>529</v>
      </c>
    </row>
    <row r="147" spans="1:10" x14ac:dyDescent="0.35">
      <c r="A147" s="410" t="s">
        <v>595</v>
      </c>
      <c r="B147" s="394" t="s">
        <v>531</v>
      </c>
      <c r="C147" s="404" t="s">
        <v>587</v>
      </c>
      <c r="D147" s="404" t="s">
        <v>563</v>
      </c>
      <c r="E147" s="404" t="s">
        <v>531</v>
      </c>
      <c r="F147" s="404" t="s">
        <v>531</v>
      </c>
      <c r="G147" s="394" t="s">
        <v>531</v>
      </c>
      <c r="H147" s="394" t="s">
        <v>531</v>
      </c>
      <c r="I147" s="394" t="s">
        <v>531</v>
      </c>
      <c r="J147" s="394" t="s">
        <v>529</v>
      </c>
    </row>
    <row r="148" spans="1:10" x14ac:dyDescent="0.35">
      <c r="A148" s="410" t="s">
        <v>596</v>
      </c>
      <c r="B148" s="394" t="s">
        <v>531</v>
      </c>
      <c r="C148" s="404" t="s">
        <v>587</v>
      </c>
      <c r="D148" s="404" t="s">
        <v>563</v>
      </c>
      <c r="E148" s="404" t="s">
        <v>531</v>
      </c>
      <c r="F148" s="404" t="s">
        <v>531</v>
      </c>
      <c r="G148" s="394" t="s">
        <v>531</v>
      </c>
      <c r="H148" s="394" t="s">
        <v>531</v>
      </c>
      <c r="I148" s="394" t="s">
        <v>531</v>
      </c>
      <c r="J148" s="394" t="s">
        <v>529</v>
      </c>
    </row>
    <row r="149" spans="1:10" x14ac:dyDescent="0.35">
      <c r="A149" s="410" t="s">
        <v>597</v>
      </c>
      <c r="B149" s="394" t="s">
        <v>558</v>
      </c>
      <c r="C149" s="404" t="s">
        <v>587</v>
      </c>
      <c r="D149" s="404" t="s">
        <v>558</v>
      </c>
      <c r="E149" s="404" t="s">
        <v>558</v>
      </c>
      <c r="F149" s="404" t="s">
        <v>558</v>
      </c>
      <c r="G149" s="394" t="s">
        <v>558</v>
      </c>
      <c r="H149" s="394" t="s">
        <v>558</v>
      </c>
      <c r="I149" s="394" t="s">
        <v>558</v>
      </c>
      <c r="J149" s="394" t="s">
        <v>558</v>
      </c>
    </row>
    <row r="150" spans="1:10" x14ac:dyDescent="0.35">
      <c r="A150" s="410" t="s">
        <v>598</v>
      </c>
      <c r="B150" s="394" t="s">
        <v>558</v>
      </c>
      <c r="C150" s="404" t="s">
        <v>587</v>
      </c>
      <c r="D150" s="404" t="s">
        <v>558</v>
      </c>
      <c r="E150" s="404" t="s">
        <v>558</v>
      </c>
      <c r="F150" s="404" t="s">
        <v>558</v>
      </c>
      <c r="G150" s="394" t="s">
        <v>558</v>
      </c>
      <c r="H150" s="394" t="s">
        <v>558</v>
      </c>
      <c r="I150" s="394" t="s">
        <v>558</v>
      </c>
      <c r="J150" s="394" t="s">
        <v>558</v>
      </c>
    </row>
    <row r="151" spans="1:10" x14ac:dyDescent="0.35">
      <c r="A151" s="410" t="s">
        <v>97</v>
      </c>
      <c r="B151" s="394" t="s">
        <v>531</v>
      </c>
      <c r="C151" s="404" t="s">
        <v>587</v>
      </c>
      <c r="D151" s="404" t="s">
        <v>563</v>
      </c>
      <c r="E151" s="404" t="s">
        <v>531</v>
      </c>
      <c r="F151" s="404" t="s">
        <v>531</v>
      </c>
      <c r="G151" s="394" t="s">
        <v>531</v>
      </c>
      <c r="H151" s="394" t="s">
        <v>531</v>
      </c>
      <c r="I151" s="394" t="s">
        <v>531</v>
      </c>
      <c r="J151" s="394" t="s">
        <v>529</v>
      </c>
    </row>
    <row r="152" spans="1:10" x14ac:dyDescent="0.35">
      <c r="A152" s="311" t="s">
        <v>605</v>
      </c>
      <c r="B152" s="404">
        <v>12838276.758914616</v>
      </c>
      <c r="C152" s="404" t="s">
        <v>587</v>
      </c>
      <c r="D152" s="399" t="s">
        <v>200</v>
      </c>
      <c r="E152" s="399" t="s">
        <v>200</v>
      </c>
      <c r="F152" s="399" t="s">
        <v>200</v>
      </c>
      <c r="G152" s="404">
        <v>715881.23822130868</v>
      </c>
      <c r="H152" s="404">
        <v>66.332427151355944</v>
      </c>
      <c r="I152" s="404">
        <v>9.3750160318137894</v>
      </c>
      <c r="J152" s="404" t="s">
        <v>591</v>
      </c>
    </row>
    <row r="153" spans="1:10" x14ac:dyDescent="0.35">
      <c r="A153" s="413" t="s">
        <v>588</v>
      </c>
      <c r="B153" s="404">
        <v>4819311.5680946754</v>
      </c>
      <c r="C153" s="404" t="s">
        <v>587</v>
      </c>
      <c r="D153" s="404">
        <v>71.105701059850205</v>
      </c>
      <c r="E153" s="404">
        <v>1.79440236063714</v>
      </c>
      <c r="F153" s="404">
        <v>0.34189445136586999</v>
      </c>
      <c r="G153" s="404">
        <v>342680.52767521783</v>
      </c>
      <c r="H153" s="404">
        <v>8.6477840544349505</v>
      </c>
      <c r="I153" s="404">
        <v>1.6476958845349201</v>
      </c>
      <c r="J153" s="404" t="s">
        <v>529</v>
      </c>
    </row>
    <row r="154" spans="1:10" x14ac:dyDescent="0.35">
      <c r="A154" s="413" t="s">
        <v>589</v>
      </c>
      <c r="B154" s="404">
        <v>1221823.531590312</v>
      </c>
      <c r="C154" s="404" t="s">
        <v>587</v>
      </c>
      <c r="D154" s="404">
        <v>89.645233903118736</v>
      </c>
      <c r="E154" s="404">
        <v>9.5000000000000107</v>
      </c>
      <c r="F154" s="404">
        <v>1.425</v>
      </c>
      <c r="G154" s="404">
        <v>109530.6562777481</v>
      </c>
      <c r="H154" s="404">
        <v>11.607323550107971</v>
      </c>
      <c r="I154" s="404">
        <v>1.7410985325162001</v>
      </c>
      <c r="J154" s="404" t="s">
        <v>529</v>
      </c>
    </row>
    <row r="155" spans="1:10" x14ac:dyDescent="0.35">
      <c r="A155" s="413" t="s">
        <v>590</v>
      </c>
      <c r="B155" s="404">
        <v>5247366.382635735</v>
      </c>
      <c r="C155" s="404" t="s">
        <v>587</v>
      </c>
      <c r="D155" s="404">
        <v>50.248073994006518</v>
      </c>
      <c r="E155" s="404">
        <v>0.9</v>
      </c>
      <c r="F155" s="404">
        <v>0.09</v>
      </c>
      <c r="G155" s="404">
        <v>263670.05426834273</v>
      </c>
      <c r="H155" s="404">
        <v>4.7226297443721696</v>
      </c>
      <c r="I155" s="404">
        <v>0.47226297443721998</v>
      </c>
      <c r="J155" s="404" t="s">
        <v>529</v>
      </c>
    </row>
    <row r="156" spans="1:10" x14ac:dyDescent="0.35">
      <c r="A156" s="413" t="s">
        <v>3470</v>
      </c>
      <c r="B156" s="404" t="s">
        <v>558</v>
      </c>
      <c r="C156" s="404" t="s">
        <v>587</v>
      </c>
      <c r="D156" s="404" t="s">
        <v>558</v>
      </c>
      <c r="E156" s="404" t="s">
        <v>558</v>
      </c>
      <c r="F156" s="404" t="s">
        <v>558</v>
      </c>
      <c r="G156" s="404" t="s">
        <v>558</v>
      </c>
      <c r="H156" s="404" t="s">
        <v>558</v>
      </c>
      <c r="I156" s="404" t="s">
        <v>558</v>
      </c>
      <c r="J156" s="404" t="s">
        <v>558</v>
      </c>
    </row>
    <row r="157" spans="1:10" x14ac:dyDescent="0.35">
      <c r="A157" s="413" t="s">
        <v>3471</v>
      </c>
      <c r="B157" s="404" t="s">
        <v>558</v>
      </c>
      <c r="C157" s="404" t="s">
        <v>587</v>
      </c>
      <c r="D157" s="404" t="s">
        <v>558</v>
      </c>
      <c r="E157" s="404" t="s">
        <v>558</v>
      </c>
      <c r="F157" s="404" t="s">
        <v>558</v>
      </c>
      <c r="G157" s="404" t="s">
        <v>558</v>
      </c>
      <c r="H157" s="404" t="s">
        <v>558</v>
      </c>
      <c r="I157" s="404" t="s">
        <v>558</v>
      </c>
      <c r="J157" s="404" t="s">
        <v>558</v>
      </c>
    </row>
    <row r="158" spans="1:10" x14ac:dyDescent="0.35">
      <c r="A158" s="413" t="s">
        <v>3472</v>
      </c>
      <c r="B158" s="404">
        <v>1549775.2765938945</v>
      </c>
      <c r="C158" s="404" t="s">
        <v>587</v>
      </c>
      <c r="D158" s="404">
        <v>88.686898270265601</v>
      </c>
      <c r="E158" s="404">
        <v>26.684313801501879</v>
      </c>
      <c r="F158" s="404">
        <v>3.5579085068669198</v>
      </c>
      <c r="G158" s="404">
        <v>137444.76229705545</v>
      </c>
      <c r="H158" s="404">
        <v>41.354689802440859</v>
      </c>
      <c r="I158" s="404">
        <v>5.5139586403254501</v>
      </c>
      <c r="J158" s="404" t="s">
        <v>529</v>
      </c>
    </row>
    <row r="159" spans="1:10" x14ac:dyDescent="0.35">
      <c r="A159" s="414" t="s">
        <v>533</v>
      </c>
      <c r="B159" s="404">
        <v>287888.52852704696</v>
      </c>
      <c r="C159" s="404" t="s">
        <v>587</v>
      </c>
      <c r="D159" s="399" t="s">
        <v>200</v>
      </c>
      <c r="E159" s="399" t="s">
        <v>200</v>
      </c>
      <c r="F159" s="399" t="s">
        <v>200</v>
      </c>
      <c r="G159" s="404">
        <v>14558.872168514019</v>
      </c>
      <c r="H159" s="404">
        <v>0.26506107425178999</v>
      </c>
      <c r="I159" s="404">
        <v>3.4431093875209998E-2</v>
      </c>
      <c r="J159" s="404" t="s">
        <v>591</v>
      </c>
    </row>
    <row r="160" spans="1:10" x14ac:dyDescent="0.35">
      <c r="A160" s="413" t="s">
        <v>588</v>
      </c>
      <c r="B160" s="394">
        <v>4445.4946217248898</v>
      </c>
      <c r="C160" s="404" t="s">
        <v>587</v>
      </c>
      <c r="D160" s="404">
        <v>71.105701059850205</v>
      </c>
      <c r="E160" s="404">
        <v>2.22599096016011</v>
      </c>
      <c r="F160" s="404">
        <v>2.0044709460974501</v>
      </c>
      <c r="G160" s="394">
        <v>316.10001163554188</v>
      </c>
      <c r="H160" s="394">
        <v>9.8956308414000008E-3</v>
      </c>
      <c r="I160" s="394">
        <v>8.9108648102800003E-3</v>
      </c>
      <c r="J160" s="394" t="s">
        <v>529</v>
      </c>
    </row>
    <row r="161" spans="1:10" x14ac:dyDescent="0.35">
      <c r="A161" s="413" t="s">
        <v>589</v>
      </c>
      <c r="B161" s="394">
        <v>7.7573134424458603</v>
      </c>
      <c r="C161" s="404" t="s">
        <v>587</v>
      </c>
      <c r="D161" s="404">
        <v>89.645233903119205</v>
      </c>
      <c r="E161" s="404">
        <v>9.4999999995828901</v>
      </c>
      <c r="F161" s="404">
        <v>1.4250000005819901</v>
      </c>
      <c r="G161" s="394">
        <v>0.69540617800786997</v>
      </c>
      <c r="H161" s="394">
        <v>7.3694477700000002E-5</v>
      </c>
      <c r="I161" s="394">
        <v>1.1054171659999999E-5</v>
      </c>
      <c r="J161" s="394" t="s">
        <v>529</v>
      </c>
    </row>
    <row r="162" spans="1:10" x14ac:dyDescent="0.35">
      <c r="A162" s="413" t="s">
        <v>590</v>
      </c>
      <c r="B162" s="394">
        <v>283435.27659187961</v>
      </c>
      <c r="C162" s="404" t="s">
        <v>587</v>
      </c>
      <c r="D162" s="404">
        <v>50.248073994006511</v>
      </c>
      <c r="E162" s="404">
        <v>0.89999999999999003</v>
      </c>
      <c r="F162" s="404">
        <v>0.09</v>
      </c>
      <c r="G162" s="394">
        <v>14242.076750700469</v>
      </c>
      <c r="H162" s="394">
        <v>0.25509174893268999</v>
      </c>
      <c r="I162" s="394">
        <v>2.5509174893269999E-2</v>
      </c>
      <c r="J162" s="394" t="s">
        <v>529</v>
      </c>
    </row>
    <row r="163" spans="1:10" x14ac:dyDescent="0.35">
      <c r="A163" s="413" t="s">
        <v>3470</v>
      </c>
      <c r="B163" s="394" t="s">
        <v>558</v>
      </c>
      <c r="C163" s="404" t="s">
        <v>587</v>
      </c>
      <c r="D163" s="404" t="s">
        <v>558</v>
      </c>
      <c r="E163" s="404" t="s">
        <v>558</v>
      </c>
      <c r="F163" s="404" t="s">
        <v>558</v>
      </c>
      <c r="G163" s="394" t="s">
        <v>558</v>
      </c>
      <c r="H163" s="394" t="s">
        <v>558</v>
      </c>
      <c r="I163" s="394" t="s">
        <v>558</v>
      </c>
      <c r="J163" s="394" t="s">
        <v>558</v>
      </c>
    </row>
    <row r="164" spans="1:10" x14ac:dyDescent="0.35">
      <c r="A164" s="413" t="s">
        <v>3471</v>
      </c>
      <c r="B164" s="394" t="s">
        <v>558</v>
      </c>
      <c r="C164" s="404" t="s">
        <v>587</v>
      </c>
      <c r="D164" s="404" t="s">
        <v>558</v>
      </c>
      <c r="E164" s="404" t="s">
        <v>558</v>
      </c>
      <c r="F164" s="404" t="s">
        <v>558</v>
      </c>
      <c r="G164" s="394" t="s">
        <v>558</v>
      </c>
      <c r="H164" s="394" t="s">
        <v>558</v>
      </c>
      <c r="I164" s="394" t="s">
        <v>558</v>
      </c>
      <c r="J164" s="394" t="s">
        <v>558</v>
      </c>
    </row>
    <row r="165" spans="1:10" x14ac:dyDescent="0.35">
      <c r="A165" s="413" t="s">
        <v>3472</v>
      </c>
      <c r="B165" s="394" t="s">
        <v>531</v>
      </c>
      <c r="C165" s="404" t="s">
        <v>587</v>
      </c>
      <c r="D165" s="404" t="s">
        <v>563</v>
      </c>
      <c r="E165" s="404" t="s">
        <v>531</v>
      </c>
      <c r="F165" s="404" t="s">
        <v>531</v>
      </c>
      <c r="G165" s="394" t="s">
        <v>531</v>
      </c>
      <c r="H165" s="394" t="s">
        <v>531</v>
      </c>
      <c r="I165" s="394" t="s">
        <v>531</v>
      </c>
      <c r="J165" s="394" t="s">
        <v>529</v>
      </c>
    </row>
    <row r="166" spans="1:10" x14ac:dyDescent="0.35">
      <c r="A166" s="414" t="s">
        <v>534</v>
      </c>
      <c r="B166" s="404">
        <v>71681.084862017902</v>
      </c>
      <c r="C166" s="404" t="s">
        <v>587</v>
      </c>
      <c r="D166" s="399" t="s">
        <v>200</v>
      </c>
      <c r="E166" s="399" t="s">
        <v>200</v>
      </c>
      <c r="F166" s="399" t="s">
        <v>200</v>
      </c>
      <c r="G166" s="404">
        <v>4324.0266958123129</v>
      </c>
      <c r="H166" s="404">
        <v>0.21993490848121999</v>
      </c>
      <c r="I166" s="404">
        <v>3.1755858181610003E-2</v>
      </c>
      <c r="J166" s="404" t="s">
        <v>591</v>
      </c>
    </row>
    <row r="167" spans="1:10" x14ac:dyDescent="0.35">
      <c r="A167" s="413" t="s">
        <v>588</v>
      </c>
      <c r="B167" s="394">
        <v>689.44926062650995</v>
      </c>
      <c r="C167" s="404" t="s">
        <v>587</v>
      </c>
      <c r="D167" s="404">
        <v>71.10570105985019</v>
      </c>
      <c r="E167" s="404">
        <v>2.2259909601547698</v>
      </c>
      <c r="F167" s="404">
        <v>2.0044709460913501</v>
      </c>
      <c r="G167" s="394">
        <v>49.023773022043358</v>
      </c>
      <c r="H167" s="394">
        <v>1.5347078216399999E-3</v>
      </c>
      <c r="I167" s="394">
        <v>1.38198101173E-3</v>
      </c>
      <c r="J167" s="394" t="s">
        <v>529</v>
      </c>
    </row>
    <row r="168" spans="1:10" x14ac:dyDescent="0.35">
      <c r="A168" s="413" t="s">
        <v>589</v>
      </c>
      <c r="B168" s="394">
        <v>17966.014955618604</v>
      </c>
      <c r="C168" s="404" t="s">
        <v>587</v>
      </c>
      <c r="D168" s="404">
        <v>89.645233903118736</v>
      </c>
      <c r="E168" s="404">
        <v>9.5000000000001794</v>
      </c>
      <c r="F168" s="404">
        <v>1.4250000000001899</v>
      </c>
      <c r="G168" s="394">
        <v>1610.5676130033592</v>
      </c>
      <c r="H168" s="394">
        <v>0.17067714207838</v>
      </c>
      <c r="I168" s="394">
        <v>2.560157131176E-2</v>
      </c>
      <c r="J168" s="394" t="s">
        <v>529</v>
      </c>
    </row>
    <row r="169" spans="1:10" x14ac:dyDescent="0.35">
      <c r="A169" s="413" t="s">
        <v>590</v>
      </c>
      <c r="B169" s="394">
        <v>53025.620645772789</v>
      </c>
      <c r="C169" s="404" t="s">
        <v>587</v>
      </c>
      <c r="D169" s="404">
        <v>50.248073994006518</v>
      </c>
      <c r="E169" s="404">
        <v>0.90000000000007996</v>
      </c>
      <c r="F169" s="404">
        <v>9.0000000000010003E-2</v>
      </c>
      <c r="G169" s="394">
        <v>2664.4353097869107</v>
      </c>
      <c r="H169" s="394">
        <v>4.7723058581199997E-2</v>
      </c>
      <c r="I169" s="394">
        <v>4.7723058581199997E-3</v>
      </c>
      <c r="J169" s="394" t="s">
        <v>529</v>
      </c>
    </row>
    <row r="170" spans="1:10" x14ac:dyDescent="0.35">
      <c r="A170" s="413" t="s">
        <v>3470</v>
      </c>
      <c r="B170" s="394" t="s">
        <v>558</v>
      </c>
      <c r="C170" s="404" t="s">
        <v>587</v>
      </c>
      <c r="D170" s="404" t="s">
        <v>558</v>
      </c>
      <c r="E170" s="404" t="s">
        <v>558</v>
      </c>
      <c r="F170" s="404" t="s">
        <v>558</v>
      </c>
      <c r="G170" s="394" t="s">
        <v>558</v>
      </c>
      <c r="H170" s="394" t="s">
        <v>558</v>
      </c>
      <c r="I170" s="394" t="s">
        <v>558</v>
      </c>
      <c r="J170" s="394" t="s">
        <v>558</v>
      </c>
    </row>
    <row r="171" spans="1:10" x14ac:dyDescent="0.35">
      <c r="A171" s="413" t="s">
        <v>3471</v>
      </c>
      <c r="B171" s="394" t="s">
        <v>558</v>
      </c>
      <c r="C171" s="404" t="s">
        <v>587</v>
      </c>
      <c r="D171" s="404" t="s">
        <v>558</v>
      </c>
      <c r="E171" s="404" t="s">
        <v>558</v>
      </c>
      <c r="F171" s="404" t="s">
        <v>558</v>
      </c>
      <c r="G171" s="394" t="s">
        <v>558</v>
      </c>
      <c r="H171" s="394" t="s">
        <v>558</v>
      </c>
      <c r="I171" s="394" t="s">
        <v>558</v>
      </c>
      <c r="J171" s="394" t="s">
        <v>558</v>
      </c>
    </row>
    <row r="172" spans="1:10" x14ac:dyDescent="0.35">
      <c r="A172" s="413" t="s">
        <v>3472</v>
      </c>
      <c r="B172" s="394" t="s">
        <v>531</v>
      </c>
      <c r="C172" s="404" t="s">
        <v>587</v>
      </c>
      <c r="D172" s="404" t="s">
        <v>563</v>
      </c>
      <c r="E172" s="404" t="s">
        <v>531</v>
      </c>
      <c r="F172" s="404" t="s">
        <v>531</v>
      </c>
      <c r="G172" s="394" t="s">
        <v>531</v>
      </c>
      <c r="H172" s="394" t="s">
        <v>531</v>
      </c>
      <c r="I172" s="394" t="s">
        <v>531</v>
      </c>
      <c r="J172" s="394" t="s">
        <v>529</v>
      </c>
    </row>
    <row r="173" spans="1:10" x14ac:dyDescent="0.35">
      <c r="A173" s="414" t="s">
        <v>535</v>
      </c>
      <c r="B173" s="404">
        <v>1251649.8675068016</v>
      </c>
      <c r="C173" s="404" t="s">
        <v>587</v>
      </c>
      <c r="D173" s="399" t="s">
        <v>200</v>
      </c>
      <c r="E173" s="399" t="s">
        <v>200</v>
      </c>
      <c r="F173" s="399" t="s">
        <v>200</v>
      </c>
      <c r="G173" s="404">
        <v>68062.59585493186</v>
      </c>
      <c r="H173" s="404">
        <v>2.1634295884067098</v>
      </c>
      <c r="I173" s="404">
        <v>0.32207738930322999</v>
      </c>
      <c r="J173" s="404" t="s">
        <v>591</v>
      </c>
    </row>
    <row r="174" spans="1:10" x14ac:dyDescent="0.35">
      <c r="A174" s="413" t="s">
        <v>588</v>
      </c>
      <c r="B174" s="394">
        <v>28362.611451098659</v>
      </c>
      <c r="C174" s="404" t="s">
        <v>587</v>
      </c>
      <c r="D174" s="404">
        <v>71.105701059850205</v>
      </c>
      <c r="E174" s="404">
        <v>2.2259909601608401</v>
      </c>
      <c r="F174" s="404">
        <v>2.0044709460968102</v>
      </c>
      <c r="G174" s="394">
        <v>2016.7433711185054</v>
      </c>
      <c r="H174" s="394">
        <v>6.3134916696700003E-2</v>
      </c>
      <c r="I174" s="394">
        <v>5.6852030609159998E-2</v>
      </c>
      <c r="J174" s="394" t="s">
        <v>529</v>
      </c>
    </row>
    <row r="175" spans="1:10" x14ac:dyDescent="0.35">
      <c r="A175" s="413" t="s">
        <v>589</v>
      </c>
      <c r="B175" s="394">
        <v>116201.87689068276</v>
      </c>
      <c r="C175" s="404" t="s">
        <v>587</v>
      </c>
      <c r="D175" s="404">
        <v>89.645233903118736</v>
      </c>
      <c r="E175" s="404">
        <v>9.5000000000000302</v>
      </c>
      <c r="F175" s="404">
        <v>1.4249999999999701</v>
      </c>
      <c r="G175" s="394">
        <v>10416.944433846664</v>
      </c>
      <c r="H175" s="394">
        <v>1.1039178304614901</v>
      </c>
      <c r="I175" s="394">
        <v>0.16558767456921999</v>
      </c>
      <c r="J175" s="394" t="s">
        <v>529</v>
      </c>
    </row>
    <row r="176" spans="1:10" x14ac:dyDescent="0.35">
      <c r="A176" s="413" t="s">
        <v>590</v>
      </c>
      <c r="B176" s="394">
        <v>1107085.3791650203</v>
      </c>
      <c r="C176" s="404" t="s">
        <v>587</v>
      </c>
      <c r="D176" s="404">
        <v>50.248073994006511</v>
      </c>
      <c r="E176" s="404">
        <v>0.9</v>
      </c>
      <c r="F176" s="404">
        <v>0.09</v>
      </c>
      <c r="G176" s="394">
        <v>55628.908049966696</v>
      </c>
      <c r="H176" s="394">
        <v>0.99637684124852</v>
      </c>
      <c r="I176" s="394">
        <v>9.9637684124849996E-2</v>
      </c>
      <c r="J176" s="394" t="s">
        <v>529</v>
      </c>
    </row>
    <row r="177" spans="1:10" x14ac:dyDescent="0.35">
      <c r="A177" s="413" t="s">
        <v>3470</v>
      </c>
      <c r="B177" s="394" t="s">
        <v>558</v>
      </c>
      <c r="C177" s="404" t="s">
        <v>587</v>
      </c>
      <c r="D177" s="404" t="s">
        <v>558</v>
      </c>
      <c r="E177" s="404" t="s">
        <v>558</v>
      </c>
      <c r="F177" s="404" t="s">
        <v>558</v>
      </c>
      <c r="G177" s="394" t="s">
        <v>558</v>
      </c>
      <c r="H177" s="394" t="s">
        <v>558</v>
      </c>
      <c r="I177" s="394" t="s">
        <v>558</v>
      </c>
      <c r="J177" s="394" t="s">
        <v>558</v>
      </c>
    </row>
    <row r="178" spans="1:10" x14ac:dyDescent="0.35">
      <c r="A178" s="413" t="s">
        <v>3471</v>
      </c>
      <c r="B178" s="394" t="s">
        <v>558</v>
      </c>
      <c r="C178" s="404" t="s">
        <v>587</v>
      </c>
      <c r="D178" s="404" t="s">
        <v>558</v>
      </c>
      <c r="E178" s="404" t="s">
        <v>558</v>
      </c>
      <c r="F178" s="404" t="s">
        <v>558</v>
      </c>
      <c r="G178" s="394" t="s">
        <v>558</v>
      </c>
      <c r="H178" s="394" t="s">
        <v>558</v>
      </c>
      <c r="I178" s="394" t="s">
        <v>558</v>
      </c>
      <c r="J178" s="394" t="s">
        <v>558</v>
      </c>
    </row>
    <row r="179" spans="1:10" x14ac:dyDescent="0.35">
      <c r="A179" s="413" t="s">
        <v>3472</v>
      </c>
      <c r="B179" s="394" t="s">
        <v>531</v>
      </c>
      <c r="C179" s="404" t="s">
        <v>587</v>
      </c>
      <c r="D179" s="404" t="s">
        <v>563</v>
      </c>
      <c r="E179" s="404" t="s">
        <v>531</v>
      </c>
      <c r="F179" s="404" t="s">
        <v>531</v>
      </c>
      <c r="G179" s="394" t="s">
        <v>531</v>
      </c>
      <c r="H179" s="394" t="s">
        <v>531</v>
      </c>
      <c r="I179" s="394" t="s">
        <v>531</v>
      </c>
      <c r="J179" s="394" t="s">
        <v>529</v>
      </c>
    </row>
    <row r="180" spans="1:10" x14ac:dyDescent="0.35">
      <c r="A180" s="414" t="s">
        <v>536</v>
      </c>
      <c r="B180" s="404">
        <v>622104.09703608055</v>
      </c>
      <c r="C180" s="404" t="s">
        <v>587</v>
      </c>
      <c r="D180" s="399" t="s">
        <v>200</v>
      </c>
      <c r="E180" s="399" t="s">
        <v>200</v>
      </c>
      <c r="F180" s="399" t="s">
        <v>200</v>
      </c>
      <c r="G180" s="404">
        <v>42643.232056364206</v>
      </c>
      <c r="H180" s="404">
        <v>2.9129032519703002</v>
      </c>
      <c r="I180" s="404">
        <v>0.49111046929190999</v>
      </c>
      <c r="J180" s="404" t="s">
        <v>591</v>
      </c>
    </row>
    <row r="181" spans="1:10" x14ac:dyDescent="0.35">
      <c r="A181" s="413" t="s">
        <v>588</v>
      </c>
      <c r="B181" s="394">
        <v>40884.945191305182</v>
      </c>
      <c r="C181" s="404" t="s">
        <v>587</v>
      </c>
      <c r="D181" s="404">
        <v>71.105701059850205</v>
      </c>
      <c r="E181" s="404">
        <v>2.22599096016092</v>
      </c>
      <c r="F181" s="404">
        <v>2.0044709460967698</v>
      </c>
      <c r="G181" s="394">
        <v>2907.1526906213062</v>
      </c>
      <c r="H181" s="394">
        <v>9.1009518402520001E-2</v>
      </c>
      <c r="I181" s="394">
        <v>8.1952684768729994E-2</v>
      </c>
      <c r="J181" s="394" t="s">
        <v>529</v>
      </c>
    </row>
    <row r="182" spans="1:10" x14ac:dyDescent="0.35">
      <c r="A182" s="413" t="s">
        <v>589</v>
      </c>
      <c r="B182" s="394">
        <v>267301.91824505618</v>
      </c>
      <c r="C182" s="404" t="s">
        <v>587</v>
      </c>
      <c r="D182" s="404">
        <v>89.645233903118736</v>
      </c>
      <c r="E182" s="404">
        <v>9.4999999999999893</v>
      </c>
      <c r="F182" s="404">
        <v>1.42500000000002</v>
      </c>
      <c r="G182" s="394">
        <v>23962.342983830382</v>
      </c>
      <c r="H182" s="394">
        <v>2.5393682233280299</v>
      </c>
      <c r="I182" s="394">
        <v>0.38090523349921002</v>
      </c>
      <c r="J182" s="394" t="s">
        <v>529</v>
      </c>
    </row>
    <row r="183" spans="1:10" x14ac:dyDescent="0.35">
      <c r="A183" s="413" t="s">
        <v>590</v>
      </c>
      <c r="B183" s="394">
        <v>313917.23359971918</v>
      </c>
      <c r="C183" s="404" t="s">
        <v>587</v>
      </c>
      <c r="D183" s="404">
        <v>50.248073994006511</v>
      </c>
      <c r="E183" s="404">
        <v>0.90000000000001001</v>
      </c>
      <c r="F183" s="404">
        <v>8.9999999999979999E-2</v>
      </c>
      <c r="G183" s="394">
        <v>15773.736381912517</v>
      </c>
      <c r="H183" s="394">
        <v>0.28252551023974998</v>
      </c>
      <c r="I183" s="394">
        <v>2.825255102397E-2</v>
      </c>
      <c r="J183" s="394" t="s">
        <v>529</v>
      </c>
    </row>
    <row r="184" spans="1:10" x14ac:dyDescent="0.35">
      <c r="A184" s="413" t="s">
        <v>3470</v>
      </c>
      <c r="B184" s="394" t="s">
        <v>558</v>
      </c>
      <c r="C184" s="404" t="s">
        <v>587</v>
      </c>
      <c r="D184" s="404" t="s">
        <v>558</v>
      </c>
      <c r="E184" s="404" t="s">
        <v>558</v>
      </c>
      <c r="F184" s="404" t="s">
        <v>558</v>
      </c>
      <c r="G184" s="394" t="s">
        <v>558</v>
      </c>
      <c r="H184" s="394" t="s">
        <v>558</v>
      </c>
      <c r="I184" s="394" t="s">
        <v>558</v>
      </c>
      <c r="J184" s="394" t="s">
        <v>558</v>
      </c>
    </row>
    <row r="185" spans="1:10" x14ac:dyDescent="0.35">
      <c r="A185" s="413" t="s">
        <v>3471</v>
      </c>
      <c r="B185" s="394" t="s">
        <v>558</v>
      </c>
      <c r="C185" s="404" t="s">
        <v>587</v>
      </c>
      <c r="D185" s="404" t="s">
        <v>558</v>
      </c>
      <c r="E185" s="404" t="s">
        <v>558</v>
      </c>
      <c r="F185" s="404" t="s">
        <v>558</v>
      </c>
      <c r="G185" s="394" t="s">
        <v>558</v>
      </c>
      <c r="H185" s="394" t="s">
        <v>558</v>
      </c>
      <c r="I185" s="394" t="s">
        <v>558</v>
      </c>
      <c r="J185" s="394" t="s">
        <v>558</v>
      </c>
    </row>
    <row r="186" spans="1:10" x14ac:dyDescent="0.35">
      <c r="A186" s="413" t="s">
        <v>3472</v>
      </c>
      <c r="B186" s="394" t="s">
        <v>531</v>
      </c>
      <c r="C186" s="404" t="s">
        <v>587</v>
      </c>
      <c r="D186" s="404" t="s">
        <v>563</v>
      </c>
      <c r="E186" s="404" t="s">
        <v>531</v>
      </c>
      <c r="F186" s="404" t="s">
        <v>531</v>
      </c>
      <c r="G186" s="394" t="s">
        <v>531</v>
      </c>
      <c r="H186" s="394" t="s">
        <v>531</v>
      </c>
      <c r="I186" s="394" t="s">
        <v>531</v>
      </c>
      <c r="J186" s="394" t="s">
        <v>529</v>
      </c>
    </row>
    <row r="187" spans="1:10" x14ac:dyDescent="0.35">
      <c r="A187" s="414" t="s">
        <v>537</v>
      </c>
      <c r="B187" s="404">
        <v>489761.39814429276</v>
      </c>
      <c r="C187" s="404" t="s">
        <v>587</v>
      </c>
      <c r="D187" s="399" t="s">
        <v>200</v>
      </c>
      <c r="E187" s="399" t="s">
        <v>200</v>
      </c>
      <c r="F187" s="399" t="s">
        <v>200</v>
      </c>
      <c r="G187" s="404">
        <v>32687.652624332597</v>
      </c>
      <c r="H187" s="404">
        <v>2.1724960612470801</v>
      </c>
      <c r="I187" s="404">
        <v>0.32965613051379999</v>
      </c>
      <c r="J187" s="404" t="s">
        <v>591</v>
      </c>
    </row>
    <row r="188" spans="1:10" x14ac:dyDescent="0.35">
      <c r="A188" s="413" t="s">
        <v>588</v>
      </c>
      <c r="B188" s="394">
        <v>9808.8338456088695</v>
      </c>
      <c r="C188" s="404" t="s">
        <v>587</v>
      </c>
      <c r="D188" s="404">
        <v>71.105701059850205</v>
      </c>
      <c r="E188" s="404">
        <v>2.2259909601613499</v>
      </c>
      <c r="F188" s="404">
        <v>2.0044709460963999</v>
      </c>
      <c r="G188" s="394">
        <v>697.46400717160509</v>
      </c>
      <c r="H188" s="394">
        <v>2.1834375470049999E-2</v>
      </c>
      <c r="I188" s="394">
        <v>1.9661522458610001E-2</v>
      </c>
      <c r="J188" s="394" t="s">
        <v>529</v>
      </c>
    </row>
    <row r="189" spans="1:10" x14ac:dyDescent="0.35">
      <c r="A189" s="413" t="s">
        <v>589</v>
      </c>
      <c r="B189" s="394">
        <v>199849.34626839636</v>
      </c>
      <c r="C189" s="404" t="s">
        <v>587</v>
      </c>
      <c r="D189" s="404">
        <v>89.645233903118736</v>
      </c>
      <c r="E189" s="404">
        <v>9.5000000000000195</v>
      </c>
      <c r="F189" s="404">
        <v>1.4249999999999801</v>
      </c>
      <c r="G189" s="394">
        <v>17915.541391615763</v>
      </c>
      <c r="H189" s="394">
        <v>1.89856878954977</v>
      </c>
      <c r="I189" s="394">
        <v>0.28478531843246002</v>
      </c>
      <c r="J189" s="394" t="s">
        <v>529</v>
      </c>
    </row>
    <row r="190" spans="1:10" x14ac:dyDescent="0.35">
      <c r="A190" s="413" t="s">
        <v>590</v>
      </c>
      <c r="B190" s="394">
        <v>280103.21803028753</v>
      </c>
      <c r="C190" s="404" t="s">
        <v>587</v>
      </c>
      <c r="D190" s="404">
        <v>50.248073994006518</v>
      </c>
      <c r="E190" s="404">
        <v>0.9</v>
      </c>
      <c r="F190" s="404">
        <v>9.0000000000010003E-2</v>
      </c>
      <c r="G190" s="394">
        <v>14074.647225545228</v>
      </c>
      <c r="H190" s="394">
        <v>0.25209289622726</v>
      </c>
      <c r="I190" s="394">
        <v>2.5209289622729999E-2</v>
      </c>
      <c r="J190" s="394" t="s">
        <v>529</v>
      </c>
    </row>
    <row r="191" spans="1:10" x14ac:dyDescent="0.35">
      <c r="A191" s="413" t="s">
        <v>3470</v>
      </c>
      <c r="B191" s="394" t="s">
        <v>558</v>
      </c>
      <c r="C191" s="404" t="s">
        <v>587</v>
      </c>
      <c r="D191" s="404" t="s">
        <v>558</v>
      </c>
      <c r="E191" s="404" t="s">
        <v>558</v>
      </c>
      <c r="F191" s="404" t="s">
        <v>558</v>
      </c>
      <c r="G191" s="394" t="s">
        <v>558</v>
      </c>
      <c r="H191" s="394" t="s">
        <v>558</v>
      </c>
      <c r="I191" s="394" t="s">
        <v>558</v>
      </c>
      <c r="J191" s="394" t="s">
        <v>558</v>
      </c>
    </row>
    <row r="192" spans="1:10" x14ac:dyDescent="0.35">
      <c r="A192" s="413" t="s">
        <v>3471</v>
      </c>
      <c r="B192" s="394" t="s">
        <v>558</v>
      </c>
      <c r="C192" s="404" t="s">
        <v>587</v>
      </c>
      <c r="D192" s="404" t="s">
        <v>558</v>
      </c>
      <c r="E192" s="404" t="s">
        <v>558</v>
      </c>
      <c r="F192" s="404" t="s">
        <v>558</v>
      </c>
      <c r="G192" s="394" t="s">
        <v>558</v>
      </c>
      <c r="H192" s="394" t="s">
        <v>558</v>
      </c>
      <c r="I192" s="394" t="s">
        <v>558</v>
      </c>
      <c r="J192" s="394" t="s">
        <v>558</v>
      </c>
    </row>
    <row r="193" spans="1:10" x14ac:dyDescent="0.35">
      <c r="A193" s="413" t="s">
        <v>3472</v>
      </c>
      <c r="B193" s="394" t="s">
        <v>531</v>
      </c>
      <c r="C193" s="404" t="s">
        <v>587</v>
      </c>
      <c r="D193" s="404" t="s">
        <v>563</v>
      </c>
      <c r="E193" s="404" t="s">
        <v>531</v>
      </c>
      <c r="F193" s="404" t="s">
        <v>531</v>
      </c>
      <c r="G193" s="394" t="s">
        <v>531</v>
      </c>
      <c r="H193" s="394" t="s">
        <v>531</v>
      </c>
      <c r="I193" s="394" t="s">
        <v>531</v>
      </c>
      <c r="J193" s="394" t="s">
        <v>529</v>
      </c>
    </row>
    <row r="194" spans="1:10" x14ac:dyDescent="0.35">
      <c r="A194" s="414" t="s">
        <v>538</v>
      </c>
      <c r="B194" s="404">
        <v>554498.53640783543</v>
      </c>
      <c r="C194" s="404" t="s">
        <v>587</v>
      </c>
      <c r="D194" s="399" t="s">
        <v>200</v>
      </c>
      <c r="E194" s="399" t="s">
        <v>200</v>
      </c>
      <c r="F194" s="399" t="s">
        <v>200</v>
      </c>
      <c r="G194" s="404">
        <v>38327.06069611937</v>
      </c>
      <c r="H194" s="404">
        <v>2.7616536525147199</v>
      </c>
      <c r="I194" s="404">
        <v>0.41262766327205003</v>
      </c>
      <c r="J194" s="404" t="s">
        <v>591</v>
      </c>
    </row>
    <row r="195" spans="1:10" x14ac:dyDescent="0.35">
      <c r="A195" s="413" t="s">
        <v>588</v>
      </c>
      <c r="B195" s="394">
        <v>6726.3308789338053</v>
      </c>
      <c r="C195" s="404" t="s">
        <v>587</v>
      </c>
      <c r="D195" s="404">
        <v>71.105701059850205</v>
      </c>
      <c r="E195" s="404">
        <v>2.22599096016123</v>
      </c>
      <c r="F195" s="404">
        <v>2.0044709460973098</v>
      </c>
      <c r="G195" s="394">
        <v>478.28047270710664</v>
      </c>
      <c r="H195" s="394">
        <v>1.4972751731559999E-2</v>
      </c>
      <c r="I195" s="394">
        <v>1.348273482066E-2</v>
      </c>
      <c r="J195" s="394" t="s">
        <v>529</v>
      </c>
    </row>
    <row r="196" spans="1:10" x14ac:dyDescent="0.35">
      <c r="A196" s="413" t="s">
        <v>589</v>
      </c>
      <c r="B196" s="394">
        <v>262056.50183804112</v>
      </c>
      <c r="C196" s="404" t="s">
        <v>587</v>
      </c>
      <c r="D196" s="404">
        <v>89.645233903118736</v>
      </c>
      <c r="E196" s="404">
        <v>9.5</v>
      </c>
      <c r="F196" s="404">
        <v>1.42500000000001</v>
      </c>
      <c r="G196" s="394">
        <v>23492.116403104261</v>
      </c>
      <c r="H196" s="394">
        <v>2.4895367674613902</v>
      </c>
      <c r="I196" s="394">
        <v>0.37343051511920999</v>
      </c>
      <c r="J196" s="394" t="s">
        <v>529</v>
      </c>
    </row>
    <row r="197" spans="1:10" x14ac:dyDescent="0.35">
      <c r="A197" s="413" t="s">
        <v>590</v>
      </c>
      <c r="B197" s="394">
        <v>285715.70369086054</v>
      </c>
      <c r="C197" s="404" t="s">
        <v>587</v>
      </c>
      <c r="D197" s="404">
        <v>50.248073994006511</v>
      </c>
      <c r="E197" s="404">
        <v>0.89999999999998004</v>
      </c>
      <c r="F197" s="404">
        <v>9.0000000000010003E-2</v>
      </c>
      <c r="G197" s="394">
        <v>14356.663820308</v>
      </c>
      <c r="H197" s="394">
        <v>0.25714413332177</v>
      </c>
      <c r="I197" s="394">
        <v>2.5714413332180001E-2</v>
      </c>
      <c r="J197" s="394" t="s">
        <v>529</v>
      </c>
    </row>
    <row r="198" spans="1:10" x14ac:dyDescent="0.35">
      <c r="A198" s="413" t="s">
        <v>3470</v>
      </c>
      <c r="B198" s="394" t="s">
        <v>558</v>
      </c>
      <c r="C198" s="404" t="s">
        <v>587</v>
      </c>
      <c r="D198" s="404" t="s">
        <v>558</v>
      </c>
      <c r="E198" s="404" t="s">
        <v>558</v>
      </c>
      <c r="F198" s="404" t="s">
        <v>558</v>
      </c>
      <c r="G198" s="394" t="s">
        <v>558</v>
      </c>
      <c r="H198" s="394" t="s">
        <v>558</v>
      </c>
      <c r="I198" s="394" t="s">
        <v>558</v>
      </c>
      <c r="J198" s="394" t="s">
        <v>558</v>
      </c>
    </row>
    <row r="199" spans="1:10" x14ac:dyDescent="0.35">
      <c r="A199" s="415" t="s">
        <v>3471</v>
      </c>
      <c r="B199" s="394" t="s">
        <v>558</v>
      </c>
      <c r="C199" s="404" t="s">
        <v>587</v>
      </c>
      <c r="D199" s="404" t="s">
        <v>558</v>
      </c>
      <c r="E199" s="404" t="s">
        <v>558</v>
      </c>
      <c r="F199" s="404" t="s">
        <v>558</v>
      </c>
      <c r="G199" s="394" t="s">
        <v>558</v>
      </c>
      <c r="H199" s="394" t="s">
        <v>558</v>
      </c>
      <c r="I199" s="394" t="s">
        <v>558</v>
      </c>
      <c r="J199" s="394" t="s">
        <v>558</v>
      </c>
    </row>
    <row r="200" spans="1:10" x14ac:dyDescent="0.35">
      <c r="A200" s="413" t="s">
        <v>3472</v>
      </c>
      <c r="B200" s="394" t="s">
        <v>531</v>
      </c>
      <c r="C200" s="404" t="s">
        <v>587</v>
      </c>
      <c r="D200" s="404" t="s">
        <v>563</v>
      </c>
      <c r="E200" s="404" t="s">
        <v>531</v>
      </c>
      <c r="F200" s="404" t="s">
        <v>531</v>
      </c>
      <c r="G200" s="394" t="s">
        <v>531</v>
      </c>
      <c r="H200" s="394" t="s">
        <v>531</v>
      </c>
      <c r="I200" s="394" t="s">
        <v>531</v>
      </c>
      <c r="J200" s="394" t="s">
        <v>529</v>
      </c>
    </row>
    <row r="201" spans="1:10" x14ac:dyDescent="0.35">
      <c r="A201" s="414" t="s">
        <v>3473</v>
      </c>
      <c r="B201" s="404">
        <v>9560693.2464305405</v>
      </c>
      <c r="C201" s="404" t="s">
        <v>587</v>
      </c>
      <c r="D201" s="399" t="s">
        <v>200</v>
      </c>
      <c r="E201" s="399" t="s">
        <v>200</v>
      </c>
      <c r="F201" s="399" t="s">
        <v>200</v>
      </c>
      <c r="G201" s="404">
        <v>515277.79812523432</v>
      </c>
      <c r="H201" s="404">
        <v>55.836948614484129</v>
      </c>
      <c r="I201" s="404">
        <v>7.7533574273759802</v>
      </c>
      <c r="J201" s="404" t="s">
        <v>591</v>
      </c>
    </row>
    <row r="202" spans="1:10" x14ac:dyDescent="0.35">
      <c r="A202" s="409" t="s">
        <v>606</v>
      </c>
      <c r="B202" s="404">
        <v>9560693.2464305405</v>
      </c>
      <c r="C202" s="404" t="s">
        <v>587</v>
      </c>
      <c r="D202" s="399" t="s">
        <v>200</v>
      </c>
      <c r="E202" s="399" t="s">
        <v>200</v>
      </c>
      <c r="F202" s="399" t="s">
        <v>200</v>
      </c>
      <c r="G202" s="404">
        <v>515277.79812523432</v>
      </c>
      <c r="H202" s="404">
        <v>55.836948614484129</v>
      </c>
      <c r="I202" s="404">
        <v>7.7533574273759802</v>
      </c>
      <c r="J202" s="404" t="s">
        <v>591</v>
      </c>
    </row>
    <row r="203" spans="1:10" x14ac:dyDescent="0.35">
      <c r="A203" s="410" t="s">
        <v>607</v>
      </c>
      <c r="B203" s="404">
        <v>9560693.2464305405</v>
      </c>
      <c r="C203" s="404" t="s">
        <v>587</v>
      </c>
      <c r="D203" s="399" t="s">
        <v>200</v>
      </c>
      <c r="E203" s="399" t="s">
        <v>200</v>
      </c>
      <c r="F203" s="399" t="s">
        <v>200</v>
      </c>
      <c r="G203" s="404">
        <v>515277.79812523432</v>
      </c>
      <c r="H203" s="404">
        <v>55.836948614484129</v>
      </c>
      <c r="I203" s="404">
        <v>7.7533574273759802</v>
      </c>
      <c r="J203" s="404" t="s">
        <v>591</v>
      </c>
    </row>
    <row r="204" spans="1:10" x14ac:dyDescent="0.35">
      <c r="A204" s="416" t="s">
        <v>594</v>
      </c>
      <c r="B204" s="394">
        <v>4728393.9028453771</v>
      </c>
      <c r="C204" s="404" t="s">
        <v>587</v>
      </c>
      <c r="D204" s="404">
        <v>71.105701059850205</v>
      </c>
      <c r="E204" s="404">
        <v>1.7861037652529199</v>
      </c>
      <c r="F204" s="404">
        <v>0.30992639280197998</v>
      </c>
      <c r="G204" s="394">
        <v>336215.76334894175</v>
      </c>
      <c r="H204" s="394">
        <v>8.4454021534710808</v>
      </c>
      <c r="I204" s="394">
        <v>1.46545406605575</v>
      </c>
      <c r="J204" s="394" t="s">
        <v>529</v>
      </c>
    </row>
    <row r="205" spans="1:10" x14ac:dyDescent="0.35">
      <c r="A205" s="416" t="s">
        <v>595</v>
      </c>
      <c r="B205" s="394">
        <v>358440.11607907445</v>
      </c>
      <c r="C205" s="404" t="s">
        <v>587</v>
      </c>
      <c r="D205" s="404">
        <v>89.645233903118751</v>
      </c>
      <c r="E205" s="404">
        <v>9.5000000000000107</v>
      </c>
      <c r="F205" s="404">
        <v>1.425</v>
      </c>
      <c r="G205" s="394">
        <v>32132.448046169666</v>
      </c>
      <c r="H205" s="394">
        <v>3.40518110275121</v>
      </c>
      <c r="I205" s="394">
        <v>0.51077716541268003</v>
      </c>
      <c r="J205" s="394" t="s">
        <v>529</v>
      </c>
    </row>
    <row r="206" spans="1:10" x14ac:dyDescent="0.35">
      <c r="A206" s="416" t="s">
        <v>596</v>
      </c>
      <c r="B206" s="394">
        <v>2924083.9509121953</v>
      </c>
      <c r="C206" s="404" t="s">
        <v>587</v>
      </c>
      <c r="D206" s="404">
        <v>50.248073994006518</v>
      </c>
      <c r="E206" s="404">
        <v>0.9</v>
      </c>
      <c r="F206" s="404">
        <v>0.09</v>
      </c>
      <c r="G206" s="394">
        <v>146929.58673012292</v>
      </c>
      <c r="H206" s="394">
        <v>2.6316755558209799</v>
      </c>
      <c r="I206" s="394">
        <v>0.26316755558209998</v>
      </c>
      <c r="J206" s="394" t="s">
        <v>529</v>
      </c>
    </row>
    <row r="207" spans="1:10" x14ac:dyDescent="0.35">
      <c r="A207" s="416" t="s">
        <v>597</v>
      </c>
      <c r="B207" s="394" t="s">
        <v>558</v>
      </c>
      <c r="C207" s="404" t="s">
        <v>587</v>
      </c>
      <c r="D207" s="404" t="s">
        <v>558</v>
      </c>
      <c r="E207" s="404" t="s">
        <v>558</v>
      </c>
      <c r="F207" s="404" t="s">
        <v>558</v>
      </c>
      <c r="G207" s="394" t="s">
        <v>558</v>
      </c>
      <c r="H207" s="394" t="s">
        <v>558</v>
      </c>
      <c r="I207" s="394" t="s">
        <v>558</v>
      </c>
      <c r="J207" s="394" t="s">
        <v>558</v>
      </c>
    </row>
    <row r="208" spans="1:10" x14ac:dyDescent="0.35">
      <c r="A208" s="416" t="s">
        <v>598</v>
      </c>
      <c r="B208" s="394" t="s">
        <v>558</v>
      </c>
      <c r="C208" s="404" t="s">
        <v>587</v>
      </c>
      <c r="D208" s="404" t="s">
        <v>558</v>
      </c>
      <c r="E208" s="404" t="s">
        <v>558</v>
      </c>
      <c r="F208" s="404" t="s">
        <v>558</v>
      </c>
      <c r="G208" s="394" t="s">
        <v>558</v>
      </c>
      <c r="H208" s="394" t="s">
        <v>558</v>
      </c>
      <c r="I208" s="394" t="s">
        <v>558</v>
      </c>
      <c r="J208" s="394" t="s">
        <v>558</v>
      </c>
    </row>
    <row r="209" spans="1:10" x14ac:dyDescent="0.35">
      <c r="A209" s="416" t="s">
        <v>97</v>
      </c>
      <c r="B209" s="394">
        <v>1549775.2765938945</v>
      </c>
      <c r="C209" s="404" t="s">
        <v>587</v>
      </c>
      <c r="D209" s="404">
        <v>88.686898270265601</v>
      </c>
      <c r="E209" s="404">
        <v>26.684313801501879</v>
      </c>
      <c r="F209" s="404">
        <v>3.5579085068669198</v>
      </c>
      <c r="G209" s="394">
        <v>137444.76229705545</v>
      </c>
      <c r="H209" s="394">
        <v>41.354689802440859</v>
      </c>
      <c r="I209" s="394">
        <v>5.5139586403254501</v>
      </c>
      <c r="J209" s="394" t="s">
        <v>529</v>
      </c>
    </row>
    <row r="210" spans="1:10" x14ac:dyDescent="0.35">
      <c r="A210" s="417" t="s">
        <v>608</v>
      </c>
      <c r="B210" s="404">
        <v>27388942.948538449</v>
      </c>
      <c r="C210" s="404" t="s">
        <v>587</v>
      </c>
      <c r="D210" s="399" t="s">
        <v>200</v>
      </c>
      <c r="E210" s="399" t="s">
        <v>200</v>
      </c>
      <c r="F210" s="399" t="s">
        <v>200</v>
      </c>
      <c r="G210" s="404">
        <v>1831014.9512207536</v>
      </c>
      <c r="H210" s="404">
        <v>157.60957929075553</v>
      </c>
      <c r="I210" s="404">
        <v>138.66194983315438</v>
      </c>
    </row>
    <row r="211" spans="1:10" x14ac:dyDescent="0.35">
      <c r="A211" s="405" t="s">
        <v>588</v>
      </c>
      <c r="B211" s="404">
        <v>26385311.519974492</v>
      </c>
      <c r="C211" s="404" t="s">
        <v>587</v>
      </c>
      <c r="D211" s="404">
        <v>68.141663931054126</v>
      </c>
      <c r="E211" s="404">
        <v>5.6085277923062797</v>
      </c>
      <c r="F211" s="404">
        <v>5.2536667140543001</v>
      </c>
      <c r="G211" s="404">
        <v>1797939.0303102729</v>
      </c>
      <c r="H211" s="404">
        <v>147.98275296843602</v>
      </c>
      <c r="I211" s="404">
        <v>138.61963287244333</v>
      </c>
    </row>
    <row r="212" spans="1:10" x14ac:dyDescent="0.35">
      <c r="A212" s="405" t="s">
        <v>589</v>
      </c>
      <c r="B212" s="404" t="s">
        <v>558</v>
      </c>
      <c r="C212" s="404" t="s">
        <v>587</v>
      </c>
      <c r="D212" s="404" t="s">
        <v>558</v>
      </c>
      <c r="E212" s="404" t="s">
        <v>558</v>
      </c>
      <c r="F212" s="404" t="s">
        <v>558</v>
      </c>
      <c r="G212" s="404" t="s">
        <v>558</v>
      </c>
      <c r="H212" s="404" t="s">
        <v>558</v>
      </c>
      <c r="I212" s="404" t="s">
        <v>558</v>
      </c>
    </row>
    <row r="213" spans="1:10" x14ac:dyDescent="0.35">
      <c r="A213" s="405" t="s">
        <v>590</v>
      </c>
      <c r="B213" s="404">
        <v>658252.51161717589</v>
      </c>
      <c r="C213" s="404" t="s">
        <v>587</v>
      </c>
      <c r="D213" s="404">
        <v>50.248073994006511</v>
      </c>
      <c r="E213" s="404">
        <v>14.617518883136251</v>
      </c>
      <c r="F213" s="404">
        <v>5.6615182741230001E-2</v>
      </c>
      <c r="G213" s="404">
        <v>33075.920910480483</v>
      </c>
      <c r="H213" s="404">
        <v>9.6220185184359295</v>
      </c>
      <c r="I213" s="404">
        <v>3.7267086235080002E-2</v>
      </c>
    </row>
    <row r="214" spans="1:10" x14ac:dyDescent="0.35">
      <c r="A214" s="405" t="s">
        <v>3465</v>
      </c>
      <c r="B214" s="404" t="s">
        <v>603</v>
      </c>
      <c r="C214" s="404" t="s">
        <v>587</v>
      </c>
      <c r="D214" s="404" t="s">
        <v>603</v>
      </c>
      <c r="E214" s="404" t="s">
        <v>3335</v>
      </c>
      <c r="F214" s="404" t="s">
        <v>3335</v>
      </c>
      <c r="G214" s="404" t="s">
        <v>603</v>
      </c>
      <c r="H214" s="404" t="s">
        <v>3335</v>
      </c>
      <c r="I214" s="404" t="s">
        <v>3335</v>
      </c>
    </row>
    <row r="215" spans="1:10" x14ac:dyDescent="0.35">
      <c r="A215" s="405" t="s">
        <v>3467</v>
      </c>
      <c r="B215" s="404">
        <v>345378.91694677953</v>
      </c>
      <c r="C215" s="404" t="s">
        <v>587</v>
      </c>
      <c r="D215" s="404">
        <v>65.065035461653977</v>
      </c>
      <c r="E215" s="404">
        <v>1.39203745442E-2</v>
      </c>
      <c r="F215" s="404">
        <v>1.46212586472E-2</v>
      </c>
      <c r="G215" s="404">
        <v>22472.091478849856</v>
      </c>
      <c r="H215" s="404">
        <v>4.8078038835700004E-3</v>
      </c>
      <c r="I215" s="404">
        <v>5.0498744759699997E-3</v>
      </c>
    </row>
    <row r="216" spans="1:10" x14ac:dyDescent="0.35">
      <c r="A216" s="81" t="s">
        <v>3474</v>
      </c>
      <c r="B216" s="404">
        <v>2520593.7655260009</v>
      </c>
      <c r="C216" s="404" t="s">
        <v>587</v>
      </c>
      <c r="D216" s="399" t="s">
        <v>200</v>
      </c>
      <c r="E216" s="399" t="s">
        <v>200</v>
      </c>
      <c r="F216" s="399" t="s">
        <v>200</v>
      </c>
      <c r="G216" s="404">
        <v>171223.03700227189</v>
      </c>
      <c r="H216" s="404">
        <v>2.0771880881664</v>
      </c>
      <c r="I216" s="404">
        <v>5.2994341437007098</v>
      </c>
    </row>
    <row r="217" spans="1:10" x14ac:dyDescent="0.35">
      <c r="A217" s="405" t="s">
        <v>609</v>
      </c>
      <c r="B217" s="394">
        <v>37296.193325856322</v>
      </c>
      <c r="C217" s="404" t="s">
        <v>587</v>
      </c>
      <c r="D217" s="404">
        <v>65.528560814054615</v>
      </c>
      <c r="E217" s="404">
        <v>55.694372613795643</v>
      </c>
      <c r="F217" s="404">
        <v>0.84385413051206004</v>
      </c>
      <c r="G217" s="394">
        <v>2443.9658724861142</v>
      </c>
      <c r="H217" s="394">
        <v>2.0771880881664</v>
      </c>
      <c r="I217" s="394">
        <v>3.1472546790399999E-2</v>
      </c>
    </row>
    <row r="218" spans="1:10" x14ac:dyDescent="0.35">
      <c r="A218" s="405" t="s">
        <v>610</v>
      </c>
      <c r="B218" s="394">
        <v>2483297.5722001446</v>
      </c>
      <c r="C218" s="404" t="s">
        <v>587</v>
      </c>
      <c r="D218" s="404">
        <v>67.965705366615154</v>
      </c>
      <c r="E218" s="404" t="s">
        <v>558</v>
      </c>
      <c r="F218" s="404">
        <v>2.1213573660618601</v>
      </c>
      <c r="G218" s="394">
        <v>168779.07112978576</v>
      </c>
      <c r="H218" s="394" t="s">
        <v>558</v>
      </c>
      <c r="I218" s="394">
        <v>5.2679615969103102</v>
      </c>
    </row>
    <row r="219" spans="1:10" x14ac:dyDescent="0.35">
      <c r="A219" s="405" t="s">
        <v>97</v>
      </c>
      <c r="B219" s="394" t="s">
        <v>558</v>
      </c>
      <c r="C219" s="404" t="s">
        <v>587</v>
      </c>
      <c r="D219" s="404" t="s">
        <v>558</v>
      </c>
      <c r="E219" s="404" t="s">
        <v>558</v>
      </c>
      <c r="F219" s="404" t="s">
        <v>558</v>
      </c>
      <c r="G219" s="394" t="s">
        <v>558</v>
      </c>
      <c r="H219" s="394" t="s">
        <v>558</v>
      </c>
      <c r="I219" s="394" t="s">
        <v>558</v>
      </c>
    </row>
    <row r="220" spans="1:10" x14ac:dyDescent="0.35">
      <c r="A220" s="418" t="s">
        <v>3475</v>
      </c>
      <c r="B220" s="404">
        <v>23026953.430004109</v>
      </c>
      <c r="C220" s="404" t="s">
        <v>587</v>
      </c>
      <c r="D220" s="399" t="s">
        <v>200</v>
      </c>
      <c r="E220" s="399" t="s">
        <v>200</v>
      </c>
      <c r="F220" s="399" t="s">
        <v>200</v>
      </c>
      <c r="G220" s="404">
        <v>1543321.2357623461</v>
      </c>
      <c r="H220" s="404">
        <v>96.244370350390938</v>
      </c>
      <c r="I220" s="404">
        <v>107.93538834374699</v>
      </c>
    </row>
    <row r="221" spans="1:10" x14ac:dyDescent="0.35">
      <c r="A221" s="405" t="s">
        <v>611</v>
      </c>
      <c r="B221" s="404">
        <v>16921811.292189937</v>
      </c>
      <c r="C221" s="404" t="s">
        <v>587</v>
      </c>
      <c r="D221" s="404">
        <v>67.143364802995393</v>
      </c>
      <c r="E221" s="404">
        <v>5.1069523959529004</v>
      </c>
      <c r="F221" s="404">
        <v>6.3151378284608697</v>
      </c>
      <c r="G221" s="404">
        <v>1136187.3487189556</v>
      </c>
      <c r="H221" s="404">
        <v>86.418884722512175</v>
      </c>
      <c r="I221" s="404">
        <v>106.86357061738499</v>
      </c>
    </row>
    <row r="222" spans="1:10" x14ac:dyDescent="0.35">
      <c r="A222" s="405" t="s">
        <v>612</v>
      </c>
      <c r="B222" s="404">
        <v>5716335.5992072523</v>
      </c>
      <c r="C222" s="404" t="s">
        <v>587</v>
      </c>
      <c r="D222" s="404">
        <v>70.79246071620166</v>
      </c>
      <c r="E222" s="404">
        <v>0.18466053735919999</v>
      </c>
      <c r="F222" s="404">
        <v>0.18153493625417999</v>
      </c>
      <c r="G222" s="404">
        <v>404673.4633475045</v>
      </c>
      <c r="H222" s="404">
        <v>1.05558160347511</v>
      </c>
      <c r="I222" s="404">
        <v>1.0377146186096</v>
      </c>
    </row>
    <row r="223" spans="1:10" x14ac:dyDescent="0.35">
      <c r="A223" s="405" t="s">
        <v>613</v>
      </c>
      <c r="B223" s="404">
        <v>29789.5019987257</v>
      </c>
      <c r="C223" s="404" t="s">
        <v>587</v>
      </c>
      <c r="D223" s="404">
        <v>59.589262354098238</v>
      </c>
      <c r="E223" s="404">
        <v>0.36099554498696002</v>
      </c>
      <c r="F223" s="404">
        <v>0.75475590689572003</v>
      </c>
      <c r="G223" s="404">
        <v>1775.1344499999996</v>
      </c>
      <c r="H223" s="404">
        <v>1.075387750892E-2</v>
      </c>
      <c r="I223" s="404">
        <v>2.248380259702E-2</v>
      </c>
    </row>
    <row r="224" spans="1:10" x14ac:dyDescent="0.35">
      <c r="A224" s="405" t="s">
        <v>3476</v>
      </c>
      <c r="B224" s="404" t="s">
        <v>603</v>
      </c>
      <c r="C224" s="404" t="s">
        <v>587</v>
      </c>
      <c r="D224" s="399" t="s">
        <v>200</v>
      </c>
      <c r="E224" s="399" t="s">
        <v>200</v>
      </c>
      <c r="F224" s="399" t="s">
        <v>200</v>
      </c>
      <c r="G224" s="404" t="s">
        <v>603</v>
      </c>
      <c r="H224" s="404">
        <v>1.1155517503383201</v>
      </c>
      <c r="I224" s="404">
        <v>1.5879024829000001E-4</v>
      </c>
    </row>
    <row r="225" spans="1:9" x14ac:dyDescent="0.35">
      <c r="A225" s="405" t="s">
        <v>590</v>
      </c>
      <c r="B225" s="404">
        <v>13638.11966141349</v>
      </c>
      <c r="C225" s="404" t="s">
        <v>587</v>
      </c>
      <c r="D225" s="404">
        <v>50.248073994006518</v>
      </c>
      <c r="E225" s="404">
        <v>560.10584906989629</v>
      </c>
      <c r="F225" s="404">
        <v>0.47005310044812998</v>
      </c>
      <c r="G225" s="404">
        <v>685.28924588582026</v>
      </c>
      <c r="H225" s="404">
        <v>7.6387905926728497</v>
      </c>
      <c r="I225" s="404">
        <v>6.4106404311300002E-3</v>
      </c>
    </row>
    <row r="226" spans="1:9" x14ac:dyDescent="0.35">
      <c r="A226" s="405" t="s">
        <v>3467</v>
      </c>
      <c r="B226" s="404">
        <v>345378.91694677953</v>
      </c>
      <c r="C226" s="404" t="s">
        <v>587</v>
      </c>
      <c r="D226" s="404">
        <v>65.065035461653977</v>
      </c>
      <c r="E226" s="404">
        <v>1.39203745442E-2</v>
      </c>
      <c r="F226" s="404">
        <v>1.46212586472E-2</v>
      </c>
      <c r="G226" s="404">
        <v>22472.091478849856</v>
      </c>
      <c r="H226" s="404">
        <v>4.8078038835700004E-3</v>
      </c>
      <c r="I226" s="404">
        <v>5.0498744759699997E-3</v>
      </c>
    </row>
    <row r="227" spans="1:9" x14ac:dyDescent="0.35">
      <c r="A227" s="405" t="s">
        <v>3477</v>
      </c>
      <c r="B227" s="404" t="s">
        <v>603</v>
      </c>
      <c r="C227" s="404" t="s">
        <v>587</v>
      </c>
      <c r="D227" s="399" t="s">
        <v>200</v>
      </c>
      <c r="E227" s="399" t="s">
        <v>200</v>
      </c>
      <c r="F227" s="399" t="s">
        <v>200</v>
      </c>
      <c r="G227" s="404" t="s">
        <v>603</v>
      </c>
      <c r="H227" s="404" t="s">
        <v>3335</v>
      </c>
      <c r="I227" s="404" t="s">
        <v>3335</v>
      </c>
    </row>
    <row r="228" spans="1:9" x14ac:dyDescent="0.35">
      <c r="A228" s="419" t="s">
        <v>614</v>
      </c>
      <c r="B228" s="404">
        <v>9895321.6583771892</v>
      </c>
      <c r="C228" s="404" t="s">
        <v>587</v>
      </c>
      <c r="D228" s="399" t="s">
        <v>200</v>
      </c>
      <c r="E228" s="399" t="s">
        <v>200</v>
      </c>
      <c r="F228" s="399" t="s">
        <v>200</v>
      </c>
      <c r="G228" s="404">
        <v>641430.12094185001</v>
      </c>
      <c r="H228" s="404">
        <v>50.343844340307363</v>
      </c>
      <c r="I228" s="404">
        <v>58.025883674848693</v>
      </c>
    </row>
    <row r="229" spans="1:9" x14ac:dyDescent="0.35">
      <c r="A229" s="405" t="s">
        <v>611</v>
      </c>
      <c r="B229" s="394">
        <v>9488919.231847588</v>
      </c>
      <c r="C229" s="404" t="s">
        <v>587</v>
      </c>
      <c r="D229" s="404">
        <v>67.143364802995393</v>
      </c>
      <c r="E229" s="404">
        <v>5.3042690950980402</v>
      </c>
      <c r="F229" s="404">
        <v>6.1142015504458396</v>
      </c>
      <c r="G229" s="394">
        <v>637117.9655701014</v>
      </c>
      <c r="H229" s="394">
        <v>50.331781027370582</v>
      </c>
      <c r="I229" s="394">
        <v>58.01716467941791</v>
      </c>
    </row>
    <row r="230" spans="1:9" x14ac:dyDescent="0.35">
      <c r="A230" s="405" t="s">
        <v>612</v>
      </c>
      <c r="B230" s="394">
        <v>60577.355202458217</v>
      </c>
      <c r="C230" s="404" t="s">
        <v>587</v>
      </c>
      <c r="D230" s="404">
        <v>70.79246071620166</v>
      </c>
      <c r="E230" s="404">
        <v>5.053587044051E-2</v>
      </c>
      <c r="F230" s="404">
        <v>0.11107895568716999</v>
      </c>
      <c r="G230" s="394">
        <v>4288.4200384614178</v>
      </c>
      <c r="H230" s="394">
        <v>3.06132937414E-3</v>
      </c>
      <c r="I230" s="394">
        <v>6.7288693541799997E-3</v>
      </c>
    </row>
    <row r="231" spans="1:9" x14ac:dyDescent="0.35">
      <c r="A231" s="405" t="s">
        <v>613</v>
      </c>
      <c r="B231" s="394">
        <v>140.98152388821543</v>
      </c>
      <c r="C231" s="404" t="s">
        <v>587</v>
      </c>
      <c r="D231" s="404">
        <v>59.58926235409826</v>
      </c>
      <c r="E231" s="404">
        <v>0.35312565588008998</v>
      </c>
      <c r="F231" s="404">
        <v>0.42764119791897998</v>
      </c>
      <c r="G231" s="394">
        <v>8.4009850140554398</v>
      </c>
      <c r="H231" s="394">
        <v>4.9784193089999999E-5</v>
      </c>
      <c r="I231" s="394">
        <v>6.0289507759999999E-5</v>
      </c>
    </row>
    <row r="232" spans="1:9" x14ac:dyDescent="0.35">
      <c r="A232" s="405" t="s">
        <v>3476</v>
      </c>
      <c r="B232" s="404" t="s">
        <v>531</v>
      </c>
      <c r="C232" s="404" t="s">
        <v>587</v>
      </c>
      <c r="D232" s="399" t="s">
        <v>200</v>
      </c>
      <c r="E232" s="399" t="s">
        <v>200</v>
      </c>
      <c r="F232" s="399" t="s">
        <v>200</v>
      </c>
      <c r="G232" s="404" t="s">
        <v>531</v>
      </c>
      <c r="H232" s="404" t="s">
        <v>558</v>
      </c>
      <c r="I232" s="404" t="s">
        <v>558</v>
      </c>
    </row>
    <row r="233" spans="1:9" x14ac:dyDescent="0.35">
      <c r="A233" s="416" t="s">
        <v>615</v>
      </c>
      <c r="B233" s="394" t="s">
        <v>531</v>
      </c>
      <c r="C233" s="404" t="s">
        <v>587</v>
      </c>
      <c r="D233" s="404" t="s">
        <v>531</v>
      </c>
      <c r="E233" s="404" t="s">
        <v>558</v>
      </c>
      <c r="F233" s="404" t="s">
        <v>558</v>
      </c>
      <c r="G233" s="394" t="s">
        <v>531</v>
      </c>
      <c r="H233" s="394" t="s">
        <v>558</v>
      </c>
      <c r="I233" s="394" t="s">
        <v>558</v>
      </c>
    </row>
    <row r="234" spans="1:9" x14ac:dyDescent="0.35">
      <c r="A234" s="405" t="s">
        <v>590</v>
      </c>
      <c r="B234" s="394">
        <v>305.17285647552848</v>
      </c>
      <c r="C234" s="404" t="s">
        <v>587</v>
      </c>
      <c r="D234" s="404">
        <v>50.248073994006504</v>
      </c>
      <c r="E234" s="404">
        <v>27.307030076668191</v>
      </c>
      <c r="F234" s="404">
        <v>3.3069279612714402</v>
      </c>
      <c r="G234" s="394">
        <v>15.334348273144681</v>
      </c>
      <c r="H234" s="394">
        <v>8.3333643703600007E-3</v>
      </c>
      <c r="I234" s="394">
        <v>1.0091846521000001E-3</v>
      </c>
    </row>
    <row r="235" spans="1:9" x14ac:dyDescent="0.35">
      <c r="A235" s="405" t="s">
        <v>3467</v>
      </c>
      <c r="B235" s="394">
        <v>345378.91694677953</v>
      </c>
      <c r="C235" s="404" t="s">
        <v>587</v>
      </c>
      <c r="D235" s="404">
        <v>65.065035461653977</v>
      </c>
      <c r="E235" s="404">
        <v>1.79175673101E-3</v>
      </c>
      <c r="F235" s="404">
        <v>2.6656285938899999E-3</v>
      </c>
      <c r="G235" s="394">
        <v>22472.091478849856</v>
      </c>
      <c r="H235" s="394">
        <v>6.1883499919000002E-4</v>
      </c>
      <c r="I235" s="394">
        <v>9.2065191673999997E-4</v>
      </c>
    </row>
    <row r="236" spans="1:9" x14ac:dyDescent="0.35">
      <c r="A236" s="405" t="s">
        <v>3477</v>
      </c>
      <c r="B236" s="404" t="s">
        <v>531</v>
      </c>
      <c r="C236" s="404" t="s">
        <v>587</v>
      </c>
      <c r="D236" s="399" t="s">
        <v>200</v>
      </c>
      <c r="E236" s="399" t="s">
        <v>200</v>
      </c>
      <c r="F236" s="399" t="s">
        <v>200</v>
      </c>
      <c r="G236" s="404" t="s">
        <v>531</v>
      </c>
      <c r="H236" s="404" t="s">
        <v>531</v>
      </c>
      <c r="I236" s="404" t="s">
        <v>531</v>
      </c>
    </row>
    <row r="237" spans="1:9" x14ac:dyDescent="0.35">
      <c r="A237" s="416" t="s">
        <v>92</v>
      </c>
      <c r="B237" s="394" t="s">
        <v>531</v>
      </c>
      <c r="C237" s="404" t="s">
        <v>587</v>
      </c>
      <c r="D237" s="404" t="s">
        <v>531</v>
      </c>
      <c r="E237" s="404" t="s">
        <v>531</v>
      </c>
      <c r="F237" s="404" t="s">
        <v>531</v>
      </c>
      <c r="G237" s="394" t="s">
        <v>531</v>
      </c>
      <c r="H237" s="394" t="s">
        <v>531</v>
      </c>
      <c r="I237" s="394" t="s">
        <v>531</v>
      </c>
    </row>
    <row r="238" spans="1:9" x14ac:dyDescent="0.35">
      <c r="A238" s="419" t="s">
        <v>616</v>
      </c>
      <c r="B238" s="404">
        <v>7275346.9473260604</v>
      </c>
      <c r="C238" s="404" t="s">
        <v>587</v>
      </c>
      <c r="D238" s="399" t="s">
        <v>200</v>
      </c>
      <c r="E238" s="399" t="s">
        <v>200</v>
      </c>
      <c r="F238" s="399" t="s">
        <v>200</v>
      </c>
      <c r="G238" s="404">
        <v>489781.06541885645</v>
      </c>
      <c r="H238" s="404">
        <v>32.091451581375168</v>
      </c>
      <c r="I238" s="404">
        <v>45.787790295064212</v>
      </c>
    </row>
    <row r="239" spans="1:9" x14ac:dyDescent="0.35">
      <c r="A239" s="405" t="s">
        <v>611</v>
      </c>
      <c r="B239" s="394">
        <v>6900391.8089475194</v>
      </c>
      <c r="C239" s="404" t="s">
        <v>587</v>
      </c>
      <c r="D239" s="404">
        <v>67.143364802995379</v>
      </c>
      <c r="E239" s="404">
        <v>4.6393020403151901</v>
      </c>
      <c r="F239" s="404">
        <v>6.6250689680711297</v>
      </c>
      <c r="G239" s="394">
        <v>463315.52451176452</v>
      </c>
      <c r="H239" s="394">
        <v>32.013001798224458</v>
      </c>
      <c r="I239" s="394">
        <v>45.715571640990433</v>
      </c>
    </row>
    <row r="240" spans="1:9" x14ac:dyDescent="0.35">
      <c r="A240" s="405" t="s">
        <v>612</v>
      </c>
      <c r="B240" s="394">
        <v>368504.73200550402</v>
      </c>
      <c r="C240" s="404" t="s">
        <v>587</v>
      </c>
      <c r="D240" s="404">
        <v>70.79246071620166</v>
      </c>
      <c r="E240" s="404">
        <v>0.10451713900717</v>
      </c>
      <c r="F240" s="404">
        <v>0.16265524758309999</v>
      </c>
      <c r="G240" s="394">
        <v>26087.356764234064</v>
      </c>
      <c r="H240" s="394">
        <v>3.8515060299819999E-2</v>
      </c>
      <c r="I240" s="394">
        <v>5.9939228419900001E-2</v>
      </c>
    </row>
    <row r="241" spans="1:9" x14ac:dyDescent="0.35">
      <c r="A241" s="405" t="s">
        <v>613</v>
      </c>
      <c r="B241" s="394">
        <v>5787.6625596214753</v>
      </c>
      <c r="C241" s="404" t="s">
        <v>587</v>
      </c>
      <c r="D241" s="404">
        <v>59.589262354098253</v>
      </c>
      <c r="E241" s="404">
        <v>0.67636171756462005</v>
      </c>
      <c r="F241" s="404">
        <v>0.87181754613039997</v>
      </c>
      <c r="G241" s="394">
        <v>344.88254268227587</v>
      </c>
      <c r="H241" s="394">
        <v>3.9145533895100001E-3</v>
      </c>
      <c r="I241" s="394">
        <v>5.04578577056E-3</v>
      </c>
    </row>
    <row r="242" spans="1:9" x14ac:dyDescent="0.35">
      <c r="A242" s="405" t="s">
        <v>3476</v>
      </c>
      <c r="B242" s="404" t="s">
        <v>531</v>
      </c>
      <c r="C242" s="404" t="s">
        <v>587</v>
      </c>
      <c r="D242" s="399" t="s">
        <v>200</v>
      </c>
      <c r="E242" s="399" t="s">
        <v>200</v>
      </c>
      <c r="F242" s="399" t="s">
        <v>200</v>
      </c>
      <c r="G242" s="404" t="s">
        <v>531</v>
      </c>
      <c r="H242" s="404">
        <v>1.0519629843E-4</v>
      </c>
      <c r="I242" s="404">
        <v>1.355960522E-5</v>
      </c>
    </row>
    <row r="243" spans="1:9" x14ac:dyDescent="0.35">
      <c r="A243" s="416" t="s">
        <v>615</v>
      </c>
      <c r="B243" s="394" t="s">
        <v>531</v>
      </c>
      <c r="C243" s="404" t="s">
        <v>587</v>
      </c>
      <c r="D243" s="404" t="s">
        <v>531</v>
      </c>
      <c r="E243" s="404" t="s">
        <v>531</v>
      </c>
      <c r="F243" s="404" t="s">
        <v>531</v>
      </c>
      <c r="G243" s="394" t="s">
        <v>531</v>
      </c>
      <c r="H243" s="394">
        <v>1.0519629843E-4</v>
      </c>
      <c r="I243" s="394">
        <v>1.355960522E-5</v>
      </c>
    </row>
    <row r="244" spans="1:9" x14ac:dyDescent="0.35">
      <c r="A244" s="405" t="s">
        <v>590</v>
      </c>
      <c r="B244" s="394">
        <v>662.74381341579385</v>
      </c>
      <c r="C244" s="404" t="s">
        <v>587</v>
      </c>
      <c r="D244" s="404">
        <v>50.248073994006518</v>
      </c>
      <c r="E244" s="404">
        <v>51.386358629942983</v>
      </c>
      <c r="F244" s="404">
        <v>6.6236050802272004</v>
      </c>
      <c r="G244" s="394">
        <v>33.301600175586863</v>
      </c>
      <c r="H244" s="394">
        <v>3.4055991275959999E-2</v>
      </c>
      <c r="I244" s="394">
        <v>4.3897532894299996E-3</v>
      </c>
    </row>
    <row r="245" spans="1:9" x14ac:dyDescent="0.35">
      <c r="A245" s="405" t="s">
        <v>3467</v>
      </c>
      <c r="B245" s="394" t="s">
        <v>531</v>
      </c>
      <c r="C245" s="404" t="s">
        <v>587</v>
      </c>
      <c r="D245" s="404" t="s">
        <v>531</v>
      </c>
      <c r="E245" s="404" t="s">
        <v>531</v>
      </c>
      <c r="F245" s="404" t="s">
        <v>531</v>
      </c>
      <c r="G245" s="394" t="s">
        <v>531</v>
      </c>
      <c r="H245" s="394">
        <v>1.8589818869899999E-3</v>
      </c>
      <c r="I245" s="394">
        <v>2.8303269886699998E-3</v>
      </c>
    </row>
    <row r="246" spans="1:9" x14ac:dyDescent="0.35">
      <c r="A246" s="405" t="s">
        <v>3477</v>
      </c>
      <c r="B246" s="404" t="s">
        <v>558</v>
      </c>
      <c r="C246" s="404" t="s">
        <v>587</v>
      </c>
      <c r="D246" s="399" t="s">
        <v>200</v>
      </c>
      <c r="E246" s="399" t="s">
        <v>200</v>
      </c>
      <c r="F246" s="399" t="s">
        <v>200</v>
      </c>
      <c r="G246" s="404" t="s">
        <v>558</v>
      </c>
      <c r="H246" s="404" t="s">
        <v>558</v>
      </c>
      <c r="I246" s="404" t="s">
        <v>558</v>
      </c>
    </row>
    <row r="247" spans="1:9" x14ac:dyDescent="0.35">
      <c r="A247" s="419" t="s">
        <v>617</v>
      </c>
      <c r="B247" s="404">
        <v>5832942.3488303553</v>
      </c>
      <c r="C247" s="404" t="s">
        <v>587</v>
      </c>
      <c r="D247" s="399" t="s">
        <v>200</v>
      </c>
      <c r="E247" s="399" t="s">
        <v>200</v>
      </c>
      <c r="F247" s="399" t="s">
        <v>200</v>
      </c>
      <c r="G247" s="404">
        <v>410542.75705571863</v>
      </c>
      <c r="H247" s="404">
        <v>13.07563880529997</v>
      </c>
      <c r="I247" s="404">
        <v>4.0475349041306403</v>
      </c>
    </row>
    <row r="248" spans="1:9" x14ac:dyDescent="0.35">
      <c r="A248" s="405" t="s">
        <v>611</v>
      </c>
      <c r="B248" s="394">
        <v>509157.77592432662</v>
      </c>
      <c r="C248" s="404" t="s">
        <v>587</v>
      </c>
      <c r="D248" s="404">
        <v>67.143364802995364</v>
      </c>
      <c r="E248" s="404">
        <v>6.5611612578125396</v>
      </c>
      <c r="F248" s="404">
        <v>6.0033548966705403</v>
      </c>
      <c r="G248" s="394">
        <v>34186.566291168834</v>
      </c>
      <c r="H248" s="394">
        <v>3.3406662735086901</v>
      </c>
      <c r="I248" s="394">
        <v>3.0566548272731899</v>
      </c>
    </row>
    <row r="249" spans="1:9" x14ac:dyDescent="0.35">
      <c r="A249" s="405" t="s">
        <v>612</v>
      </c>
      <c r="B249" s="394">
        <v>5287253.5119992904</v>
      </c>
      <c r="C249" s="404" t="s">
        <v>587</v>
      </c>
      <c r="D249" s="404">
        <v>70.79246071620166</v>
      </c>
      <c r="E249" s="404">
        <v>0.19178297607631001</v>
      </c>
      <c r="F249" s="404">
        <v>0.18365802181259999</v>
      </c>
      <c r="G249" s="394">
        <v>374297.68654480902</v>
      </c>
      <c r="H249" s="394">
        <v>1.0140052138011499</v>
      </c>
      <c r="I249" s="394">
        <v>0.97104652083552001</v>
      </c>
    </row>
    <row r="250" spans="1:9" x14ac:dyDescent="0.35">
      <c r="A250" s="405" t="s">
        <v>613</v>
      </c>
      <c r="B250" s="394">
        <v>23860.857915216009</v>
      </c>
      <c r="C250" s="404" t="s">
        <v>587</v>
      </c>
      <c r="D250" s="404">
        <v>59.589262354098238</v>
      </c>
      <c r="E250" s="404">
        <v>0.2845471839464</v>
      </c>
      <c r="F250" s="404">
        <v>0.72829432120368998</v>
      </c>
      <c r="G250" s="394">
        <v>1421.8509223036683</v>
      </c>
      <c r="H250" s="394">
        <v>6.7895399263199997E-3</v>
      </c>
      <c r="I250" s="394">
        <v>1.7377727318699999E-2</v>
      </c>
    </row>
    <row r="251" spans="1:9" x14ac:dyDescent="0.35">
      <c r="A251" s="405" t="s">
        <v>3478</v>
      </c>
      <c r="B251" s="404" t="s">
        <v>531</v>
      </c>
      <c r="C251" s="404" t="s">
        <v>587</v>
      </c>
      <c r="D251" s="399" t="s">
        <v>200</v>
      </c>
      <c r="E251" s="399" t="s">
        <v>200</v>
      </c>
      <c r="F251" s="399" t="s">
        <v>200</v>
      </c>
      <c r="G251" s="404" t="s">
        <v>531</v>
      </c>
      <c r="H251" s="404">
        <v>1.1154465540398899</v>
      </c>
      <c r="I251" s="404">
        <v>1.4523064306999999E-4</v>
      </c>
    </row>
    <row r="252" spans="1:9" x14ac:dyDescent="0.35">
      <c r="A252" s="416" t="s">
        <v>615</v>
      </c>
      <c r="B252" s="394" t="s">
        <v>531</v>
      </c>
      <c r="C252" s="404" t="s">
        <v>587</v>
      </c>
      <c r="D252" s="404" t="s">
        <v>531</v>
      </c>
      <c r="E252" s="404" t="s">
        <v>531</v>
      </c>
      <c r="F252" s="404" t="s">
        <v>531</v>
      </c>
      <c r="G252" s="394" t="s">
        <v>531</v>
      </c>
      <c r="H252" s="394">
        <v>1.1154465540398899</v>
      </c>
      <c r="I252" s="394">
        <v>1.4523064306999999E-4</v>
      </c>
    </row>
    <row r="253" spans="1:9" x14ac:dyDescent="0.35">
      <c r="A253" s="405" t="s">
        <v>590</v>
      </c>
      <c r="B253" s="394">
        <v>12670.202991522168</v>
      </c>
      <c r="C253" s="404" t="s">
        <v>587</v>
      </c>
      <c r="D253" s="404">
        <v>50.248073994006518</v>
      </c>
      <c r="E253" s="404">
        <v>599.54850305945388</v>
      </c>
      <c r="F253" s="404">
        <v>7.984895666446E-2</v>
      </c>
      <c r="G253" s="394">
        <v>636.65329743708867</v>
      </c>
      <c r="H253" s="394">
        <v>7.5964012370265301</v>
      </c>
      <c r="I253" s="394">
        <v>1.0117024896E-3</v>
      </c>
    </row>
    <row r="254" spans="1:9" x14ac:dyDescent="0.35">
      <c r="A254" s="405" t="s">
        <v>3467</v>
      </c>
      <c r="B254" s="394" t="s">
        <v>531</v>
      </c>
      <c r="C254" s="404" t="s">
        <v>587</v>
      </c>
      <c r="D254" s="404" t="s">
        <v>531</v>
      </c>
      <c r="E254" s="404" t="s">
        <v>531</v>
      </c>
      <c r="F254" s="404" t="s">
        <v>531</v>
      </c>
      <c r="G254" s="394" t="s">
        <v>531</v>
      </c>
      <c r="H254" s="394">
        <v>2.3299869973900001E-3</v>
      </c>
      <c r="I254" s="394">
        <v>1.2988955705600001E-3</v>
      </c>
    </row>
    <row r="255" spans="1:9" x14ac:dyDescent="0.35">
      <c r="A255" s="405" t="s">
        <v>3477</v>
      </c>
      <c r="B255" s="404" t="s">
        <v>558</v>
      </c>
      <c r="C255" s="404" t="s">
        <v>587</v>
      </c>
      <c r="D255" s="399" t="s">
        <v>200</v>
      </c>
      <c r="E255" s="399" t="s">
        <v>200</v>
      </c>
      <c r="F255" s="399" t="s">
        <v>200</v>
      </c>
      <c r="G255" s="404" t="s">
        <v>558</v>
      </c>
      <c r="H255" s="404" t="s">
        <v>558</v>
      </c>
      <c r="I255" s="404" t="s">
        <v>558</v>
      </c>
    </row>
    <row r="256" spans="1:9" x14ac:dyDescent="0.35">
      <c r="A256" s="419" t="s">
        <v>618</v>
      </c>
      <c r="B256" s="404">
        <v>23342.475470502937</v>
      </c>
      <c r="C256" s="404" t="s">
        <v>587</v>
      </c>
      <c r="D256" s="399" t="s">
        <v>200</v>
      </c>
      <c r="E256" s="399" t="s">
        <v>200</v>
      </c>
      <c r="F256" s="399" t="s">
        <v>200</v>
      </c>
      <c r="G256" s="404">
        <v>1567.2923459209501</v>
      </c>
      <c r="H256" s="404">
        <v>0.73343562340844004</v>
      </c>
      <c r="I256" s="404">
        <v>7.4179469703459996E-2</v>
      </c>
    </row>
    <row r="257" spans="1:9" x14ac:dyDescent="0.35">
      <c r="A257" s="405" t="s">
        <v>611</v>
      </c>
      <c r="B257" s="394">
        <v>23342.475470502937</v>
      </c>
      <c r="C257" s="404" t="s">
        <v>587</v>
      </c>
      <c r="D257" s="404">
        <v>67.143364802995393</v>
      </c>
      <c r="E257" s="404">
        <v>31.420644495707268</v>
      </c>
      <c r="F257" s="404">
        <v>3.1778750200336701</v>
      </c>
      <c r="G257" s="394">
        <v>1567.2923459209501</v>
      </c>
      <c r="H257" s="394">
        <v>0.73343562340844004</v>
      </c>
      <c r="I257" s="394">
        <v>7.4179469703459996E-2</v>
      </c>
    </row>
    <row r="258" spans="1:9" x14ac:dyDescent="0.35">
      <c r="A258" s="405" t="s">
        <v>612</v>
      </c>
      <c r="B258" s="394" t="s">
        <v>558</v>
      </c>
      <c r="C258" s="404" t="s">
        <v>587</v>
      </c>
      <c r="D258" s="404" t="s">
        <v>558</v>
      </c>
      <c r="E258" s="404" t="s">
        <v>558</v>
      </c>
      <c r="F258" s="404" t="s">
        <v>558</v>
      </c>
      <c r="G258" s="394" t="s">
        <v>558</v>
      </c>
      <c r="H258" s="394" t="s">
        <v>558</v>
      </c>
      <c r="I258" s="394" t="s">
        <v>558</v>
      </c>
    </row>
    <row r="259" spans="1:9" x14ac:dyDescent="0.35">
      <c r="A259" s="405" t="s">
        <v>613</v>
      </c>
      <c r="B259" s="394" t="s">
        <v>558</v>
      </c>
      <c r="C259" s="404" t="s">
        <v>587</v>
      </c>
      <c r="D259" s="404" t="s">
        <v>558</v>
      </c>
      <c r="E259" s="404" t="s">
        <v>558</v>
      </c>
      <c r="F259" s="404" t="s">
        <v>558</v>
      </c>
      <c r="G259" s="394" t="s">
        <v>558</v>
      </c>
      <c r="H259" s="394" t="s">
        <v>558</v>
      </c>
      <c r="I259" s="394" t="s">
        <v>558</v>
      </c>
    </row>
    <row r="260" spans="1:9" x14ac:dyDescent="0.35">
      <c r="A260" s="405" t="s">
        <v>3476</v>
      </c>
      <c r="B260" s="404" t="s">
        <v>558</v>
      </c>
      <c r="C260" s="404" t="s">
        <v>587</v>
      </c>
      <c r="D260" s="399" t="s">
        <v>200</v>
      </c>
      <c r="E260" s="399" t="s">
        <v>200</v>
      </c>
      <c r="F260" s="399" t="s">
        <v>200</v>
      </c>
      <c r="G260" s="404" t="s">
        <v>558</v>
      </c>
      <c r="H260" s="404" t="s">
        <v>558</v>
      </c>
      <c r="I260" s="404" t="s">
        <v>558</v>
      </c>
    </row>
    <row r="261" spans="1:9" x14ac:dyDescent="0.35">
      <c r="A261" s="405" t="s">
        <v>590</v>
      </c>
      <c r="B261" s="394" t="s">
        <v>558</v>
      </c>
      <c r="C261" s="404" t="s">
        <v>587</v>
      </c>
      <c r="D261" s="404" t="s">
        <v>558</v>
      </c>
      <c r="E261" s="404" t="s">
        <v>558</v>
      </c>
      <c r="F261" s="404" t="s">
        <v>558</v>
      </c>
      <c r="G261" s="394" t="s">
        <v>558</v>
      </c>
      <c r="H261" s="394" t="s">
        <v>558</v>
      </c>
      <c r="I261" s="394" t="s">
        <v>558</v>
      </c>
    </row>
    <row r="262" spans="1:9" x14ac:dyDescent="0.35">
      <c r="A262" s="405" t="s">
        <v>3467</v>
      </c>
      <c r="B262" s="394" t="s">
        <v>531</v>
      </c>
      <c r="C262" s="404" t="s">
        <v>587</v>
      </c>
      <c r="D262" s="404" t="s">
        <v>531</v>
      </c>
      <c r="E262" s="404" t="s">
        <v>556</v>
      </c>
      <c r="F262" s="404" t="s">
        <v>556</v>
      </c>
      <c r="G262" s="394" t="s">
        <v>531</v>
      </c>
      <c r="H262" s="394" t="s">
        <v>556</v>
      </c>
      <c r="I262" s="394" t="s">
        <v>556</v>
      </c>
    </row>
    <row r="263" spans="1:9" x14ac:dyDescent="0.35">
      <c r="A263" s="405" t="s">
        <v>3477</v>
      </c>
      <c r="B263" s="404" t="s">
        <v>558</v>
      </c>
      <c r="C263" s="404" t="s">
        <v>587</v>
      </c>
      <c r="D263" s="399" t="s">
        <v>200</v>
      </c>
      <c r="E263" s="399" t="s">
        <v>200</v>
      </c>
      <c r="F263" s="399" t="s">
        <v>200</v>
      </c>
      <c r="G263" s="404" t="s">
        <v>558</v>
      </c>
      <c r="H263" s="404" t="s">
        <v>558</v>
      </c>
      <c r="I263" s="404" t="s">
        <v>558</v>
      </c>
    </row>
    <row r="264" spans="1:9" x14ac:dyDescent="0.35">
      <c r="A264" s="419" t="s">
        <v>619</v>
      </c>
      <c r="B264" s="404" t="s">
        <v>558</v>
      </c>
      <c r="C264" s="404" t="s">
        <v>587</v>
      </c>
      <c r="D264" s="399" t="s">
        <v>200</v>
      </c>
      <c r="E264" s="399" t="s">
        <v>200</v>
      </c>
      <c r="F264" s="399" t="s">
        <v>200</v>
      </c>
      <c r="G264" s="404" t="s">
        <v>558</v>
      </c>
      <c r="H264" s="404" t="s">
        <v>563</v>
      </c>
      <c r="I264" s="404" t="s">
        <v>563</v>
      </c>
    </row>
    <row r="265" spans="1:9" x14ac:dyDescent="0.35">
      <c r="A265" s="410" t="s">
        <v>620</v>
      </c>
      <c r="B265" s="404" t="s">
        <v>558</v>
      </c>
      <c r="C265" s="404" t="s">
        <v>587</v>
      </c>
      <c r="D265" s="399" t="s">
        <v>200</v>
      </c>
      <c r="E265" s="399" t="s">
        <v>200</v>
      </c>
      <c r="F265" s="399" t="s">
        <v>200</v>
      </c>
      <c r="G265" s="404" t="s">
        <v>558</v>
      </c>
      <c r="H265" s="404" t="s">
        <v>563</v>
      </c>
      <c r="I265" s="404" t="s">
        <v>563</v>
      </c>
    </row>
    <row r="266" spans="1:9" x14ac:dyDescent="0.35">
      <c r="A266" s="416" t="s">
        <v>611</v>
      </c>
      <c r="B266" s="394" t="s">
        <v>558</v>
      </c>
      <c r="C266" s="404" t="s">
        <v>587</v>
      </c>
      <c r="D266" s="404" t="s">
        <v>558</v>
      </c>
      <c r="E266" s="404" t="s">
        <v>531</v>
      </c>
      <c r="F266" s="404" t="s">
        <v>531</v>
      </c>
      <c r="G266" s="394" t="s">
        <v>558</v>
      </c>
      <c r="H266" s="394" t="s">
        <v>531</v>
      </c>
      <c r="I266" s="394" t="s">
        <v>531</v>
      </c>
    </row>
    <row r="267" spans="1:9" x14ac:dyDescent="0.35">
      <c r="A267" s="416" t="s">
        <v>621</v>
      </c>
      <c r="B267" s="394" t="s">
        <v>558</v>
      </c>
      <c r="C267" s="404" t="s">
        <v>587</v>
      </c>
      <c r="D267" s="404" t="s">
        <v>558</v>
      </c>
      <c r="E267" s="404" t="s">
        <v>531</v>
      </c>
      <c r="F267" s="404" t="s">
        <v>531</v>
      </c>
      <c r="G267" s="394" t="s">
        <v>558</v>
      </c>
      <c r="H267" s="394" t="s">
        <v>531</v>
      </c>
      <c r="I267" s="394" t="s">
        <v>531</v>
      </c>
    </row>
    <row r="268" spans="1:9" x14ac:dyDescent="0.35">
      <c r="A268" s="416" t="s">
        <v>622</v>
      </c>
      <c r="B268" s="394" t="s">
        <v>558</v>
      </c>
      <c r="C268" s="404" t="s">
        <v>587</v>
      </c>
      <c r="D268" s="404" t="s">
        <v>558</v>
      </c>
      <c r="E268" s="404" t="s">
        <v>531</v>
      </c>
      <c r="F268" s="404" t="s">
        <v>531</v>
      </c>
      <c r="G268" s="394" t="s">
        <v>558</v>
      </c>
      <c r="H268" s="394" t="s">
        <v>531</v>
      </c>
      <c r="I268" s="394" t="s">
        <v>531</v>
      </c>
    </row>
    <row r="269" spans="1:9" x14ac:dyDescent="0.35">
      <c r="A269" s="416" t="s">
        <v>623</v>
      </c>
      <c r="B269" s="404" t="s">
        <v>558</v>
      </c>
      <c r="C269" s="404" t="s">
        <v>587</v>
      </c>
      <c r="D269" s="399" t="s">
        <v>200</v>
      </c>
      <c r="E269" s="399" t="s">
        <v>200</v>
      </c>
      <c r="F269" s="399" t="s">
        <v>200</v>
      </c>
      <c r="G269" s="404" t="s">
        <v>558</v>
      </c>
      <c r="H269" s="404" t="s">
        <v>531</v>
      </c>
      <c r="I269" s="404" t="s">
        <v>531</v>
      </c>
    </row>
    <row r="270" spans="1:9" x14ac:dyDescent="0.35">
      <c r="A270" s="416" t="s">
        <v>596</v>
      </c>
      <c r="B270" s="394" t="s">
        <v>558</v>
      </c>
      <c r="C270" s="404" t="s">
        <v>587</v>
      </c>
      <c r="D270" s="404" t="s">
        <v>558</v>
      </c>
      <c r="E270" s="404" t="s">
        <v>531</v>
      </c>
      <c r="F270" s="404" t="s">
        <v>531</v>
      </c>
      <c r="G270" s="394" t="s">
        <v>558</v>
      </c>
      <c r="H270" s="394" t="s">
        <v>531</v>
      </c>
      <c r="I270" s="394" t="s">
        <v>531</v>
      </c>
    </row>
    <row r="271" spans="1:9" x14ac:dyDescent="0.35">
      <c r="A271" s="416" t="s">
        <v>97</v>
      </c>
      <c r="B271" s="394" t="s">
        <v>558</v>
      </c>
      <c r="C271" s="404" t="s">
        <v>587</v>
      </c>
      <c r="D271" s="404" t="s">
        <v>558</v>
      </c>
      <c r="E271" s="404" t="s">
        <v>531</v>
      </c>
      <c r="F271" s="404" t="s">
        <v>531</v>
      </c>
      <c r="G271" s="394" t="s">
        <v>558</v>
      </c>
      <c r="H271" s="394" t="s">
        <v>531</v>
      </c>
      <c r="I271" s="394" t="s">
        <v>531</v>
      </c>
    </row>
    <row r="272" spans="1:9" x14ac:dyDescent="0.35">
      <c r="A272" s="416" t="s">
        <v>624</v>
      </c>
      <c r="B272" s="404" t="s">
        <v>558</v>
      </c>
      <c r="C272" s="404" t="s">
        <v>587</v>
      </c>
      <c r="D272" s="399" t="s">
        <v>200</v>
      </c>
      <c r="E272" s="399" t="s">
        <v>200</v>
      </c>
      <c r="F272" s="399" t="s">
        <v>200</v>
      </c>
      <c r="G272" s="404" t="s">
        <v>558</v>
      </c>
      <c r="H272" s="404" t="s">
        <v>529</v>
      </c>
      <c r="I272" s="404" t="s">
        <v>529</v>
      </c>
    </row>
    <row r="273" spans="1:10" x14ac:dyDescent="0.35">
      <c r="A273" s="81" t="s">
        <v>542</v>
      </c>
      <c r="B273" s="404">
        <v>650576.52184247703</v>
      </c>
      <c r="C273" s="404" t="s">
        <v>587</v>
      </c>
      <c r="D273" s="399" t="s">
        <v>200</v>
      </c>
      <c r="E273" s="399" t="s">
        <v>200</v>
      </c>
      <c r="F273" s="399" t="s">
        <v>200</v>
      </c>
      <c r="G273" s="404">
        <v>46055.912865416663</v>
      </c>
      <c r="H273" s="404">
        <v>3.5201759225</v>
      </c>
      <c r="I273" s="404">
        <v>1.1264562951999999</v>
      </c>
    </row>
    <row r="274" spans="1:10" x14ac:dyDescent="0.35">
      <c r="A274" s="405" t="s">
        <v>588</v>
      </c>
      <c r="B274" s="394">
        <v>650576.52184247703</v>
      </c>
      <c r="C274" s="404" t="s">
        <v>587</v>
      </c>
      <c r="D274" s="404">
        <v>70.792460716201646</v>
      </c>
      <c r="E274" s="404">
        <v>5.4108560704444502</v>
      </c>
      <c r="F274" s="404">
        <v>1.7314739425422201</v>
      </c>
      <c r="G274" s="394">
        <v>46055.912865416663</v>
      </c>
      <c r="H274" s="394">
        <v>3.5201759225</v>
      </c>
      <c r="I274" s="394">
        <v>1.1264562951999999</v>
      </c>
    </row>
    <row r="275" spans="1:10" x14ac:dyDescent="0.35">
      <c r="A275" s="405" t="s">
        <v>589</v>
      </c>
      <c r="B275" s="394" t="s">
        <v>558</v>
      </c>
      <c r="C275" s="404" t="s">
        <v>587</v>
      </c>
      <c r="D275" s="404" t="s">
        <v>558</v>
      </c>
      <c r="E275" s="404" t="s">
        <v>558</v>
      </c>
      <c r="F275" s="404" t="s">
        <v>558</v>
      </c>
      <c r="G275" s="394" t="s">
        <v>558</v>
      </c>
      <c r="H275" s="394" t="s">
        <v>558</v>
      </c>
      <c r="I275" s="394" t="s">
        <v>558</v>
      </c>
    </row>
    <row r="276" spans="1:10" x14ac:dyDescent="0.35">
      <c r="A276" s="405" t="s">
        <v>590</v>
      </c>
      <c r="B276" s="394" t="s">
        <v>531</v>
      </c>
      <c r="C276" s="404" t="s">
        <v>587</v>
      </c>
      <c r="D276" s="404" t="s">
        <v>531</v>
      </c>
      <c r="E276" s="404" t="s">
        <v>531</v>
      </c>
      <c r="F276" s="404" t="s">
        <v>531</v>
      </c>
      <c r="G276" s="394" t="s">
        <v>531</v>
      </c>
      <c r="H276" s="394" t="s">
        <v>531</v>
      </c>
      <c r="I276" s="394" t="s">
        <v>531</v>
      </c>
    </row>
    <row r="277" spans="1:10" x14ac:dyDescent="0.35">
      <c r="A277" s="405" t="s">
        <v>3467</v>
      </c>
      <c r="B277" s="394" t="s">
        <v>531</v>
      </c>
      <c r="C277" s="404" t="s">
        <v>587</v>
      </c>
      <c r="D277" s="404" t="s">
        <v>531</v>
      </c>
      <c r="E277" s="404" t="s">
        <v>556</v>
      </c>
      <c r="F277" s="404" t="s">
        <v>556</v>
      </c>
      <c r="G277" s="394" t="s">
        <v>531</v>
      </c>
      <c r="H277" s="394" t="s">
        <v>556</v>
      </c>
      <c r="I277" s="394" t="s">
        <v>556</v>
      </c>
    </row>
    <row r="278" spans="1:10" x14ac:dyDescent="0.35">
      <c r="A278" s="405" t="s">
        <v>3479</v>
      </c>
      <c r="B278" s="404" t="s">
        <v>531</v>
      </c>
      <c r="C278" s="404" t="s">
        <v>587</v>
      </c>
      <c r="D278" s="399" t="s">
        <v>200</v>
      </c>
      <c r="E278" s="399" t="s">
        <v>200</v>
      </c>
      <c r="F278" s="399" t="s">
        <v>200</v>
      </c>
      <c r="G278" s="404" t="s">
        <v>531</v>
      </c>
      <c r="H278" s="404" t="s">
        <v>529</v>
      </c>
      <c r="I278" s="404" t="s">
        <v>529</v>
      </c>
    </row>
    <row r="279" spans="1:10" x14ac:dyDescent="0.35">
      <c r="A279" s="81" t="s">
        <v>3480</v>
      </c>
      <c r="B279" s="404">
        <v>546204.83921010012</v>
      </c>
      <c r="C279" s="404" t="s">
        <v>587</v>
      </c>
      <c r="D279" s="399" t="s">
        <v>200</v>
      </c>
      <c r="E279" s="399" t="s">
        <v>200</v>
      </c>
      <c r="F279" s="399" t="s">
        <v>200</v>
      </c>
      <c r="G279" s="404">
        <v>38024.133926124283</v>
      </c>
      <c r="H279" s="404">
        <v>16.188389581899191</v>
      </c>
      <c r="I279" s="404">
        <v>0.73365765457023002</v>
      </c>
    </row>
    <row r="280" spans="1:10" x14ac:dyDescent="0.35">
      <c r="A280" s="405" t="s">
        <v>625</v>
      </c>
      <c r="B280" s="394">
        <v>270555.52902466076</v>
      </c>
      <c r="C280" s="404" t="s">
        <v>587</v>
      </c>
      <c r="D280" s="404">
        <v>71.174746954728036</v>
      </c>
      <c r="E280" s="404">
        <v>7.2747437896637797</v>
      </c>
      <c r="F280" s="404">
        <v>2.07984266172793</v>
      </c>
      <c r="G280" s="394">
        <v>19256.721315532806</v>
      </c>
      <c r="H280" s="394">
        <v>1.9682221545313501</v>
      </c>
      <c r="I280" s="394">
        <v>0.56271293163185998</v>
      </c>
    </row>
    <row r="281" spans="1:10" x14ac:dyDescent="0.35">
      <c r="A281" s="405" t="s">
        <v>626</v>
      </c>
      <c r="B281" s="394">
        <v>275649.31018543936</v>
      </c>
      <c r="C281" s="404" t="s">
        <v>587</v>
      </c>
      <c r="D281" s="404">
        <v>68.084380831448314</v>
      </c>
      <c r="E281" s="404">
        <v>51.587894117353002</v>
      </c>
      <c r="F281" s="404">
        <v>0.62015291394478</v>
      </c>
      <c r="G281" s="394">
        <v>18767.412610591477</v>
      </c>
      <c r="H281" s="394">
        <v>14.220167427367841</v>
      </c>
      <c r="I281" s="394">
        <v>0.17094472293836999</v>
      </c>
    </row>
    <row r="282" spans="1:10" x14ac:dyDescent="0.35">
      <c r="A282" s="405" t="s">
        <v>611</v>
      </c>
      <c r="B282" s="394" t="s">
        <v>531</v>
      </c>
      <c r="C282" s="404" t="s">
        <v>587</v>
      </c>
      <c r="D282" s="404" t="s">
        <v>531</v>
      </c>
      <c r="E282" s="404" t="s">
        <v>531</v>
      </c>
      <c r="F282" s="404" t="s">
        <v>531</v>
      </c>
      <c r="G282" s="394" t="s">
        <v>531</v>
      </c>
      <c r="H282" s="394" t="s">
        <v>531</v>
      </c>
      <c r="I282" s="394" t="s">
        <v>531</v>
      </c>
    </row>
    <row r="283" spans="1:10" x14ac:dyDescent="0.35">
      <c r="A283" s="405" t="s">
        <v>3481</v>
      </c>
      <c r="B283" s="404" t="s">
        <v>558</v>
      </c>
      <c r="C283" s="404" t="s">
        <v>587</v>
      </c>
      <c r="D283" s="399" t="s">
        <v>200</v>
      </c>
      <c r="E283" s="399" t="s">
        <v>200</v>
      </c>
      <c r="F283" s="399" t="s">
        <v>200</v>
      </c>
      <c r="G283" s="404" t="s">
        <v>558</v>
      </c>
      <c r="H283" s="404" t="s">
        <v>529</v>
      </c>
      <c r="I283" s="404" t="s">
        <v>529</v>
      </c>
    </row>
    <row r="284" spans="1:10" x14ac:dyDescent="0.35">
      <c r="A284" s="405" t="s">
        <v>590</v>
      </c>
      <c r="B284" s="394" t="s">
        <v>556</v>
      </c>
      <c r="C284" s="404" t="s">
        <v>587</v>
      </c>
      <c r="D284" s="404" t="s">
        <v>556</v>
      </c>
      <c r="E284" s="404" t="s">
        <v>531</v>
      </c>
      <c r="F284" s="404" t="s">
        <v>531</v>
      </c>
      <c r="G284" s="394" t="s">
        <v>556</v>
      </c>
      <c r="H284" s="394" t="s">
        <v>531</v>
      </c>
      <c r="I284" s="394" t="s">
        <v>531</v>
      </c>
      <c r="J284" s="79" t="s">
        <v>529</v>
      </c>
    </row>
    <row r="285" spans="1:10" x14ac:dyDescent="0.35">
      <c r="A285" s="405" t="s">
        <v>3467</v>
      </c>
      <c r="B285" s="394" t="s">
        <v>531</v>
      </c>
      <c r="C285" s="404" t="s">
        <v>587</v>
      </c>
      <c r="D285" s="404" t="s">
        <v>531</v>
      </c>
      <c r="E285" s="404" t="s">
        <v>556</v>
      </c>
      <c r="F285" s="404" t="s">
        <v>556</v>
      </c>
      <c r="G285" s="394" t="s">
        <v>531</v>
      </c>
      <c r="H285" s="394" t="s">
        <v>556</v>
      </c>
      <c r="I285" s="394" t="s">
        <v>556</v>
      </c>
      <c r="J285" s="79" t="s">
        <v>529</v>
      </c>
    </row>
    <row r="286" spans="1:10" x14ac:dyDescent="0.35">
      <c r="A286" s="405" t="s">
        <v>3482</v>
      </c>
      <c r="B286" s="404" t="s">
        <v>558</v>
      </c>
      <c r="C286" s="404" t="s">
        <v>587</v>
      </c>
      <c r="D286" s="399" t="s">
        <v>200</v>
      </c>
      <c r="E286" s="399" t="s">
        <v>200</v>
      </c>
      <c r="F286" s="399" t="s">
        <v>200</v>
      </c>
      <c r="G286" s="404" t="s">
        <v>558</v>
      </c>
      <c r="H286" s="404" t="s">
        <v>529</v>
      </c>
      <c r="I286" s="404" t="s">
        <v>529</v>
      </c>
      <c r="J286" s="79" t="s">
        <v>529</v>
      </c>
    </row>
    <row r="287" spans="1:10" x14ac:dyDescent="0.35">
      <c r="A287" s="81" t="s">
        <v>3483</v>
      </c>
      <c r="B287" s="404">
        <v>644614.3919557624</v>
      </c>
      <c r="C287" s="404" t="s">
        <v>587</v>
      </c>
      <c r="D287" s="399" t="s">
        <v>200</v>
      </c>
      <c r="E287" s="399" t="s">
        <v>200</v>
      </c>
      <c r="F287" s="399" t="s">
        <v>200</v>
      </c>
      <c r="G287" s="404">
        <v>32390.631664594664</v>
      </c>
      <c r="H287" s="404">
        <v>39.579455347798998</v>
      </c>
      <c r="I287" s="404">
        <v>23.567013395936449</v>
      </c>
      <c r="J287" s="79" t="s">
        <v>529</v>
      </c>
    </row>
    <row r="288" spans="1:10" x14ac:dyDescent="0.35">
      <c r="A288" s="413" t="s">
        <v>588</v>
      </c>
      <c r="B288" s="404" t="s">
        <v>627</v>
      </c>
      <c r="C288" s="404" t="s">
        <v>587</v>
      </c>
      <c r="D288" s="404" t="s">
        <v>627</v>
      </c>
      <c r="E288" s="404" t="s">
        <v>627</v>
      </c>
      <c r="F288" s="404" t="s">
        <v>627</v>
      </c>
      <c r="G288" s="404" t="s">
        <v>627</v>
      </c>
      <c r="H288" s="404">
        <v>37.596227422035923</v>
      </c>
      <c r="I288" s="404">
        <v>23.536156950132501</v>
      </c>
      <c r="J288" s="79" t="s">
        <v>529</v>
      </c>
    </row>
    <row r="289" spans="1:10" x14ac:dyDescent="0.35">
      <c r="A289" s="413" t="s">
        <v>589</v>
      </c>
      <c r="B289" s="404" t="s">
        <v>558</v>
      </c>
      <c r="C289" s="404" t="s">
        <v>587</v>
      </c>
      <c r="D289" s="404" t="s">
        <v>558</v>
      </c>
      <c r="E289" s="404" t="s">
        <v>558</v>
      </c>
      <c r="F289" s="404" t="s">
        <v>558</v>
      </c>
      <c r="G289" s="404" t="s">
        <v>558</v>
      </c>
      <c r="H289" s="404" t="s">
        <v>558</v>
      </c>
      <c r="I289" s="404" t="s">
        <v>558</v>
      </c>
      <c r="J289" s="79" t="s">
        <v>529</v>
      </c>
    </row>
    <row r="290" spans="1:10" x14ac:dyDescent="0.35">
      <c r="A290" s="413" t="s">
        <v>590</v>
      </c>
      <c r="B290" s="404">
        <v>644614.3919557624</v>
      </c>
      <c r="C290" s="404" t="s">
        <v>587</v>
      </c>
      <c r="D290" s="404">
        <v>50.248073994006511</v>
      </c>
      <c r="E290" s="404">
        <v>3.07661130516487</v>
      </c>
      <c r="F290" s="404">
        <v>4.7868068397190003E-2</v>
      </c>
      <c r="G290" s="404">
        <v>32390.631664594664</v>
      </c>
      <c r="H290" s="404">
        <v>1.98322792576308</v>
      </c>
      <c r="I290" s="404">
        <v>3.085644580395E-2</v>
      </c>
      <c r="J290" s="79" t="s">
        <v>529</v>
      </c>
    </row>
    <row r="291" spans="1:10" x14ac:dyDescent="0.35">
      <c r="A291" s="413" t="s">
        <v>3470</v>
      </c>
      <c r="B291" s="404" t="s">
        <v>603</v>
      </c>
      <c r="C291" s="404" t="s">
        <v>587</v>
      </c>
      <c r="D291" s="404" t="s">
        <v>603</v>
      </c>
      <c r="E291" s="404" t="s">
        <v>558</v>
      </c>
      <c r="F291" s="404" t="s">
        <v>558</v>
      </c>
      <c r="G291" s="404" t="s">
        <v>603</v>
      </c>
      <c r="H291" s="404" t="s">
        <v>558</v>
      </c>
      <c r="I291" s="404" t="s">
        <v>558</v>
      </c>
      <c r="J291" s="79" t="s">
        <v>529</v>
      </c>
    </row>
    <row r="292" spans="1:10" x14ac:dyDescent="0.35">
      <c r="A292" s="413" t="s">
        <v>3472</v>
      </c>
      <c r="B292" s="404" t="s">
        <v>531</v>
      </c>
      <c r="C292" s="404" t="s">
        <v>587</v>
      </c>
      <c r="D292" s="404" t="s">
        <v>531</v>
      </c>
      <c r="E292" s="404" t="s">
        <v>628</v>
      </c>
      <c r="F292" s="404" t="s">
        <v>628</v>
      </c>
      <c r="G292" s="404" t="s">
        <v>531</v>
      </c>
      <c r="H292" s="404" t="s">
        <v>628</v>
      </c>
      <c r="I292" s="404" t="s">
        <v>628</v>
      </c>
      <c r="J292" s="79" t="s">
        <v>529</v>
      </c>
    </row>
    <row r="293" spans="1:10" x14ac:dyDescent="0.35">
      <c r="A293" s="420" t="s">
        <v>629</v>
      </c>
      <c r="B293" s="404">
        <v>644614.3919557624</v>
      </c>
      <c r="C293" s="404" t="s">
        <v>587</v>
      </c>
      <c r="D293" s="399" t="s">
        <v>200</v>
      </c>
      <c r="E293" s="399" t="s">
        <v>200</v>
      </c>
      <c r="F293" s="399" t="s">
        <v>200</v>
      </c>
      <c r="G293" s="404">
        <v>32390.631664594664</v>
      </c>
      <c r="H293" s="404" t="s">
        <v>628</v>
      </c>
      <c r="I293" s="404" t="s">
        <v>628</v>
      </c>
      <c r="J293" s="79" t="s">
        <v>529</v>
      </c>
    </row>
    <row r="294" spans="1:10" x14ac:dyDescent="0.35">
      <c r="A294" s="413" t="s">
        <v>588</v>
      </c>
      <c r="B294" s="394" t="s">
        <v>556</v>
      </c>
      <c r="C294" s="404" t="s">
        <v>587</v>
      </c>
      <c r="D294" s="404" t="s">
        <v>556</v>
      </c>
      <c r="E294" s="404" t="s">
        <v>556</v>
      </c>
      <c r="F294" s="404" t="s">
        <v>556</v>
      </c>
      <c r="G294" s="394" t="s">
        <v>556</v>
      </c>
      <c r="H294" s="394" t="s">
        <v>556</v>
      </c>
      <c r="I294" s="394" t="s">
        <v>556</v>
      </c>
      <c r="J294" s="79" t="s">
        <v>529</v>
      </c>
    </row>
    <row r="295" spans="1:10" x14ac:dyDescent="0.35">
      <c r="A295" s="413" t="s">
        <v>589</v>
      </c>
      <c r="B295" s="394" t="s">
        <v>558</v>
      </c>
      <c r="C295" s="404" t="s">
        <v>587</v>
      </c>
      <c r="D295" s="404" t="s">
        <v>558</v>
      </c>
      <c r="E295" s="404" t="s">
        <v>558</v>
      </c>
      <c r="F295" s="404" t="s">
        <v>558</v>
      </c>
      <c r="G295" s="394" t="s">
        <v>558</v>
      </c>
      <c r="H295" s="394" t="s">
        <v>558</v>
      </c>
      <c r="I295" s="394" t="s">
        <v>558</v>
      </c>
      <c r="J295" s="79" t="s">
        <v>529</v>
      </c>
    </row>
    <row r="296" spans="1:10" x14ac:dyDescent="0.35">
      <c r="A296" s="413" t="s">
        <v>590</v>
      </c>
      <c r="B296" s="394">
        <v>644614.3919557624</v>
      </c>
      <c r="C296" s="404" t="s">
        <v>587</v>
      </c>
      <c r="D296" s="404">
        <v>50.248073994006511</v>
      </c>
      <c r="E296" s="404" t="s">
        <v>556</v>
      </c>
      <c r="F296" s="404" t="s">
        <v>556</v>
      </c>
      <c r="G296" s="394">
        <v>32390.631664594664</v>
      </c>
      <c r="H296" s="394" t="s">
        <v>556</v>
      </c>
      <c r="I296" s="394" t="s">
        <v>556</v>
      </c>
      <c r="J296" s="79" t="s">
        <v>529</v>
      </c>
    </row>
    <row r="297" spans="1:10" x14ac:dyDescent="0.35">
      <c r="A297" s="413" t="s">
        <v>3470</v>
      </c>
      <c r="B297" s="394" t="s">
        <v>531</v>
      </c>
      <c r="C297" s="404" t="s">
        <v>587</v>
      </c>
      <c r="D297" s="404" t="s">
        <v>531</v>
      </c>
      <c r="E297" s="404" t="s">
        <v>558</v>
      </c>
      <c r="F297" s="404" t="s">
        <v>558</v>
      </c>
      <c r="G297" s="394" t="s">
        <v>531</v>
      </c>
      <c r="H297" s="394" t="s">
        <v>558</v>
      </c>
      <c r="I297" s="394" t="s">
        <v>558</v>
      </c>
      <c r="J297" s="79" t="s">
        <v>529</v>
      </c>
    </row>
    <row r="298" spans="1:10" x14ac:dyDescent="0.35">
      <c r="A298" s="413" t="s">
        <v>3472</v>
      </c>
      <c r="B298" s="394" t="s">
        <v>531</v>
      </c>
      <c r="C298" s="404" t="s">
        <v>587</v>
      </c>
      <c r="D298" s="404" t="s">
        <v>531</v>
      </c>
      <c r="E298" s="404" t="s">
        <v>558</v>
      </c>
      <c r="F298" s="404" t="s">
        <v>558</v>
      </c>
      <c r="G298" s="394" t="s">
        <v>531</v>
      </c>
      <c r="H298" s="394" t="s">
        <v>558</v>
      </c>
      <c r="I298" s="394" t="s">
        <v>558</v>
      </c>
      <c r="J298" s="79" t="s">
        <v>529</v>
      </c>
    </row>
    <row r="299" spans="1:10" x14ac:dyDescent="0.35">
      <c r="A299" s="420" t="s">
        <v>3484</v>
      </c>
      <c r="B299" s="404" t="s">
        <v>603</v>
      </c>
      <c r="C299" s="404" t="s">
        <v>587</v>
      </c>
      <c r="D299" s="399" t="s">
        <v>200</v>
      </c>
      <c r="E299" s="399" t="s">
        <v>200</v>
      </c>
      <c r="F299" s="399" t="s">
        <v>200</v>
      </c>
      <c r="G299" s="404" t="s">
        <v>603</v>
      </c>
      <c r="H299" s="404">
        <v>39.579455347798998</v>
      </c>
      <c r="I299" s="404">
        <v>23.567013395936449</v>
      </c>
      <c r="J299" s="79" t="s">
        <v>529</v>
      </c>
    </row>
    <row r="300" spans="1:10" x14ac:dyDescent="0.35">
      <c r="A300" s="409" t="s">
        <v>630</v>
      </c>
      <c r="B300" s="404" t="s">
        <v>603</v>
      </c>
      <c r="C300" s="404" t="s">
        <v>587</v>
      </c>
      <c r="D300" s="399" t="s">
        <v>200</v>
      </c>
      <c r="E300" s="399" t="s">
        <v>200</v>
      </c>
      <c r="F300" s="399" t="s">
        <v>200</v>
      </c>
      <c r="G300" s="404" t="s">
        <v>603</v>
      </c>
      <c r="H300" s="404">
        <v>39.579455347798998</v>
      </c>
      <c r="I300" s="404">
        <v>23.567013395936449</v>
      </c>
      <c r="J300" s="79" t="s">
        <v>529</v>
      </c>
    </row>
    <row r="301" spans="1:10" x14ac:dyDescent="0.35">
      <c r="A301" s="410" t="s">
        <v>594</v>
      </c>
      <c r="B301" s="394" t="s">
        <v>531</v>
      </c>
      <c r="C301" s="404" t="s">
        <v>587</v>
      </c>
      <c r="D301" s="404" t="s">
        <v>531</v>
      </c>
      <c r="E301" s="404" t="s">
        <v>531</v>
      </c>
      <c r="F301" s="404" t="s">
        <v>531</v>
      </c>
      <c r="G301" s="394" t="s">
        <v>531</v>
      </c>
      <c r="H301" s="394">
        <v>37.596227422035923</v>
      </c>
      <c r="I301" s="394">
        <v>23.536156950132501</v>
      </c>
      <c r="J301" s="79" t="s">
        <v>529</v>
      </c>
    </row>
    <row r="302" spans="1:10" x14ac:dyDescent="0.35">
      <c r="A302" s="410" t="s">
        <v>595</v>
      </c>
      <c r="B302" s="394" t="s">
        <v>558</v>
      </c>
      <c r="C302" s="404" t="s">
        <v>587</v>
      </c>
      <c r="D302" s="404" t="s">
        <v>558</v>
      </c>
      <c r="E302" s="404" t="s">
        <v>558</v>
      </c>
      <c r="F302" s="404" t="s">
        <v>558</v>
      </c>
      <c r="G302" s="394" t="s">
        <v>558</v>
      </c>
      <c r="H302" s="394" t="s">
        <v>558</v>
      </c>
      <c r="I302" s="394" t="s">
        <v>558</v>
      </c>
      <c r="J302" s="79" t="s">
        <v>529</v>
      </c>
    </row>
    <row r="303" spans="1:10" x14ac:dyDescent="0.35">
      <c r="A303" s="410" t="s">
        <v>596</v>
      </c>
      <c r="B303" s="394" t="s">
        <v>531</v>
      </c>
      <c r="C303" s="404" t="s">
        <v>587</v>
      </c>
      <c r="D303" s="404" t="s">
        <v>531</v>
      </c>
      <c r="E303" s="404" t="s">
        <v>531</v>
      </c>
      <c r="F303" s="404" t="s">
        <v>531</v>
      </c>
      <c r="G303" s="394" t="s">
        <v>531</v>
      </c>
      <c r="H303" s="394">
        <v>1.98322792576308</v>
      </c>
      <c r="I303" s="394">
        <v>3.085644580395E-2</v>
      </c>
      <c r="J303" s="79" t="s">
        <v>529</v>
      </c>
    </row>
    <row r="304" spans="1:10" x14ac:dyDescent="0.35">
      <c r="A304" s="410" t="s">
        <v>597</v>
      </c>
      <c r="B304" s="394" t="s">
        <v>558</v>
      </c>
      <c r="C304" s="404" t="s">
        <v>587</v>
      </c>
      <c r="D304" s="404" t="s">
        <v>558</v>
      </c>
      <c r="E304" s="404" t="s">
        <v>558</v>
      </c>
      <c r="F304" s="404" t="s">
        <v>558</v>
      </c>
      <c r="G304" s="394" t="s">
        <v>558</v>
      </c>
      <c r="H304" s="394" t="s">
        <v>558</v>
      </c>
      <c r="I304" s="394" t="s">
        <v>558</v>
      </c>
      <c r="J304" s="79" t="s">
        <v>529</v>
      </c>
    </row>
    <row r="305" spans="1:10" x14ac:dyDescent="0.35">
      <c r="A305" s="410" t="s">
        <v>97</v>
      </c>
      <c r="B305" s="394" t="s">
        <v>531</v>
      </c>
      <c r="C305" s="404" t="s">
        <v>587</v>
      </c>
      <c r="D305" s="404" t="s">
        <v>531</v>
      </c>
      <c r="E305" s="404" t="s">
        <v>556</v>
      </c>
      <c r="F305" s="404" t="s">
        <v>556</v>
      </c>
      <c r="G305" s="394" t="s">
        <v>531</v>
      </c>
      <c r="H305" s="394" t="s">
        <v>556</v>
      </c>
      <c r="I305" s="394" t="s">
        <v>556</v>
      </c>
      <c r="J305" s="79" t="s">
        <v>529</v>
      </c>
    </row>
    <row r="306" spans="1:10" x14ac:dyDescent="0.35">
      <c r="A306" s="406" t="s">
        <v>631</v>
      </c>
      <c r="B306" s="404">
        <v>11350924.547537155</v>
      </c>
      <c r="C306" s="404" t="s">
        <v>587</v>
      </c>
      <c r="D306" s="399" t="s">
        <v>200</v>
      </c>
      <c r="E306" s="399" t="s">
        <v>200</v>
      </c>
      <c r="F306" s="399" t="s">
        <v>200</v>
      </c>
      <c r="G306" s="404">
        <v>586319.50932829198</v>
      </c>
      <c r="H306" s="404">
        <v>205.35377590972996</v>
      </c>
      <c r="I306" s="404">
        <v>4.1010308449579398</v>
      </c>
      <c r="J306" s="404" t="s">
        <v>591</v>
      </c>
    </row>
    <row r="307" spans="1:10" x14ac:dyDescent="0.35">
      <c r="A307" s="405" t="s">
        <v>588</v>
      </c>
      <c r="B307" s="404">
        <v>2244293.0419910937</v>
      </c>
      <c r="C307" s="404" t="s">
        <v>587</v>
      </c>
      <c r="D307" s="404">
        <v>67.197246675647136</v>
      </c>
      <c r="E307" s="404">
        <v>9.4999325570558</v>
      </c>
      <c r="F307" s="404">
        <v>0.57001330008575002</v>
      </c>
      <c r="G307" s="404">
        <v>150810.31315511401</v>
      </c>
      <c r="H307" s="404">
        <v>21.320632537184999</v>
      </c>
      <c r="I307" s="404">
        <v>1.27927688322483</v>
      </c>
      <c r="J307" s="404" t="s">
        <v>529</v>
      </c>
    </row>
    <row r="308" spans="1:10" x14ac:dyDescent="0.35">
      <c r="A308" s="405" t="s">
        <v>589</v>
      </c>
      <c r="B308" s="404">
        <v>112930.43506429865</v>
      </c>
      <c r="C308" s="404" t="s">
        <v>587</v>
      </c>
      <c r="D308" s="404">
        <v>90.471698466828201</v>
      </c>
      <c r="E308" s="404">
        <v>31.210565701762619</v>
      </c>
      <c r="F308" s="404">
        <v>1.42500000000004</v>
      </c>
      <c r="G308" s="404">
        <v>10217.008268864951</v>
      </c>
      <c r="H308" s="404">
        <v>3.5246227633029301</v>
      </c>
      <c r="I308" s="404">
        <v>0.16092586996663</v>
      </c>
      <c r="J308" s="404" t="s">
        <v>529</v>
      </c>
    </row>
    <row r="309" spans="1:10" x14ac:dyDescent="0.35">
      <c r="A309" s="405" t="s">
        <v>590</v>
      </c>
      <c r="B309" s="404">
        <v>8463850.5339536201</v>
      </c>
      <c r="C309" s="404" t="s">
        <v>587</v>
      </c>
      <c r="D309" s="404">
        <v>50.248073994006518</v>
      </c>
      <c r="E309" s="404">
        <v>4.4988276527558702</v>
      </c>
      <c r="F309" s="404">
        <v>0.09</v>
      </c>
      <c r="G309" s="404">
        <v>425292.18790431303</v>
      </c>
      <c r="H309" s="404">
        <v>38.077404830943053</v>
      </c>
      <c r="I309" s="404">
        <v>0.76174654805582998</v>
      </c>
      <c r="J309" s="404" t="s">
        <v>529</v>
      </c>
    </row>
    <row r="310" spans="1:10" x14ac:dyDescent="0.35">
      <c r="A310" s="405" t="s">
        <v>3465</v>
      </c>
      <c r="B310" s="404" t="s">
        <v>558</v>
      </c>
      <c r="C310" s="404" t="s">
        <v>587</v>
      </c>
      <c r="D310" s="404" t="s">
        <v>558</v>
      </c>
      <c r="E310" s="404" t="s">
        <v>558</v>
      </c>
      <c r="F310" s="404" t="s">
        <v>558</v>
      </c>
      <c r="G310" s="404" t="s">
        <v>558</v>
      </c>
      <c r="H310" s="404" t="s">
        <v>558</v>
      </c>
      <c r="I310" s="404" t="s">
        <v>558</v>
      </c>
      <c r="J310" s="404" t="s">
        <v>558</v>
      </c>
    </row>
    <row r="311" spans="1:10" x14ac:dyDescent="0.35">
      <c r="A311" s="405" t="s">
        <v>3466</v>
      </c>
      <c r="B311" s="404" t="s">
        <v>558</v>
      </c>
      <c r="C311" s="404" t="s">
        <v>587</v>
      </c>
      <c r="D311" s="404" t="s">
        <v>558</v>
      </c>
      <c r="E311" s="404" t="s">
        <v>558</v>
      </c>
      <c r="F311" s="404" t="s">
        <v>558</v>
      </c>
      <c r="G311" s="404" t="s">
        <v>558</v>
      </c>
      <c r="H311" s="404" t="s">
        <v>558</v>
      </c>
      <c r="I311" s="404" t="s">
        <v>558</v>
      </c>
      <c r="J311" s="404" t="s">
        <v>558</v>
      </c>
    </row>
    <row r="312" spans="1:10" x14ac:dyDescent="0.35">
      <c r="A312" s="405" t="s">
        <v>3467</v>
      </c>
      <c r="B312" s="404">
        <v>529850.53652814392</v>
      </c>
      <c r="C312" s="404" t="s">
        <v>587</v>
      </c>
      <c r="D312" s="404">
        <v>97.591405252501346</v>
      </c>
      <c r="E312" s="404">
        <v>268.81376154034245</v>
      </c>
      <c r="F312" s="404">
        <v>3.5841834872045601</v>
      </c>
      <c r="G312" s="404">
        <v>51708.858433573361</v>
      </c>
      <c r="H312" s="404">
        <v>142.43111577829899</v>
      </c>
      <c r="I312" s="404">
        <v>1.8990815437106501</v>
      </c>
      <c r="J312" s="404" t="s">
        <v>529</v>
      </c>
    </row>
    <row r="313" spans="1:10" x14ac:dyDescent="0.35">
      <c r="A313" s="418" t="s">
        <v>3485</v>
      </c>
      <c r="B313" s="404">
        <v>4223549.4038447728</v>
      </c>
      <c r="C313" s="404" t="s">
        <v>587</v>
      </c>
      <c r="D313" s="399" t="s">
        <v>200</v>
      </c>
      <c r="E313" s="399" t="s">
        <v>200</v>
      </c>
      <c r="F313" s="399" t="s">
        <v>200</v>
      </c>
      <c r="G313" s="404">
        <v>227130.37102570775</v>
      </c>
      <c r="H313" s="404">
        <v>43.127101050750518</v>
      </c>
      <c r="I313" s="404">
        <v>1.16099880972741</v>
      </c>
      <c r="J313" s="404" t="s">
        <v>591</v>
      </c>
    </row>
    <row r="314" spans="1:10" x14ac:dyDescent="0.35">
      <c r="A314" s="405" t="s">
        <v>588</v>
      </c>
      <c r="B314" s="404">
        <v>802618.99412951584</v>
      </c>
      <c r="C314" s="404" t="s">
        <v>587</v>
      </c>
      <c r="D314" s="404">
        <v>68.457367855199067</v>
      </c>
      <c r="E314" s="404">
        <v>9.5</v>
      </c>
      <c r="F314" s="404">
        <v>0.56999999999998996</v>
      </c>
      <c r="G314" s="404">
        <v>54945.183728694123</v>
      </c>
      <c r="H314" s="404">
        <v>7.6248804442304001</v>
      </c>
      <c r="I314" s="404">
        <v>0.45749282665382002</v>
      </c>
      <c r="J314" s="404" t="s">
        <v>529</v>
      </c>
    </row>
    <row r="315" spans="1:10" x14ac:dyDescent="0.35">
      <c r="A315" s="405" t="s">
        <v>589</v>
      </c>
      <c r="B315" s="404">
        <v>102339.36264828738</v>
      </c>
      <c r="C315" s="404" t="s">
        <v>587</v>
      </c>
      <c r="D315" s="404">
        <v>90.484267022339296</v>
      </c>
      <c r="E315" s="404">
        <v>9.5</v>
      </c>
      <c r="F315" s="404">
        <v>1.425</v>
      </c>
      <c r="G315" s="404">
        <v>9260.1022167636511</v>
      </c>
      <c r="H315" s="404">
        <v>0.97222394515873001</v>
      </c>
      <c r="I315" s="404">
        <v>0.14583359177381</v>
      </c>
      <c r="J315" s="404" t="s">
        <v>529</v>
      </c>
    </row>
    <row r="316" spans="1:10" x14ac:dyDescent="0.35">
      <c r="A316" s="405" t="s">
        <v>590</v>
      </c>
      <c r="B316" s="404">
        <v>3242414.5271654259</v>
      </c>
      <c r="C316" s="404" t="s">
        <v>587</v>
      </c>
      <c r="D316" s="404">
        <v>50.248073994006511</v>
      </c>
      <c r="E316" s="404">
        <v>4.5</v>
      </c>
      <c r="F316" s="404">
        <v>0.09</v>
      </c>
      <c r="G316" s="404">
        <v>162925.08508024996</v>
      </c>
      <c r="H316" s="404">
        <v>14.590865372244419</v>
      </c>
      <c r="I316" s="404">
        <v>0.29181730744488998</v>
      </c>
      <c r="J316" s="404" t="s">
        <v>529</v>
      </c>
    </row>
    <row r="317" spans="1:10" x14ac:dyDescent="0.35">
      <c r="A317" s="405" t="s">
        <v>3465</v>
      </c>
      <c r="B317" s="404" t="s">
        <v>558</v>
      </c>
      <c r="C317" s="404" t="s">
        <v>587</v>
      </c>
      <c r="D317" s="404" t="s">
        <v>558</v>
      </c>
      <c r="E317" s="404" t="s">
        <v>558</v>
      </c>
      <c r="F317" s="404" t="s">
        <v>558</v>
      </c>
      <c r="G317" s="404" t="s">
        <v>558</v>
      </c>
      <c r="H317" s="404" t="s">
        <v>558</v>
      </c>
      <c r="I317" s="404" t="s">
        <v>558</v>
      </c>
      <c r="J317" s="404" t="s">
        <v>558</v>
      </c>
    </row>
    <row r="318" spans="1:10" x14ac:dyDescent="0.35">
      <c r="A318" s="405" t="s">
        <v>3466</v>
      </c>
      <c r="B318" s="404" t="s">
        <v>558</v>
      </c>
      <c r="C318" s="404" t="s">
        <v>587</v>
      </c>
      <c r="D318" s="404" t="s">
        <v>558</v>
      </c>
      <c r="E318" s="404" t="s">
        <v>558</v>
      </c>
      <c r="F318" s="404" t="s">
        <v>558</v>
      </c>
      <c r="G318" s="404" t="s">
        <v>558</v>
      </c>
      <c r="H318" s="404" t="s">
        <v>558</v>
      </c>
      <c r="I318" s="404" t="s">
        <v>558</v>
      </c>
      <c r="J318" s="404" t="s">
        <v>558</v>
      </c>
    </row>
    <row r="319" spans="1:10" x14ac:dyDescent="0.35">
      <c r="A319" s="405" t="s">
        <v>3467</v>
      </c>
      <c r="B319" s="404">
        <v>76176.519901543914</v>
      </c>
      <c r="C319" s="404" t="s">
        <v>587</v>
      </c>
      <c r="D319" s="404">
        <v>96.731829704947643</v>
      </c>
      <c r="E319" s="404">
        <v>261.74904438910778</v>
      </c>
      <c r="F319" s="404">
        <v>3.4899872585214</v>
      </c>
      <c r="G319" s="404">
        <v>7368.6941506317007</v>
      </c>
      <c r="H319" s="404">
        <v>19.939131289116968</v>
      </c>
      <c r="I319" s="404">
        <v>0.26585508385488998</v>
      </c>
      <c r="J319" s="404" t="s">
        <v>529</v>
      </c>
    </row>
    <row r="320" spans="1:10" x14ac:dyDescent="0.35">
      <c r="A320" s="410" t="s">
        <v>632</v>
      </c>
      <c r="B320" s="404">
        <v>4223549.4038447728</v>
      </c>
      <c r="C320" s="404" t="s">
        <v>587</v>
      </c>
      <c r="D320" s="399" t="s">
        <v>200</v>
      </c>
      <c r="E320" s="399" t="s">
        <v>200</v>
      </c>
      <c r="F320" s="399" t="s">
        <v>200</v>
      </c>
      <c r="G320" s="404">
        <v>227130.37102570775</v>
      </c>
      <c r="H320" s="404">
        <v>43.127101050750518</v>
      </c>
      <c r="I320" s="404">
        <v>1.16099880972741</v>
      </c>
      <c r="J320" s="404" t="s">
        <v>591</v>
      </c>
    </row>
    <row r="321" spans="1:10" x14ac:dyDescent="0.35">
      <c r="A321" s="416" t="s">
        <v>594</v>
      </c>
      <c r="B321" s="394">
        <v>802618.99412951584</v>
      </c>
      <c r="C321" s="404" t="s">
        <v>587</v>
      </c>
      <c r="D321" s="404">
        <v>68.457367855199067</v>
      </c>
      <c r="E321" s="404">
        <v>9.5</v>
      </c>
      <c r="F321" s="404">
        <v>0.56999999999998996</v>
      </c>
      <c r="G321" s="394">
        <v>54945.183728694123</v>
      </c>
      <c r="H321" s="394">
        <v>7.6248804442304001</v>
      </c>
      <c r="I321" s="394">
        <v>0.45749282665382002</v>
      </c>
      <c r="J321" s="394" t="s">
        <v>529</v>
      </c>
    </row>
    <row r="322" spans="1:10" x14ac:dyDescent="0.35">
      <c r="A322" s="416" t="s">
        <v>595</v>
      </c>
      <c r="B322" s="394">
        <v>102339.36264828738</v>
      </c>
      <c r="C322" s="404" t="s">
        <v>587</v>
      </c>
      <c r="D322" s="404">
        <v>90.484267022339296</v>
      </c>
      <c r="E322" s="404">
        <v>9.5</v>
      </c>
      <c r="F322" s="404">
        <v>1.425</v>
      </c>
      <c r="G322" s="394">
        <v>9260.1022167636511</v>
      </c>
      <c r="H322" s="394">
        <v>0.97222394515873001</v>
      </c>
      <c r="I322" s="394">
        <v>0.14583359177381</v>
      </c>
      <c r="J322" s="394" t="s">
        <v>529</v>
      </c>
    </row>
    <row r="323" spans="1:10" x14ac:dyDescent="0.35">
      <c r="A323" s="416" t="s">
        <v>596</v>
      </c>
      <c r="B323" s="394">
        <v>3242414.5271654259</v>
      </c>
      <c r="C323" s="404" t="s">
        <v>587</v>
      </c>
      <c r="D323" s="404">
        <v>50.248073994006511</v>
      </c>
      <c r="E323" s="404">
        <v>4.5</v>
      </c>
      <c r="F323" s="404">
        <v>0.09</v>
      </c>
      <c r="G323" s="394">
        <v>162925.08508024996</v>
      </c>
      <c r="H323" s="394">
        <v>14.590865372244419</v>
      </c>
      <c r="I323" s="394">
        <v>0.29181730744488998</v>
      </c>
      <c r="J323" s="394" t="s">
        <v>529</v>
      </c>
    </row>
    <row r="324" spans="1:10" x14ac:dyDescent="0.35">
      <c r="A324" s="416" t="s">
        <v>597</v>
      </c>
      <c r="B324" s="394" t="s">
        <v>558</v>
      </c>
      <c r="C324" s="404" t="s">
        <v>587</v>
      </c>
      <c r="D324" s="404" t="s">
        <v>558</v>
      </c>
      <c r="E324" s="404" t="s">
        <v>558</v>
      </c>
      <c r="F324" s="404" t="s">
        <v>558</v>
      </c>
      <c r="G324" s="394" t="s">
        <v>558</v>
      </c>
      <c r="H324" s="394" t="s">
        <v>558</v>
      </c>
      <c r="I324" s="394" t="s">
        <v>558</v>
      </c>
      <c r="J324" s="394" t="s">
        <v>558</v>
      </c>
    </row>
    <row r="325" spans="1:10" x14ac:dyDescent="0.35">
      <c r="A325" s="416" t="s">
        <v>598</v>
      </c>
      <c r="B325" s="394" t="s">
        <v>558</v>
      </c>
      <c r="C325" s="404" t="s">
        <v>587</v>
      </c>
      <c r="D325" s="404" t="s">
        <v>558</v>
      </c>
      <c r="E325" s="404" t="s">
        <v>558</v>
      </c>
      <c r="F325" s="404" t="s">
        <v>558</v>
      </c>
      <c r="G325" s="394" t="s">
        <v>558</v>
      </c>
      <c r="H325" s="394" t="s">
        <v>558</v>
      </c>
      <c r="I325" s="394" t="s">
        <v>558</v>
      </c>
      <c r="J325" s="394" t="s">
        <v>558</v>
      </c>
    </row>
    <row r="326" spans="1:10" x14ac:dyDescent="0.35">
      <c r="A326" s="416" t="s">
        <v>97</v>
      </c>
      <c r="B326" s="394">
        <v>76176.519901543914</v>
      </c>
      <c r="C326" s="404" t="s">
        <v>587</v>
      </c>
      <c r="D326" s="404">
        <v>96.731829704947643</v>
      </c>
      <c r="E326" s="404">
        <v>261.74904438910778</v>
      </c>
      <c r="F326" s="404">
        <v>3.4899872585214</v>
      </c>
      <c r="G326" s="394">
        <v>7368.6941506317007</v>
      </c>
      <c r="H326" s="394">
        <v>19.939131289116968</v>
      </c>
      <c r="I326" s="394">
        <v>0.26585508385488998</v>
      </c>
      <c r="J326" s="394" t="s">
        <v>529</v>
      </c>
    </row>
    <row r="327" spans="1:10" x14ac:dyDescent="0.35">
      <c r="A327" s="418" t="s">
        <v>3486</v>
      </c>
      <c r="B327" s="404">
        <v>7122906.3888648106</v>
      </c>
      <c r="C327" s="404" t="s">
        <v>587</v>
      </c>
      <c r="D327" s="399" t="s">
        <v>200</v>
      </c>
      <c r="E327" s="399" t="s">
        <v>200</v>
      </c>
      <c r="F327" s="399" t="s">
        <v>200</v>
      </c>
      <c r="G327" s="404">
        <v>358897.51072027022</v>
      </c>
      <c r="H327" s="404">
        <v>162.20807697148538</v>
      </c>
      <c r="I327" s="404">
        <v>2.9373316220328798</v>
      </c>
      <c r="J327" s="404" t="s">
        <v>591</v>
      </c>
    </row>
    <row r="328" spans="1:10" x14ac:dyDescent="0.35">
      <c r="A328" s="405" t="s">
        <v>588</v>
      </c>
      <c r="B328" s="404">
        <v>1441653.2392910132</v>
      </c>
      <c r="C328" s="404" t="s">
        <v>587</v>
      </c>
      <c r="D328" s="404">
        <v>66.495636541257568</v>
      </c>
      <c r="E328" s="404">
        <v>9.5</v>
      </c>
      <c r="F328" s="404">
        <v>0.56999999999999995</v>
      </c>
      <c r="G328" s="404">
        <v>95863.649818421836</v>
      </c>
      <c r="H328" s="404">
        <v>13.695705773264629</v>
      </c>
      <c r="I328" s="404">
        <v>0.82174234639587995</v>
      </c>
      <c r="J328" s="404" t="s">
        <v>529</v>
      </c>
    </row>
    <row r="329" spans="1:10" x14ac:dyDescent="0.35">
      <c r="A329" s="405" t="s">
        <v>589</v>
      </c>
      <c r="B329" s="404">
        <v>8899.3961168497008</v>
      </c>
      <c r="C329" s="404" t="s">
        <v>587</v>
      </c>
      <c r="D329" s="404">
        <v>90.484267022339282</v>
      </c>
      <c r="E329" s="404">
        <v>284.99999999999949</v>
      </c>
      <c r="F329" s="404">
        <v>1.4249999999999099</v>
      </c>
      <c r="G329" s="404">
        <v>805.25533457459767</v>
      </c>
      <c r="H329" s="404">
        <v>2.5363278933021598</v>
      </c>
      <c r="I329" s="404">
        <v>1.2681639466510001E-2</v>
      </c>
      <c r="J329" s="404" t="s">
        <v>529</v>
      </c>
    </row>
    <row r="330" spans="1:10" x14ac:dyDescent="0.35">
      <c r="A330" s="405" t="s">
        <v>590</v>
      </c>
      <c r="B330" s="404">
        <v>5218679.7368303481</v>
      </c>
      <c r="C330" s="404" t="s">
        <v>587</v>
      </c>
      <c r="D330" s="404">
        <v>50.248073994006518</v>
      </c>
      <c r="E330" s="404">
        <v>4.5</v>
      </c>
      <c r="F330" s="404">
        <v>0.09</v>
      </c>
      <c r="G330" s="404">
        <v>262228.6055672738</v>
      </c>
      <c r="H330" s="404">
        <v>23.484058815736571</v>
      </c>
      <c r="I330" s="404">
        <v>0.46968117631473</v>
      </c>
      <c r="J330" s="404" t="s">
        <v>529</v>
      </c>
    </row>
    <row r="331" spans="1:10" x14ac:dyDescent="0.35">
      <c r="A331" s="405" t="s">
        <v>3465</v>
      </c>
      <c r="B331" s="404" t="s">
        <v>558</v>
      </c>
      <c r="C331" s="404" t="s">
        <v>587</v>
      </c>
      <c r="D331" s="404" t="s">
        <v>558</v>
      </c>
      <c r="E331" s="404" t="s">
        <v>558</v>
      </c>
      <c r="F331" s="404" t="s">
        <v>558</v>
      </c>
      <c r="G331" s="404" t="s">
        <v>558</v>
      </c>
      <c r="H331" s="404" t="s">
        <v>558</v>
      </c>
      <c r="I331" s="404" t="s">
        <v>558</v>
      </c>
      <c r="J331" s="404" t="s">
        <v>558</v>
      </c>
    </row>
    <row r="332" spans="1:10" x14ac:dyDescent="0.35">
      <c r="A332" s="405" t="s">
        <v>3466</v>
      </c>
      <c r="B332" s="404" t="s">
        <v>558</v>
      </c>
      <c r="C332" s="404" t="s">
        <v>587</v>
      </c>
      <c r="D332" s="404" t="s">
        <v>558</v>
      </c>
      <c r="E332" s="404" t="s">
        <v>558</v>
      </c>
      <c r="F332" s="404" t="s">
        <v>558</v>
      </c>
      <c r="G332" s="404" t="s">
        <v>558</v>
      </c>
      <c r="H332" s="404" t="s">
        <v>558</v>
      </c>
      <c r="I332" s="404" t="s">
        <v>558</v>
      </c>
      <c r="J332" s="404" t="s">
        <v>558</v>
      </c>
    </row>
    <row r="333" spans="1:10" x14ac:dyDescent="0.35">
      <c r="A333" s="405" t="s">
        <v>3467</v>
      </c>
      <c r="B333" s="404">
        <v>453674.0166266</v>
      </c>
      <c r="C333" s="404" t="s">
        <v>587</v>
      </c>
      <c r="D333" s="404">
        <v>97.735736802039924</v>
      </c>
      <c r="E333" s="404">
        <v>270.00000000000006</v>
      </c>
      <c r="F333" s="404">
        <v>3.6</v>
      </c>
      <c r="G333" s="404">
        <v>44340.16428294166</v>
      </c>
      <c r="H333" s="404">
        <v>122.49198448918202</v>
      </c>
      <c r="I333" s="404">
        <v>1.63322645985576</v>
      </c>
      <c r="J333" s="404" t="s">
        <v>529</v>
      </c>
    </row>
    <row r="334" spans="1:10" x14ac:dyDescent="0.35">
      <c r="A334" s="409" t="s">
        <v>633</v>
      </c>
      <c r="B334" s="404">
        <v>7122906.3888648106</v>
      </c>
      <c r="C334" s="404" t="s">
        <v>587</v>
      </c>
      <c r="D334" s="399" t="s">
        <v>200</v>
      </c>
      <c r="E334" s="399" t="s">
        <v>200</v>
      </c>
      <c r="F334" s="399" t="s">
        <v>200</v>
      </c>
      <c r="G334" s="404">
        <v>358897.51072027022</v>
      </c>
      <c r="H334" s="404">
        <v>162.20807697148538</v>
      </c>
      <c r="I334" s="404">
        <v>2.9373316220328798</v>
      </c>
      <c r="J334" s="404" t="s">
        <v>591</v>
      </c>
    </row>
    <row r="335" spans="1:10" x14ac:dyDescent="0.35">
      <c r="A335" s="410" t="s">
        <v>634</v>
      </c>
      <c r="B335" s="404">
        <v>7122906.3888648106</v>
      </c>
      <c r="C335" s="404" t="s">
        <v>587</v>
      </c>
      <c r="D335" s="399" t="s">
        <v>200</v>
      </c>
      <c r="E335" s="399" t="s">
        <v>200</v>
      </c>
      <c r="F335" s="399" t="s">
        <v>200</v>
      </c>
      <c r="G335" s="404">
        <v>358897.51072027022</v>
      </c>
      <c r="H335" s="404">
        <v>162.20807697148538</v>
      </c>
      <c r="I335" s="404">
        <v>2.9373316220328798</v>
      </c>
      <c r="J335" s="404" t="s">
        <v>591</v>
      </c>
    </row>
    <row r="336" spans="1:10" x14ac:dyDescent="0.35">
      <c r="A336" s="416" t="s">
        <v>594</v>
      </c>
      <c r="B336" s="394">
        <v>1441653.2392910132</v>
      </c>
      <c r="C336" s="404" t="s">
        <v>587</v>
      </c>
      <c r="D336" s="404">
        <v>66.495636541257568</v>
      </c>
      <c r="E336" s="404">
        <v>9.5</v>
      </c>
      <c r="F336" s="404">
        <v>0.56999999999999995</v>
      </c>
      <c r="G336" s="394">
        <v>95863.649818421836</v>
      </c>
      <c r="H336" s="394">
        <v>13.695705773264629</v>
      </c>
      <c r="I336" s="394">
        <v>0.82174234639587995</v>
      </c>
      <c r="J336" s="394" t="s">
        <v>529</v>
      </c>
    </row>
    <row r="337" spans="1:10" x14ac:dyDescent="0.35">
      <c r="A337" s="416" t="s">
        <v>595</v>
      </c>
      <c r="B337" s="394">
        <v>8899.3961168497008</v>
      </c>
      <c r="C337" s="404" t="s">
        <v>587</v>
      </c>
      <c r="D337" s="404">
        <v>90.484267022339282</v>
      </c>
      <c r="E337" s="404">
        <v>284.99999999999949</v>
      </c>
      <c r="F337" s="404">
        <v>1.4249999999999099</v>
      </c>
      <c r="G337" s="394">
        <v>805.25533457459767</v>
      </c>
      <c r="H337" s="394">
        <v>2.5363278933021598</v>
      </c>
      <c r="I337" s="394">
        <v>1.2681639466510001E-2</v>
      </c>
      <c r="J337" s="394" t="s">
        <v>529</v>
      </c>
    </row>
    <row r="338" spans="1:10" x14ac:dyDescent="0.35">
      <c r="A338" s="416" t="s">
        <v>596</v>
      </c>
      <c r="B338" s="394">
        <v>5218679.7368303481</v>
      </c>
      <c r="C338" s="404" t="s">
        <v>587</v>
      </c>
      <c r="D338" s="404">
        <v>50.248073994006518</v>
      </c>
      <c r="E338" s="404">
        <v>4.5</v>
      </c>
      <c r="F338" s="404">
        <v>0.09</v>
      </c>
      <c r="G338" s="394">
        <v>262228.6055672738</v>
      </c>
      <c r="H338" s="394">
        <v>23.484058815736571</v>
      </c>
      <c r="I338" s="394">
        <v>0.46968117631473</v>
      </c>
      <c r="J338" s="394" t="s">
        <v>529</v>
      </c>
    </row>
    <row r="339" spans="1:10" x14ac:dyDescent="0.35">
      <c r="A339" s="416" t="s">
        <v>597</v>
      </c>
      <c r="B339" s="394" t="s">
        <v>558</v>
      </c>
      <c r="C339" s="404" t="s">
        <v>587</v>
      </c>
      <c r="D339" s="404" t="s">
        <v>558</v>
      </c>
      <c r="E339" s="404" t="s">
        <v>558</v>
      </c>
      <c r="F339" s="404" t="s">
        <v>558</v>
      </c>
      <c r="G339" s="394" t="s">
        <v>558</v>
      </c>
      <c r="H339" s="394" t="s">
        <v>558</v>
      </c>
      <c r="I339" s="394" t="s">
        <v>558</v>
      </c>
      <c r="J339" s="394" t="s">
        <v>558</v>
      </c>
    </row>
    <row r="340" spans="1:10" x14ac:dyDescent="0.35">
      <c r="A340" s="416" t="s">
        <v>598</v>
      </c>
      <c r="B340" s="394" t="s">
        <v>558</v>
      </c>
      <c r="C340" s="404" t="s">
        <v>587</v>
      </c>
      <c r="D340" s="404" t="s">
        <v>558</v>
      </c>
      <c r="E340" s="404" t="s">
        <v>558</v>
      </c>
      <c r="F340" s="404" t="s">
        <v>558</v>
      </c>
      <c r="G340" s="394" t="s">
        <v>558</v>
      </c>
      <c r="H340" s="394" t="s">
        <v>558</v>
      </c>
      <c r="I340" s="394" t="s">
        <v>558</v>
      </c>
      <c r="J340" s="394" t="s">
        <v>558</v>
      </c>
    </row>
    <row r="341" spans="1:10" x14ac:dyDescent="0.35">
      <c r="A341" s="416" t="s">
        <v>97</v>
      </c>
      <c r="B341" s="394">
        <v>453674.0166266</v>
      </c>
      <c r="C341" s="404" t="s">
        <v>587</v>
      </c>
      <c r="D341" s="404">
        <v>97.735736802039924</v>
      </c>
      <c r="E341" s="404">
        <v>270.00000000000006</v>
      </c>
      <c r="F341" s="404">
        <v>3.6</v>
      </c>
      <c r="G341" s="394">
        <v>44340.16428294166</v>
      </c>
      <c r="H341" s="394">
        <v>122.49198448918202</v>
      </c>
      <c r="I341" s="394">
        <v>1.63322645985576</v>
      </c>
      <c r="J341" s="394" t="s">
        <v>529</v>
      </c>
    </row>
    <row r="342" spans="1:10" x14ac:dyDescent="0.35">
      <c r="A342" s="418" t="s">
        <v>548</v>
      </c>
      <c r="B342" s="404">
        <v>4468.7548275720128</v>
      </c>
      <c r="C342" s="404" t="s">
        <v>587</v>
      </c>
      <c r="D342" s="399" t="s">
        <v>200</v>
      </c>
      <c r="E342" s="399" t="s">
        <v>200</v>
      </c>
      <c r="F342" s="399" t="s">
        <v>200</v>
      </c>
      <c r="G342" s="404">
        <v>291.62758231404649</v>
      </c>
      <c r="H342" s="404">
        <v>1.8597887494070001E-2</v>
      </c>
      <c r="I342" s="404">
        <v>2.7004131976500001E-3</v>
      </c>
      <c r="J342" s="404" t="s">
        <v>591</v>
      </c>
    </row>
    <row r="343" spans="1:10" x14ac:dyDescent="0.35">
      <c r="A343" s="405" t="s">
        <v>588</v>
      </c>
      <c r="B343" s="404">
        <v>20.808570564626329</v>
      </c>
      <c r="C343" s="404" t="s">
        <v>587</v>
      </c>
      <c r="D343" s="404">
        <v>71.10570105985029</v>
      </c>
      <c r="E343" s="404">
        <v>2.2259909601258898</v>
      </c>
      <c r="F343" s="404">
        <v>2.0044709462602599</v>
      </c>
      <c r="G343" s="404">
        <v>1.4796079980511201</v>
      </c>
      <c r="H343" s="404">
        <v>4.631968997E-5</v>
      </c>
      <c r="I343" s="404">
        <v>4.1710175129999999E-5</v>
      </c>
      <c r="J343" s="404" t="s">
        <v>529</v>
      </c>
    </row>
    <row r="344" spans="1:10" x14ac:dyDescent="0.35">
      <c r="A344" s="405" t="s">
        <v>589</v>
      </c>
      <c r="B344" s="404">
        <v>1691.6762991615799</v>
      </c>
      <c r="C344" s="404" t="s">
        <v>587</v>
      </c>
      <c r="D344" s="404">
        <v>89.645233903118736</v>
      </c>
      <c r="E344" s="404">
        <v>9.5000000000029505</v>
      </c>
      <c r="F344" s="404">
        <v>1.42500000000281</v>
      </c>
      <c r="G344" s="404">
        <v>151.6507175267021</v>
      </c>
      <c r="H344" s="404">
        <v>1.6070924842040001E-2</v>
      </c>
      <c r="I344" s="404">
        <v>2.4106387263100001E-3</v>
      </c>
      <c r="J344" s="404" t="s">
        <v>529</v>
      </c>
    </row>
    <row r="345" spans="1:10" x14ac:dyDescent="0.35">
      <c r="A345" s="405" t="s">
        <v>590</v>
      </c>
      <c r="B345" s="404">
        <v>2756.2699578458064</v>
      </c>
      <c r="C345" s="404" t="s">
        <v>587</v>
      </c>
      <c r="D345" s="404">
        <v>50.248073994006511</v>
      </c>
      <c r="E345" s="404">
        <v>0.89999999999956004</v>
      </c>
      <c r="F345" s="404">
        <v>9.0000000001409994E-2</v>
      </c>
      <c r="G345" s="404">
        <v>138.49725678929329</v>
      </c>
      <c r="H345" s="404">
        <v>2.4806429620600002E-3</v>
      </c>
      <c r="I345" s="404">
        <v>2.4806429620999998E-4</v>
      </c>
      <c r="J345" s="404" t="s">
        <v>529</v>
      </c>
    </row>
    <row r="346" spans="1:10" x14ac:dyDescent="0.35">
      <c r="A346" s="405" t="s">
        <v>3465</v>
      </c>
      <c r="B346" s="404" t="s">
        <v>558</v>
      </c>
      <c r="C346" s="404" t="s">
        <v>587</v>
      </c>
      <c r="D346" s="404" t="s">
        <v>558</v>
      </c>
      <c r="E346" s="404" t="s">
        <v>558</v>
      </c>
      <c r="F346" s="404" t="s">
        <v>558</v>
      </c>
      <c r="G346" s="404" t="s">
        <v>558</v>
      </c>
      <c r="H346" s="404" t="s">
        <v>558</v>
      </c>
      <c r="I346" s="404" t="s">
        <v>558</v>
      </c>
      <c r="J346" s="404" t="s">
        <v>558</v>
      </c>
    </row>
    <row r="347" spans="1:10" x14ac:dyDescent="0.35">
      <c r="A347" s="405" t="s">
        <v>3466</v>
      </c>
      <c r="B347" s="404" t="s">
        <v>558</v>
      </c>
      <c r="C347" s="404" t="s">
        <v>587</v>
      </c>
      <c r="D347" s="404" t="s">
        <v>558</v>
      </c>
      <c r="E347" s="404" t="s">
        <v>558</v>
      </c>
      <c r="F347" s="404" t="s">
        <v>558</v>
      </c>
      <c r="G347" s="404" t="s">
        <v>558</v>
      </c>
      <c r="H347" s="404" t="s">
        <v>558</v>
      </c>
      <c r="I347" s="404" t="s">
        <v>558</v>
      </c>
      <c r="J347" s="404" t="s">
        <v>558</v>
      </c>
    </row>
    <row r="348" spans="1:10" x14ac:dyDescent="0.35">
      <c r="A348" s="405" t="s">
        <v>3467</v>
      </c>
      <c r="B348" s="404" t="s">
        <v>531</v>
      </c>
      <c r="C348" s="404" t="s">
        <v>587</v>
      </c>
      <c r="D348" s="404" t="s">
        <v>563</v>
      </c>
      <c r="E348" s="404" t="s">
        <v>529</v>
      </c>
      <c r="F348" s="404" t="s">
        <v>529</v>
      </c>
      <c r="G348" s="404" t="s">
        <v>531</v>
      </c>
      <c r="H348" s="404" t="s">
        <v>529</v>
      </c>
      <c r="I348" s="404" t="s">
        <v>529</v>
      </c>
      <c r="J348" s="404" t="s">
        <v>529</v>
      </c>
    </row>
    <row r="349" spans="1:10" x14ac:dyDescent="0.35">
      <c r="A349" s="412" t="s">
        <v>635</v>
      </c>
      <c r="B349" s="404">
        <v>4468.7548275720128</v>
      </c>
      <c r="C349" s="404" t="s">
        <v>587</v>
      </c>
      <c r="D349" s="399" t="s">
        <v>200</v>
      </c>
      <c r="E349" s="399" t="s">
        <v>200</v>
      </c>
      <c r="F349" s="399" t="s">
        <v>200</v>
      </c>
      <c r="G349" s="404">
        <v>291.62758231404649</v>
      </c>
      <c r="H349" s="404">
        <v>1.8597887494070001E-2</v>
      </c>
      <c r="I349" s="404">
        <v>2.7004131976500001E-3</v>
      </c>
      <c r="J349" s="404" t="s">
        <v>591</v>
      </c>
    </row>
    <row r="350" spans="1:10" x14ac:dyDescent="0.35">
      <c r="A350" s="405" t="s">
        <v>588</v>
      </c>
      <c r="B350" s="394">
        <v>20.808570564626329</v>
      </c>
      <c r="C350" s="404" t="s">
        <v>587</v>
      </c>
      <c r="D350" s="404">
        <v>71.10570105985029</v>
      </c>
      <c r="E350" s="404">
        <v>2.2259909601258898</v>
      </c>
      <c r="F350" s="404">
        <v>2.0044709462602599</v>
      </c>
      <c r="G350" s="394">
        <v>1.4796079980511201</v>
      </c>
      <c r="H350" s="394">
        <v>4.631968997E-5</v>
      </c>
      <c r="I350" s="394">
        <v>4.1710175129999999E-5</v>
      </c>
      <c r="J350" s="394" t="s">
        <v>529</v>
      </c>
    </row>
    <row r="351" spans="1:10" x14ac:dyDescent="0.35">
      <c r="A351" s="405" t="s">
        <v>589</v>
      </c>
      <c r="B351" s="394">
        <v>1691.6762991615799</v>
      </c>
      <c r="C351" s="404" t="s">
        <v>587</v>
      </c>
      <c r="D351" s="404">
        <v>89.645233903118736</v>
      </c>
      <c r="E351" s="404">
        <v>9.5000000000029505</v>
      </c>
      <c r="F351" s="404">
        <v>1.42500000000281</v>
      </c>
      <c r="G351" s="394">
        <v>151.6507175267021</v>
      </c>
      <c r="H351" s="394">
        <v>1.6070924842040001E-2</v>
      </c>
      <c r="I351" s="394">
        <v>2.4106387263100001E-3</v>
      </c>
      <c r="J351" s="394" t="s">
        <v>529</v>
      </c>
    </row>
    <row r="352" spans="1:10" x14ac:dyDescent="0.35">
      <c r="A352" s="405" t="s">
        <v>590</v>
      </c>
      <c r="B352" s="394">
        <v>2756.2699578458064</v>
      </c>
      <c r="C352" s="404" t="s">
        <v>587</v>
      </c>
      <c r="D352" s="404">
        <v>50.248073994006511</v>
      </c>
      <c r="E352" s="404">
        <v>0.89999999999956004</v>
      </c>
      <c r="F352" s="404">
        <v>9.0000000001409994E-2</v>
      </c>
      <c r="G352" s="394">
        <v>138.49725678929329</v>
      </c>
      <c r="H352" s="394">
        <v>2.4806429620600002E-3</v>
      </c>
      <c r="I352" s="394">
        <v>2.4806429620999998E-4</v>
      </c>
      <c r="J352" s="394" t="s">
        <v>529</v>
      </c>
    </row>
    <row r="353" spans="1:10" x14ac:dyDescent="0.35">
      <c r="A353" s="405" t="s">
        <v>3465</v>
      </c>
      <c r="B353" s="394" t="s">
        <v>558</v>
      </c>
      <c r="C353" s="404" t="s">
        <v>587</v>
      </c>
      <c r="D353" s="404" t="s">
        <v>558</v>
      </c>
      <c r="E353" s="404" t="s">
        <v>558</v>
      </c>
      <c r="F353" s="404" t="s">
        <v>558</v>
      </c>
      <c r="G353" s="394" t="s">
        <v>558</v>
      </c>
      <c r="H353" s="394" t="s">
        <v>558</v>
      </c>
      <c r="I353" s="394" t="s">
        <v>558</v>
      </c>
      <c r="J353" s="394" t="s">
        <v>558</v>
      </c>
    </row>
    <row r="354" spans="1:10" x14ac:dyDescent="0.35">
      <c r="A354" s="405" t="s">
        <v>3466</v>
      </c>
      <c r="B354" s="394" t="s">
        <v>558</v>
      </c>
      <c r="C354" s="404" t="s">
        <v>587</v>
      </c>
      <c r="D354" s="404" t="s">
        <v>558</v>
      </c>
      <c r="E354" s="404" t="s">
        <v>558</v>
      </c>
      <c r="F354" s="404" t="s">
        <v>558</v>
      </c>
      <c r="G354" s="394" t="s">
        <v>558</v>
      </c>
      <c r="H354" s="394" t="s">
        <v>558</v>
      </c>
      <c r="I354" s="394" t="s">
        <v>558</v>
      </c>
      <c r="J354" s="394" t="s">
        <v>558</v>
      </c>
    </row>
    <row r="355" spans="1:10" x14ac:dyDescent="0.35">
      <c r="A355" s="405" t="s">
        <v>3467</v>
      </c>
      <c r="B355" s="394" t="s">
        <v>531</v>
      </c>
      <c r="C355" s="404" t="s">
        <v>587</v>
      </c>
      <c r="D355" s="404" t="s">
        <v>563</v>
      </c>
      <c r="E355" s="404" t="s">
        <v>529</v>
      </c>
      <c r="F355" s="404" t="s">
        <v>529</v>
      </c>
      <c r="G355" s="394" t="s">
        <v>531</v>
      </c>
      <c r="H355" s="394" t="s">
        <v>529</v>
      </c>
      <c r="I355" s="394" t="s">
        <v>529</v>
      </c>
      <c r="J355" s="394" t="s">
        <v>529</v>
      </c>
    </row>
    <row r="356" spans="1:10" x14ac:dyDescent="0.35">
      <c r="A356" s="412" t="s">
        <v>636</v>
      </c>
      <c r="B356" s="404" t="s">
        <v>603</v>
      </c>
      <c r="C356" s="404" t="s">
        <v>587</v>
      </c>
      <c r="D356" s="399" t="s">
        <v>200</v>
      </c>
      <c r="E356" s="399" t="s">
        <v>200</v>
      </c>
      <c r="F356" s="399" t="s">
        <v>200</v>
      </c>
      <c r="G356" s="404" t="s">
        <v>603</v>
      </c>
      <c r="H356" s="404" t="s">
        <v>3335</v>
      </c>
      <c r="I356" s="404" t="s">
        <v>3335</v>
      </c>
      <c r="J356" s="399" t="s">
        <v>200</v>
      </c>
    </row>
    <row r="357" spans="1:10" x14ac:dyDescent="0.35">
      <c r="A357" s="405" t="s">
        <v>611</v>
      </c>
      <c r="B357" s="394" t="s">
        <v>531</v>
      </c>
      <c r="C357" s="404" t="s">
        <v>587</v>
      </c>
      <c r="D357" s="404" t="s">
        <v>531</v>
      </c>
      <c r="E357" s="404" t="s">
        <v>531</v>
      </c>
      <c r="F357" s="404" t="s">
        <v>531</v>
      </c>
      <c r="G357" s="394" t="s">
        <v>531</v>
      </c>
      <c r="H357" s="394" t="s">
        <v>531</v>
      </c>
      <c r="I357" s="394" t="s">
        <v>531</v>
      </c>
      <c r="J357" s="399" t="s">
        <v>200</v>
      </c>
    </row>
    <row r="358" spans="1:10" x14ac:dyDescent="0.35">
      <c r="A358" s="405" t="s">
        <v>612</v>
      </c>
      <c r="B358" s="394" t="s">
        <v>531</v>
      </c>
      <c r="C358" s="404" t="s">
        <v>587</v>
      </c>
      <c r="D358" s="404" t="s">
        <v>531</v>
      </c>
      <c r="E358" s="404" t="s">
        <v>531</v>
      </c>
      <c r="F358" s="404" t="s">
        <v>531</v>
      </c>
      <c r="G358" s="394" t="s">
        <v>531</v>
      </c>
      <c r="H358" s="394" t="s">
        <v>531</v>
      </c>
      <c r="I358" s="394" t="s">
        <v>531</v>
      </c>
      <c r="J358" s="399" t="s">
        <v>200</v>
      </c>
    </row>
    <row r="359" spans="1:10" x14ac:dyDescent="0.35">
      <c r="A359" s="405" t="s">
        <v>613</v>
      </c>
      <c r="B359" s="394" t="s">
        <v>531</v>
      </c>
      <c r="C359" s="404" t="s">
        <v>587</v>
      </c>
      <c r="D359" s="404" t="s">
        <v>531</v>
      </c>
      <c r="E359" s="404" t="s">
        <v>531</v>
      </c>
      <c r="F359" s="404" t="s">
        <v>531</v>
      </c>
      <c r="G359" s="394" t="s">
        <v>531</v>
      </c>
      <c r="H359" s="394" t="s">
        <v>531</v>
      </c>
      <c r="I359" s="394" t="s">
        <v>531</v>
      </c>
      <c r="J359" s="399" t="s">
        <v>200</v>
      </c>
    </row>
    <row r="360" spans="1:10" x14ac:dyDescent="0.35">
      <c r="A360" s="405" t="s">
        <v>3476</v>
      </c>
      <c r="B360" s="404" t="s">
        <v>531</v>
      </c>
      <c r="C360" s="404" t="s">
        <v>587</v>
      </c>
      <c r="D360" s="399" t="s">
        <v>200</v>
      </c>
      <c r="E360" s="399" t="s">
        <v>200</v>
      </c>
      <c r="F360" s="399" t="s">
        <v>200</v>
      </c>
      <c r="G360" s="404" t="s">
        <v>531</v>
      </c>
      <c r="H360" s="404" t="s">
        <v>558</v>
      </c>
      <c r="I360" s="404" t="s">
        <v>558</v>
      </c>
      <c r="J360" s="399" t="s">
        <v>200</v>
      </c>
    </row>
    <row r="361" spans="1:10" x14ac:dyDescent="0.35">
      <c r="A361" s="405" t="s">
        <v>590</v>
      </c>
      <c r="B361" s="394" t="s">
        <v>531</v>
      </c>
      <c r="C361" s="404" t="s">
        <v>587</v>
      </c>
      <c r="D361" s="404" t="s">
        <v>531</v>
      </c>
      <c r="E361" s="404" t="s">
        <v>531</v>
      </c>
      <c r="F361" s="404" t="s">
        <v>531</v>
      </c>
      <c r="G361" s="394" t="s">
        <v>531</v>
      </c>
      <c r="H361" s="394" t="s">
        <v>531</v>
      </c>
      <c r="I361" s="394" t="s">
        <v>531</v>
      </c>
      <c r="J361" s="399" t="s">
        <v>200</v>
      </c>
    </row>
    <row r="362" spans="1:10" x14ac:dyDescent="0.35">
      <c r="A362" s="405" t="s">
        <v>3467</v>
      </c>
      <c r="B362" s="394" t="s">
        <v>531</v>
      </c>
      <c r="C362" s="404" t="s">
        <v>587</v>
      </c>
      <c r="D362" s="404" t="s">
        <v>531</v>
      </c>
      <c r="E362" s="404" t="s">
        <v>529</v>
      </c>
      <c r="F362" s="404" t="s">
        <v>529</v>
      </c>
      <c r="G362" s="394" t="s">
        <v>531</v>
      </c>
      <c r="H362" s="394" t="s">
        <v>529</v>
      </c>
      <c r="I362" s="394" t="s">
        <v>529</v>
      </c>
      <c r="J362" s="399" t="s">
        <v>200</v>
      </c>
    </row>
    <row r="363" spans="1:10" x14ac:dyDescent="0.35">
      <c r="A363" s="405" t="s">
        <v>3477</v>
      </c>
      <c r="B363" s="404" t="s">
        <v>558</v>
      </c>
      <c r="C363" s="404" t="s">
        <v>587</v>
      </c>
      <c r="D363" s="399" t="s">
        <v>200</v>
      </c>
      <c r="E363" s="399" t="s">
        <v>200</v>
      </c>
      <c r="F363" s="399" t="s">
        <v>200</v>
      </c>
      <c r="G363" s="404" t="s">
        <v>558</v>
      </c>
      <c r="H363" s="404" t="s">
        <v>558</v>
      </c>
      <c r="I363" s="404" t="s">
        <v>558</v>
      </c>
      <c r="J363" s="399" t="s">
        <v>200</v>
      </c>
    </row>
    <row r="364" spans="1:10" x14ac:dyDescent="0.35">
      <c r="A364" s="412" t="s">
        <v>637</v>
      </c>
      <c r="B364" s="404" t="s">
        <v>603</v>
      </c>
      <c r="C364" s="404" t="s">
        <v>587</v>
      </c>
      <c r="D364" s="399" t="s">
        <v>200</v>
      </c>
      <c r="E364" s="399" t="s">
        <v>200</v>
      </c>
      <c r="F364" s="399" t="s">
        <v>200</v>
      </c>
      <c r="G364" s="404" t="s">
        <v>603</v>
      </c>
      <c r="H364" s="404" t="s">
        <v>3335</v>
      </c>
      <c r="I364" s="404" t="s">
        <v>3335</v>
      </c>
      <c r="J364" s="399" t="s">
        <v>200</v>
      </c>
    </row>
    <row r="365" spans="1:10" x14ac:dyDescent="0.35">
      <c r="A365" s="405" t="s">
        <v>625</v>
      </c>
      <c r="B365" s="394" t="s">
        <v>531</v>
      </c>
      <c r="C365" s="404" t="s">
        <v>587</v>
      </c>
      <c r="D365" s="404" t="s">
        <v>531</v>
      </c>
      <c r="E365" s="404" t="s">
        <v>531</v>
      </c>
      <c r="F365" s="404" t="s">
        <v>531</v>
      </c>
      <c r="G365" s="394" t="s">
        <v>531</v>
      </c>
      <c r="H365" s="394" t="s">
        <v>531</v>
      </c>
      <c r="I365" s="394" t="s">
        <v>531</v>
      </c>
      <c r="J365" s="399" t="s">
        <v>200</v>
      </c>
    </row>
    <row r="366" spans="1:10" x14ac:dyDescent="0.35">
      <c r="A366" s="405" t="s">
        <v>626</v>
      </c>
      <c r="B366" s="394" t="s">
        <v>531</v>
      </c>
      <c r="C366" s="404" t="s">
        <v>587</v>
      </c>
      <c r="D366" s="404" t="s">
        <v>531</v>
      </c>
      <c r="E366" s="404" t="s">
        <v>531</v>
      </c>
      <c r="F366" s="404" t="s">
        <v>531</v>
      </c>
      <c r="G366" s="394" t="s">
        <v>531</v>
      </c>
      <c r="H366" s="394" t="s">
        <v>531</v>
      </c>
      <c r="I366" s="394" t="s">
        <v>531</v>
      </c>
      <c r="J366" s="399" t="s">
        <v>200</v>
      </c>
    </row>
    <row r="367" spans="1:10" x14ac:dyDescent="0.35">
      <c r="A367" s="405" t="s">
        <v>611</v>
      </c>
      <c r="B367" s="394" t="s">
        <v>531</v>
      </c>
      <c r="C367" s="404" t="s">
        <v>587</v>
      </c>
      <c r="D367" s="404" t="s">
        <v>531</v>
      </c>
      <c r="E367" s="404" t="s">
        <v>531</v>
      </c>
      <c r="F367" s="404" t="s">
        <v>531</v>
      </c>
      <c r="G367" s="394" t="s">
        <v>531</v>
      </c>
      <c r="H367" s="394" t="s">
        <v>531</v>
      </c>
      <c r="I367" s="394" t="s">
        <v>531</v>
      </c>
      <c r="J367" s="399" t="s">
        <v>200</v>
      </c>
    </row>
    <row r="368" spans="1:10" x14ac:dyDescent="0.35">
      <c r="A368" s="405" t="s">
        <v>3481</v>
      </c>
      <c r="B368" s="404" t="s">
        <v>531</v>
      </c>
      <c r="C368" s="404" t="s">
        <v>587</v>
      </c>
      <c r="D368" s="399" t="s">
        <v>200</v>
      </c>
      <c r="E368" s="399" t="s">
        <v>200</v>
      </c>
      <c r="F368" s="399" t="s">
        <v>200</v>
      </c>
      <c r="G368" s="404" t="s">
        <v>531</v>
      </c>
      <c r="H368" s="404" t="s">
        <v>531</v>
      </c>
      <c r="I368" s="404" t="s">
        <v>531</v>
      </c>
      <c r="J368" s="399" t="s">
        <v>200</v>
      </c>
    </row>
    <row r="369" spans="1:10" x14ac:dyDescent="0.35">
      <c r="A369" s="405" t="s">
        <v>590</v>
      </c>
      <c r="B369" s="394" t="s">
        <v>531</v>
      </c>
      <c r="C369" s="404" t="s">
        <v>587</v>
      </c>
      <c r="D369" s="404" t="s">
        <v>531</v>
      </c>
      <c r="E369" s="404" t="s">
        <v>531</v>
      </c>
      <c r="F369" s="404" t="s">
        <v>531</v>
      </c>
      <c r="G369" s="394" t="s">
        <v>531</v>
      </c>
      <c r="H369" s="394" t="s">
        <v>531</v>
      </c>
      <c r="I369" s="394" t="s">
        <v>531</v>
      </c>
      <c r="J369" s="399" t="s">
        <v>200</v>
      </c>
    </row>
    <row r="370" spans="1:10" x14ac:dyDescent="0.35">
      <c r="A370" s="405" t="s">
        <v>3467</v>
      </c>
      <c r="B370" s="394" t="s">
        <v>531</v>
      </c>
      <c r="C370" s="404" t="s">
        <v>587</v>
      </c>
      <c r="D370" s="404" t="s">
        <v>531</v>
      </c>
      <c r="E370" s="404" t="s">
        <v>529</v>
      </c>
      <c r="F370" s="404" t="s">
        <v>529</v>
      </c>
      <c r="G370" s="394" t="s">
        <v>531</v>
      </c>
      <c r="H370" s="394" t="s">
        <v>529</v>
      </c>
      <c r="I370" s="394" t="s">
        <v>529</v>
      </c>
      <c r="J370" s="399" t="s">
        <v>200</v>
      </c>
    </row>
    <row r="371" spans="1:10" x14ac:dyDescent="0.35">
      <c r="A371" s="405" t="s">
        <v>3482</v>
      </c>
      <c r="B371" s="404" t="s">
        <v>558</v>
      </c>
      <c r="C371" s="404" t="s">
        <v>587</v>
      </c>
      <c r="D371" s="399" t="s">
        <v>200</v>
      </c>
      <c r="E371" s="399" t="s">
        <v>200</v>
      </c>
      <c r="F371" s="399" t="s">
        <v>200</v>
      </c>
      <c r="G371" s="404" t="s">
        <v>558</v>
      </c>
      <c r="H371" s="404" t="s">
        <v>558</v>
      </c>
      <c r="I371" s="404" t="s">
        <v>558</v>
      </c>
      <c r="J371" s="399" t="s">
        <v>200</v>
      </c>
    </row>
    <row r="372" spans="1:10" x14ac:dyDescent="0.35">
      <c r="A372" s="80" t="s">
        <v>638</v>
      </c>
      <c r="B372" s="404">
        <v>7169950.9728628369</v>
      </c>
      <c r="C372" s="404" t="s">
        <v>587</v>
      </c>
      <c r="D372" s="399" t="s">
        <v>200</v>
      </c>
      <c r="E372" s="399" t="s">
        <v>200</v>
      </c>
      <c r="F372" s="399" t="s">
        <v>200</v>
      </c>
      <c r="G372" s="404">
        <v>225360.31628275706</v>
      </c>
      <c r="H372" s="404">
        <v>4.1196269771152103</v>
      </c>
      <c r="I372" s="404">
        <v>2.5601844175807398</v>
      </c>
      <c r="J372" s="404" t="s">
        <v>591</v>
      </c>
    </row>
    <row r="373" spans="1:10" x14ac:dyDescent="0.35">
      <c r="A373" s="81" t="s">
        <v>639</v>
      </c>
      <c r="B373" s="404">
        <v>6787220.0370122474</v>
      </c>
      <c r="C373" s="404" t="s">
        <v>587</v>
      </c>
      <c r="D373" s="399" t="s">
        <v>200</v>
      </c>
      <c r="E373" s="399" t="s">
        <v>200</v>
      </c>
      <c r="F373" s="399" t="s">
        <v>200</v>
      </c>
      <c r="G373" s="404">
        <v>197727.56395066719</v>
      </c>
      <c r="H373" s="404">
        <v>3.63136019854521</v>
      </c>
      <c r="I373" s="404">
        <v>1.7785747835824199</v>
      </c>
      <c r="J373" s="404" t="s">
        <v>591</v>
      </c>
    </row>
    <row r="374" spans="1:10" x14ac:dyDescent="0.35">
      <c r="A374" s="409" t="s">
        <v>640</v>
      </c>
      <c r="B374" s="404">
        <v>302072.04657817504</v>
      </c>
      <c r="C374" s="404" t="s">
        <v>587</v>
      </c>
      <c r="D374" s="399" t="s">
        <v>200</v>
      </c>
      <c r="E374" s="399" t="s">
        <v>200</v>
      </c>
      <c r="F374" s="399" t="s">
        <v>200</v>
      </c>
      <c r="G374" s="404">
        <v>12713.092056610814</v>
      </c>
      <c r="H374" s="404">
        <v>5.1947039253499999E-3</v>
      </c>
      <c r="I374" s="404">
        <v>1.29867598133739</v>
      </c>
      <c r="J374" s="404" t="s">
        <v>591</v>
      </c>
    </row>
    <row r="375" spans="1:10" x14ac:dyDescent="0.35">
      <c r="A375" s="410" t="s">
        <v>594</v>
      </c>
      <c r="B375" s="394" t="s">
        <v>529</v>
      </c>
      <c r="C375" s="404" t="s">
        <v>587</v>
      </c>
      <c r="D375" s="404" t="s">
        <v>529</v>
      </c>
      <c r="E375" s="404" t="s">
        <v>529</v>
      </c>
      <c r="F375" s="404" t="s">
        <v>529</v>
      </c>
      <c r="G375" s="394" t="s">
        <v>529</v>
      </c>
      <c r="H375" s="394" t="s">
        <v>529</v>
      </c>
      <c r="I375" s="394" t="s">
        <v>529</v>
      </c>
      <c r="J375" s="394" t="s">
        <v>529</v>
      </c>
    </row>
    <row r="376" spans="1:10" x14ac:dyDescent="0.35">
      <c r="A376" s="410" t="s">
        <v>595</v>
      </c>
      <c r="B376" s="394" t="s">
        <v>529</v>
      </c>
      <c r="C376" s="404" t="s">
        <v>587</v>
      </c>
      <c r="D376" s="404" t="s">
        <v>529</v>
      </c>
      <c r="E376" s="404" t="s">
        <v>529</v>
      </c>
      <c r="F376" s="404" t="s">
        <v>529</v>
      </c>
      <c r="G376" s="394" t="s">
        <v>529</v>
      </c>
      <c r="H376" s="394" t="s">
        <v>529</v>
      </c>
      <c r="I376" s="394" t="s">
        <v>529</v>
      </c>
      <c r="J376" s="394" t="s">
        <v>529</v>
      </c>
    </row>
    <row r="377" spans="1:10" x14ac:dyDescent="0.35">
      <c r="A377" s="410" t="s">
        <v>596</v>
      </c>
      <c r="B377" s="394" t="s">
        <v>529</v>
      </c>
      <c r="C377" s="404" t="s">
        <v>587</v>
      </c>
      <c r="D377" s="404" t="s">
        <v>529</v>
      </c>
      <c r="E377" s="404" t="s">
        <v>529</v>
      </c>
      <c r="F377" s="404" t="s">
        <v>529</v>
      </c>
      <c r="G377" s="394" t="s">
        <v>529</v>
      </c>
      <c r="H377" s="394" t="s">
        <v>529</v>
      </c>
      <c r="I377" s="394" t="s">
        <v>529</v>
      </c>
      <c r="J377" s="394" t="s">
        <v>529</v>
      </c>
    </row>
    <row r="378" spans="1:10" x14ac:dyDescent="0.35">
      <c r="A378" s="410" t="s">
        <v>597</v>
      </c>
      <c r="B378" s="394">
        <v>302072.04657817504</v>
      </c>
      <c r="C378" s="404" t="s">
        <v>587</v>
      </c>
      <c r="D378" s="404">
        <v>42.08629100448961</v>
      </c>
      <c r="E378" s="404">
        <v>1.7196903798930002E-2</v>
      </c>
      <c r="F378" s="404">
        <v>4.2992259497314897</v>
      </c>
      <c r="G378" s="394">
        <v>12713.092056610814</v>
      </c>
      <c r="H378" s="394">
        <v>5.1947039253499999E-3</v>
      </c>
      <c r="I378" s="394">
        <v>1.29867598133739</v>
      </c>
      <c r="J378" s="394" t="s">
        <v>529</v>
      </c>
    </row>
    <row r="379" spans="1:10" x14ac:dyDescent="0.35">
      <c r="A379" s="410" t="s">
        <v>598</v>
      </c>
      <c r="B379" s="394" t="s">
        <v>558</v>
      </c>
      <c r="C379" s="404" t="s">
        <v>587</v>
      </c>
      <c r="D379" s="404" t="s">
        <v>558</v>
      </c>
      <c r="E379" s="404" t="s">
        <v>558</v>
      </c>
      <c r="F379" s="404" t="s">
        <v>558</v>
      </c>
      <c r="G379" s="394" t="s">
        <v>558</v>
      </c>
      <c r="H379" s="394" t="s">
        <v>558</v>
      </c>
      <c r="I379" s="394" t="s">
        <v>558</v>
      </c>
      <c r="J379" s="394" t="s">
        <v>558</v>
      </c>
    </row>
    <row r="380" spans="1:10" x14ac:dyDescent="0.35">
      <c r="A380" s="410" t="s">
        <v>97</v>
      </c>
      <c r="B380" s="394" t="s">
        <v>529</v>
      </c>
      <c r="C380" s="404" t="s">
        <v>587</v>
      </c>
      <c r="D380" s="404" t="s">
        <v>529</v>
      </c>
      <c r="E380" s="404" t="s">
        <v>529</v>
      </c>
      <c r="F380" s="404" t="s">
        <v>529</v>
      </c>
      <c r="G380" s="394" t="s">
        <v>529</v>
      </c>
      <c r="H380" s="394" t="s">
        <v>529</v>
      </c>
      <c r="I380" s="394" t="s">
        <v>529</v>
      </c>
      <c r="J380" s="394" t="s">
        <v>529</v>
      </c>
    </row>
    <row r="381" spans="1:10" x14ac:dyDescent="0.35">
      <c r="A381" s="409" t="s">
        <v>641</v>
      </c>
      <c r="B381" s="404">
        <v>811798.30166600773</v>
      </c>
      <c r="C381" s="404" t="s">
        <v>587</v>
      </c>
      <c r="D381" s="399" t="s">
        <v>200</v>
      </c>
      <c r="E381" s="399" t="s">
        <v>200</v>
      </c>
      <c r="F381" s="399" t="s">
        <v>200</v>
      </c>
      <c r="G381" s="404">
        <v>63470.2645949777</v>
      </c>
      <c r="H381" s="404">
        <v>3.62616549461986</v>
      </c>
      <c r="I381" s="404">
        <v>0.47989880224503001</v>
      </c>
      <c r="J381" s="404" t="s">
        <v>591</v>
      </c>
    </row>
    <row r="382" spans="1:10" x14ac:dyDescent="0.35">
      <c r="A382" s="410" t="s">
        <v>594</v>
      </c>
      <c r="B382" s="394">
        <v>751642.169400585</v>
      </c>
      <c r="C382" s="404" t="s">
        <v>587</v>
      </c>
      <c r="D382" s="404">
        <v>78.717084539904633</v>
      </c>
      <c r="E382" s="404">
        <v>4.75</v>
      </c>
      <c r="F382" s="404">
        <v>0.56999999999999995</v>
      </c>
      <c r="G382" s="394">
        <v>59167.080192463167</v>
      </c>
      <c r="H382" s="394">
        <v>3.5703003046527799</v>
      </c>
      <c r="I382" s="394">
        <v>0.42843603655833001</v>
      </c>
      <c r="J382" s="394" t="s">
        <v>529</v>
      </c>
    </row>
    <row r="383" spans="1:10" x14ac:dyDescent="0.35">
      <c r="A383" s="410" t="s">
        <v>595</v>
      </c>
      <c r="B383" s="394">
        <v>34493.418563902516</v>
      </c>
      <c r="C383" s="404" t="s">
        <v>587</v>
      </c>
      <c r="D383" s="404">
        <v>87.369782150481583</v>
      </c>
      <c r="E383" s="404">
        <v>0.95000000000008</v>
      </c>
      <c r="F383" s="404">
        <v>1.4249999999999701</v>
      </c>
      <c r="G383" s="394">
        <v>3013.6824655535402</v>
      </c>
      <c r="H383" s="394">
        <v>3.2768747635709999E-2</v>
      </c>
      <c r="I383" s="394">
        <v>4.9153121453560003E-2</v>
      </c>
      <c r="J383" s="394" t="s">
        <v>529</v>
      </c>
    </row>
    <row r="384" spans="1:10" x14ac:dyDescent="0.35">
      <c r="A384" s="410" t="s">
        <v>596</v>
      </c>
      <c r="B384" s="394">
        <v>25662.713701520213</v>
      </c>
      <c r="C384" s="404" t="s">
        <v>587</v>
      </c>
      <c r="D384" s="404">
        <v>50.248073994006532</v>
      </c>
      <c r="E384" s="404">
        <v>0.90000000000006997</v>
      </c>
      <c r="F384" s="404">
        <v>9.0000000000119998E-2</v>
      </c>
      <c r="G384" s="394">
        <v>1289.5019369609929</v>
      </c>
      <c r="H384" s="394">
        <v>2.3096442331369999E-2</v>
      </c>
      <c r="I384" s="394">
        <v>2.3096442331399999E-3</v>
      </c>
      <c r="J384" s="394" t="s">
        <v>529</v>
      </c>
    </row>
    <row r="385" spans="1:10" x14ac:dyDescent="0.35">
      <c r="A385" s="410" t="s">
        <v>597</v>
      </c>
      <c r="B385" s="394" t="s">
        <v>558</v>
      </c>
      <c r="C385" s="404" t="s">
        <v>587</v>
      </c>
      <c r="D385" s="404" t="s">
        <v>558</v>
      </c>
      <c r="E385" s="404" t="s">
        <v>558</v>
      </c>
      <c r="F385" s="404" t="s">
        <v>558</v>
      </c>
      <c r="G385" s="394" t="s">
        <v>558</v>
      </c>
      <c r="H385" s="394" t="s">
        <v>558</v>
      </c>
      <c r="I385" s="394" t="s">
        <v>558</v>
      </c>
      <c r="J385" s="394" t="s">
        <v>558</v>
      </c>
    </row>
    <row r="386" spans="1:10" x14ac:dyDescent="0.35">
      <c r="A386" s="410" t="s">
        <v>598</v>
      </c>
      <c r="B386" s="394" t="s">
        <v>558</v>
      </c>
      <c r="C386" s="404" t="s">
        <v>587</v>
      </c>
      <c r="D386" s="404" t="s">
        <v>558</v>
      </c>
      <c r="E386" s="404" t="s">
        <v>558</v>
      </c>
      <c r="F386" s="404" t="s">
        <v>558</v>
      </c>
      <c r="G386" s="394" t="s">
        <v>558</v>
      </c>
      <c r="H386" s="394" t="s">
        <v>558</v>
      </c>
      <c r="I386" s="394" t="s">
        <v>558</v>
      </c>
      <c r="J386" s="394" t="s">
        <v>558</v>
      </c>
    </row>
    <row r="387" spans="1:10" x14ac:dyDescent="0.35">
      <c r="A387" s="410" t="s">
        <v>97</v>
      </c>
      <c r="B387" s="394" t="s">
        <v>556</v>
      </c>
      <c r="C387" s="404" t="s">
        <v>587</v>
      </c>
      <c r="D387" s="404" t="s">
        <v>552</v>
      </c>
      <c r="E387" s="404" t="s">
        <v>556</v>
      </c>
      <c r="F387" s="404" t="s">
        <v>556</v>
      </c>
      <c r="G387" s="394" t="s">
        <v>556</v>
      </c>
      <c r="H387" s="394" t="s">
        <v>556</v>
      </c>
      <c r="I387" s="394" t="s">
        <v>556</v>
      </c>
      <c r="J387" s="394" t="s">
        <v>529</v>
      </c>
    </row>
    <row r="388" spans="1:10" x14ac:dyDescent="0.35">
      <c r="A388" s="409" t="s">
        <v>642</v>
      </c>
      <c r="B388" s="404">
        <v>5673349.6887680646</v>
      </c>
      <c r="C388" s="404" t="s">
        <v>587</v>
      </c>
      <c r="D388" s="399" t="s">
        <v>200</v>
      </c>
      <c r="E388" s="399" t="s">
        <v>200</v>
      </c>
      <c r="F388" s="399" t="s">
        <v>200</v>
      </c>
      <c r="G388" s="404">
        <v>121544.20729907868</v>
      </c>
      <c r="H388" s="404" t="s">
        <v>591</v>
      </c>
      <c r="I388" s="404" t="s">
        <v>591</v>
      </c>
      <c r="J388" s="404" t="s">
        <v>591</v>
      </c>
    </row>
    <row r="389" spans="1:10" x14ac:dyDescent="0.35">
      <c r="A389" s="410" t="s">
        <v>594</v>
      </c>
      <c r="B389" s="394">
        <v>5118151.8197841924</v>
      </c>
      <c r="C389" s="404" t="s">
        <v>587</v>
      </c>
      <c r="D389" s="404">
        <v>19.46057425074617</v>
      </c>
      <c r="E389" s="404" t="s">
        <v>529</v>
      </c>
      <c r="F389" s="404" t="s">
        <v>529</v>
      </c>
      <c r="G389" s="394">
        <v>99602.173515501912</v>
      </c>
      <c r="H389" s="394" t="s">
        <v>529</v>
      </c>
      <c r="I389" s="394" t="s">
        <v>529</v>
      </c>
      <c r="J389" s="394" t="s">
        <v>529</v>
      </c>
    </row>
    <row r="390" spans="1:10" x14ac:dyDescent="0.35">
      <c r="A390" s="410" t="s">
        <v>595</v>
      </c>
      <c r="B390" s="394">
        <v>208587.74337946158</v>
      </c>
      <c r="C390" s="404" t="s">
        <v>587</v>
      </c>
      <c r="D390" s="404">
        <v>70.948187124442754</v>
      </c>
      <c r="E390" s="404" t="s">
        <v>529</v>
      </c>
      <c r="F390" s="404" t="s">
        <v>529</v>
      </c>
      <c r="G390" s="394">
        <v>14798.922249151285</v>
      </c>
      <c r="H390" s="394" t="s">
        <v>529</v>
      </c>
      <c r="I390" s="394" t="s">
        <v>529</v>
      </c>
      <c r="J390" s="394" t="s">
        <v>529</v>
      </c>
    </row>
    <row r="391" spans="1:10" x14ac:dyDescent="0.35">
      <c r="A391" s="410" t="s">
        <v>596</v>
      </c>
      <c r="B391" s="394">
        <v>346610.12560441019</v>
      </c>
      <c r="C391" s="404" t="s">
        <v>587</v>
      </c>
      <c r="D391" s="404">
        <v>20.608490654938318</v>
      </c>
      <c r="E391" s="404" t="s">
        <v>529</v>
      </c>
      <c r="F391" s="404" t="s">
        <v>529</v>
      </c>
      <c r="G391" s="394">
        <v>7143.1115344254831</v>
      </c>
      <c r="H391" s="394" t="s">
        <v>529</v>
      </c>
      <c r="I391" s="394" t="s">
        <v>529</v>
      </c>
      <c r="J391" s="394" t="s">
        <v>529</v>
      </c>
    </row>
    <row r="392" spans="1:10" x14ac:dyDescent="0.35">
      <c r="A392" s="410" t="s">
        <v>597</v>
      </c>
      <c r="B392" s="394" t="s">
        <v>558</v>
      </c>
      <c r="C392" s="404" t="s">
        <v>587</v>
      </c>
      <c r="D392" s="404" t="s">
        <v>558</v>
      </c>
      <c r="E392" s="404" t="s">
        <v>558</v>
      </c>
      <c r="F392" s="404" t="s">
        <v>558</v>
      </c>
      <c r="G392" s="394" t="s">
        <v>558</v>
      </c>
      <c r="H392" s="394" t="s">
        <v>558</v>
      </c>
      <c r="I392" s="394" t="s">
        <v>558</v>
      </c>
      <c r="J392" s="394" t="s">
        <v>558</v>
      </c>
    </row>
    <row r="393" spans="1:10" x14ac:dyDescent="0.35">
      <c r="A393" s="410" t="s">
        <v>598</v>
      </c>
      <c r="B393" s="394" t="s">
        <v>558</v>
      </c>
      <c r="C393" s="404" t="s">
        <v>587</v>
      </c>
      <c r="D393" s="404" t="s">
        <v>558</v>
      </c>
      <c r="E393" s="404" t="s">
        <v>558</v>
      </c>
      <c r="F393" s="404" t="s">
        <v>558</v>
      </c>
      <c r="G393" s="394" t="s">
        <v>558</v>
      </c>
      <c r="H393" s="394" t="s">
        <v>558</v>
      </c>
      <c r="I393" s="394" t="s">
        <v>558</v>
      </c>
      <c r="J393" s="394" t="s">
        <v>558</v>
      </c>
    </row>
    <row r="394" spans="1:10" x14ac:dyDescent="0.35">
      <c r="A394" s="410" t="s">
        <v>97</v>
      </c>
      <c r="B394" s="394" t="s">
        <v>529</v>
      </c>
      <c r="C394" s="404" t="s">
        <v>587</v>
      </c>
      <c r="D394" s="404" t="s">
        <v>529</v>
      </c>
      <c r="E394" s="404" t="s">
        <v>529</v>
      </c>
      <c r="F394" s="404" t="s">
        <v>529</v>
      </c>
      <c r="G394" s="394" t="s">
        <v>529</v>
      </c>
      <c r="H394" s="394" t="s">
        <v>529</v>
      </c>
      <c r="I394" s="394" t="s">
        <v>529</v>
      </c>
      <c r="J394" s="394" t="s">
        <v>529</v>
      </c>
    </row>
    <row r="395" spans="1:10" x14ac:dyDescent="0.35">
      <c r="A395" s="81" t="s">
        <v>643</v>
      </c>
      <c r="B395" s="404">
        <v>382730.93585058965</v>
      </c>
      <c r="C395" s="404" t="s">
        <v>587</v>
      </c>
      <c r="D395" s="399" t="s">
        <v>200</v>
      </c>
      <c r="E395" s="399" t="s">
        <v>200</v>
      </c>
      <c r="F395" s="399" t="s">
        <v>200</v>
      </c>
      <c r="G395" s="404">
        <v>27632.752332089869</v>
      </c>
      <c r="H395" s="404">
        <v>0.48826677857</v>
      </c>
      <c r="I395" s="404">
        <v>0.78160963399831995</v>
      </c>
      <c r="J395" s="399" t="s">
        <v>200</v>
      </c>
    </row>
    <row r="396" spans="1:10" x14ac:dyDescent="0.35">
      <c r="A396" s="409" t="s">
        <v>644</v>
      </c>
      <c r="B396" s="404">
        <v>382730.93585058965</v>
      </c>
      <c r="C396" s="404" t="s">
        <v>587</v>
      </c>
      <c r="D396" s="399" t="s">
        <v>200</v>
      </c>
      <c r="E396" s="399" t="s">
        <v>200</v>
      </c>
      <c r="F396" s="399" t="s">
        <v>200</v>
      </c>
      <c r="G396" s="404">
        <v>27632.752332089869</v>
      </c>
      <c r="H396" s="404">
        <v>0.48826677857</v>
      </c>
      <c r="I396" s="404">
        <v>0.78160963399831995</v>
      </c>
      <c r="J396" s="399" t="s">
        <v>200</v>
      </c>
    </row>
    <row r="397" spans="1:10" x14ac:dyDescent="0.35">
      <c r="A397" s="410" t="s">
        <v>594</v>
      </c>
      <c r="B397" s="394">
        <v>382730.93585058965</v>
      </c>
      <c r="C397" s="404" t="s">
        <v>587</v>
      </c>
      <c r="D397" s="404">
        <v>72.198899393063783</v>
      </c>
      <c r="E397" s="404">
        <v>1.27574421828449</v>
      </c>
      <c r="F397" s="404">
        <v>2.0421908991005702</v>
      </c>
      <c r="G397" s="394">
        <v>27632.752332089869</v>
      </c>
      <c r="H397" s="394">
        <v>0.48826677857</v>
      </c>
      <c r="I397" s="394">
        <v>0.78160963399831995</v>
      </c>
      <c r="J397" s="399" t="s">
        <v>200</v>
      </c>
    </row>
    <row r="398" spans="1:10" x14ac:dyDescent="0.35">
      <c r="A398" s="410" t="s">
        <v>595</v>
      </c>
      <c r="B398" s="394" t="s">
        <v>529</v>
      </c>
      <c r="C398" s="404" t="s">
        <v>587</v>
      </c>
      <c r="D398" s="404" t="s">
        <v>529</v>
      </c>
      <c r="E398" s="404" t="s">
        <v>529</v>
      </c>
      <c r="F398" s="404" t="s">
        <v>529</v>
      </c>
      <c r="G398" s="394" t="s">
        <v>529</v>
      </c>
      <c r="H398" s="394" t="s">
        <v>529</v>
      </c>
      <c r="I398" s="394" t="s">
        <v>529</v>
      </c>
      <c r="J398" s="399" t="s">
        <v>200</v>
      </c>
    </row>
    <row r="399" spans="1:10" x14ac:dyDescent="0.35">
      <c r="A399" s="410" t="s">
        <v>596</v>
      </c>
      <c r="B399" s="394" t="s">
        <v>529</v>
      </c>
      <c r="C399" s="404" t="s">
        <v>587</v>
      </c>
      <c r="D399" s="404" t="s">
        <v>529</v>
      </c>
      <c r="E399" s="404" t="s">
        <v>529</v>
      </c>
      <c r="F399" s="404" t="s">
        <v>529</v>
      </c>
      <c r="G399" s="394" t="s">
        <v>529</v>
      </c>
      <c r="H399" s="394" t="s">
        <v>529</v>
      </c>
      <c r="I399" s="394" t="s">
        <v>529</v>
      </c>
      <c r="J399" s="399" t="s">
        <v>200</v>
      </c>
    </row>
    <row r="400" spans="1:10" x14ac:dyDescent="0.35">
      <c r="A400" s="410" t="s">
        <v>597</v>
      </c>
      <c r="B400" s="394" t="s">
        <v>529</v>
      </c>
      <c r="C400" s="404" t="s">
        <v>587</v>
      </c>
      <c r="D400" s="404" t="s">
        <v>529</v>
      </c>
      <c r="E400" s="404" t="s">
        <v>529</v>
      </c>
      <c r="F400" s="404" t="s">
        <v>529</v>
      </c>
      <c r="G400" s="394" t="s">
        <v>529</v>
      </c>
      <c r="H400" s="394" t="s">
        <v>529</v>
      </c>
      <c r="I400" s="394" t="s">
        <v>529</v>
      </c>
      <c r="J400" s="399" t="s">
        <v>200</v>
      </c>
    </row>
    <row r="401" spans="1:13" x14ac:dyDescent="0.35">
      <c r="A401" s="410" t="s">
        <v>97</v>
      </c>
      <c r="B401" s="394" t="s">
        <v>529</v>
      </c>
      <c r="C401" s="404" t="s">
        <v>587</v>
      </c>
      <c r="D401" s="404" t="s">
        <v>529</v>
      </c>
      <c r="E401" s="404" t="s">
        <v>529</v>
      </c>
      <c r="F401" s="404" t="s">
        <v>529</v>
      </c>
      <c r="G401" s="394" t="s">
        <v>529</v>
      </c>
      <c r="H401" s="394" t="s">
        <v>529</v>
      </c>
      <c r="I401" s="394" t="s">
        <v>529</v>
      </c>
      <c r="J401" s="399" t="s">
        <v>200</v>
      </c>
    </row>
    <row r="402" spans="1:13" x14ac:dyDescent="0.35">
      <c r="A402" s="82" t="s">
        <v>645</v>
      </c>
      <c r="B402" s="421"/>
      <c r="C402" s="421"/>
      <c r="D402" s="421"/>
      <c r="E402" s="421"/>
      <c r="F402" s="421"/>
      <c r="G402" s="421"/>
      <c r="H402" s="421"/>
      <c r="I402" s="421"/>
      <c r="J402" s="421"/>
    </row>
    <row r="403" spans="1:13" x14ac:dyDescent="0.35">
      <c r="A403" s="83" t="s">
        <v>646</v>
      </c>
      <c r="B403" s="399" t="s">
        <v>200</v>
      </c>
      <c r="C403" s="399" t="s">
        <v>200</v>
      </c>
      <c r="D403" s="399" t="s">
        <v>200</v>
      </c>
      <c r="E403" s="399" t="s">
        <v>200</v>
      </c>
      <c r="F403" s="399" t="s">
        <v>200</v>
      </c>
      <c r="G403" s="399" t="s">
        <v>200</v>
      </c>
      <c r="H403" s="399" t="s">
        <v>200</v>
      </c>
      <c r="I403" s="399" t="s">
        <v>200</v>
      </c>
      <c r="J403" s="399" t="s">
        <v>200</v>
      </c>
    </row>
    <row r="404" spans="1:13" x14ac:dyDescent="0.35">
      <c r="A404" s="412" t="s">
        <v>3467</v>
      </c>
      <c r="B404" s="394" t="s">
        <v>529</v>
      </c>
      <c r="C404" s="404" t="s">
        <v>587</v>
      </c>
      <c r="D404" s="404" t="s">
        <v>529</v>
      </c>
      <c r="E404" s="404" t="s">
        <v>529</v>
      </c>
      <c r="F404" s="404" t="s">
        <v>529</v>
      </c>
      <c r="G404" s="394" t="s">
        <v>529</v>
      </c>
      <c r="H404" s="394" t="s">
        <v>529</v>
      </c>
      <c r="I404" s="394" t="s">
        <v>529</v>
      </c>
      <c r="J404" s="394" t="s">
        <v>529</v>
      </c>
    </row>
    <row r="405" spans="1:13" x14ac:dyDescent="0.35">
      <c r="A405" s="412" t="s">
        <v>3487</v>
      </c>
      <c r="B405" s="394" t="s">
        <v>529</v>
      </c>
      <c r="C405" s="404" t="s">
        <v>587</v>
      </c>
      <c r="D405" s="404" t="s">
        <v>529</v>
      </c>
      <c r="E405" s="404" t="s">
        <v>529</v>
      </c>
      <c r="F405" s="404" t="s">
        <v>529</v>
      </c>
      <c r="G405" s="394" t="s">
        <v>529</v>
      </c>
      <c r="H405" s="394" t="s">
        <v>529</v>
      </c>
      <c r="I405" s="394" t="s">
        <v>529</v>
      </c>
      <c r="J405" s="394" t="s">
        <v>529</v>
      </c>
    </row>
    <row r="407" spans="1:13" x14ac:dyDescent="0.35">
      <c r="A407" s="72" t="s">
        <v>647</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62" t="s">
        <v>648</v>
      </c>
      <c r="B409" s="462"/>
      <c r="C409" s="462"/>
      <c r="D409" s="462"/>
      <c r="E409" s="462"/>
      <c r="F409" s="462"/>
      <c r="G409" s="462"/>
      <c r="H409" s="312"/>
      <c r="I409" s="312"/>
      <c r="J409" s="312"/>
      <c r="K409" s="312"/>
      <c r="L409" s="312"/>
      <c r="M409" s="451" t="s">
        <v>513</v>
      </c>
    </row>
    <row r="410" spans="1:13" ht="15.5" x14ac:dyDescent="0.35">
      <c r="A410" s="303" t="s">
        <v>758</v>
      </c>
      <c r="B410" s="309"/>
      <c r="C410" s="309"/>
      <c r="D410" s="309"/>
      <c r="E410" s="309"/>
      <c r="F410" s="309"/>
      <c r="G410" s="309"/>
      <c r="H410" s="312"/>
      <c r="I410" s="312"/>
      <c r="J410" s="312"/>
      <c r="K410" s="312"/>
      <c r="L410" s="312"/>
      <c r="M410" s="451" t="s">
        <v>3502</v>
      </c>
    </row>
    <row r="411" spans="1:13" x14ac:dyDescent="0.35">
      <c r="A411" s="314"/>
      <c r="B411" s="312"/>
      <c r="C411" s="312"/>
      <c r="D411" s="312"/>
      <c r="E411" s="312"/>
      <c r="F411" s="312"/>
      <c r="G411" s="312"/>
      <c r="H411" s="312"/>
      <c r="I411" s="312"/>
      <c r="J411" s="312"/>
      <c r="K411" s="312"/>
      <c r="L411" s="313"/>
      <c r="M411" s="451" t="s">
        <v>514</v>
      </c>
    </row>
    <row r="412" spans="1:13" x14ac:dyDescent="0.35">
      <c r="A412" s="312"/>
      <c r="B412" s="312"/>
      <c r="C412" s="312"/>
      <c r="D412" s="312"/>
      <c r="E412" s="312"/>
      <c r="F412" s="312"/>
      <c r="G412" s="312"/>
      <c r="H412" s="312"/>
      <c r="I412" s="312"/>
      <c r="J412" s="312"/>
      <c r="K412" s="312"/>
      <c r="L412" s="312"/>
      <c r="M412" s="315"/>
    </row>
    <row r="413" spans="1:13" ht="37" x14ac:dyDescent="0.35">
      <c r="A413" s="316" t="s">
        <v>515</v>
      </c>
      <c r="B413" s="317" t="s">
        <v>516</v>
      </c>
      <c r="C413" s="318" t="s">
        <v>517</v>
      </c>
      <c r="D413" s="318" t="s">
        <v>518</v>
      </c>
      <c r="E413" s="319" t="s">
        <v>649</v>
      </c>
      <c r="F413" s="319" t="s">
        <v>650</v>
      </c>
      <c r="G413" s="320" t="s">
        <v>651</v>
      </c>
      <c r="H413" s="318" t="s">
        <v>652</v>
      </c>
      <c r="I413" s="85" t="s">
        <v>653</v>
      </c>
      <c r="J413" s="318" t="s">
        <v>654</v>
      </c>
      <c r="K413" s="319" t="s">
        <v>520</v>
      </c>
      <c r="L413" s="319" t="s">
        <v>521</v>
      </c>
      <c r="M413" s="321" t="s">
        <v>655</v>
      </c>
    </row>
    <row r="414" spans="1:13" ht="15" thickBot="1" x14ac:dyDescent="0.4">
      <c r="A414" s="322"/>
      <c r="B414" s="485" t="s">
        <v>523</v>
      </c>
      <c r="C414" s="485"/>
      <c r="D414" s="486"/>
      <c r="E414" s="487" t="s">
        <v>656</v>
      </c>
      <c r="F414" s="485"/>
      <c r="G414" s="486"/>
      <c r="H414" s="487" t="s">
        <v>523</v>
      </c>
      <c r="I414" s="488"/>
      <c r="J414" s="488"/>
      <c r="K414" s="488"/>
      <c r="L414" s="488"/>
      <c r="M414" s="489"/>
    </row>
    <row r="415" spans="1:13" ht="15" thickTop="1" x14ac:dyDescent="0.35">
      <c r="A415" s="323" t="s">
        <v>657</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658</v>
      </c>
      <c r="B416" s="390">
        <v>70318.070227320059</v>
      </c>
      <c r="C416" s="399" t="s">
        <v>200</v>
      </c>
      <c r="D416" s="399" t="s">
        <v>200</v>
      </c>
      <c r="E416" s="399" t="s">
        <v>200</v>
      </c>
      <c r="F416" s="399" t="s">
        <v>200</v>
      </c>
      <c r="G416" s="399" t="s">
        <v>200</v>
      </c>
      <c r="H416" s="399" t="s">
        <v>200</v>
      </c>
      <c r="I416" s="399" t="s">
        <v>200</v>
      </c>
      <c r="J416" s="390" t="s">
        <v>529</v>
      </c>
      <c r="K416" s="390" t="s">
        <v>529</v>
      </c>
      <c r="L416" s="390" t="s">
        <v>529</v>
      </c>
      <c r="M416" s="390">
        <v>134.03649648504052</v>
      </c>
    </row>
    <row r="417" spans="1:13" x14ac:dyDescent="0.35">
      <c r="A417" s="422" t="s">
        <v>659</v>
      </c>
      <c r="B417" s="390">
        <v>46194.121028708993</v>
      </c>
      <c r="C417" s="399" t="s">
        <v>200</v>
      </c>
      <c r="D417" s="399" t="s">
        <v>200</v>
      </c>
      <c r="E417" s="399" t="s">
        <v>200</v>
      </c>
      <c r="F417" s="399" t="s">
        <v>200</v>
      </c>
      <c r="G417" s="399" t="s">
        <v>200</v>
      </c>
      <c r="H417" s="399" t="s">
        <v>200</v>
      </c>
      <c r="I417" s="399" t="s">
        <v>200</v>
      </c>
      <c r="J417" s="399" t="s">
        <v>200</v>
      </c>
      <c r="K417" s="399" t="s">
        <v>200</v>
      </c>
      <c r="L417" s="399" t="s">
        <v>200</v>
      </c>
      <c r="M417" s="394">
        <v>134.03649648504052</v>
      </c>
    </row>
    <row r="418" spans="1:13" x14ac:dyDescent="0.35">
      <c r="A418" s="422" t="s">
        <v>660</v>
      </c>
      <c r="B418" s="390">
        <v>14551.955897401811</v>
      </c>
      <c r="C418" s="399" t="s">
        <v>200</v>
      </c>
      <c r="D418" s="399" t="s">
        <v>200</v>
      </c>
      <c r="E418" s="399" t="s">
        <v>200</v>
      </c>
      <c r="F418" s="399" t="s">
        <v>200</v>
      </c>
      <c r="G418" s="399" t="s">
        <v>200</v>
      </c>
      <c r="H418" s="399" t="s">
        <v>200</v>
      </c>
      <c r="I418" s="399" t="s">
        <v>200</v>
      </c>
      <c r="J418" s="399" t="s">
        <v>200</v>
      </c>
      <c r="K418" s="399" t="s">
        <v>200</v>
      </c>
      <c r="L418" s="399" t="s">
        <v>200</v>
      </c>
      <c r="M418" s="399" t="s">
        <v>200</v>
      </c>
    </row>
    <row r="419" spans="1:13" x14ac:dyDescent="0.35">
      <c r="A419" s="422" t="s">
        <v>661</v>
      </c>
      <c r="B419" s="390">
        <v>1928.2873679484251</v>
      </c>
      <c r="C419" s="399" t="s">
        <v>200</v>
      </c>
      <c r="D419" s="399" t="s">
        <v>200</v>
      </c>
      <c r="E419" s="399" t="s">
        <v>200</v>
      </c>
      <c r="F419" s="399" t="s">
        <v>200</v>
      </c>
      <c r="G419" s="399" t="s">
        <v>200</v>
      </c>
      <c r="H419" s="399" t="s">
        <v>200</v>
      </c>
      <c r="I419" s="399" t="s">
        <v>200</v>
      </c>
      <c r="J419" s="399" t="s">
        <v>200</v>
      </c>
      <c r="K419" s="399" t="s">
        <v>200</v>
      </c>
      <c r="L419" s="399" t="s">
        <v>200</v>
      </c>
      <c r="M419" s="399" t="s">
        <v>200</v>
      </c>
    </row>
    <row r="420" spans="1:13" x14ac:dyDescent="0.35">
      <c r="A420" s="422" t="s">
        <v>662</v>
      </c>
      <c r="B420" s="390">
        <v>7643.7059332608314</v>
      </c>
      <c r="C420" s="399" t="s">
        <v>200</v>
      </c>
      <c r="D420" s="399" t="s">
        <v>200</v>
      </c>
      <c r="E420" s="399" t="s">
        <v>200</v>
      </c>
      <c r="F420" s="399" t="s">
        <v>200</v>
      </c>
      <c r="G420" s="399" t="s">
        <v>200</v>
      </c>
      <c r="H420" s="399" t="s">
        <v>200</v>
      </c>
      <c r="I420" s="399" t="s">
        <v>200</v>
      </c>
      <c r="J420" s="390" t="s">
        <v>529</v>
      </c>
      <c r="K420" s="390" t="s">
        <v>529</v>
      </c>
      <c r="L420" s="390" t="s">
        <v>529</v>
      </c>
      <c r="M420" s="390" t="s">
        <v>529</v>
      </c>
    </row>
    <row r="421" spans="1:13" x14ac:dyDescent="0.35">
      <c r="A421" s="325" t="s">
        <v>663</v>
      </c>
      <c r="B421" s="390">
        <v>46553.765996456706</v>
      </c>
      <c r="C421" s="390">
        <v>3.4620000000000002</v>
      </c>
      <c r="D421" s="390">
        <v>69.090317678675007</v>
      </c>
      <c r="E421" s="390">
        <v>20040.325102040817</v>
      </c>
      <c r="F421" s="390" t="s">
        <v>529</v>
      </c>
      <c r="G421" s="390" t="s">
        <v>529</v>
      </c>
      <c r="H421" s="390" t="s">
        <v>529</v>
      </c>
      <c r="I421" s="390" t="s">
        <v>529</v>
      </c>
      <c r="J421" s="390">
        <v>55.249069497127223</v>
      </c>
      <c r="K421" s="390">
        <v>188.72091220254887</v>
      </c>
      <c r="L421" s="390">
        <v>213.37603828081271</v>
      </c>
      <c r="M421" s="390">
        <v>228.15769905799976</v>
      </c>
    </row>
    <row r="422" spans="1:13" x14ac:dyDescent="0.35">
      <c r="A422" s="423" t="s">
        <v>664</v>
      </c>
      <c r="B422" s="390">
        <v>9177.0984327999995</v>
      </c>
      <c r="C422" s="390" t="s">
        <v>529</v>
      </c>
      <c r="D422" s="390" t="s">
        <v>529</v>
      </c>
      <c r="E422" s="399" t="s">
        <v>200</v>
      </c>
      <c r="F422" s="399" t="s">
        <v>200</v>
      </c>
      <c r="G422" s="399" t="s">
        <v>200</v>
      </c>
      <c r="H422" s="399" t="s">
        <v>200</v>
      </c>
      <c r="I422" s="399" t="s">
        <v>200</v>
      </c>
      <c r="J422" s="394" t="s">
        <v>531</v>
      </c>
      <c r="K422" s="394" t="s">
        <v>531</v>
      </c>
      <c r="L422" s="394" t="s">
        <v>531</v>
      </c>
      <c r="M422" s="394" t="s">
        <v>531</v>
      </c>
    </row>
    <row r="423" spans="1:13" x14ac:dyDescent="0.35">
      <c r="A423" s="422" t="s">
        <v>665</v>
      </c>
      <c r="B423" s="399" t="s">
        <v>200</v>
      </c>
      <c r="C423" s="399" t="s">
        <v>200</v>
      </c>
      <c r="D423" s="390">
        <v>37.974850892036372</v>
      </c>
      <c r="E423" s="399" t="s">
        <v>200</v>
      </c>
      <c r="F423" s="399" t="s">
        <v>200</v>
      </c>
      <c r="G423" s="399" t="s">
        <v>200</v>
      </c>
      <c r="H423" s="399" t="s">
        <v>200</v>
      </c>
      <c r="I423" s="399" t="s">
        <v>200</v>
      </c>
      <c r="J423" s="394" t="s">
        <v>531</v>
      </c>
      <c r="K423" s="399" t="s">
        <v>200</v>
      </c>
      <c r="L423" s="399" t="s">
        <v>200</v>
      </c>
      <c r="M423" s="399" t="s">
        <v>200</v>
      </c>
    </row>
    <row r="424" spans="1:13" x14ac:dyDescent="0.35">
      <c r="A424" s="422" t="s">
        <v>666</v>
      </c>
      <c r="B424" s="390" t="s">
        <v>529</v>
      </c>
      <c r="C424" s="399" t="s">
        <v>200</v>
      </c>
      <c r="D424" s="390">
        <v>23.960466786638641</v>
      </c>
      <c r="E424" s="399" t="s">
        <v>200</v>
      </c>
      <c r="F424" s="399" t="s">
        <v>200</v>
      </c>
      <c r="G424" s="399" t="s">
        <v>200</v>
      </c>
      <c r="H424" s="399" t="s">
        <v>200</v>
      </c>
      <c r="I424" s="399" t="s">
        <v>200</v>
      </c>
      <c r="J424" s="394" t="s">
        <v>531</v>
      </c>
      <c r="K424" s="394" t="s">
        <v>531</v>
      </c>
      <c r="L424" s="394" t="s">
        <v>531</v>
      </c>
      <c r="M424" s="399" t="s">
        <v>200</v>
      </c>
    </row>
    <row r="425" spans="1:13" x14ac:dyDescent="0.35">
      <c r="A425" s="422" t="s">
        <v>667</v>
      </c>
      <c r="B425" s="390" t="s">
        <v>552</v>
      </c>
      <c r="C425" s="399" t="s">
        <v>200</v>
      </c>
      <c r="D425" s="390">
        <v>7.1550000000000002</v>
      </c>
      <c r="E425" s="399" t="s">
        <v>200</v>
      </c>
      <c r="F425" s="399" t="s">
        <v>200</v>
      </c>
      <c r="G425" s="399" t="s">
        <v>200</v>
      </c>
      <c r="H425" s="399" t="s">
        <v>200</v>
      </c>
      <c r="I425" s="399" t="s">
        <v>200</v>
      </c>
      <c r="J425" s="399" t="s">
        <v>200</v>
      </c>
      <c r="K425" s="399" t="s">
        <v>200</v>
      </c>
      <c r="L425" s="394" t="s">
        <v>531</v>
      </c>
      <c r="M425" s="394" t="s">
        <v>531</v>
      </c>
    </row>
    <row r="426" spans="1:13" x14ac:dyDescent="0.35">
      <c r="A426" s="422" t="s">
        <v>668</v>
      </c>
      <c r="B426" s="390">
        <v>91.7</v>
      </c>
      <c r="C426" s="390">
        <v>0.40600000000000003</v>
      </c>
      <c r="D426" s="399" t="s">
        <v>200</v>
      </c>
      <c r="E426" s="399" t="s">
        <v>200</v>
      </c>
      <c r="F426" s="399" t="s">
        <v>200</v>
      </c>
      <c r="G426" s="399" t="s">
        <v>200</v>
      </c>
      <c r="H426" s="399" t="s">
        <v>200</v>
      </c>
      <c r="I426" s="399" t="s">
        <v>200</v>
      </c>
      <c r="J426" s="394" t="s">
        <v>531</v>
      </c>
      <c r="K426" s="394" t="s">
        <v>531</v>
      </c>
      <c r="L426" s="394" t="s">
        <v>531</v>
      </c>
      <c r="M426" s="394" t="s">
        <v>531</v>
      </c>
    </row>
    <row r="427" spans="1:13" x14ac:dyDescent="0.35">
      <c r="A427" s="422" t="s">
        <v>669</v>
      </c>
      <c r="B427" s="390">
        <v>1755.3999999999999</v>
      </c>
      <c r="C427" s="399" t="s">
        <v>200</v>
      </c>
      <c r="D427" s="399" t="s">
        <v>200</v>
      </c>
      <c r="E427" s="399" t="s">
        <v>200</v>
      </c>
      <c r="F427" s="399" t="s">
        <v>200</v>
      </c>
      <c r="G427" s="399" t="s">
        <v>200</v>
      </c>
      <c r="H427" s="399" t="s">
        <v>200</v>
      </c>
      <c r="I427" s="399" t="s">
        <v>200</v>
      </c>
      <c r="J427" s="399" t="s">
        <v>200</v>
      </c>
      <c r="K427" s="399" t="s">
        <v>200</v>
      </c>
      <c r="L427" s="399" t="s">
        <v>200</v>
      </c>
      <c r="M427" s="399" t="s">
        <v>200</v>
      </c>
    </row>
    <row r="428" spans="1:13" x14ac:dyDescent="0.35">
      <c r="A428" s="422" t="s">
        <v>670</v>
      </c>
      <c r="B428" s="390">
        <v>1655.306718597858</v>
      </c>
      <c r="C428" s="399" t="s">
        <v>200</v>
      </c>
      <c r="D428" s="399" t="s">
        <v>200</v>
      </c>
      <c r="E428" s="399" t="s">
        <v>200</v>
      </c>
      <c r="F428" s="399" t="s">
        <v>200</v>
      </c>
      <c r="G428" s="399" t="s">
        <v>200</v>
      </c>
      <c r="H428" s="399" t="s">
        <v>200</v>
      </c>
      <c r="I428" s="399" t="s">
        <v>200</v>
      </c>
      <c r="J428" s="399" t="s">
        <v>200</v>
      </c>
      <c r="K428" s="399" t="s">
        <v>200</v>
      </c>
      <c r="L428" s="399" t="s">
        <v>200</v>
      </c>
      <c r="M428" s="399" t="s">
        <v>200</v>
      </c>
    </row>
    <row r="429" spans="1:13" x14ac:dyDescent="0.35">
      <c r="A429" s="422" t="s">
        <v>671</v>
      </c>
      <c r="B429" s="390">
        <v>27383.218865213978</v>
      </c>
      <c r="C429" s="390">
        <v>3.056</v>
      </c>
      <c r="D429" s="399" t="s">
        <v>200</v>
      </c>
      <c r="E429" s="399" t="s">
        <v>200</v>
      </c>
      <c r="F429" s="399" t="s">
        <v>200</v>
      </c>
      <c r="G429" s="399" t="s">
        <v>200</v>
      </c>
      <c r="H429" s="399" t="s">
        <v>200</v>
      </c>
      <c r="I429" s="399" t="s">
        <v>200</v>
      </c>
      <c r="J429" s="394" t="s">
        <v>531</v>
      </c>
      <c r="K429" s="394" t="s">
        <v>531</v>
      </c>
      <c r="L429" s="394" t="s">
        <v>531</v>
      </c>
      <c r="M429" s="394" t="s">
        <v>531</v>
      </c>
    </row>
    <row r="430" spans="1:13" x14ac:dyDescent="0.35">
      <c r="A430" s="422" t="s">
        <v>672</v>
      </c>
      <c r="B430" s="399" t="s">
        <v>200</v>
      </c>
      <c r="C430" s="399" t="s">
        <v>200</v>
      </c>
      <c r="D430" s="399" t="s">
        <v>200</v>
      </c>
      <c r="E430" s="390">
        <v>20040.325102040817</v>
      </c>
      <c r="F430" s="390" t="s">
        <v>529</v>
      </c>
      <c r="G430" s="390" t="s">
        <v>529</v>
      </c>
      <c r="H430" s="390" t="s">
        <v>529</v>
      </c>
      <c r="I430" s="390" t="s">
        <v>529</v>
      </c>
      <c r="J430" s="399" t="s">
        <v>200</v>
      </c>
      <c r="K430" s="399" t="s">
        <v>200</v>
      </c>
      <c r="L430" s="399" t="s">
        <v>200</v>
      </c>
      <c r="M430" s="399" t="s">
        <v>200</v>
      </c>
    </row>
    <row r="431" spans="1:13" x14ac:dyDescent="0.35">
      <c r="A431" s="424" t="s">
        <v>3488</v>
      </c>
      <c r="B431" s="390">
        <v>6491.041979844872</v>
      </c>
      <c r="C431" s="390" t="s">
        <v>591</v>
      </c>
      <c r="D431" s="390" t="s">
        <v>529</v>
      </c>
      <c r="E431" s="390" t="s">
        <v>529</v>
      </c>
      <c r="F431" s="390" t="s">
        <v>529</v>
      </c>
      <c r="G431" s="390" t="s">
        <v>529</v>
      </c>
      <c r="H431" s="390" t="s">
        <v>529</v>
      </c>
      <c r="I431" s="390" t="s">
        <v>529</v>
      </c>
      <c r="J431" s="390">
        <v>55.249069497127223</v>
      </c>
      <c r="K431" s="390">
        <v>188.72091220254887</v>
      </c>
      <c r="L431" s="390">
        <v>213.37603828081271</v>
      </c>
      <c r="M431" s="390">
        <v>228.15769905799976</v>
      </c>
    </row>
    <row r="432" spans="1:13" x14ac:dyDescent="0.35">
      <c r="A432" s="324" t="s">
        <v>673</v>
      </c>
      <c r="B432" s="390">
        <v>77196.299037699835</v>
      </c>
      <c r="C432" s="390">
        <v>0.96083966399999998</v>
      </c>
      <c r="D432" s="390" t="s">
        <v>529</v>
      </c>
      <c r="E432" s="390" t="s">
        <v>591</v>
      </c>
      <c r="F432" s="390">
        <v>3439.7541856200496</v>
      </c>
      <c r="G432" s="390" t="s">
        <v>529</v>
      </c>
      <c r="H432" s="390">
        <v>0.12041830440901</v>
      </c>
      <c r="I432" s="390" t="s">
        <v>529</v>
      </c>
      <c r="J432" s="390">
        <v>60.032090854165958</v>
      </c>
      <c r="K432" s="390">
        <v>752.39490757758881</v>
      </c>
      <c r="L432" s="390">
        <v>44.874287061635293</v>
      </c>
      <c r="M432" s="390">
        <v>158.39225986800554</v>
      </c>
    </row>
    <row r="433" spans="1:13" x14ac:dyDescent="0.35">
      <c r="A433" s="422" t="s">
        <v>674</v>
      </c>
      <c r="B433" s="390">
        <v>70075.972196806615</v>
      </c>
      <c r="C433" s="390">
        <v>0.57413966400000005</v>
      </c>
      <c r="D433" s="399" t="s">
        <v>200</v>
      </c>
      <c r="E433" s="399" t="s">
        <v>200</v>
      </c>
      <c r="F433" s="399" t="s">
        <v>200</v>
      </c>
      <c r="G433" s="399" t="s">
        <v>200</v>
      </c>
      <c r="H433" s="399" t="s">
        <v>200</v>
      </c>
      <c r="I433" s="399" t="s">
        <v>200</v>
      </c>
      <c r="J433" s="394" t="s">
        <v>531</v>
      </c>
      <c r="K433" s="394" t="s">
        <v>531</v>
      </c>
      <c r="L433" s="394" t="s">
        <v>531</v>
      </c>
      <c r="M433" s="394" t="s">
        <v>531</v>
      </c>
    </row>
    <row r="434" spans="1:13" x14ac:dyDescent="0.35">
      <c r="A434" s="422" t="s">
        <v>675</v>
      </c>
      <c r="B434" s="390">
        <v>1391.9</v>
      </c>
      <c r="C434" s="390">
        <v>0.38669999999999999</v>
      </c>
      <c r="D434" s="399" t="s">
        <v>200</v>
      </c>
      <c r="E434" s="399" t="s">
        <v>200</v>
      </c>
      <c r="F434" s="399" t="s">
        <v>200</v>
      </c>
      <c r="G434" s="399" t="s">
        <v>200</v>
      </c>
      <c r="H434" s="399" t="s">
        <v>200</v>
      </c>
      <c r="I434" s="399" t="s">
        <v>200</v>
      </c>
      <c r="J434" s="394" t="s">
        <v>531</v>
      </c>
      <c r="K434" s="394" t="s">
        <v>531</v>
      </c>
      <c r="L434" s="394" t="s">
        <v>531</v>
      </c>
      <c r="M434" s="394" t="s">
        <v>531</v>
      </c>
    </row>
    <row r="435" spans="1:13" x14ac:dyDescent="0.35">
      <c r="A435" s="422" t="s">
        <v>676</v>
      </c>
      <c r="B435" s="390">
        <v>4142.0497045616085</v>
      </c>
      <c r="C435" s="399" t="s">
        <v>200</v>
      </c>
      <c r="D435" s="399" t="s">
        <v>200</v>
      </c>
      <c r="E435" s="399" t="s">
        <v>200</v>
      </c>
      <c r="F435" s="390">
        <v>3439.7541856200496</v>
      </c>
      <c r="G435" s="399" t="s">
        <v>200</v>
      </c>
      <c r="H435" s="390" t="s">
        <v>529</v>
      </c>
      <c r="I435" s="399" t="s">
        <v>200</v>
      </c>
      <c r="J435" s="394" t="s">
        <v>531</v>
      </c>
      <c r="K435" s="394" t="s">
        <v>531</v>
      </c>
      <c r="L435" s="394" t="s">
        <v>531</v>
      </c>
      <c r="M435" s="394" t="s">
        <v>531</v>
      </c>
    </row>
    <row r="436" spans="1:13" x14ac:dyDescent="0.35">
      <c r="A436" s="424" t="s">
        <v>677</v>
      </c>
      <c r="B436" s="390">
        <v>2.9424154986548698</v>
      </c>
      <c r="C436" s="399" t="s">
        <v>200</v>
      </c>
      <c r="D436" s="399" t="s">
        <v>200</v>
      </c>
      <c r="E436" s="390" t="s">
        <v>591</v>
      </c>
      <c r="F436" s="390" t="s">
        <v>529</v>
      </c>
      <c r="G436" s="390" t="s">
        <v>529</v>
      </c>
      <c r="H436" s="390">
        <v>0.12041830440901</v>
      </c>
      <c r="I436" s="399" t="s">
        <v>200</v>
      </c>
      <c r="J436" s="394" t="s">
        <v>531</v>
      </c>
      <c r="K436" s="394" t="s">
        <v>531</v>
      </c>
      <c r="L436" s="394" t="s">
        <v>531</v>
      </c>
      <c r="M436" s="394" t="s">
        <v>531</v>
      </c>
    </row>
    <row r="437" spans="1:13" x14ac:dyDescent="0.35">
      <c r="A437" s="425" t="s">
        <v>678</v>
      </c>
      <c r="B437" s="390">
        <v>553.25</v>
      </c>
      <c r="C437" s="399" t="s">
        <v>200</v>
      </c>
      <c r="D437" s="399" t="s">
        <v>200</v>
      </c>
      <c r="E437" s="399" t="s">
        <v>200</v>
      </c>
      <c r="F437" s="399" t="s">
        <v>200</v>
      </c>
      <c r="G437" s="399" t="s">
        <v>200</v>
      </c>
      <c r="H437" s="399" t="s">
        <v>200</v>
      </c>
      <c r="I437" s="399" t="s">
        <v>200</v>
      </c>
      <c r="J437" s="394" t="s">
        <v>531</v>
      </c>
      <c r="K437" s="394" t="s">
        <v>531</v>
      </c>
      <c r="L437" s="394" t="s">
        <v>531</v>
      </c>
      <c r="M437" s="394" t="s">
        <v>531</v>
      </c>
    </row>
    <row r="438" spans="1:13" x14ac:dyDescent="0.35">
      <c r="A438" s="425" t="s">
        <v>679</v>
      </c>
      <c r="B438" s="390">
        <v>1030.18472083296</v>
      </c>
      <c r="C438" s="399" t="s">
        <v>200</v>
      </c>
      <c r="D438" s="399" t="s">
        <v>200</v>
      </c>
      <c r="E438" s="399" t="s">
        <v>200</v>
      </c>
      <c r="F438" s="399" t="s">
        <v>200</v>
      </c>
      <c r="G438" s="399" t="s">
        <v>200</v>
      </c>
      <c r="H438" s="399" t="s">
        <v>200</v>
      </c>
      <c r="I438" s="399" t="s">
        <v>200</v>
      </c>
      <c r="J438" s="394" t="s">
        <v>531</v>
      </c>
      <c r="K438" s="394" t="s">
        <v>531</v>
      </c>
      <c r="L438" s="394" t="s">
        <v>531</v>
      </c>
      <c r="M438" s="394" t="s">
        <v>531</v>
      </c>
    </row>
    <row r="439" spans="1:13" x14ac:dyDescent="0.35">
      <c r="A439" s="422" t="s">
        <v>3489</v>
      </c>
      <c r="B439" s="390" t="s">
        <v>529</v>
      </c>
      <c r="C439" s="390" t="s">
        <v>529</v>
      </c>
      <c r="D439" s="390" t="s">
        <v>529</v>
      </c>
      <c r="E439" s="390" t="s">
        <v>529</v>
      </c>
      <c r="F439" s="390" t="s">
        <v>529</v>
      </c>
      <c r="G439" s="390" t="s">
        <v>529</v>
      </c>
      <c r="H439" s="390" t="s">
        <v>529</v>
      </c>
      <c r="I439" s="390" t="s">
        <v>529</v>
      </c>
      <c r="J439" s="390">
        <v>60.032090854165958</v>
      </c>
      <c r="K439" s="390">
        <v>752.39490757758881</v>
      </c>
      <c r="L439" s="390">
        <v>44.874287061635293</v>
      </c>
      <c r="M439" s="390">
        <v>158.39225986800554</v>
      </c>
    </row>
    <row r="440" spans="1:13" x14ac:dyDescent="0.35">
      <c r="A440" s="426" t="s">
        <v>680</v>
      </c>
      <c r="B440" s="390" t="s">
        <v>531</v>
      </c>
      <c r="C440" s="390" t="s">
        <v>529</v>
      </c>
      <c r="D440" s="390" t="s">
        <v>529</v>
      </c>
      <c r="E440" s="399" t="s">
        <v>200</v>
      </c>
      <c r="F440" s="399" t="s">
        <v>200</v>
      </c>
      <c r="G440" s="399" t="s">
        <v>200</v>
      </c>
      <c r="H440" s="399" t="s">
        <v>200</v>
      </c>
      <c r="I440" s="399" t="s">
        <v>200</v>
      </c>
      <c r="J440" s="390" t="s">
        <v>529</v>
      </c>
      <c r="K440" s="390" t="s">
        <v>529</v>
      </c>
      <c r="L440" s="390" t="s">
        <v>529</v>
      </c>
      <c r="M440" s="390" t="s">
        <v>529</v>
      </c>
    </row>
    <row r="441" spans="1:13" x14ac:dyDescent="0.35">
      <c r="A441" s="427" t="s">
        <v>681</v>
      </c>
      <c r="B441" s="390" t="s">
        <v>531</v>
      </c>
      <c r="C441" s="390" t="s">
        <v>529</v>
      </c>
      <c r="D441" s="390" t="s">
        <v>529</v>
      </c>
      <c r="E441" s="399" t="s">
        <v>200</v>
      </c>
      <c r="F441" s="399" t="s">
        <v>200</v>
      </c>
      <c r="G441" s="399" t="s">
        <v>200</v>
      </c>
      <c r="H441" s="399" t="s">
        <v>200</v>
      </c>
      <c r="I441" s="399" t="s">
        <v>200</v>
      </c>
      <c r="J441" s="394" t="s">
        <v>529</v>
      </c>
      <c r="K441" s="394" t="s">
        <v>529</v>
      </c>
      <c r="L441" s="394" t="s">
        <v>529</v>
      </c>
      <c r="M441" s="394" t="s">
        <v>529</v>
      </c>
    </row>
    <row r="442" spans="1:13" x14ac:dyDescent="0.35">
      <c r="A442" s="427" t="s">
        <v>682</v>
      </c>
      <c r="B442" s="390" t="s">
        <v>531</v>
      </c>
      <c r="C442" s="390" t="s">
        <v>529</v>
      </c>
      <c r="D442" s="390" t="s">
        <v>529</v>
      </c>
      <c r="E442" s="399" t="s">
        <v>200</v>
      </c>
      <c r="F442" s="399" t="s">
        <v>200</v>
      </c>
      <c r="G442" s="399" t="s">
        <v>200</v>
      </c>
      <c r="H442" s="399" t="s">
        <v>200</v>
      </c>
      <c r="I442" s="399" t="s">
        <v>200</v>
      </c>
      <c r="J442" s="394" t="s">
        <v>529</v>
      </c>
      <c r="K442" s="394" t="s">
        <v>529</v>
      </c>
      <c r="L442" s="394" t="s">
        <v>529</v>
      </c>
      <c r="M442" s="394" t="s">
        <v>529</v>
      </c>
    </row>
    <row r="443" spans="1:13" x14ac:dyDescent="0.35">
      <c r="A443" s="428" t="s">
        <v>683</v>
      </c>
      <c r="B443" s="390" t="s">
        <v>531</v>
      </c>
      <c r="C443" s="390" t="s">
        <v>529</v>
      </c>
      <c r="D443" s="390" t="s">
        <v>529</v>
      </c>
      <c r="E443" s="399" t="s">
        <v>200</v>
      </c>
      <c r="F443" s="399" t="s">
        <v>200</v>
      </c>
      <c r="G443" s="399" t="s">
        <v>200</v>
      </c>
      <c r="H443" s="399" t="s">
        <v>200</v>
      </c>
      <c r="I443" s="399" t="s">
        <v>200</v>
      </c>
      <c r="J443" s="390" t="s">
        <v>529</v>
      </c>
      <c r="K443" s="390" t="s">
        <v>529</v>
      </c>
      <c r="L443" s="390" t="s">
        <v>529</v>
      </c>
      <c r="M443" s="390" t="s">
        <v>529</v>
      </c>
    </row>
    <row r="444" spans="1:13" x14ac:dyDescent="0.35">
      <c r="A444" s="429" t="s">
        <v>684</v>
      </c>
      <c r="B444" s="399" t="s">
        <v>200</v>
      </c>
      <c r="C444" s="399" t="s">
        <v>200</v>
      </c>
      <c r="D444" s="399" t="s">
        <v>200</v>
      </c>
      <c r="E444" s="390">
        <v>204.17777113730182</v>
      </c>
      <c r="F444" s="390">
        <v>3251.9469055652708</v>
      </c>
      <c r="G444" s="390">
        <v>18.975929941198739</v>
      </c>
      <c r="H444" s="390">
        <v>3.1016287312299998E-2</v>
      </c>
      <c r="I444" s="390">
        <v>2.8530150025699998E-2</v>
      </c>
      <c r="J444" s="399" t="s">
        <v>200</v>
      </c>
      <c r="K444" s="399" t="s">
        <v>200</v>
      </c>
      <c r="L444" s="399" t="s">
        <v>200</v>
      </c>
      <c r="M444" s="399" t="s">
        <v>200</v>
      </c>
    </row>
    <row r="445" spans="1:13" x14ac:dyDescent="0.35">
      <c r="A445" s="427" t="s">
        <v>685</v>
      </c>
      <c r="B445" s="399" t="s">
        <v>200</v>
      </c>
      <c r="C445" s="399" t="s">
        <v>200</v>
      </c>
      <c r="D445" s="399" t="s">
        <v>200</v>
      </c>
      <c r="E445" s="390">
        <v>202.33771926921244</v>
      </c>
      <c r="F445" s="390">
        <v>3249.4584409982149</v>
      </c>
      <c r="G445" s="390">
        <v>0.75795702244873997</v>
      </c>
      <c r="H445" s="390">
        <v>3.0668042743200001E-2</v>
      </c>
      <c r="I445" s="390">
        <v>2.8530150025699998E-2</v>
      </c>
      <c r="J445" s="399" t="s">
        <v>200</v>
      </c>
      <c r="K445" s="399" t="s">
        <v>200</v>
      </c>
      <c r="L445" s="399" t="s">
        <v>200</v>
      </c>
      <c r="M445" s="399" t="s">
        <v>200</v>
      </c>
    </row>
    <row r="446" spans="1:13" x14ac:dyDescent="0.35">
      <c r="A446" s="427" t="s">
        <v>686</v>
      </c>
      <c r="B446" s="399" t="s">
        <v>200</v>
      </c>
      <c r="C446" s="399" t="s">
        <v>200</v>
      </c>
      <c r="D446" s="399" t="s">
        <v>200</v>
      </c>
      <c r="E446" s="390" t="s">
        <v>556</v>
      </c>
      <c r="F446" s="390" t="s">
        <v>556</v>
      </c>
      <c r="G446" s="390" t="s">
        <v>556</v>
      </c>
      <c r="H446" s="390" t="s">
        <v>556</v>
      </c>
      <c r="I446" s="390" t="s">
        <v>556</v>
      </c>
      <c r="J446" s="399" t="s">
        <v>200</v>
      </c>
      <c r="K446" s="399" t="s">
        <v>200</v>
      </c>
      <c r="L446" s="399" t="s">
        <v>200</v>
      </c>
      <c r="M446" s="399" t="s">
        <v>200</v>
      </c>
    </row>
    <row r="447" spans="1:13" x14ac:dyDescent="0.35">
      <c r="A447" s="427" t="s">
        <v>687</v>
      </c>
      <c r="B447" s="399" t="s">
        <v>200</v>
      </c>
      <c r="C447" s="399" t="s">
        <v>200</v>
      </c>
      <c r="D447" s="399" t="s">
        <v>200</v>
      </c>
      <c r="E447" s="390" t="s">
        <v>627</v>
      </c>
      <c r="F447" s="390" t="s">
        <v>627</v>
      </c>
      <c r="G447" s="390">
        <v>4.9702035437500003</v>
      </c>
      <c r="H447" s="390" t="s">
        <v>556</v>
      </c>
      <c r="I447" s="390" t="s">
        <v>556</v>
      </c>
      <c r="J447" s="399" t="s">
        <v>200</v>
      </c>
      <c r="K447" s="399" t="s">
        <v>200</v>
      </c>
      <c r="L447" s="399" t="s">
        <v>200</v>
      </c>
      <c r="M447" s="399" t="s">
        <v>200</v>
      </c>
    </row>
    <row r="448" spans="1:13" x14ac:dyDescent="0.35">
      <c r="A448" s="427" t="s">
        <v>688</v>
      </c>
      <c r="B448" s="399" t="s">
        <v>200</v>
      </c>
      <c r="C448" s="399" t="s">
        <v>200</v>
      </c>
      <c r="D448" s="399" t="s">
        <v>200</v>
      </c>
      <c r="E448" s="390">
        <v>1.84005186808937</v>
      </c>
      <c r="F448" s="390">
        <v>2.4884645670558498</v>
      </c>
      <c r="G448" s="390" t="s">
        <v>558</v>
      </c>
      <c r="H448" s="390">
        <v>3.4824456909999998E-4</v>
      </c>
      <c r="I448" s="390" t="s">
        <v>558</v>
      </c>
      <c r="J448" s="399" t="s">
        <v>200</v>
      </c>
      <c r="K448" s="399" t="s">
        <v>200</v>
      </c>
      <c r="L448" s="399" t="s">
        <v>200</v>
      </c>
      <c r="M448" s="399" t="s">
        <v>200</v>
      </c>
    </row>
    <row r="449" spans="1:13" x14ac:dyDescent="0.35">
      <c r="A449" s="427" t="s">
        <v>3490</v>
      </c>
      <c r="B449" s="399" t="s">
        <v>200</v>
      </c>
      <c r="C449" s="399" t="s">
        <v>200</v>
      </c>
      <c r="D449" s="399" t="s">
        <v>200</v>
      </c>
      <c r="E449" s="390" t="s">
        <v>556</v>
      </c>
      <c r="F449" s="390" t="s">
        <v>627</v>
      </c>
      <c r="G449" s="390">
        <v>13.247769375000001</v>
      </c>
      <c r="H449" s="390" t="s">
        <v>531</v>
      </c>
      <c r="I449" s="390" t="s">
        <v>531</v>
      </c>
      <c r="J449" s="399" t="s">
        <v>200</v>
      </c>
      <c r="K449" s="399" t="s">
        <v>200</v>
      </c>
      <c r="L449" s="399" t="s">
        <v>200</v>
      </c>
      <c r="M449" s="399" t="s">
        <v>200</v>
      </c>
    </row>
    <row r="450" spans="1:13" x14ac:dyDescent="0.35">
      <c r="A450" s="430" t="s">
        <v>689</v>
      </c>
      <c r="B450" s="399" t="s">
        <v>200</v>
      </c>
      <c r="C450" s="399" t="s">
        <v>200</v>
      </c>
      <c r="D450" s="399" t="s">
        <v>200</v>
      </c>
      <c r="E450" s="390">
        <v>99978.817182500003</v>
      </c>
      <c r="F450" s="390">
        <v>15.660888</v>
      </c>
      <c r="G450" s="390">
        <v>7313.5339055999993</v>
      </c>
      <c r="H450" s="390" t="s">
        <v>529</v>
      </c>
      <c r="I450" s="390" t="s">
        <v>529</v>
      </c>
      <c r="J450" s="399" t="s">
        <v>200</v>
      </c>
      <c r="K450" s="399" t="s">
        <v>200</v>
      </c>
      <c r="L450" s="399" t="s">
        <v>200</v>
      </c>
      <c r="M450" s="399" t="s">
        <v>200</v>
      </c>
    </row>
    <row r="451" spans="1:13" x14ac:dyDescent="0.35">
      <c r="A451" s="427" t="s">
        <v>690</v>
      </c>
      <c r="B451" s="399" t="s">
        <v>200</v>
      </c>
      <c r="C451" s="399" t="s">
        <v>200</v>
      </c>
      <c r="D451" s="399" t="s">
        <v>200</v>
      </c>
      <c r="E451" s="390">
        <v>89653.230582500008</v>
      </c>
      <c r="F451" s="390" t="s">
        <v>529</v>
      </c>
      <c r="G451" s="390" t="s">
        <v>3335</v>
      </c>
      <c r="H451" s="390" t="s">
        <v>529</v>
      </c>
      <c r="I451" s="390" t="s">
        <v>529</v>
      </c>
      <c r="J451" s="399" t="s">
        <v>200</v>
      </c>
      <c r="K451" s="399" t="s">
        <v>200</v>
      </c>
      <c r="L451" s="399" t="s">
        <v>200</v>
      </c>
      <c r="M451" s="399" t="s">
        <v>200</v>
      </c>
    </row>
    <row r="452" spans="1:13" x14ac:dyDescent="0.35">
      <c r="A452" s="427" t="s">
        <v>691</v>
      </c>
      <c r="B452" s="399" t="s">
        <v>200</v>
      </c>
      <c r="C452" s="399" t="s">
        <v>200</v>
      </c>
      <c r="D452" s="399" t="s">
        <v>200</v>
      </c>
      <c r="E452" s="390">
        <v>1490.8036</v>
      </c>
      <c r="F452" s="390" t="s">
        <v>529</v>
      </c>
      <c r="G452" s="390" t="s">
        <v>531</v>
      </c>
      <c r="H452" s="390" t="s">
        <v>529</v>
      </c>
      <c r="I452" s="390" t="s">
        <v>529</v>
      </c>
      <c r="J452" s="399" t="s">
        <v>200</v>
      </c>
      <c r="K452" s="399" t="s">
        <v>200</v>
      </c>
      <c r="L452" s="399" t="s">
        <v>200</v>
      </c>
      <c r="M452" s="399" t="s">
        <v>200</v>
      </c>
    </row>
    <row r="453" spans="1:13" x14ac:dyDescent="0.35">
      <c r="A453" s="427" t="s">
        <v>692</v>
      </c>
      <c r="B453" s="399" t="s">
        <v>200</v>
      </c>
      <c r="C453" s="399" t="s">
        <v>200</v>
      </c>
      <c r="D453" s="399" t="s">
        <v>200</v>
      </c>
      <c r="E453" s="390">
        <v>301.25799999999998</v>
      </c>
      <c r="F453" s="390">
        <v>15.660888</v>
      </c>
      <c r="G453" s="390" t="s">
        <v>531</v>
      </c>
      <c r="H453" s="390" t="s">
        <v>529</v>
      </c>
      <c r="I453" s="390" t="s">
        <v>529</v>
      </c>
      <c r="J453" s="399" t="s">
        <v>200</v>
      </c>
      <c r="K453" s="399" t="s">
        <v>200</v>
      </c>
      <c r="L453" s="399" t="s">
        <v>200</v>
      </c>
      <c r="M453" s="399" t="s">
        <v>200</v>
      </c>
    </row>
    <row r="454" spans="1:13" x14ac:dyDescent="0.35">
      <c r="A454" s="427" t="s">
        <v>693</v>
      </c>
      <c r="B454" s="399" t="s">
        <v>200</v>
      </c>
      <c r="C454" s="399" t="s">
        <v>200</v>
      </c>
      <c r="D454" s="399" t="s">
        <v>200</v>
      </c>
      <c r="E454" s="390">
        <v>8533.5249999999996</v>
      </c>
      <c r="F454" s="390" t="s">
        <v>529</v>
      </c>
      <c r="G454" s="390" t="s">
        <v>603</v>
      </c>
      <c r="H454" s="390" t="s">
        <v>529</v>
      </c>
      <c r="I454" s="390" t="s">
        <v>529</v>
      </c>
      <c r="J454" s="399" t="s">
        <v>200</v>
      </c>
      <c r="K454" s="399" t="s">
        <v>200</v>
      </c>
      <c r="L454" s="399" t="s">
        <v>200</v>
      </c>
      <c r="M454" s="399" t="s">
        <v>200</v>
      </c>
    </row>
    <row r="455" spans="1:13" x14ac:dyDescent="0.35">
      <c r="A455" s="427" t="s">
        <v>694</v>
      </c>
      <c r="B455" s="399" t="s">
        <v>200</v>
      </c>
      <c r="C455" s="399" t="s">
        <v>200</v>
      </c>
      <c r="D455" s="399" t="s">
        <v>200</v>
      </c>
      <c r="E455" s="390" t="s">
        <v>529</v>
      </c>
      <c r="F455" s="390" t="s">
        <v>529</v>
      </c>
      <c r="G455" s="390" t="s">
        <v>531</v>
      </c>
      <c r="H455" s="390" t="s">
        <v>529</v>
      </c>
      <c r="I455" s="390" t="s">
        <v>529</v>
      </c>
      <c r="J455" s="399" t="s">
        <v>200</v>
      </c>
      <c r="K455" s="399" t="s">
        <v>200</v>
      </c>
      <c r="L455" s="399" t="s">
        <v>200</v>
      </c>
      <c r="M455" s="399" t="s">
        <v>200</v>
      </c>
    </row>
    <row r="456" spans="1:13" x14ac:dyDescent="0.35">
      <c r="A456" s="428" t="s">
        <v>695</v>
      </c>
      <c r="B456" s="399" t="s">
        <v>200</v>
      </c>
      <c r="C456" s="399" t="s">
        <v>200</v>
      </c>
      <c r="D456" s="399" t="s">
        <v>200</v>
      </c>
      <c r="E456" s="390" t="s">
        <v>529</v>
      </c>
      <c r="F456" s="390" t="s">
        <v>529</v>
      </c>
      <c r="G456" s="390">
        <v>7313.5339055999993</v>
      </c>
      <c r="H456" s="390" t="s">
        <v>529</v>
      </c>
      <c r="I456" s="390" t="s">
        <v>529</v>
      </c>
      <c r="J456" s="399" t="s">
        <v>200</v>
      </c>
      <c r="K456" s="399" t="s">
        <v>200</v>
      </c>
      <c r="L456" s="399" t="s">
        <v>200</v>
      </c>
      <c r="M456" s="399" t="s">
        <v>200</v>
      </c>
    </row>
    <row r="457" spans="1:13" x14ac:dyDescent="0.35">
      <c r="A457" s="429" t="s">
        <v>696</v>
      </c>
      <c r="B457" s="390" t="s">
        <v>552</v>
      </c>
      <c r="C457" s="390" t="s">
        <v>529</v>
      </c>
      <c r="D457" s="390">
        <v>14.15208194400004</v>
      </c>
      <c r="E457" s="390" t="s">
        <v>529</v>
      </c>
      <c r="F457" s="390" t="s">
        <v>529</v>
      </c>
      <c r="G457" s="390" t="s">
        <v>529</v>
      </c>
      <c r="H457" s="390">
        <v>0.36624329245062998</v>
      </c>
      <c r="I457" s="390" t="s">
        <v>529</v>
      </c>
      <c r="J457" s="390">
        <v>3.0595650574289701</v>
      </c>
      <c r="K457" s="390">
        <v>2.2218459027463999</v>
      </c>
      <c r="L457" s="390">
        <v>3851.2231308671667</v>
      </c>
      <c r="M457" s="390">
        <v>0.17191986356898001</v>
      </c>
    </row>
    <row r="458" spans="1:13" x14ac:dyDescent="0.35">
      <c r="A458" s="427" t="s">
        <v>697</v>
      </c>
      <c r="B458" s="399" t="s">
        <v>200</v>
      </c>
      <c r="C458" s="399" t="s">
        <v>200</v>
      </c>
      <c r="D458" s="399" t="s">
        <v>200</v>
      </c>
      <c r="E458" s="390" t="s">
        <v>529</v>
      </c>
      <c r="F458" s="390" t="s">
        <v>529</v>
      </c>
      <c r="G458" s="390" t="s">
        <v>529</v>
      </c>
      <c r="H458" s="390">
        <v>0.36624329245062998</v>
      </c>
      <c r="I458" s="390" t="s">
        <v>529</v>
      </c>
      <c r="J458" s="399" t="s">
        <v>200</v>
      </c>
      <c r="K458" s="399" t="s">
        <v>200</v>
      </c>
      <c r="L458" s="399" t="s">
        <v>200</v>
      </c>
      <c r="M458" s="399" t="s">
        <v>200</v>
      </c>
    </row>
    <row r="459" spans="1:13" x14ac:dyDescent="0.35">
      <c r="A459" s="427" t="s">
        <v>3491</v>
      </c>
      <c r="B459" s="399" t="s">
        <v>200</v>
      </c>
      <c r="C459" s="399" t="s">
        <v>200</v>
      </c>
      <c r="D459" s="399" t="s">
        <v>200</v>
      </c>
      <c r="E459" s="399" t="s">
        <v>200</v>
      </c>
      <c r="F459" s="390" t="s">
        <v>529</v>
      </c>
      <c r="G459" s="390" t="s">
        <v>200</v>
      </c>
      <c r="H459" s="390" t="s">
        <v>556</v>
      </c>
      <c r="I459" s="399" t="s">
        <v>200</v>
      </c>
      <c r="J459" s="399" t="s">
        <v>200</v>
      </c>
      <c r="K459" s="399" t="s">
        <v>200</v>
      </c>
      <c r="L459" s="399" t="s">
        <v>200</v>
      </c>
      <c r="M459" s="399" t="s">
        <v>200</v>
      </c>
    </row>
    <row r="460" spans="1:13" x14ac:dyDescent="0.35">
      <c r="A460" s="427" t="s">
        <v>3492</v>
      </c>
      <c r="B460" s="399" t="s">
        <v>200</v>
      </c>
      <c r="C460" s="399" t="s">
        <v>200</v>
      </c>
      <c r="D460" s="390">
        <v>14.15208194400004</v>
      </c>
      <c r="E460" s="399" t="s">
        <v>200</v>
      </c>
      <c r="F460" s="399" t="s">
        <v>200</v>
      </c>
      <c r="G460" s="399" t="s">
        <v>200</v>
      </c>
      <c r="H460" s="399" t="s">
        <v>200</v>
      </c>
      <c r="I460" s="399" t="s">
        <v>200</v>
      </c>
      <c r="J460" s="399" t="s">
        <v>200</v>
      </c>
      <c r="K460" s="399" t="s">
        <v>200</v>
      </c>
      <c r="L460" s="399" t="s">
        <v>200</v>
      </c>
      <c r="M460" s="399" t="s">
        <v>200</v>
      </c>
    </row>
    <row r="461" spans="1:13" x14ac:dyDescent="0.35">
      <c r="A461" s="427" t="s">
        <v>698</v>
      </c>
      <c r="B461" s="390" t="s">
        <v>552</v>
      </c>
      <c r="C461" s="390" t="s">
        <v>529</v>
      </c>
      <c r="D461" s="390" t="s">
        <v>529</v>
      </c>
      <c r="E461" s="390" t="s">
        <v>529</v>
      </c>
      <c r="F461" s="390" t="s">
        <v>529</v>
      </c>
      <c r="G461" s="390" t="s">
        <v>529</v>
      </c>
      <c r="H461" s="390" t="s">
        <v>529</v>
      </c>
      <c r="I461" s="390" t="s">
        <v>529</v>
      </c>
      <c r="J461" s="390">
        <v>3.0595650574289701</v>
      </c>
      <c r="K461" s="390">
        <v>2.2218459027463999</v>
      </c>
      <c r="L461" s="390">
        <v>3851.2231308671667</v>
      </c>
      <c r="M461" s="390">
        <v>0.17191986356898001</v>
      </c>
    </row>
    <row r="462" spans="1:13" x14ac:dyDescent="0.35">
      <c r="A462" s="426" t="s">
        <v>699</v>
      </c>
      <c r="B462" s="390" t="s">
        <v>529</v>
      </c>
      <c r="C462" s="390" t="s">
        <v>529</v>
      </c>
      <c r="D462" s="390">
        <v>0.41200961784130002</v>
      </c>
      <c r="E462" s="390" t="s">
        <v>563</v>
      </c>
      <c r="F462" s="390" t="s">
        <v>563</v>
      </c>
      <c r="G462" s="390" t="s">
        <v>529</v>
      </c>
      <c r="H462" s="390" t="s">
        <v>563</v>
      </c>
      <c r="I462" s="390" t="s">
        <v>563</v>
      </c>
      <c r="J462" s="390">
        <v>453.82441954455231</v>
      </c>
      <c r="K462" s="390">
        <v>613.85632533670321</v>
      </c>
      <c r="L462" s="390">
        <v>1739.7462559347221</v>
      </c>
      <c r="M462" s="390">
        <v>310.00149700742173</v>
      </c>
    </row>
    <row r="464" spans="1:13" x14ac:dyDescent="0.35">
      <c r="A464" s="72" t="s">
        <v>700</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92" t="s">
        <v>701</v>
      </c>
      <c r="B466" s="492"/>
      <c r="C466" s="492"/>
      <c r="D466" s="492"/>
      <c r="E466" s="492"/>
      <c r="F466" s="492"/>
      <c r="G466" s="492"/>
      <c r="H466" s="492"/>
      <c r="I466" s="492"/>
      <c r="J466" s="492"/>
      <c r="K466" s="492"/>
      <c r="L466" s="492"/>
      <c r="M466" s="492"/>
      <c r="N466" s="492"/>
      <c r="O466" s="492"/>
      <c r="P466" s="492"/>
      <c r="Q466" s="492"/>
      <c r="R466" s="315"/>
      <c r="S466" s="315"/>
      <c r="T466" s="315"/>
      <c r="U466" s="315"/>
      <c r="V466" s="315"/>
      <c r="W466" s="315"/>
      <c r="X466" s="315"/>
      <c r="Y466" s="315"/>
      <c r="Z466" s="315"/>
      <c r="AA466" s="315"/>
      <c r="AB466" s="315"/>
      <c r="AC466" s="315"/>
      <c r="AD466" s="315"/>
      <c r="AE466" s="315"/>
      <c r="AF466" s="326"/>
      <c r="AG466" s="315"/>
      <c r="AH466" s="315"/>
      <c r="AI466" s="452" t="s">
        <v>513</v>
      </c>
      <c r="AJ466" s="313"/>
    </row>
    <row r="467" spans="1:36" ht="15.5" x14ac:dyDescent="0.35">
      <c r="A467" s="327" t="s">
        <v>702</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3502</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514</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507" t="s">
        <v>515</v>
      </c>
      <c r="B470" s="329" t="s">
        <v>703</v>
      </c>
      <c r="C470" s="330" t="s">
        <v>704</v>
      </c>
      <c r="D470" s="330" t="s">
        <v>705</v>
      </c>
      <c r="E470" s="330" t="s">
        <v>706</v>
      </c>
      <c r="F470" s="330" t="s">
        <v>707</v>
      </c>
      <c r="G470" s="330" t="s">
        <v>708</v>
      </c>
      <c r="H470" s="330" t="s">
        <v>709</v>
      </c>
      <c r="I470" s="330" t="s">
        <v>710</v>
      </c>
      <c r="J470" s="330" t="s">
        <v>711</v>
      </c>
      <c r="K470" s="330" t="s">
        <v>712</v>
      </c>
      <c r="L470" s="330" t="s">
        <v>713</v>
      </c>
      <c r="M470" s="330" t="s">
        <v>714</v>
      </c>
      <c r="N470" s="330" t="s">
        <v>715</v>
      </c>
      <c r="O470" s="330" t="s">
        <v>716</v>
      </c>
      <c r="P470" s="330" t="s">
        <v>717</v>
      </c>
      <c r="Q470" s="330" t="s">
        <v>718</v>
      </c>
      <c r="R470" s="330" t="s">
        <v>719</v>
      </c>
      <c r="S470" s="331" t="s">
        <v>720</v>
      </c>
      <c r="T470" s="331" t="s">
        <v>721</v>
      </c>
      <c r="U470" s="332" t="s">
        <v>722</v>
      </c>
      <c r="V470" s="330" t="s">
        <v>723</v>
      </c>
      <c r="W470" s="333" t="s">
        <v>724</v>
      </c>
      <c r="X470" s="333" t="s">
        <v>725</v>
      </c>
      <c r="Y470" s="333" t="s">
        <v>726</v>
      </c>
      <c r="Z470" s="333" t="s">
        <v>727</v>
      </c>
      <c r="AA470" s="333" t="s">
        <v>728</v>
      </c>
      <c r="AB470" s="333" t="s">
        <v>729</v>
      </c>
      <c r="AC470" s="333" t="s">
        <v>730</v>
      </c>
      <c r="AD470" s="334" t="s">
        <v>731</v>
      </c>
      <c r="AE470" s="334" t="s">
        <v>732</v>
      </c>
      <c r="AF470" s="332" t="s">
        <v>733</v>
      </c>
      <c r="AG470" s="330" t="s">
        <v>734</v>
      </c>
      <c r="AH470" s="332" t="s">
        <v>651</v>
      </c>
      <c r="AI470" s="331" t="s">
        <v>652</v>
      </c>
      <c r="AJ470" s="88" t="s">
        <v>735</v>
      </c>
    </row>
    <row r="471" spans="1:36" ht="37" thickBot="1" x14ac:dyDescent="0.4">
      <c r="A471" s="508"/>
      <c r="B471" s="487" t="s">
        <v>3337</v>
      </c>
      <c r="C471" s="485"/>
      <c r="D471" s="485"/>
      <c r="E471" s="485"/>
      <c r="F471" s="485"/>
      <c r="G471" s="485"/>
      <c r="H471" s="485"/>
      <c r="I471" s="485"/>
      <c r="J471" s="485"/>
      <c r="K471" s="485"/>
      <c r="L471" s="485"/>
      <c r="M471" s="485"/>
      <c r="N471" s="485"/>
      <c r="O471" s="485"/>
      <c r="P471" s="485"/>
      <c r="Q471" s="485"/>
      <c r="R471" s="486"/>
      <c r="S471" s="385"/>
      <c r="T471" s="385"/>
      <c r="U471" s="493" t="s">
        <v>736</v>
      </c>
      <c r="V471" s="494"/>
      <c r="W471" s="487" t="s">
        <v>3337</v>
      </c>
      <c r="X471" s="485"/>
      <c r="Y471" s="485"/>
      <c r="Z471" s="485"/>
      <c r="AA471" s="485"/>
      <c r="AB471" s="485"/>
      <c r="AC471" s="486"/>
      <c r="AD471" s="385"/>
      <c r="AE471" s="385"/>
      <c r="AF471" s="493" t="s">
        <v>736</v>
      </c>
      <c r="AG471" s="494"/>
      <c r="AH471" s="335" t="s">
        <v>656</v>
      </c>
      <c r="AI471" s="386" t="s">
        <v>3337</v>
      </c>
      <c r="AJ471" s="336" t="s">
        <v>3337</v>
      </c>
    </row>
    <row r="472" spans="1:36" ht="15" thickTop="1" x14ac:dyDescent="0.35">
      <c r="A472" s="337" t="s">
        <v>737</v>
      </c>
      <c r="B472" s="390">
        <v>1368.6274879263533</v>
      </c>
      <c r="C472" s="390">
        <v>397.31929999999994</v>
      </c>
      <c r="D472" s="390" t="s">
        <v>834</v>
      </c>
      <c r="E472" s="390" t="s">
        <v>834</v>
      </c>
      <c r="F472" s="390">
        <v>2580.4423400000001</v>
      </c>
      <c r="G472" s="390" t="s">
        <v>554</v>
      </c>
      <c r="H472" s="390">
        <v>56052.275099999999</v>
      </c>
      <c r="I472" s="390" t="s">
        <v>554</v>
      </c>
      <c r="J472" s="390">
        <v>2093.1475999999998</v>
      </c>
      <c r="K472" s="390" t="s">
        <v>554</v>
      </c>
      <c r="L472" s="390" t="s">
        <v>834</v>
      </c>
      <c r="M472" s="390" t="s">
        <v>554</v>
      </c>
      <c r="N472" s="390" t="s">
        <v>554</v>
      </c>
      <c r="O472" s="390" t="s">
        <v>554</v>
      </c>
      <c r="P472" s="390" t="s">
        <v>554</v>
      </c>
      <c r="Q472" s="390">
        <v>117.73</v>
      </c>
      <c r="R472" s="390" t="s">
        <v>554</v>
      </c>
      <c r="S472" s="390" t="s">
        <v>834</v>
      </c>
      <c r="T472" s="390" t="s">
        <v>834</v>
      </c>
      <c r="U472" s="390">
        <v>1.84005186808937</v>
      </c>
      <c r="V472" s="399" t="s">
        <v>200</v>
      </c>
      <c r="W472" s="390">
        <v>539.28252369958398</v>
      </c>
      <c r="X472" s="390">
        <v>206.77996980802794</v>
      </c>
      <c r="Y472" s="390">
        <v>8.9719417447910903</v>
      </c>
      <c r="Z472" s="390" t="s">
        <v>554</v>
      </c>
      <c r="AA472" s="390">
        <v>11.42114438969833</v>
      </c>
      <c r="AB472" s="390" t="s">
        <v>554</v>
      </c>
      <c r="AC472" s="390" t="s">
        <v>834</v>
      </c>
      <c r="AD472" s="390" t="s">
        <v>554</v>
      </c>
      <c r="AE472" s="390" t="s">
        <v>554</v>
      </c>
      <c r="AF472" s="390">
        <v>2.4884645670558498</v>
      </c>
      <c r="AG472" s="399" t="s">
        <v>200</v>
      </c>
      <c r="AH472" s="390">
        <v>7332.5098355411983</v>
      </c>
      <c r="AI472" s="390">
        <v>517.67788417194004</v>
      </c>
      <c r="AJ472" s="390">
        <v>28.530150025699999</v>
      </c>
    </row>
    <row r="473" spans="1:36" x14ac:dyDescent="0.35">
      <c r="A473" s="337" t="s">
        <v>738</v>
      </c>
      <c r="B473" s="390">
        <v>1354.0760204081632</v>
      </c>
      <c r="C473" s="390" t="s">
        <v>529</v>
      </c>
      <c r="D473" s="390" t="s">
        <v>529</v>
      </c>
      <c r="E473" s="390" t="s">
        <v>529</v>
      </c>
      <c r="F473" s="390" t="s">
        <v>529</v>
      </c>
      <c r="G473" s="390" t="s">
        <v>529</v>
      </c>
      <c r="H473" s="390" t="s">
        <v>529</v>
      </c>
      <c r="I473" s="390" t="s">
        <v>529</v>
      </c>
      <c r="J473" s="390" t="s">
        <v>529</v>
      </c>
      <c r="K473" s="390" t="s">
        <v>529</v>
      </c>
      <c r="L473" s="390" t="s">
        <v>529</v>
      </c>
      <c r="M473" s="390" t="s">
        <v>529</v>
      </c>
      <c r="N473" s="390" t="s">
        <v>529</v>
      </c>
      <c r="O473" s="390" t="s">
        <v>529</v>
      </c>
      <c r="P473" s="390" t="s">
        <v>529</v>
      </c>
      <c r="Q473" s="390" t="s">
        <v>529</v>
      </c>
      <c r="R473" s="390" t="s">
        <v>529</v>
      </c>
      <c r="S473" s="390" t="s">
        <v>529</v>
      </c>
      <c r="T473" s="390" t="s">
        <v>529</v>
      </c>
      <c r="U473" s="390" t="s">
        <v>529</v>
      </c>
      <c r="V473" s="399" t="s">
        <v>200</v>
      </c>
      <c r="W473" s="390" t="s">
        <v>529</v>
      </c>
      <c r="X473" s="390" t="s">
        <v>529</v>
      </c>
      <c r="Y473" s="390" t="s">
        <v>529</v>
      </c>
      <c r="Z473" s="390" t="s">
        <v>529</v>
      </c>
      <c r="AA473" s="390" t="s">
        <v>529</v>
      </c>
      <c r="AB473" s="390" t="s">
        <v>529</v>
      </c>
      <c r="AC473" s="390" t="s">
        <v>529</v>
      </c>
      <c r="AD473" s="390" t="s">
        <v>529</v>
      </c>
      <c r="AE473" s="390" t="s">
        <v>529</v>
      </c>
      <c r="AF473" s="390" t="s">
        <v>529</v>
      </c>
      <c r="AG473" s="399" t="s">
        <v>200</v>
      </c>
      <c r="AH473" s="390" t="s">
        <v>529</v>
      </c>
      <c r="AI473" s="390" t="s">
        <v>529</v>
      </c>
      <c r="AJ473" s="390" t="s">
        <v>529</v>
      </c>
    </row>
    <row r="474" spans="1:36" x14ac:dyDescent="0.35">
      <c r="A474" s="427" t="s">
        <v>739</v>
      </c>
      <c r="B474" s="390">
        <v>1354.0760204081632</v>
      </c>
      <c r="C474" s="390" t="s">
        <v>529</v>
      </c>
      <c r="D474" s="390" t="s">
        <v>529</v>
      </c>
      <c r="E474" s="390" t="s">
        <v>529</v>
      </c>
      <c r="F474" s="390" t="s">
        <v>529</v>
      </c>
      <c r="G474" s="390" t="s">
        <v>529</v>
      </c>
      <c r="H474" s="390" t="s">
        <v>529</v>
      </c>
      <c r="I474" s="390" t="s">
        <v>529</v>
      </c>
      <c r="J474" s="390" t="s">
        <v>529</v>
      </c>
      <c r="K474" s="390" t="s">
        <v>529</v>
      </c>
      <c r="L474" s="390" t="s">
        <v>529</v>
      </c>
      <c r="M474" s="390" t="s">
        <v>529</v>
      </c>
      <c r="N474" s="390" t="s">
        <v>529</v>
      </c>
      <c r="O474" s="390" t="s">
        <v>529</v>
      </c>
      <c r="P474" s="390" t="s">
        <v>529</v>
      </c>
      <c r="Q474" s="390" t="s">
        <v>529</v>
      </c>
      <c r="R474" s="390" t="s">
        <v>529</v>
      </c>
      <c r="S474" s="390" t="s">
        <v>529</v>
      </c>
      <c r="T474" s="390" t="s">
        <v>529</v>
      </c>
      <c r="U474" s="390" t="s">
        <v>529</v>
      </c>
      <c r="V474" s="399" t="s">
        <v>200</v>
      </c>
      <c r="W474" s="390" t="s">
        <v>529</v>
      </c>
      <c r="X474" s="390" t="s">
        <v>529</v>
      </c>
      <c r="Y474" s="390" t="s">
        <v>529</v>
      </c>
      <c r="Z474" s="390" t="s">
        <v>529</v>
      </c>
      <c r="AA474" s="390" t="s">
        <v>529</v>
      </c>
      <c r="AB474" s="390" t="s">
        <v>529</v>
      </c>
      <c r="AC474" s="390" t="s">
        <v>529</v>
      </c>
      <c r="AD474" s="390" t="s">
        <v>529</v>
      </c>
      <c r="AE474" s="390" t="s">
        <v>529</v>
      </c>
      <c r="AF474" s="390" t="s">
        <v>529</v>
      </c>
      <c r="AG474" s="399" t="s">
        <v>200</v>
      </c>
      <c r="AH474" s="390" t="s">
        <v>529</v>
      </c>
      <c r="AI474" s="390" t="s">
        <v>529</v>
      </c>
      <c r="AJ474" s="390" t="s">
        <v>529</v>
      </c>
    </row>
    <row r="475" spans="1:36" x14ac:dyDescent="0.35">
      <c r="A475" s="431" t="s">
        <v>740</v>
      </c>
      <c r="B475" s="390">
        <v>1354.0760204081632</v>
      </c>
      <c r="C475" s="390" t="s">
        <v>529</v>
      </c>
      <c r="D475" s="390" t="s">
        <v>529</v>
      </c>
      <c r="E475" s="390" t="s">
        <v>529</v>
      </c>
      <c r="F475" s="390" t="s">
        <v>529</v>
      </c>
      <c r="G475" s="390" t="s">
        <v>529</v>
      </c>
      <c r="H475" s="390" t="s">
        <v>529</v>
      </c>
      <c r="I475" s="390" t="s">
        <v>529</v>
      </c>
      <c r="J475" s="390" t="s">
        <v>529</v>
      </c>
      <c r="K475" s="390" t="s">
        <v>529</v>
      </c>
      <c r="L475" s="390" t="s">
        <v>529</v>
      </c>
      <c r="M475" s="390" t="s">
        <v>529</v>
      </c>
      <c r="N475" s="390" t="s">
        <v>529</v>
      </c>
      <c r="O475" s="390" t="s">
        <v>529</v>
      </c>
      <c r="P475" s="390" t="s">
        <v>529</v>
      </c>
      <c r="Q475" s="390" t="s">
        <v>529</v>
      </c>
      <c r="R475" s="390" t="s">
        <v>529</v>
      </c>
      <c r="S475" s="390" t="s">
        <v>529</v>
      </c>
      <c r="T475" s="390" t="s">
        <v>529</v>
      </c>
      <c r="U475" s="390" t="s">
        <v>529</v>
      </c>
      <c r="V475" s="399" t="s">
        <v>200</v>
      </c>
      <c r="W475" s="390" t="s">
        <v>529</v>
      </c>
      <c r="X475" s="390" t="s">
        <v>529</v>
      </c>
      <c r="Y475" s="390" t="s">
        <v>529</v>
      </c>
      <c r="Z475" s="390" t="s">
        <v>529</v>
      </c>
      <c r="AA475" s="390" t="s">
        <v>529</v>
      </c>
      <c r="AB475" s="390" t="s">
        <v>529</v>
      </c>
      <c r="AC475" s="390" t="s">
        <v>529</v>
      </c>
      <c r="AD475" s="390" t="s">
        <v>529</v>
      </c>
      <c r="AE475" s="390" t="s">
        <v>529</v>
      </c>
      <c r="AF475" s="390" t="s">
        <v>529</v>
      </c>
      <c r="AG475" s="399" t="s">
        <v>200</v>
      </c>
      <c r="AH475" s="390" t="s">
        <v>529</v>
      </c>
      <c r="AI475" s="390" t="s">
        <v>529</v>
      </c>
      <c r="AJ475" s="390" t="s">
        <v>529</v>
      </c>
    </row>
    <row r="476" spans="1:36" x14ac:dyDescent="0.35">
      <c r="A476" s="431" t="s">
        <v>741</v>
      </c>
      <c r="B476" s="390" t="s">
        <v>529</v>
      </c>
      <c r="C476" s="390" t="s">
        <v>529</v>
      </c>
      <c r="D476" s="390" t="s">
        <v>529</v>
      </c>
      <c r="E476" s="390" t="s">
        <v>529</v>
      </c>
      <c r="F476" s="390" t="s">
        <v>529</v>
      </c>
      <c r="G476" s="390" t="s">
        <v>529</v>
      </c>
      <c r="H476" s="390" t="s">
        <v>529</v>
      </c>
      <c r="I476" s="390" t="s">
        <v>529</v>
      </c>
      <c r="J476" s="390" t="s">
        <v>529</v>
      </c>
      <c r="K476" s="390" t="s">
        <v>529</v>
      </c>
      <c r="L476" s="390" t="s">
        <v>529</v>
      </c>
      <c r="M476" s="390" t="s">
        <v>529</v>
      </c>
      <c r="N476" s="390" t="s">
        <v>529</v>
      </c>
      <c r="O476" s="390" t="s">
        <v>529</v>
      </c>
      <c r="P476" s="390" t="s">
        <v>529</v>
      </c>
      <c r="Q476" s="390" t="s">
        <v>529</v>
      </c>
      <c r="R476" s="390" t="s">
        <v>529</v>
      </c>
      <c r="S476" s="390" t="s">
        <v>529</v>
      </c>
      <c r="T476" s="390" t="s">
        <v>529</v>
      </c>
      <c r="U476" s="390" t="s">
        <v>529</v>
      </c>
      <c r="V476" s="399" t="s">
        <v>200</v>
      </c>
      <c r="W476" s="390" t="s">
        <v>529</v>
      </c>
      <c r="X476" s="390" t="s">
        <v>529</v>
      </c>
      <c r="Y476" s="390" t="s">
        <v>529</v>
      </c>
      <c r="Z476" s="390" t="s">
        <v>529</v>
      </c>
      <c r="AA476" s="390" t="s">
        <v>529</v>
      </c>
      <c r="AB476" s="390" t="s">
        <v>529</v>
      </c>
      <c r="AC476" s="390" t="s">
        <v>529</v>
      </c>
      <c r="AD476" s="390" t="s">
        <v>529</v>
      </c>
      <c r="AE476" s="390" t="s">
        <v>529</v>
      </c>
      <c r="AF476" s="390" t="s">
        <v>529</v>
      </c>
      <c r="AG476" s="399" t="s">
        <v>200</v>
      </c>
      <c r="AH476" s="390" t="s">
        <v>529</v>
      </c>
      <c r="AI476" s="390" t="s">
        <v>529</v>
      </c>
      <c r="AJ476" s="390" t="s">
        <v>529</v>
      </c>
    </row>
    <row r="477" spans="1:36" x14ac:dyDescent="0.35">
      <c r="A477" s="427" t="s">
        <v>742</v>
      </c>
      <c r="B477" s="390" t="s">
        <v>529</v>
      </c>
      <c r="C477" s="390" t="s">
        <v>529</v>
      </c>
      <c r="D477" s="390" t="s">
        <v>529</v>
      </c>
      <c r="E477" s="390" t="s">
        <v>529</v>
      </c>
      <c r="F477" s="390" t="s">
        <v>529</v>
      </c>
      <c r="G477" s="390" t="s">
        <v>529</v>
      </c>
      <c r="H477" s="390" t="s">
        <v>529</v>
      </c>
      <c r="I477" s="390" t="s">
        <v>529</v>
      </c>
      <c r="J477" s="390" t="s">
        <v>529</v>
      </c>
      <c r="K477" s="390" t="s">
        <v>529</v>
      </c>
      <c r="L477" s="390" t="s">
        <v>529</v>
      </c>
      <c r="M477" s="390" t="s">
        <v>529</v>
      </c>
      <c r="N477" s="390" t="s">
        <v>529</v>
      </c>
      <c r="O477" s="390" t="s">
        <v>529</v>
      </c>
      <c r="P477" s="390" t="s">
        <v>529</v>
      </c>
      <c r="Q477" s="390" t="s">
        <v>529</v>
      </c>
      <c r="R477" s="390" t="s">
        <v>529</v>
      </c>
      <c r="S477" s="390" t="s">
        <v>529</v>
      </c>
      <c r="T477" s="390" t="s">
        <v>529</v>
      </c>
      <c r="U477" s="390" t="s">
        <v>529</v>
      </c>
      <c r="V477" s="399" t="s">
        <v>200</v>
      </c>
      <c r="W477" s="390" t="s">
        <v>529</v>
      </c>
      <c r="X477" s="390" t="s">
        <v>529</v>
      </c>
      <c r="Y477" s="390" t="s">
        <v>529</v>
      </c>
      <c r="Z477" s="390" t="s">
        <v>529</v>
      </c>
      <c r="AA477" s="390" t="s">
        <v>529</v>
      </c>
      <c r="AB477" s="390" t="s">
        <v>529</v>
      </c>
      <c r="AC477" s="390" t="s">
        <v>529</v>
      </c>
      <c r="AD477" s="390" t="s">
        <v>529</v>
      </c>
      <c r="AE477" s="390" t="s">
        <v>529</v>
      </c>
      <c r="AF477" s="390" t="s">
        <v>529</v>
      </c>
      <c r="AG477" s="399" t="s">
        <v>200</v>
      </c>
      <c r="AH477" s="390" t="s">
        <v>529</v>
      </c>
      <c r="AI477" s="390" t="s">
        <v>529</v>
      </c>
      <c r="AJ477" s="390" t="s">
        <v>529</v>
      </c>
    </row>
    <row r="478" spans="1:36" x14ac:dyDescent="0.35">
      <c r="A478" s="337" t="s">
        <v>743</v>
      </c>
      <c r="B478" s="390" t="s">
        <v>529</v>
      </c>
      <c r="C478" s="390" t="s">
        <v>529</v>
      </c>
      <c r="D478" s="390" t="s">
        <v>529</v>
      </c>
      <c r="E478" s="390" t="s">
        <v>529</v>
      </c>
      <c r="F478" s="390" t="s">
        <v>529</v>
      </c>
      <c r="G478" s="390" t="s">
        <v>529</v>
      </c>
      <c r="H478" s="390" t="s">
        <v>591</v>
      </c>
      <c r="I478" s="390" t="s">
        <v>529</v>
      </c>
      <c r="J478" s="390" t="s">
        <v>529</v>
      </c>
      <c r="K478" s="390" t="s">
        <v>529</v>
      </c>
      <c r="L478" s="390" t="s">
        <v>529</v>
      </c>
      <c r="M478" s="390" t="s">
        <v>529</v>
      </c>
      <c r="N478" s="390" t="s">
        <v>529</v>
      </c>
      <c r="O478" s="390" t="s">
        <v>529</v>
      </c>
      <c r="P478" s="390" t="s">
        <v>529</v>
      </c>
      <c r="Q478" s="390" t="s">
        <v>529</v>
      </c>
      <c r="R478" s="390" t="s">
        <v>529</v>
      </c>
      <c r="S478" s="390" t="s">
        <v>529</v>
      </c>
      <c r="T478" s="390" t="s">
        <v>529</v>
      </c>
      <c r="U478" s="390" t="s">
        <v>529</v>
      </c>
      <c r="V478" s="399" t="s">
        <v>200</v>
      </c>
      <c r="W478" s="390">
        <v>391.00292248704386</v>
      </c>
      <c r="X478" s="390">
        <v>45.101851511540602</v>
      </c>
      <c r="Y478" s="390" t="s">
        <v>529</v>
      </c>
      <c r="Z478" s="390" t="s">
        <v>529</v>
      </c>
      <c r="AA478" s="390" t="s">
        <v>529</v>
      </c>
      <c r="AB478" s="390" t="s">
        <v>529</v>
      </c>
      <c r="AC478" s="390" t="s">
        <v>529</v>
      </c>
      <c r="AD478" s="390" t="s">
        <v>529</v>
      </c>
      <c r="AE478" s="390" t="s">
        <v>529</v>
      </c>
      <c r="AF478" s="390" t="s">
        <v>529</v>
      </c>
      <c r="AG478" s="399" t="s">
        <v>200</v>
      </c>
      <c r="AH478" s="390" t="s">
        <v>529</v>
      </c>
      <c r="AI478" s="390">
        <v>120.41830440901001</v>
      </c>
      <c r="AJ478" s="390" t="s">
        <v>529</v>
      </c>
    </row>
    <row r="479" spans="1:36" x14ac:dyDescent="0.35">
      <c r="A479" s="427" t="s">
        <v>744</v>
      </c>
      <c r="B479" s="399" t="s">
        <v>200</v>
      </c>
      <c r="C479" s="399" t="s">
        <v>200</v>
      </c>
      <c r="D479" s="399" t="s">
        <v>200</v>
      </c>
      <c r="E479" s="399" t="s">
        <v>200</v>
      </c>
      <c r="F479" s="399" t="s">
        <v>200</v>
      </c>
      <c r="G479" s="399" t="s">
        <v>200</v>
      </c>
      <c r="H479" s="399" t="s">
        <v>200</v>
      </c>
      <c r="I479" s="399" t="s">
        <v>200</v>
      </c>
      <c r="J479" s="399" t="s">
        <v>200</v>
      </c>
      <c r="K479" s="399" t="s">
        <v>200</v>
      </c>
      <c r="L479" s="399" t="s">
        <v>200</v>
      </c>
      <c r="M479" s="399" t="s">
        <v>200</v>
      </c>
      <c r="N479" s="399" t="s">
        <v>200</v>
      </c>
      <c r="O479" s="399" t="s">
        <v>200</v>
      </c>
      <c r="P479" s="399" t="s">
        <v>200</v>
      </c>
      <c r="Q479" s="399" t="s">
        <v>200</v>
      </c>
      <c r="R479" s="399" t="s">
        <v>200</v>
      </c>
      <c r="S479" s="399" t="s">
        <v>200</v>
      </c>
      <c r="T479" s="399" t="s">
        <v>200</v>
      </c>
      <c r="U479" s="399" t="s">
        <v>200</v>
      </c>
      <c r="V479" s="399" t="s">
        <v>200</v>
      </c>
      <c r="W479" s="390">
        <v>391.00292248704386</v>
      </c>
      <c r="X479" s="390">
        <v>45.101851511540602</v>
      </c>
      <c r="Y479" s="390" t="s">
        <v>529</v>
      </c>
      <c r="Z479" s="390" t="s">
        <v>529</v>
      </c>
      <c r="AA479" s="390" t="s">
        <v>529</v>
      </c>
      <c r="AB479" s="390" t="s">
        <v>529</v>
      </c>
      <c r="AC479" s="390" t="s">
        <v>529</v>
      </c>
      <c r="AD479" s="390" t="s">
        <v>529</v>
      </c>
      <c r="AE479" s="390" t="s">
        <v>529</v>
      </c>
      <c r="AF479" s="390" t="s">
        <v>529</v>
      </c>
      <c r="AG479" s="399" t="s">
        <v>200</v>
      </c>
      <c r="AH479" s="399" t="s">
        <v>200</v>
      </c>
      <c r="AI479" s="390" t="s">
        <v>529</v>
      </c>
      <c r="AJ479" s="399" t="s">
        <v>200</v>
      </c>
    </row>
    <row r="480" spans="1:36" x14ac:dyDescent="0.35">
      <c r="A480" s="427" t="s">
        <v>745</v>
      </c>
      <c r="B480" s="390" t="s">
        <v>529</v>
      </c>
      <c r="C480" s="390" t="s">
        <v>529</v>
      </c>
      <c r="D480" s="390" t="s">
        <v>529</v>
      </c>
      <c r="E480" s="390" t="s">
        <v>529</v>
      </c>
      <c r="F480" s="390" t="s">
        <v>529</v>
      </c>
      <c r="G480" s="390" t="s">
        <v>529</v>
      </c>
      <c r="H480" s="390" t="s">
        <v>558</v>
      </c>
      <c r="I480" s="390" t="s">
        <v>529</v>
      </c>
      <c r="J480" s="390" t="s">
        <v>529</v>
      </c>
      <c r="K480" s="390" t="s">
        <v>529</v>
      </c>
      <c r="L480" s="390" t="s">
        <v>529</v>
      </c>
      <c r="M480" s="390" t="s">
        <v>529</v>
      </c>
      <c r="N480" s="390" t="s">
        <v>529</v>
      </c>
      <c r="O480" s="390" t="s">
        <v>529</v>
      </c>
      <c r="P480" s="390" t="s">
        <v>529</v>
      </c>
      <c r="Q480" s="390" t="s">
        <v>529</v>
      </c>
      <c r="R480" s="390" t="s">
        <v>529</v>
      </c>
      <c r="S480" s="390" t="s">
        <v>529</v>
      </c>
      <c r="T480" s="390" t="s">
        <v>529</v>
      </c>
      <c r="U480" s="390" t="s">
        <v>529</v>
      </c>
      <c r="V480" s="399" t="s">
        <v>200</v>
      </c>
      <c r="W480" s="390" t="s">
        <v>529</v>
      </c>
      <c r="X480" s="390" t="s">
        <v>529</v>
      </c>
      <c r="Y480" s="390" t="s">
        <v>529</v>
      </c>
      <c r="Z480" s="390" t="s">
        <v>529</v>
      </c>
      <c r="AA480" s="390" t="s">
        <v>529</v>
      </c>
      <c r="AB480" s="390" t="s">
        <v>529</v>
      </c>
      <c r="AC480" s="390" t="s">
        <v>529</v>
      </c>
      <c r="AD480" s="390" t="s">
        <v>529</v>
      </c>
      <c r="AE480" s="390" t="s">
        <v>529</v>
      </c>
      <c r="AF480" s="390" t="s">
        <v>529</v>
      </c>
      <c r="AG480" s="399" t="s">
        <v>200</v>
      </c>
      <c r="AH480" s="390" t="s">
        <v>529</v>
      </c>
      <c r="AI480" s="390">
        <v>120.41830440900908</v>
      </c>
      <c r="AJ480" s="399" t="s">
        <v>200</v>
      </c>
    </row>
    <row r="481" spans="1:36" x14ac:dyDescent="0.35">
      <c r="A481" s="428" t="s">
        <v>746</v>
      </c>
      <c r="B481" s="390" t="s">
        <v>529</v>
      </c>
      <c r="C481" s="390" t="s">
        <v>529</v>
      </c>
      <c r="D481" s="390" t="s">
        <v>529</v>
      </c>
      <c r="E481" s="390" t="s">
        <v>529</v>
      </c>
      <c r="F481" s="390" t="s">
        <v>529</v>
      </c>
      <c r="G481" s="390" t="s">
        <v>529</v>
      </c>
      <c r="H481" s="390" t="s">
        <v>529</v>
      </c>
      <c r="I481" s="390" t="s">
        <v>529</v>
      </c>
      <c r="J481" s="390" t="s">
        <v>529</v>
      </c>
      <c r="K481" s="390" t="s">
        <v>529</v>
      </c>
      <c r="L481" s="390" t="s">
        <v>529</v>
      </c>
      <c r="M481" s="390" t="s">
        <v>529</v>
      </c>
      <c r="N481" s="390" t="s">
        <v>529</v>
      </c>
      <c r="O481" s="390" t="s">
        <v>529</v>
      </c>
      <c r="P481" s="390" t="s">
        <v>529</v>
      </c>
      <c r="Q481" s="390" t="s">
        <v>529</v>
      </c>
      <c r="R481" s="390" t="s">
        <v>529</v>
      </c>
      <c r="S481" s="390" t="s">
        <v>529</v>
      </c>
      <c r="T481" s="390" t="s">
        <v>529</v>
      </c>
      <c r="U481" s="390" t="s">
        <v>529</v>
      </c>
      <c r="V481" s="399" t="s">
        <v>200</v>
      </c>
      <c r="W481" s="390" t="s">
        <v>529</v>
      </c>
      <c r="X481" s="390" t="s">
        <v>529</v>
      </c>
      <c r="Y481" s="390" t="s">
        <v>529</v>
      </c>
      <c r="Z481" s="390" t="s">
        <v>529</v>
      </c>
      <c r="AA481" s="390" t="s">
        <v>529</v>
      </c>
      <c r="AB481" s="390" t="s">
        <v>529</v>
      </c>
      <c r="AC481" s="390" t="s">
        <v>529</v>
      </c>
      <c r="AD481" s="390" t="s">
        <v>529</v>
      </c>
      <c r="AE481" s="390" t="s">
        <v>529</v>
      </c>
      <c r="AF481" s="390" t="s">
        <v>529</v>
      </c>
      <c r="AG481" s="399" t="s">
        <v>200</v>
      </c>
      <c r="AH481" s="390" t="s">
        <v>529</v>
      </c>
      <c r="AI481" s="390" t="s">
        <v>529</v>
      </c>
      <c r="AJ481" s="390" t="s">
        <v>529</v>
      </c>
    </row>
    <row r="482" spans="1:36" x14ac:dyDescent="0.35">
      <c r="A482" s="338" t="s">
        <v>684</v>
      </c>
      <c r="B482" s="390">
        <v>13.671467518190029</v>
      </c>
      <c r="C482" s="390" t="s">
        <v>627</v>
      </c>
      <c r="D482" s="390" t="s">
        <v>3330</v>
      </c>
      <c r="E482" s="390" t="s">
        <v>3330</v>
      </c>
      <c r="F482" s="390" t="s">
        <v>3330</v>
      </c>
      <c r="G482" s="390" t="s">
        <v>628</v>
      </c>
      <c r="H482" s="390" t="s">
        <v>627</v>
      </c>
      <c r="I482" s="390" t="s">
        <v>628</v>
      </c>
      <c r="J482" s="390" t="s">
        <v>3330</v>
      </c>
      <c r="K482" s="390" t="s">
        <v>628</v>
      </c>
      <c r="L482" s="390" t="s">
        <v>3330</v>
      </c>
      <c r="M482" s="390" t="s">
        <v>628</v>
      </c>
      <c r="N482" s="390" t="s">
        <v>628</v>
      </c>
      <c r="O482" s="390" t="s">
        <v>628</v>
      </c>
      <c r="P482" s="390" t="s">
        <v>628</v>
      </c>
      <c r="Q482" s="390" t="s">
        <v>3330</v>
      </c>
      <c r="R482" s="390" t="s">
        <v>628</v>
      </c>
      <c r="S482" s="390" t="s">
        <v>3330</v>
      </c>
      <c r="T482" s="390" t="s">
        <v>3330</v>
      </c>
      <c r="U482" s="390">
        <v>1.84005186808937</v>
      </c>
      <c r="V482" s="399" t="s">
        <v>200</v>
      </c>
      <c r="W482" s="390">
        <v>146.16040121254008</v>
      </c>
      <c r="X482" s="390">
        <v>161.67811829648733</v>
      </c>
      <c r="Y482" s="390">
        <v>8.9719417447910903</v>
      </c>
      <c r="Z482" s="390" t="s">
        <v>628</v>
      </c>
      <c r="AA482" s="390">
        <v>11.42114438969833</v>
      </c>
      <c r="AB482" s="390" t="s">
        <v>628</v>
      </c>
      <c r="AC482" s="390" t="s">
        <v>3330</v>
      </c>
      <c r="AD482" s="390" t="s">
        <v>628</v>
      </c>
      <c r="AE482" s="390" t="s">
        <v>628</v>
      </c>
      <c r="AF482" s="390">
        <v>2.4884645670558498</v>
      </c>
      <c r="AG482" s="399" t="s">
        <v>200</v>
      </c>
      <c r="AH482" s="390">
        <v>18.975929941198739</v>
      </c>
      <c r="AI482" s="390">
        <v>31.016287312304989</v>
      </c>
      <c r="AJ482" s="390">
        <v>28.530150025703989</v>
      </c>
    </row>
    <row r="483" spans="1:36" x14ac:dyDescent="0.35">
      <c r="A483" s="427" t="s">
        <v>685</v>
      </c>
      <c r="B483" s="390">
        <v>13.671467518190029</v>
      </c>
      <c r="C483" s="390" t="s">
        <v>531</v>
      </c>
      <c r="D483" s="390" t="s">
        <v>531</v>
      </c>
      <c r="E483" s="390" t="s">
        <v>558</v>
      </c>
      <c r="F483" s="390" t="s">
        <v>558</v>
      </c>
      <c r="G483" s="390" t="s">
        <v>558</v>
      </c>
      <c r="H483" s="390" t="s">
        <v>531</v>
      </c>
      <c r="I483" s="390" t="s">
        <v>558</v>
      </c>
      <c r="J483" s="390" t="s">
        <v>558</v>
      </c>
      <c r="K483" s="390" t="s">
        <v>558</v>
      </c>
      <c r="L483" s="390" t="s">
        <v>558</v>
      </c>
      <c r="M483" s="390" t="s">
        <v>558</v>
      </c>
      <c r="N483" s="390" t="s">
        <v>558</v>
      </c>
      <c r="O483" s="390" t="s">
        <v>558</v>
      </c>
      <c r="P483" s="390" t="s">
        <v>558</v>
      </c>
      <c r="Q483" s="390" t="s">
        <v>558</v>
      </c>
      <c r="R483" s="390" t="s">
        <v>558</v>
      </c>
      <c r="S483" s="390" t="s">
        <v>558</v>
      </c>
      <c r="T483" s="390" t="s">
        <v>558</v>
      </c>
      <c r="U483" s="390" t="s">
        <v>556</v>
      </c>
      <c r="V483" s="399" t="s">
        <v>200</v>
      </c>
      <c r="W483" s="390">
        <v>146.16040121254008</v>
      </c>
      <c r="X483" s="390">
        <v>161.67811829648733</v>
      </c>
      <c r="Y483" s="390">
        <v>8.9719417447910903</v>
      </c>
      <c r="Z483" s="390" t="s">
        <v>558</v>
      </c>
      <c r="AA483" s="390">
        <v>11.42114438969833</v>
      </c>
      <c r="AB483" s="390" t="s">
        <v>558</v>
      </c>
      <c r="AC483" s="390" t="s">
        <v>558</v>
      </c>
      <c r="AD483" s="390" t="s">
        <v>558</v>
      </c>
      <c r="AE483" s="390" t="s">
        <v>558</v>
      </c>
      <c r="AF483" s="390" t="s">
        <v>556</v>
      </c>
      <c r="AG483" s="399" t="s">
        <v>200</v>
      </c>
      <c r="AH483" s="390">
        <v>0.75795702244873997</v>
      </c>
      <c r="AI483" s="390">
        <v>30.668042743204541</v>
      </c>
      <c r="AJ483" s="390">
        <v>28.530150025703989</v>
      </c>
    </row>
    <row r="484" spans="1:36" x14ac:dyDescent="0.35">
      <c r="A484" s="427" t="s">
        <v>686</v>
      </c>
      <c r="B484" s="390" t="s">
        <v>556</v>
      </c>
      <c r="C484" s="390" t="s">
        <v>556</v>
      </c>
      <c r="D484" s="390" t="s">
        <v>556</v>
      </c>
      <c r="E484" s="390" t="s">
        <v>556</v>
      </c>
      <c r="F484" s="390" t="s">
        <v>556</v>
      </c>
      <c r="G484" s="390" t="s">
        <v>556</v>
      </c>
      <c r="H484" s="390" t="s">
        <v>556</v>
      </c>
      <c r="I484" s="390" t="s">
        <v>556</v>
      </c>
      <c r="J484" s="390" t="s">
        <v>556</v>
      </c>
      <c r="K484" s="390" t="s">
        <v>556</v>
      </c>
      <c r="L484" s="390" t="s">
        <v>556</v>
      </c>
      <c r="M484" s="390" t="s">
        <v>556</v>
      </c>
      <c r="N484" s="390" t="s">
        <v>556</v>
      </c>
      <c r="O484" s="390" t="s">
        <v>556</v>
      </c>
      <c r="P484" s="390" t="s">
        <v>556</v>
      </c>
      <c r="Q484" s="390" t="s">
        <v>556</v>
      </c>
      <c r="R484" s="390" t="s">
        <v>556</v>
      </c>
      <c r="S484" s="390" t="s">
        <v>556</v>
      </c>
      <c r="T484" s="390" t="s">
        <v>556</v>
      </c>
      <c r="U484" s="390" t="s">
        <v>556</v>
      </c>
      <c r="V484" s="399" t="s">
        <v>200</v>
      </c>
      <c r="W484" s="390" t="s">
        <v>556</v>
      </c>
      <c r="X484" s="390" t="s">
        <v>556</v>
      </c>
      <c r="Y484" s="390" t="s">
        <v>556</v>
      </c>
      <c r="Z484" s="390" t="s">
        <v>556</v>
      </c>
      <c r="AA484" s="390" t="s">
        <v>556</v>
      </c>
      <c r="AB484" s="390" t="s">
        <v>556</v>
      </c>
      <c r="AC484" s="390" t="s">
        <v>556</v>
      </c>
      <c r="AD484" s="390" t="s">
        <v>556</v>
      </c>
      <c r="AE484" s="390" t="s">
        <v>556</v>
      </c>
      <c r="AF484" s="390" t="s">
        <v>556</v>
      </c>
      <c r="AG484" s="399" t="s">
        <v>200</v>
      </c>
      <c r="AH484" s="390" t="s">
        <v>556</v>
      </c>
      <c r="AI484" s="390" t="s">
        <v>556</v>
      </c>
      <c r="AJ484" s="390" t="s">
        <v>556</v>
      </c>
    </row>
    <row r="485" spans="1:36" x14ac:dyDescent="0.35">
      <c r="A485" s="427" t="s">
        <v>687</v>
      </c>
      <c r="B485" s="390" t="s">
        <v>531</v>
      </c>
      <c r="C485" s="390" t="s">
        <v>556</v>
      </c>
      <c r="D485" s="390" t="s">
        <v>556</v>
      </c>
      <c r="E485" s="390" t="s">
        <v>556</v>
      </c>
      <c r="F485" s="390" t="s">
        <v>556</v>
      </c>
      <c r="G485" s="390" t="s">
        <v>556</v>
      </c>
      <c r="H485" s="390" t="s">
        <v>556</v>
      </c>
      <c r="I485" s="390" t="s">
        <v>556</v>
      </c>
      <c r="J485" s="390" t="s">
        <v>556</v>
      </c>
      <c r="K485" s="390" t="s">
        <v>556</v>
      </c>
      <c r="L485" s="390" t="s">
        <v>556</v>
      </c>
      <c r="M485" s="390" t="s">
        <v>556</v>
      </c>
      <c r="N485" s="390" t="s">
        <v>556</v>
      </c>
      <c r="O485" s="390" t="s">
        <v>556</v>
      </c>
      <c r="P485" s="390" t="s">
        <v>556</v>
      </c>
      <c r="Q485" s="390" t="s">
        <v>556</v>
      </c>
      <c r="R485" s="390" t="s">
        <v>556</v>
      </c>
      <c r="S485" s="390" t="s">
        <v>556</v>
      </c>
      <c r="T485" s="390" t="s">
        <v>556</v>
      </c>
      <c r="U485" s="390" t="s">
        <v>556</v>
      </c>
      <c r="V485" s="399" t="s">
        <v>200</v>
      </c>
      <c r="W485" s="390" t="s">
        <v>531</v>
      </c>
      <c r="X485" s="390" t="s">
        <v>531</v>
      </c>
      <c r="Y485" s="390" t="s">
        <v>556</v>
      </c>
      <c r="Z485" s="390" t="s">
        <v>556</v>
      </c>
      <c r="AA485" s="390" t="s">
        <v>531</v>
      </c>
      <c r="AB485" s="390" t="s">
        <v>556</v>
      </c>
      <c r="AC485" s="390" t="s">
        <v>556</v>
      </c>
      <c r="AD485" s="390" t="s">
        <v>556</v>
      </c>
      <c r="AE485" s="390" t="s">
        <v>556</v>
      </c>
      <c r="AF485" s="390" t="s">
        <v>556</v>
      </c>
      <c r="AG485" s="399" t="s">
        <v>200</v>
      </c>
      <c r="AH485" s="390">
        <v>4.9702035437500003</v>
      </c>
      <c r="AI485" s="390" t="s">
        <v>556</v>
      </c>
      <c r="AJ485" s="390" t="s">
        <v>556</v>
      </c>
    </row>
    <row r="486" spans="1:36" x14ac:dyDescent="0.35">
      <c r="A486" s="427" t="s">
        <v>688</v>
      </c>
      <c r="B486" s="390" t="s">
        <v>531</v>
      </c>
      <c r="C486" s="390" t="s">
        <v>531</v>
      </c>
      <c r="D486" s="390" t="s">
        <v>558</v>
      </c>
      <c r="E486" s="390" t="s">
        <v>531</v>
      </c>
      <c r="F486" s="390" t="s">
        <v>531</v>
      </c>
      <c r="G486" s="390" t="s">
        <v>558</v>
      </c>
      <c r="H486" s="390" t="s">
        <v>531</v>
      </c>
      <c r="I486" s="390" t="s">
        <v>558</v>
      </c>
      <c r="J486" s="390" t="s">
        <v>531</v>
      </c>
      <c r="K486" s="390" t="s">
        <v>558</v>
      </c>
      <c r="L486" s="390" t="s">
        <v>531</v>
      </c>
      <c r="M486" s="390" t="s">
        <v>558</v>
      </c>
      <c r="N486" s="390" t="s">
        <v>558</v>
      </c>
      <c r="O486" s="390" t="s">
        <v>558</v>
      </c>
      <c r="P486" s="390" t="s">
        <v>558</v>
      </c>
      <c r="Q486" s="390" t="s">
        <v>531</v>
      </c>
      <c r="R486" s="390" t="s">
        <v>558</v>
      </c>
      <c r="S486" s="390" t="s">
        <v>531</v>
      </c>
      <c r="T486" s="390" t="s">
        <v>531</v>
      </c>
      <c r="U486" s="390">
        <v>1.84005186808937</v>
      </c>
      <c r="V486" s="399" t="s">
        <v>200</v>
      </c>
      <c r="W486" s="390" t="s">
        <v>531</v>
      </c>
      <c r="X486" s="390" t="s">
        <v>531</v>
      </c>
      <c r="Y486" s="390" t="s">
        <v>558</v>
      </c>
      <c r="Z486" s="390" t="s">
        <v>558</v>
      </c>
      <c r="AA486" s="390" t="s">
        <v>558</v>
      </c>
      <c r="AB486" s="390" t="s">
        <v>558</v>
      </c>
      <c r="AC486" s="390" t="s">
        <v>531</v>
      </c>
      <c r="AD486" s="390" t="s">
        <v>558</v>
      </c>
      <c r="AE486" s="390" t="s">
        <v>558</v>
      </c>
      <c r="AF486" s="390">
        <v>2.4884645670558498</v>
      </c>
      <c r="AG486" s="399" t="s">
        <v>200</v>
      </c>
      <c r="AH486" s="390" t="s">
        <v>558</v>
      </c>
      <c r="AI486" s="390">
        <v>0.34824456910044999</v>
      </c>
      <c r="AJ486" s="390" t="s">
        <v>558</v>
      </c>
    </row>
    <row r="487" spans="1:36" x14ac:dyDescent="0.35">
      <c r="A487" s="427" t="s">
        <v>3490</v>
      </c>
      <c r="B487" s="390" t="s">
        <v>556</v>
      </c>
      <c r="C487" s="390" t="s">
        <v>556</v>
      </c>
      <c r="D487" s="390" t="s">
        <v>556</v>
      </c>
      <c r="E487" s="390" t="s">
        <v>556</v>
      </c>
      <c r="F487" s="390" t="s">
        <v>556</v>
      </c>
      <c r="G487" s="390" t="s">
        <v>556</v>
      </c>
      <c r="H487" s="390" t="s">
        <v>556</v>
      </c>
      <c r="I487" s="390" t="s">
        <v>556</v>
      </c>
      <c r="J487" s="390" t="s">
        <v>556</v>
      </c>
      <c r="K487" s="390" t="s">
        <v>556</v>
      </c>
      <c r="L487" s="390" t="s">
        <v>556</v>
      </c>
      <c r="M487" s="390" t="s">
        <v>556</v>
      </c>
      <c r="N487" s="390" t="s">
        <v>556</v>
      </c>
      <c r="O487" s="390" t="s">
        <v>556</v>
      </c>
      <c r="P487" s="390" t="s">
        <v>556</v>
      </c>
      <c r="Q487" s="390" t="s">
        <v>556</v>
      </c>
      <c r="R487" s="390" t="s">
        <v>556</v>
      </c>
      <c r="S487" s="390" t="s">
        <v>556</v>
      </c>
      <c r="T487" s="390" t="s">
        <v>556</v>
      </c>
      <c r="U487" s="390" t="s">
        <v>556</v>
      </c>
      <c r="V487" s="399" t="s">
        <v>200</v>
      </c>
      <c r="W487" s="390" t="s">
        <v>531</v>
      </c>
      <c r="X487" s="390" t="s">
        <v>531</v>
      </c>
      <c r="Y487" s="390" t="s">
        <v>531</v>
      </c>
      <c r="Z487" s="390" t="s">
        <v>556</v>
      </c>
      <c r="AA487" s="390" t="s">
        <v>531</v>
      </c>
      <c r="AB487" s="390" t="s">
        <v>556</v>
      </c>
      <c r="AC487" s="390" t="s">
        <v>556</v>
      </c>
      <c r="AD487" s="390" t="s">
        <v>556</v>
      </c>
      <c r="AE487" s="390" t="s">
        <v>556</v>
      </c>
      <c r="AF487" s="390" t="s">
        <v>556</v>
      </c>
      <c r="AG487" s="399" t="s">
        <v>200</v>
      </c>
      <c r="AH487" s="390">
        <v>13.247769375000001</v>
      </c>
      <c r="AI487" s="390" t="s">
        <v>531</v>
      </c>
      <c r="AJ487" s="390" t="s">
        <v>531</v>
      </c>
    </row>
    <row r="488" spans="1:36" x14ac:dyDescent="0.35">
      <c r="A488" s="430" t="s">
        <v>689</v>
      </c>
      <c r="B488" s="390">
        <v>0.88</v>
      </c>
      <c r="C488" s="390">
        <v>397.31929999999994</v>
      </c>
      <c r="D488" s="390" t="s">
        <v>529</v>
      </c>
      <c r="E488" s="390" t="s">
        <v>529</v>
      </c>
      <c r="F488" s="390">
        <v>2580.4423400000001</v>
      </c>
      <c r="G488" s="390" t="s">
        <v>529</v>
      </c>
      <c r="H488" s="390">
        <v>56052.275099999999</v>
      </c>
      <c r="I488" s="390" t="s">
        <v>529</v>
      </c>
      <c r="J488" s="390">
        <v>2093.1475999999998</v>
      </c>
      <c r="K488" s="390" t="s">
        <v>529</v>
      </c>
      <c r="L488" s="390" t="s">
        <v>529</v>
      </c>
      <c r="M488" s="390" t="s">
        <v>529</v>
      </c>
      <c r="N488" s="390" t="s">
        <v>529</v>
      </c>
      <c r="O488" s="390" t="s">
        <v>529</v>
      </c>
      <c r="P488" s="390" t="s">
        <v>529</v>
      </c>
      <c r="Q488" s="390">
        <v>117.73</v>
      </c>
      <c r="R488" s="390" t="s">
        <v>529</v>
      </c>
      <c r="S488" s="390" t="s">
        <v>529</v>
      </c>
      <c r="T488" s="390" t="s">
        <v>529</v>
      </c>
      <c r="U488" s="390" t="s">
        <v>529</v>
      </c>
      <c r="V488" s="399" t="s">
        <v>200</v>
      </c>
      <c r="W488" s="390">
        <v>2.1192000000000002</v>
      </c>
      <c r="X488" s="390" t="s">
        <v>529</v>
      </c>
      <c r="Y488" s="390" t="s">
        <v>529</v>
      </c>
      <c r="Z488" s="390" t="s">
        <v>529</v>
      </c>
      <c r="AA488" s="390" t="s">
        <v>529</v>
      </c>
      <c r="AB488" s="390" t="s">
        <v>529</v>
      </c>
      <c r="AC488" s="390" t="s">
        <v>529</v>
      </c>
      <c r="AD488" s="390" t="s">
        <v>529</v>
      </c>
      <c r="AE488" s="390" t="s">
        <v>529</v>
      </c>
      <c r="AF488" s="390" t="s">
        <v>529</v>
      </c>
      <c r="AG488" s="399" t="s">
        <v>200</v>
      </c>
      <c r="AH488" s="390">
        <v>7313.5339055999993</v>
      </c>
      <c r="AI488" s="390" t="s">
        <v>529</v>
      </c>
      <c r="AJ488" s="390" t="s">
        <v>529</v>
      </c>
    </row>
    <row r="489" spans="1:36" x14ac:dyDescent="0.35">
      <c r="A489" s="427" t="s">
        <v>690</v>
      </c>
      <c r="B489" s="390" t="s">
        <v>529</v>
      </c>
      <c r="C489" s="390">
        <v>397.31929999999994</v>
      </c>
      <c r="D489" s="390" t="s">
        <v>529</v>
      </c>
      <c r="E489" s="390" t="s">
        <v>529</v>
      </c>
      <c r="F489" s="390">
        <v>2549.6623400000003</v>
      </c>
      <c r="G489" s="390" t="s">
        <v>529</v>
      </c>
      <c r="H489" s="390">
        <v>49042.255100000002</v>
      </c>
      <c r="I489" s="390" t="s">
        <v>529</v>
      </c>
      <c r="J489" s="390">
        <v>2093.1475999999998</v>
      </c>
      <c r="K489" s="390" t="s">
        <v>529</v>
      </c>
      <c r="L489" s="390" t="s">
        <v>529</v>
      </c>
      <c r="M489" s="390" t="s">
        <v>529</v>
      </c>
      <c r="N489" s="390" t="s">
        <v>529</v>
      </c>
      <c r="O489" s="390" t="s">
        <v>529</v>
      </c>
      <c r="P489" s="390" t="s">
        <v>529</v>
      </c>
      <c r="Q489" s="390">
        <v>99.33</v>
      </c>
      <c r="R489" s="390" t="s">
        <v>529</v>
      </c>
      <c r="S489" s="390" t="s">
        <v>529</v>
      </c>
      <c r="T489" s="390" t="s">
        <v>529</v>
      </c>
      <c r="U489" s="390" t="s">
        <v>529</v>
      </c>
      <c r="V489" s="399" t="s">
        <v>200</v>
      </c>
      <c r="W489" s="390" t="s">
        <v>529</v>
      </c>
      <c r="X489" s="390" t="s">
        <v>529</v>
      </c>
      <c r="Y489" s="390" t="s">
        <v>529</v>
      </c>
      <c r="Z489" s="390" t="s">
        <v>529</v>
      </c>
      <c r="AA489" s="390" t="s">
        <v>529</v>
      </c>
      <c r="AB489" s="390" t="s">
        <v>529</v>
      </c>
      <c r="AC489" s="390" t="s">
        <v>529</v>
      </c>
      <c r="AD489" s="390" t="s">
        <v>529</v>
      </c>
      <c r="AE489" s="390" t="s">
        <v>529</v>
      </c>
      <c r="AF489" s="390" t="s">
        <v>529</v>
      </c>
      <c r="AG489" s="399" t="s">
        <v>200</v>
      </c>
      <c r="AH489" s="390" t="s">
        <v>3335</v>
      </c>
      <c r="AI489" s="390" t="s">
        <v>529</v>
      </c>
      <c r="AJ489" s="390" t="s">
        <v>529</v>
      </c>
    </row>
    <row r="490" spans="1:36" x14ac:dyDescent="0.35">
      <c r="A490" s="427" t="s">
        <v>691</v>
      </c>
      <c r="B490" s="390" t="s">
        <v>529</v>
      </c>
      <c r="C490" s="390" t="s">
        <v>529</v>
      </c>
      <c r="D490" s="390" t="s">
        <v>529</v>
      </c>
      <c r="E490" s="390" t="s">
        <v>529</v>
      </c>
      <c r="F490" s="390" t="s">
        <v>529</v>
      </c>
      <c r="G490" s="390" t="s">
        <v>529</v>
      </c>
      <c r="H490" s="390">
        <v>1042.52</v>
      </c>
      <c r="I490" s="390" t="s">
        <v>529</v>
      </c>
      <c r="J490" s="390" t="s">
        <v>529</v>
      </c>
      <c r="K490" s="390" t="s">
        <v>529</v>
      </c>
      <c r="L490" s="390" t="s">
        <v>529</v>
      </c>
      <c r="M490" s="390" t="s">
        <v>529</v>
      </c>
      <c r="N490" s="390" t="s">
        <v>529</v>
      </c>
      <c r="O490" s="390" t="s">
        <v>529</v>
      </c>
      <c r="P490" s="390" t="s">
        <v>529</v>
      </c>
      <c r="Q490" s="390" t="s">
        <v>529</v>
      </c>
      <c r="R490" s="390" t="s">
        <v>529</v>
      </c>
      <c r="S490" s="390" t="s">
        <v>529</v>
      </c>
      <c r="T490" s="390" t="s">
        <v>529</v>
      </c>
      <c r="U490" s="390" t="s">
        <v>529</v>
      </c>
      <c r="V490" s="399" t="s">
        <v>200</v>
      </c>
      <c r="W490" s="390" t="s">
        <v>529</v>
      </c>
      <c r="X490" s="390" t="s">
        <v>529</v>
      </c>
      <c r="Y490" s="390" t="s">
        <v>529</v>
      </c>
      <c r="Z490" s="390" t="s">
        <v>529</v>
      </c>
      <c r="AA490" s="390" t="s">
        <v>529</v>
      </c>
      <c r="AB490" s="390" t="s">
        <v>529</v>
      </c>
      <c r="AC490" s="390" t="s">
        <v>529</v>
      </c>
      <c r="AD490" s="390" t="s">
        <v>529</v>
      </c>
      <c r="AE490" s="390" t="s">
        <v>529</v>
      </c>
      <c r="AF490" s="390" t="s">
        <v>529</v>
      </c>
      <c r="AG490" s="399" t="s">
        <v>200</v>
      </c>
      <c r="AH490" s="390" t="s">
        <v>531</v>
      </c>
      <c r="AI490" s="390" t="s">
        <v>529</v>
      </c>
      <c r="AJ490" s="390" t="s">
        <v>529</v>
      </c>
    </row>
    <row r="491" spans="1:36" x14ac:dyDescent="0.35">
      <c r="A491" s="427" t="s">
        <v>692</v>
      </c>
      <c r="B491" s="390">
        <v>0.88</v>
      </c>
      <c r="C491" s="390" t="s">
        <v>529</v>
      </c>
      <c r="D491" s="390" t="s">
        <v>529</v>
      </c>
      <c r="E491" s="390" t="s">
        <v>529</v>
      </c>
      <c r="F491" s="390">
        <v>30.78</v>
      </c>
      <c r="G491" s="390" t="s">
        <v>529</v>
      </c>
      <c r="H491" s="390" t="s">
        <v>529</v>
      </c>
      <c r="I491" s="390" t="s">
        <v>529</v>
      </c>
      <c r="J491" s="390" t="s">
        <v>529</v>
      </c>
      <c r="K491" s="390" t="s">
        <v>529</v>
      </c>
      <c r="L491" s="390" t="s">
        <v>529</v>
      </c>
      <c r="M491" s="390" t="s">
        <v>529</v>
      </c>
      <c r="N491" s="390" t="s">
        <v>529</v>
      </c>
      <c r="O491" s="390" t="s">
        <v>529</v>
      </c>
      <c r="P491" s="390" t="s">
        <v>529</v>
      </c>
      <c r="Q491" s="390">
        <v>18.399999999999999</v>
      </c>
      <c r="R491" s="390" t="s">
        <v>529</v>
      </c>
      <c r="S491" s="390" t="s">
        <v>529</v>
      </c>
      <c r="T491" s="390" t="s">
        <v>529</v>
      </c>
      <c r="U491" s="390" t="s">
        <v>529</v>
      </c>
      <c r="V491" s="399" t="s">
        <v>200</v>
      </c>
      <c r="W491" s="390">
        <v>2.1192000000000002</v>
      </c>
      <c r="X491" s="390" t="s">
        <v>529</v>
      </c>
      <c r="Y491" s="390" t="s">
        <v>529</v>
      </c>
      <c r="Z491" s="390" t="s">
        <v>529</v>
      </c>
      <c r="AA491" s="390" t="s">
        <v>529</v>
      </c>
      <c r="AB491" s="390" t="s">
        <v>529</v>
      </c>
      <c r="AC491" s="390" t="s">
        <v>529</v>
      </c>
      <c r="AD491" s="390" t="s">
        <v>529</v>
      </c>
      <c r="AE491" s="390" t="s">
        <v>529</v>
      </c>
      <c r="AF491" s="390" t="s">
        <v>529</v>
      </c>
      <c r="AG491" s="399" t="s">
        <v>200</v>
      </c>
      <c r="AH491" s="390" t="s">
        <v>531</v>
      </c>
      <c r="AI491" s="390" t="s">
        <v>529</v>
      </c>
      <c r="AJ491" s="390" t="s">
        <v>529</v>
      </c>
    </row>
    <row r="492" spans="1:36" x14ac:dyDescent="0.35">
      <c r="A492" s="427" t="s">
        <v>693</v>
      </c>
      <c r="B492" s="390" t="s">
        <v>529</v>
      </c>
      <c r="C492" s="390" t="s">
        <v>529</v>
      </c>
      <c r="D492" s="390" t="s">
        <v>529</v>
      </c>
      <c r="E492" s="390" t="s">
        <v>529</v>
      </c>
      <c r="F492" s="390" t="s">
        <v>529</v>
      </c>
      <c r="G492" s="390" t="s">
        <v>529</v>
      </c>
      <c r="H492" s="390">
        <v>5967.5</v>
      </c>
      <c r="I492" s="390" t="s">
        <v>529</v>
      </c>
      <c r="J492" s="390" t="s">
        <v>529</v>
      </c>
      <c r="K492" s="390" t="s">
        <v>529</v>
      </c>
      <c r="L492" s="390" t="s">
        <v>529</v>
      </c>
      <c r="M492" s="390" t="s">
        <v>529</v>
      </c>
      <c r="N492" s="390" t="s">
        <v>529</v>
      </c>
      <c r="O492" s="390" t="s">
        <v>529</v>
      </c>
      <c r="P492" s="390" t="s">
        <v>529</v>
      </c>
      <c r="Q492" s="390" t="s">
        <v>529</v>
      </c>
      <c r="R492" s="390" t="s">
        <v>529</v>
      </c>
      <c r="S492" s="390" t="s">
        <v>529</v>
      </c>
      <c r="T492" s="390" t="s">
        <v>529</v>
      </c>
      <c r="U492" s="390" t="s">
        <v>529</v>
      </c>
      <c r="V492" s="399" t="s">
        <v>200</v>
      </c>
      <c r="W492" s="390" t="s">
        <v>529</v>
      </c>
      <c r="X492" s="390" t="s">
        <v>529</v>
      </c>
      <c r="Y492" s="390" t="s">
        <v>529</v>
      </c>
      <c r="Z492" s="390" t="s">
        <v>529</v>
      </c>
      <c r="AA492" s="390" t="s">
        <v>529</v>
      </c>
      <c r="AB492" s="390" t="s">
        <v>529</v>
      </c>
      <c r="AC492" s="390" t="s">
        <v>529</v>
      </c>
      <c r="AD492" s="390" t="s">
        <v>529</v>
      </c>
      <c r="AE492" s="390" t="s">
        <v>529</v>
      </c>
      <c r="AF492" s="390" t="s">
        <v>529</v>
      </c>
      <c r="AG492" s="399" t="s">
        <v>200</v>
      </c>
      <c r="AH492" s="390" t="s">
        <v>603</v>
      </c>
      <c r="AI492" s="390" t="s">
        <v>529</v>
      </c>
      <c r="AJ492" s="390" t="s">
        <v>529</v>
      </c>
    </row>
    <row r="493" spans="1:36" x14ac:dyDescent="0.35">
      <c r="A493" s="427" t="s">
        <v>694</v>
      </c>
      <c r="B493" s="390" t="s">
        <v>529</v>
      </c>
      <c r="C493" s="390" t="s">
        <v>529</v>
      </c>
      <c r="D493" s="390" t="s">
        <v>529</v>
      </c>
      <c r="E493" s="390" t="s">
        <v>529</v>
      </c>
      <c r="F493" s="390" t="s">
        <v>529</v>
      </c>
      <c r="G493" s="390" t="s">
        <v>529</v>
      </c>
      <c r="H493" s="390" t="s">
        <v>529</v>
      </c>
      <c r="I493" s="390" t="s">
        <v>529</v>
      </c>
      <c r="J493" s="390" t="s">
        <v>529</v>
      </c>
      <c r="K493" s="390" t="s">
        <v>529</v>
      </c>
      <c r="L493" s="390" t="s">
        <v>529</v>
      </c>
      <c r="M493" s="390" t="s">
        <v>529</v>
      </c>
      <c r="N493" s="390" t="s">
        <v>529</v>
      </c>
      <c r="O493" s="390" t="s">
        <v>529</v>
      </c>
      <c r="P493" s="390" t="s">
        <v>529</v>
      </c>
      <c r="Q493" s="390" t="s">
        <v>529</v>
      </c>
      <c r="R493" s="390" t="s">
        <v>529</v>
      </c>
      <c r="S493" s="390" t="s">
        <v>529</v>
      </c>
      <c r="T493" s="390" t="s">
        <v>529</v>
      </c>
      <c r="U493" s="390" t="s">
        <v>529</v>
      </c>
      <c r="V493" s="399" t="s">
        <v>200</v>
      </c>
      <c r="W493" s="390" t="s">
        <v>529</v>
      </c>
      <c r="X493" s="390" t="s">
        <v>529</v>
      </c>
      <c r="Y493" s="390" t="s">
        <v>529</v>
      </c>
      <c r="Z493" s="390" t="s">
        <v>529</v>
      </c>
      <c r="AA493" s="390" t="s">
        <v>529</v>
      </c>
      <c r="AB493" s="390" t="s">
        <v>529</v>
      </c>
      <c r="AC493" s="390" t="s">
        <v>529</v>
      </c>
      <c r="AD493" s="390" t="s">
        <v>529</v>
      </c>
      <c r="AE493" s="390" t="s">
        <v>529</v>
      </c>
      <c r="AF493" s="390" t="s">
        <v>529</v>
      </c>
      <c r="AG493" s="399" t="s">
        <v>200</v>
      </c>
      <c r="AH493" s="390" t="s">
        <v>531</v>
      </c>
      <c r="AI493" s="390" t="s">
        <v>529</v>
      </c>
      <c r="AJ493" s="390" t="s">
        <v>529</v>
      </c>
    </row>
    <row r="494" spans="1:36" x14ac:dyDescent="0.35">
      <c r="A494" s="428" t="s">
        <v>695</v>
      </c>
      <c r="B494" s="390" t="s">
        <v>529</v>
      </c>
      <c r="C494" s="390" t="s">
        <v>529</v>
      </c>
      <c r="D494" s="390" t="s">
        <v>529</v>
      </c>
      <c r="E494" s="390" t="s">
        <v>529</v>
      </c>
      <c r="F494" s="390" t="s">
        <v>529</v>
      </c>
      <c r="G494" s="390" t="s">
        <v>529</v>
      </c>
      <c r="H494" s="390" t="s">
        <v>529</v>
      </c>
      <c r="I494" s="390" t="s">
        <v>529</v>
      </c>
      <c r="J494" s="390" t="s">
        <v>529</v>
      </c>
      <c r="K494" s="390" t="s">
        <v>529</v>
      </c>
      <c r="L494" s="390" t="s">
        <v>529</v>
      </c>
      <c r="M494" s="390" t="s">
        <v>529</v>
      </c>
      <c r="N494" s="390" t="s">
        <v>529</v>
      </c>
      <c r="O494" s="390" t="s">
        <v>529</v>
      </c>
      <c r="P494" s="390" t="s">
        <v>529</v>
      </c>
      <c r="Q494" s="390" t="s">
        <v>529</v>
      </c>
      <c r="R494" s="390" t="s">
        <v>529</v>
      </c>
      <c r="S494" s="390" t="s">
        <v>529</v>
      </c>
      <c r="T494" s="390" t="s">
        <v>529</v>
      </c>
      <c r="U494" s="390" t="s">
        <v>529</v>
      </c>
      <c r="V494" s="399" t="s">
        <v>200</v>
      </c>
      <c r="W494" s="390" t="s">
        <v>529</v>
      </c>
      <c r="X494" s="390" t="s">
        <v>529</v>
      </c>
      <c r="Y494" s="390" t="s">
        <v>529</v>
      </c>
      <c r="Z494" s="390" t="s">
        <v>529</v>
      </c>
      <c r="AA494" s="390" t="s">
        <v>529</v>
      </c>
      <c r="AB494" s="390" t="s">
        <v>529</v>
      </c>
      <c r="AC494" s="390" t="s">
        <v>529</v>
      </c>
      <c r="AD494" s="390" t="s">
        <v>529</v>
      </c>
      <c r="AE494" s="390" t="s">
        <v>529</v>
      </c>
      <c r="AF494" s="390" t="s">
        <v>529</v>
      </c>
      <c r="AG494" s="399" t="s">
        <v>200</v>
      </c>
      <c r="AH494" s="390">
        <v>7313.5339055999993</v>
      </c>
      <c r="AI494" s="390" t="s">
        <v>529</v>
      </c>
      <c r="AJ494" s="390" t="s">
        <v>529</v>
      </c>
    </row>
    <row r="495" spans="1:36" x14ac:dyDescent="0.35">
      <c r="A495" s="429" t="s">
        <v>696</v>
      </c>
      <c r="B495" s="390" t="s">
        <v>529</v>
      </c>
      <c r="C495" s="390" t="s">
        <v>529</v>
      </c>
      <c r="D495" s="390" t="s">
        <v>529</v>
      </c>
      <c r="E495" s="390" t="s">
        <v>529</v>
      </c>
      <c r="F495" s="390" t="s">
        <v>529</v>
      </c>
      <c r="G495" s="390" t="s">
        <v>529</v>
      </c>
      <c r="H495" s="390" t="s">
        <v>529</v>
      </c>
      <c r="I495" s="390" t="s">
        <v>529</v>
      </c>
      <c r="J495" s="390" t="s">
        <v>529</v>
      </c>
      <c r="K495" s="390" t="s">
        <v>529</v>
      </c>
      <c r="L495" s="390" t="s">
        <v>529</v>
      </c>
      <c r="M495" s="390" t="s">
        <v>529</v>
      </c>
      <c r="N495" s="390" t="s">
        <v>529</v>
      </c>
      <c r="O495" s="390" t="s">
        <v>529</v>
      </c>
      <c r="P495" s="390" t="s">
        <v>529</v>
      </c>
      <c r="Q495" s="390" t="s">
        <v>529</v>
      </c>
      <c r="R495" s="390" t="s">
        <v>529</v>
      </c>
      <c r="S495" s="390" t="s">
        <v>529</v>
      </c>
      <c r="T495" s="390" t="s">
        <v>529</v>
      </c>
      <c r="U495" s="390" t="s">
        <v>529</v>
      </c>
      <c r="V495" s="399" t="s">
        <v>200</v>
      </c>
      <c r="W495" s="390" t="s">
        <v>529</v>
      </c>
      <c r="X495" s="390" t="s">
        <v>529</v>
      </c>
      <c r="Y495" s="390" t="s">
        <v>529</v>
      </c>
      <c r="Z495" s="390" t="s">
        <v>529</v>
      </c>
      <c r="AA495" s="390" t="s">
        <v>529</v>
      </c>
      <c r="AB495" s="390" t="s">
        <v>529</v>
      </c>
      <c r="AC495" s="390" t="s">
        <v>529</v>
      </c>
      <c r="AD495" s="390" t="s">
        <v>529</v>
      </c>
      <c r="AE495" s="390" t="s">
        <v>529</v>
      </c>
      <c r="AF495" s="390" t="s">
        <v>529</v>
      </c>
      <c r="AG495" s="399" t="s">
        <v>200</v>
      </c>
      <c r="AH495" s="390" t="s">
        <v>529</v>
      </c>
      <c r="AI495" s="390">
        <v>366.24329245063001</v>
      </c>
      <c r="AJ495" s="390" t="s">
        <v>529</v>
      </c>
    </row>
    <row r="496" spans="1:36" x14ac:dyDescent="0.35">
      <c r="A496" s="427" t="s">
        <v>697</v>
      </c>
      <c r="B496" s="390" t="s">
        <v>529</v>
      </c>
      <c r="C496" s="390" t="s">
        <v>529</v>
      </c>
      <c r="D496" s="390" t="s">
        <v>529</v>
      </c>
      <c r="E496" s="390" t="s">
        <v>529</v>
      </c>
      <c r="F496" s="390" t="s">
        <v>529</v>
      </c>
      <c r="G496" s="390" t="s">
        <v>529</v>
      </c>
      <c r="H496" s="390" t="s">
        <v>529</v>
      </c>
      <c r="I496" s="390" t="s">
        <v>529</v>
      </c>
      <c r="J496" s="390" t="s">
        <v>529</v>
      </c>
      <c r="K496" s="390" t="s">
        <v>529</v>
      </c>
      <c r="L496" s="390" t="s">
        <v>529</v>
      </c>
      <c r="M496" s="390" t="s">
        <v>529</v>
      </c>
      <c r="N496" s="390" t="s">
        <v>529</v>
      </c>
      <c r="O496" s="390" t="s">
        <v>529</v>
      </c>
      <c r="P496" s="390" t="s">
        <v>529</v>
      </c>
      <c r="Q496" s="390" t="s">
        <v>529</v>
      </c>
      <c r="R496" s="390" t="s">
        <v>529</v>
      </c>
      <c r="S496" s="390" t="s">
        <v>529</v>
      </c>
      <c r="T496" s="390" t="s">
        <v>529</v>
      </c>
      <c r="U496" s="390" t="s">
        <v>529</v>
      </c>
      <c r="V496" s="399" t="s">
        <v>200</v>
      </c>
      <c r="W496" s="390" t="s">
        <v>529</v>
      </c>
      <c r="X496" s="390" t="s">
        <v>529</v>
      </c>
      <c r="Y496" s="390" t="s">
        <v>529</v>
      </c>
      <c r="Z496" s="390" t="s">
        <v>529</v>
      </c>
      <c r="AA496" s="390" t="s">
        <v>529</v>
      </c>
      <c r="AB496" s="390" t="s">
        <v>529</v>
      </c>
      <c r="AC496" s="390" t="s">
        <v>529</v>
      </c>
      <c r="AD496" s="390" t="s">
        <v>529</v>
      </c>
      <c r="AE496" s="390" t="s">
        <v>529</v>
      </c>
      <c r="AF496" s="390" t="s">
        <v>529</v>
      </c>
      <c r="AG496" s="399" t="s">
        <v>200</v>
      </c>
      <c r="AH496" s="390" t="s">
        <v>529</v>
      </c>
      <c r="AI496" s="390">
        <v>366.24329245062688</v>
      </c>
      <c r="AJ496" s="390" t="s">
        <v>529</v>
      </c>
    </row>
    <row r="497" spans="1:36" x14ac:dyDescent="0.35">
      <c r="A497" s="427" t="s">
        <v>3491</v>
      </c>
      <c r="B497" s="399" t="s">
        <v>200</v>
      </c>
      <c r="C497" s="399" t="s">
        <v>200</v>
      </c>
      <c r="D497" s="399" t="s">
        <v>200</v>
      </c>
      <c r="E497" s="399" t="s">
        <v>200</v>
      </c>
      <c r="F497" s="399" t="s">
        <v>200</v>
      </c>
      <c r="G497" s="399" t="s">
        <v>200</v>
      </c>
      <c r="H497" s="399" t="s">
        <v>200</v>
      </c>
      <c r="I497" s="399" t="s">
        <v>200</v>
      </c>
      <c r="J497" s="399" t="s">
        <v>200</v>
      </c>
      <c r="K497" s="399" t="s">
        <v>200</v>
      </c>
      <c r="L497" s="399" t="s">
        <v>200</v>
      </c>
      <c r="M497" s="399" t="s">
        <v>200</v>
      </c>
      <c r="N497" s="399" t="s">
        <v>200</v>
      </c>
      <c r="O497" s="399" t="s">
        <v>200</v>
      </c>
      <c r="P497" s="399" t="s">
        <v>200</v>
      </c>
      <c r="Q497" s="399" t="s">
        <v>200</v>
      </c>
      <c r="R497" s="399" t="s">
        <v>200</v>
      </c>
      <c r="S497" s="399" t="s">
        <v>200</v>
      </c>
      <c r="T497" s="399" t="s">
        <v>200</v>
      </c>
      <c r="U497" s="399" t="s">
        <v>200</v>
      </c>
      <c r="V497" s="399" t="s">
        <v>200</v>
      </c>
      <c r="W497" s="390" t="s">
        <v>529</v>
      </c>
      <c r="X497" s="390" t="s">
        <v>529</v>
      </c>
      <c r="Y497" s="390" t="s">
        <v>529</v>
      </c>
      <c r="Z497" s="390" t="s">
        <v>529</v>
      </c>
      <c r="AA497" s="390" t="s">
        <v>529</v>
      </c>
      <c r="AB497" s="390" t="s">
        <v>529</v>
      </c>
      <c r="AC497" s="390" t="s">
        <v>529</v>
      </c>
      <c r="AD497" s="390" t="s">
        <v>529</v>
      </c>
      <c r="AE497" s="390" t="s">
        <v>529</v>
      </c>
      <c r="AF497" s="390" t="s">
        <v>529</v>
      </c>
      <c r="AG497" s="399" t="s">
        <v>200</v>
      </c>
      <c r="AH497" s="399" t="s">
        <v>200</v>
      </c>
      <c r="AI497" s="390" t="s">
        <v>556</v>
      </c>
      <c r="AJ497" s="399" t="s">
        <v>200</v>
      </c>
    </row>
    <row r="498" spans="1:36" x14ac:dyDescent="0.35">
      <c r="A498" s="427" t="s">
        <v>698</v>
      </c>
      <c r="B498" s="390" t="s">
        <v>529</v>
      </c>
      <c r="C498" s="390" t="s">
        <v>529</v>
      </c>
      <c r="D498" s="390" t="s">
        <v>529</v>
      </c>
      <c r="E498" s="390" t="s">
        <v>529</v>
      </c>
      <c r="F498" s="390" t="s">
        <v>529</v>
      </c>
      <c r="G498" s="390" t="s">
        <v>529</v>
      </c>
      <c r="H498" s="390" t="s">
        <v>529</v>
      </c>
      <c r="I498" s="390" t="s">
        <v>529</v>
      </c>
      <c r="J498" s="390" t="s">
        <v>529</v>
      </c>
      <c r="K498" s="390" t="s">
        <v>529</v>
      </c>
      <c r="L498" s="390" t="s">
        <v>529</v>
      </c>
      <c r="M498" s="390" t="s">
        <v>529</v>
      </c>
      <c r="N498" s="390" t="s">
        <v>529</v>
      </c>
      <c r="O498" s="390" t="s">
        <v>529</v>
      </c>
      <c r="P498" s="390" t="s">
        <v>529</v>
      </c>
      <c r="Q498" s="390" t="s">
        <v>529</v>
      </c>
      <c r="R498" s="390" t="s">
        <v>529</v>
      </c>
      <c r="S498" s="390" t="s">
        <v>529</v>
      </c>
      <c r="T498" s="390" t="s">
        <v>529</v>
      </c>
      <c r="U498" s="390" t="s">
        <v>529</v>
      </c>
      <c r="V498" s="399" t="s">
        <v>200</v>
      </c>
      <c r="W498" s="390" t="s">
        <v>529</v>
      </c>
      <c r="X498" s="390" t="s">
        <v>529</v>
      </c>
      <c r="Y498" s="390" t="s">
        <v>529</v>
      </c>
      <c r="Z498" s="390" t="s">
        <v>529</v>
      </c>
      <c r="AA498" s="390" t="s">
        <v>529</v>
      </c>
      <c r="AB498" s="390" t="s">
        <v>529</v>
      </c>
      <c r="AC498" s="390" t="s">
        <v>529</v>
      </c>
      <c r="AD498" s="390" t="s">
        <v>529</v>
      </c>
      <c r="AE498" s="390" t="s">
        <v>529</v>
      </c>
      <c r="AF498" s="390" t="s">
        <v>529</v>
      </c>
      <c r="AG498" s="399" t="s">
        <v>200</v>
      </c>
      <c r="AH498" s="390" t="s">
        <v>529</v>
      </c>
      <c r="AI498" s="390" t="s">
        <v>529</v>
      </c>
      <c r="AJ498" s="390" t="s">
        <v>529</v>
      </c>
    </row>
    <row r="499" spans="1:36" x14ac:dyDescent="0.35">
      <c r="A499" s="339" t="s">
        <v>747</v>
      </c>
      <c r="B499" s="390" t="s">
        <v>563</v>
      </c>
      <c r="C499" s="390" t="s">
        <v>529</v>
      </c>
      <c r="D499" s="390" t="s">
        <v>529</v>
      </c>
      <c r="E499" s="390" t="s">
        <v>529</v>
      </c>
      <c r="F499" s="390" t="s">
        <v>529</v>
      </c>
      <c r="G499" s="390" t="s">
        <v>529</v>
      </c>
      <c r="H499" s="390" t="s">
        <v>529</v>
      </c>
      <c r="I499" s="390" t="s">
        <v>529</v>
      </c>
      <c r="J499" s="390" t="s">
        <v>529</v>
      </c>
      <c r="K499" s="390" t="s">
        <v>529</v>
      </c>
      <c r="L499" s="390" t="s">
        <v>529</v>
      </c>
      <c r="M499" s="390" t="s">
        <v>529</v>
      </c>
      <c r="N499" s="390" t="s">
        <v>529</v>
      </c>
      <c r="O499" s="390" t="s">
        <v>529</v>
      </c>
      <c r="P499" s="390" t="s">
        <v>529</v>
      </c>
      <c r="Q499" s="390" t="s">
        <v>529</v>
      </c>
      <c r="R499" s="390" t="s">
        <v>529</v>
      </c>
      <c r="S499" s="390" t="s">
        <v>529</v>
      </c>
      <c r="T499" s="390" t="s">
        <v>529</v>
      </c>
      <c r="U499" s="390" t="s">
        <v>529</v>
      </c>
      <c r="V499" s="399" t="s">
        <v>200</v>
      </c>
      <c r="W499" s="390" t="s">
        <v>563</v>
      </c>
      <c r="X499" s="390" t="s">
        <v>563</v>
      </c>
      <c r="Y499" s="390" t="s">
        <v>563</v>
      </c>
      <c r="Z499" s="390" t="s">
        <v>529</v>
      </c>
      <c r="AA499" s="390" t="s">
        <v>563</v>
      </c>
      <c r="AB499" s="390" t="s">
        <v>529</v>
      </c>
      <c r="AC499" s="390" t="s">
        <v>529</v>
      </c>
      <c r="AD499" s="390" t="s">
        <v>529</v>
      </c>
      <c r="AE499" s="390" t="s">
        <v>529</v>
      </c>
      <c r="AF499" s="390" t="s">
        <v>529</v>
      </c>
      <c r="AG499" s="399" t="s">
        <v>200</v>
      </c>
      <c r="AH499" s="390" t="s">
        <v>529</v>
      </c>
      <c r="AI499" s="390" t="s">
        <v>563</v>
      </c>
      <c r="AJ499" s="390" t="s">
        <v>563</v>
      </c>
    </row>
    <row r="500" spans="1:36" x14ac:dyDescent="0.35">
      <c r="A500" s="432" t="s">
        <v>748</v>
      </c>
      <c r="B500" s="390" t="s">
        <v>563</v>
      </c>
      <c r="C500" s="390" t="s">
        <v>529</v>
      </c>
      <c r="D500" s="390" t="s">
        <v>529</v>
      </c>
      <c r="E500" s="390" t="s">
        <v>529</v>
      </c>
      <c r="F500" s="390" t="s">
        <v>529</v>
      </c>
      <c r="G500" s="390" t="s">
        <v>529</v>
      </c>
      <c r="H500" s="390" t="s">
        <v>529</v>
      </c>
      <c r="I500" s="390" t="s">
        <v>529</v>
      </c>
      <c r="J500" s="390" t="s">
        <v>529</v>
      </c>
      <c r="K500" s="390" t="s">
        <v>529</v>
      </c>
      <c r="L500" s="390" t="s">
        <v>529</v>
      </c>
      <c r="M500" s="390" t="s">
        <v>529</v>
      </c>
      <c r="N500" s="390" t="s">
        <v>529</v>
      </c>
      <c r="O500" s="390" t="s">
        <v>529</v>
      </c>
      <c r="P500" s="390" t="s">
        <v>529</v>
      </c>
      <c r="Q500" s="390" t="s">
        <v>529</v>
      </c>
      <c r="R500" s="390" t="s">
        <v>529</v>
      </c>
      <c r="S500" s="390" t="s">
        <v>529</v>
      </c>
      <c r="T500" s="390" t="s">
        <v>529</v>
      </c>
      <c r="U500" s="390" t="s">
        <v>529</v>
      </c>
      <c r="V500" s="399" t="s">
        <v>200</v>
      </c>
      <c r="W500" s="390" t="s">
        <v>563</v>
      </c>
      <c r="X500" s="390" t="s">
        <v>563</v>
      </c>
      <c r="Y500" s="390" t="s">
        <v>563</v>
      </c>
      <c r="Z500" s="390" t="s">
        <v>529</v>
      </c>
      <c r="AA500" s="390" t="s">
        <v>563</v>
      </c>
      <c r="AB500" s="390" t="s">
        <v>529</v>
      </c>
      <c r="AC500" s="390" t="s">
        <v>529</v>
      </c>
      <c r="AD500" s="390" t="s">
        <v>529</v>
      </c>
      <c r="AE500" s="390" t="s">
        <v>529</v>
      </c>
      <c r="AF500" s="390" t="s">
        <v>529</v>
      </c>
      <c r="AG500" s="399" t="s">
        <v>200</v>
      </c>
      <c r="AH500" s="390" t="s">
        <v>529</v>
      </c>
      <c r="AI500" s="390" t="s">
        <v>563</v>
      </c>
      <c r="AJ500" s="390" t="s">
        <v>563</v>
      </c>
    </row>
    <row r="501" spans="1:36" ht="15.75" customHeight="1" thickBot="1" x14ac:dyDescent="0.4">
      <c r="A501" s="340" t="s">
        <v>749</v>
      </c>
      <c r="B501" s="493" t="s">
        <v>736</v>
      </c>
      <c r="C501" s="495"/>
      <c r="D501" s="495"/>
      <c r="E501" s="495"/>
      <c r="F501" s="495"/>
      <c r="G501" s="495"/>
      <c r="H501" s="495"/>
      <c r="I501" s="495"/>
      <c r="J501" s="495"/>
      <c r="K501" s="495"/>
      <c r="L501" s="495"/>
      <c r="M501" s="495"/>
      <c r="N501" s="495"/>
      <c r="O501" s="495"/>
      <c r="P501" s="495"/>
      <c r="Q501" s="495"/>
      <c r="R501" s="495"/>
      <c r="S501" s="495"/>
      <c r="T501" s="495"/>
      <c r="U501" s="495"/>
      <c r="V501" s="495"/>
      <c r="W501" s="495"/>
      <c r="X501" s="495"/>
      <c r="Y501" s="495"/>
      <c r="Z501" s="495"/>
      <c r="AA501" s="495"/>
      <c r="AB501" s="495"/>
      <c r="AC501" s="495"/>
      <c r="AD501" s="495"/>
      <c r="AE501" s="495"/>
      <c r="AF501" s="495"/>
      <c r="AG501" s="495"/>
      <c r="AH501" s="495"/>
      <c r="AI501" s="495"/>
      <c r="AJ501" s="496"/>
    </row>
    <row r="502" spans="1:36" ht="15" thickTop="1" x14ac:dyDescent="0.35">
      <c r="A502" s="337" t="s">
        <v>750</v>
      </c>
      <c r="B502" s="390">
        <v>20255.686821310028</v>
      </c>
      <c r="C502" s="390">
        <v>268.19052749999997</v>
      </c>
      <c r="D502" s="390" t="s">
        <v>834</v>
      </c>
      <c r="E502" s="390" t="s">
        <v>834</v>
      </c>
      <c r="F502" s="390">
        <v>9031.5481900000013</v>
      </c>
      <c r="G502" s="390" t="s">
        <v>554</v>
      </c>
      <c r="H502" s="390">
        <v>80154.753393000006</v>
      </c>
      <c r="I502" s="390" t="s">
        <v>554</v>
      </c>
      <c r="J502" s="390">
        <v>9356.369772</v>
      </c>
      <c r="K502" s="390" t="s">
        <v>554</v>
      </c>
      <c r="L502" s="390" t="s">
        <v>834</v>
      </c>
      <c r="M502" s="390" t="s">
        <v>554</v>
      </c>
      <c r="N502" s="390" t="s">
        <v>554</v>
      </c>
      <c r="O502" s="390" t="s">
        <v>554</v>
      </c>
      <c r="P502" s="390" t="s">
        <v>554</v>
      </c>
      <c r="Q502" s="390">
        <v>1154.9313</v>
      </c>
      <c r="R502" s="390" t="s">
        <v>554</v>
      </c>
      <c r="S502" s="390" t="s">
        <v>834</v>
      </c>
      <c r="T502" s="390" t="s">
        <v>834</v>
      </c>
      <c r="U502" s="390">
        <v>1.84005186808937</v>
      </c>
      <c r="V502" s="399" t="s">
        <v>200</v>
      </c>
      <c r="W502" s="390">
        <v>3985.2978501399257</v>
      </c>
      <c r="X502" s="390">
        <v>2522.7156316579408</v>
      </c>
      <c r="Y502" s="390">
        <v>79.222245606505325</v>
      </c>
      <c r="Z502" s="390" t="s">
        <v>554</v>
      </c>
      <c r="AA502" s="390">
        <v>117.63778721389281</v>
      </c>
      <c r="AB502" s="390" t="s">
        <v>554</v>
      </c>
      <c r="AC502" s="390" t="s">
        <v>834</v>
      </c>
      <c r="AD502" s="390" t="s">
        <v>554</v>
      </c>
      <c r="AE502" s="390" t="s">
        <v>554</v>
      </c>
      <c r="AF502" s="390">
        <v>2.4884645670558498</v>
      </c>
      <c r="AG502" s="399" t="s">
        <v>200</v>
      </c>
      <c r="AH502" s="390">
        <v>7332.5098355411983</v>
      </c>
      <c r="AI502" s="390">
        <v>11803.055759120232</v>
      </c>
      <c r="AJ502" s="390">
        <v>490.71858044203998</v>
      </c>
    </row>
    <row r="503" spans="1:36" x14ac:dyDescent="0.35">
      <c r="A503" s="338" t="s">
        <v>751</v>
      </c>
      <c r="B503" s="390">
        <v>20040.325102040817</v>
      </c>
      <c r="C503" s="390" t="s">
        <v>529</v>
      </c>
      <c r="D503" s="390" t="s">
        <v>529</v>
      </c>
      <c r="E503" s="390" t="s">
        <v>529</v>
      </c>
      <c r="F503" s="390" t="s">
        <v>529</v>
      </c>
      <c r="G503" s="390" t="s">
        <v>529</v>
      </c>
      <c r="H503" s="390" t="s">
        <v>529</v>
      </c>
      <c r="I503" s="390" t="s">
        <v>529</v>
      </c>
      <c r="J503" s="390" t="s">
        <v>529</v>
      </c>
      <c r="K503" s="390" t="s">
        <v>529</v>
      </c>
      <c r="L503" s="390" t="s">
        <v>529</v>
      </c>
      <c r="M503" s="390" t="s">
        <v>529</v>
      </c>
      <c r="N503" s="390" t="s">
        <v>529</v>
      </c>
      <c r="O503" s="390" t="s">
        <v>529</v>
      </c>
      <c r="P503" s="390" t="s">
        <v>529</v>
      </c>
      <c r="Q503" s="390" t="s">
        <v>529</v>
      </c>
      <c r="R503" s="390" t="s">
        <v>529</v>
      </c>
      <c r="S503" s="390" t="s">
        <v>529</v>
      </c>
      <c r="T503" s="390" t="s">
        <v>529</v>
      </c>
      <c r="U503" s="390" t="s">
        <v>529</v>
      </c>
      <c r="V503" s="399" t="s">
        <v>200</v>
      </c>
      <c r="W503" s="390" t="s">
        <v>529</v>
      </c>
      <c r="X503" s="390" t="s">
        <v>529</v>
      </c>
      <c r="Y503" s="390" t="s">
        <v>529</v>
      </c>
      <c r="Z503" s="390" t="s">
        <v>529</v>
      </c>
      <c r="AA503" s="390" t="s">
        <v>529</v>
      </c>
      <c r="AB503" s="390" t="s">
        <v>529</v>
      </c>
      <c r="AC503" s="390" t="s">
        <v>529</v>
      </c>
      <c r="AD503" s="390" t="s">
        <v>529</v>
      </c>
      <c r="AE503" s="390" t="s">
        <v>529</v>
      </c>
      <c r="AF503" s="390" t="s">
        <v>529</v>
      </c>
      <c r="AG503" s="399" t="s">
        <v>200</v>
      </c>
      <c r="AH503" s="390" t="s">
        <v>529</v>
      </c>
      <c r="AI503" s="390" t="s">
        <v>529</v>
      </c>
      <c r="AJ503" s="390" t="s">
        <v>529</v>
      </c>
    </row>
    <row r="504" spans="1:36" x14ac:dyDescent="0.35">
      <c r="A504" s="433" t="s">
        <v>752</v>
      </c>
      <c r="B504" s="390" t="s">
        <v>529</v>
      </c>
      <c r="C504" s="390" t="s">
        <v>529</v>
      </c>
      <c r="D504" s="390" t="s">
        <v>529</v>
      </c>
      <c r="E504" s="390" t="s">
        <v>529</v>
      </c>
      <c r="F504" s="390" t="s">
        <v>529</v>
      </c>
      <c r="G504" s="390" t="s">
        <v>529</v>
      </c>
      <c r="H504" s="390" t="s">
        <v>591</v>
      </c>
      <c r="I504" s="390" t="s">
        <v>529</v>
      </c>
      <c r="J504" s="390" t="s">
        <v>529</v>
      </c>
      <c r="K504" s="390" t="s">
        <v>529</v>
      </c>
      <c r="L504" s="390" t="s">
        <v>529</v>
      </c>
      <c r="M504" s="390" t="s">
        <v>529</v>
      </c>
      <c r="N504" s="390" t="s">
        <v>529</v>
      </c>
      <c r="O504" s="390" t="s">
        <v>529</v>
      </c>
      <c r="P504" s="390" t="s">
        <v>529</v>
      </c>
      <c r="Q504" s="390" t="s">
        <v>529</v>
      </c>
      <c r="R504" s="390" t="s">
        <v>529</v>
      </c>
      <c r="S504" s="390" t="s">
        <v>529</v>
      </c>
      <c r="T504" s="390" t="s">
        <v>529</v>
      </c>
      <c r="U504" s="390" t="s">
        <v>529</v>
      </c>
      <c r="V504" s="399" t="s">
        <v>200</v>
      </c>
      <c r="W504" s="390">
        <v>2889.5115971792543</v>
      </c>
      <c r="X504" s="390">
        <v>550.24258844079532</v>
      </c>
      <c r="Y504" s="390" t="s">
        <v>529</v>
      </c>
      <c r="Z504" s="390" t="s">
        <v>529</v>
      </c>
      <c r="AA504" s="390" t="s">
        <v>529</v>
      </c>
      <c r="AB504" s="390" t="s">
        <v>529</v>
      </c>
      <c r="AC504" s="390" t="s">
        <v>529</v>
      </c>
      <c r="AD504" s="390" t="s">
        <v>529</v>
      </c>
      <c r="AE504" s="390" t="s">
        <v>529</v>
      </c>
      <c r="AF504" s="390" t="s">
        <v>529</v>
      </c>
      <c r="AG504" s="399" t="s">
        <v>200</v>
      </c>
      <c r="AH504" s="390" t="s">
        <v>529</v>
      </c>
      <c r="AI504" s="390">
        <v>2745.5373405254281</v>
      </c>
      <c r="AJ504" s="390" t="s">
        <v>529</v>
      </c>
    </row>
    <row r="505" spans="1:36" x14ac:dyDescent="0.35">
      <c r="A505" s="429" t="s">
        <v>753</v>
      </c>
      <c r="B505" s="390">
        <v>202.33771926921244</v>
      </c>
      <c r="C505" s="390" t="s">
        <v>627</v>
      </c>
      <c r="D505" s="390" t="s">
        <v>3330</v>
      </c>
      <c r="E505" s="390" t="s">
        <v>3330</v>
      </c>
      <c r="F505" s="390" t="s">
        <v>3330</v>
      </c>
      <c r="G505" s="390" t="s">
        <v>628</v>
      </c>
      <c r="H505" s="390" t="s">
        <v>627</v>
      </c>
      <c r="I505" s="390" t="s">
        <v>628</v>
      </c>
      <c r="J505" s="390" t="s">
        <v>3330</v>
      </c>
      <c r="K505" s="390" t="s">
        <v>628</v>
      </c>
      <c r="L505" s="390" t="s">
        <v>3330</v>
      </c>
      <c r="M505" s="390" t="s">
        <v>628</v>
      </c>
      <c r="N505" s="390" t="s">
        <v>628</v>
      </c>
      <c r="O505" s="390" t="s">
        <v>628</v>
      </c>
      <c r="P505" s="390" t="s">
        <v>628</v>
      </c>
      <c r="Q505" s="390" t="s">
        <v>3330</v>
      </c>
      <c r="R505" s="390" t="s">
        <v>628</v>
      </c>
      <c r="S505" s="390" t="s">
        <v>3330</v>
      </c>
      <c r="T505" s="390" t="s">
        <v>3330</v>
      </c>
      <c r="U505" s="390">
        <v>1.84005186808937</v>
      </c>
      <c r="V505" s="399" t="s">
        <v>200</v>
      </c>
      <c r="W505" s="390">
        <v>1080.1253649606713</v>
      </c>
      <c r="X505" s="390">
        <v>1972.4730432171457</v>
      </c>
      <c r="Y505" s="390">
        <v>79.222245606505325</v>
      </c>
      <c r="Z505" s="390" t="s">
        <v>628</v>
      </c>
      <c r="AA505" s="390">
        <v>117.63778721389281</v>
      </c>
      <c r="AB505" s="390" t="s">
        <v>628</v>
      </c>
      <c r="AC505" s="390" t="s">
        <v>3330</v>
      </c>
      <c r="AD505" s="390" t="s">
        <v>628</v>
      </c>
      <c r="AE505" s="390" t="s">
        <v>628</v>
      </c>
      <c r="AF505" s="390">
        <v>2.4884645670558498</v>
      </c>
      <c r="AG505" s="399" t="s">
        <v>200</v>
      </c>
      <c r="AH505" s="390">
        <v>18.975929941198739</v>
      </c>
      <c r="AI505" s="390">
        <v>707.17135072055373</v>
      </c>
      <c r="AJ505" s="390">
        <v>490.71858044210865</v>
      </c>
    </row>
    <row r="506" spans="1:36" x14ac:dyDescent="0.35">
      <c r="A506" s="434" t="s">
        <v>3493</v>
      </c>
      <c r="B506" s="390">
        <v>13.023999999999999</v>
      </c>
      <c r="C506" s="390">
        <v>268.19052749999997</v>
      </c>
      <c r="D506" s="390" t="s">
        <v>529</v>
      </c>
      <c r="E506" s="390" t="s">
        <v>529</v>
      </c>
      <c r="F506" s="390">
        <v>9031.5481900000013</v>
      </c>
      <c r="G506" s="390" t="s">
        <v>529</v>
      </c>
      <c r="H506" s="390">
        <v>80154.753393000006</v>
      </c>
      <c r="I506" s="390" t="s">
        <v>529</v>
      </c>
      <c r="J506" s="390">
        <v>9356.369772</v>
      </c>
      <c r="K506" s="390" t="s">
        <v>529</v>
      </c>
      <c r="L506" s="390" t="s">
        <v>529</v>
      </c>
      <c r="M506" s="390" t="s">
        <v>529</v>
      </c>
      <c r="N506" s="390" t="s">
        <v>529</v>
      </c>
      <c r="O506" s="390" t="s">
        <v>529</v>
      </c>
      <c r="P506" s="390" t="s">
        <v>529</v>
      </c>
      <c r="Q506" s="390">
        <v>1154.9313</v>
      </c>
      <c r="R506" s="390" t="s">
        <v>529</v>
      </c>
      <c r="S506" s="390" t="s">
        <v>529</v>
      </c>
      <c r="T506" s="390" t="s">
        <v>529</v>
      </c>
      <c r="U506" s="390" t="s">
        <v>529</v>
      </c>
      <c r="V506" s="399" t="s">
        <v>200</v>
      </c>
      <c r="W506" s="390">
        <v>15.660888</v>
      </c>
      <c r="X506" s="390" t="s">
        <v>529</v>
      </c>
      <c r="Y506" s="390" t="s">
        <v>529</v>
      </c>
      <c r="Z506" s="390" t="s">
        <v>529</v>
      </c>
      <c r="AA506" s="390" t="s">
        <v>529</v>
      </c>
      <c r="AB506" s="390" t="s">
        <v>529</v>
      </c>
      <c r="AC506" s="390" t="s">
        <v>529</v>
      </c>
      <c r="AD506" s="390" t="s">
        <v>529</v>
      </c>
      <c r="AE506" s="390" t="s">
        <v>529</v>
      </c>
      <c r="AF506" s="390" t="s">
        <v>529</v>
      </c>
      <c r="AG506" s="399" t="s">
        <v>200</v>
      </c>
      <c r="AH506" s="390">
        <v>7313.5339055999993</v>
      </c>
      <c r="AI506" s="390" t="s">
        <v>529</v>
      </c>
      <c r="AJ506" s="390" t="s">
        <v>529</v>
      </c>
    </row>
    <row r="507" spans="1:36" x14ac:dyDescent="0.35">
      <c r="A507" s="429" t="s">
        <v>754</v>
      </c>
      <c r="B507" s="390" t="s">
        <v>529</v>
      </c>
      <c r="C507" s="390" t="s">
        <v>529</v>
      </c>
      <c r="D507" s="390" t="s">
        <v>529</v>
      </c>
      <c r="E507" s="390" t="s">
        <v>529</v>
      </c>
      <c r="F507" s="390" t="s">
        <v>529</v>
      </c>
      <c r="G507" s="390" t="s">
        <v>529</v>
      </c>
      <c r="H507" s="390" t="s">
        <v>529</v>
      </c>
      <c r="I507" s="390" t="s">
        <v>529</v>
      </c>
      <c r="J507" s="390" t="s">
        <v>529</v>
      </c>
      <c r="K507" s="390" t="s">
        <v>529</v>
      </c>
      <c r="L507" s="390" t="s">
        <v>529</v>
      </c>
      <c r="M507" s="390" t="s">
        <v>529</v>
      </c>
      <c r="N507" s="390" t="s">
        <v>529</v>
      </c>
      <c r="O507" s="390" t="s">
        <v>529</v>
      </c>
      <c r="P507" s="390" t="s">
        <v>529</v>
      </c>
      <c r="Q507" s="390" t="s">
        <v>529</v>
      </c>
      <c r="R507" s="390" t="s">
        <v>529</v>
      </c>
      <c r="S507" s="390" t="s">
        <v>529</v>
      </c>
      <c r="T507" s="390" t="s">
        <v>529</v>
      </c>
      <c r="U507" s="390" t="s">
        <v>529</v>
      </c>
      <c r="V507" s="399" t="s">
        <v>200</v>
      </c>
      <c r="W507" s="390" t="s">
        <v>529</v>
      </c>
      <c r="X507" s="390" t="s">
        <v>529</v>
      </c>
      <c r="Y507" s="390" t="s">
        <v>529</v>
      </c>
      <c r="Z507" s="390" t="s">
        <v>529</v>
      </c>
      <c r="AA507" s="390" t="s">
        <v>529</v>
      </c>
      <c r="AB507" s="390" t="s">
        <v>529</v>
      </c>
      <c r="AC507" s="390" t="s">
        <v>529</v>
      </c>
      <c r="AD507" s="390" t="s">
        <v>529</v>
      </c>
      <c r="AE507" s="390" t="s">
        <v>529</v>
      </c>
      <c r="AF507" s="390" t="s">
        <v>529</v>
      </c>
      <c r="AG507" s="399" t="s">
        <v>200</v>
      </c>
      <c r="AH507" s="390" t="s">
        <v>529</v>
      </c>
      <c r="AI507" s="390">
        <v>8350.3470678743633</v>
      </c>
      <c r="AJ507" s="390" t="s">
        <v>529</v>
      </c>
    </row>
    <row r="508" spans="1:36" x14ac:dyDescent="0.35">
      <c r="A508" s="324" t="s">
        <v>755</v>
      </c>
      <c r="B508" s="390" t="s">
        <v>563</v>
      </c>
      <c r="C508" s="390" t="s">
        <v>529</v>
      </c>
      <c r="D508" s="390" t="s">
        <v>529</v>
      </c>
      <c r="E508" s="390" t="s">
        <v>529</v>
      </c>
      <c r="F508" s="390" t="s">
        <v>529</v>
      </c>
      <c r="G508" s="390" t="s">
        <v>529</v>
      </c>
      <c r="H508" s="390" t="s">
        <v>529</v>
      </c>
      <c r="I508" s="390" t="s">
        <v>529</v>
      </c>
      <c r="J508" s="390" t="s">
        <v>529</v>
      </c>
      <c r="K508" s="390" t="s">
        <v>529</v>
      </c>
      <c r="L508" s="390" t="s">
        <v>529</v>
      </c>
      <c r="M508" s="390" t="s">
        <v>529</v>
      </c>
      <c r="N508" s="390" t="s">
        <v>529</v>
      </c>
      <c r="O508" s="390" t="s">
        <v>529</v>
      </c>
      <c r="P508" s="390" t="s">
        <v>529</v>
      </c>
      <c r="Q508" s="390" t="s">
        <v>529</v>
      </c>
      <c r="R508" s="390" t="s">
        <v>529</v>
      </c>
      <c r="S508" s="390" t="s">
        <v>529</v>
      </c>
      <c r="T508" s="390" t="s">
        <v>529</v>
      </c>
      <c r="U508" s="390" t="s">
        <v>529</v>
      </c>
      <c r="V508" s="399" t="s">
        <v>200</v>
      </c>
      <c r="W508" s="390" t="s">
        <v>563</v>
      </c>
      <c r="X508" s="390" t="s">
        <v>563</v>
      </c>
      <c r="Y508" s="390" t="s">
        <v>563</v>
      </c>
      <c r="Z508" s="390" t="s">
        <v>529</v>
      </c>
      <c r="AA508" s="390" t="s">
        <v>563</v>
      </c>
      <c r="AB508" s="390" t="s">
        <v>529</v>
      </c>
      <c r="AC508" s="390" t="s">
        <v>529</v>
      </c>
      <c r="AD508" s="390" t="s">
        <v>529</v>
      </c>
      <c r="AE508" s="390" t="s">
        <v>529</v>
      </c>
      <c r="AF508" s="390" t="s">
        <v>529</v>
      </c>
      <c r="AG508" s="399" t="s">
        <v>200</v>
      </c>
      <c r="AH508" s="390" t="s">
        <v>529</v>
      </c>
      <c r="AI508" s="390" t="s">
        <v>563</v>
      </c>
      <c r="AJ508" s="390" t="s">
        <v>563</v>
      </c>
    </row>
    <row r="510" spans="1:36" ht="29" x14ac:dyDescent="0.35">
      <c r="A510" s="72" t="s">
        <v>756</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757</v>
      </c>
      <c r="B513" s="312"/>
      <c r="C513" s="312"/>
      <c r="D513" s="312"/>
      <c r="E513" s="312"/>
      <c r="F513" s="313"/>
      <c r="G513" s="453" t="s">
        <v>513</v>
      </c>
    </row>
    <row r="514" spans="1:7" ht="15" x14ac:dyDescent="0.35">
      <c r="A514" s="327" t="s">
        <v>758</v>
      </c>
      <c r="B514" s="312"/>
      <c r="C514" s="312"/>
      <c r="D514" s="312"/>
      <c r="E514" s="312"/>
      <c r="F514" s="313"/>
      <c r="G514" s="453" t="s">
        <v>3502</v>
      </c>
    </row>
    <row r="515" spans="1:7" x14ac:dyDescent="0.35">
      <c r="A515" s="312"/>
      <c r="B515" s="312"/>
      <c r="C515" s="312"/>
      <c r="D515" s="312"/>
      <c r="E515" s="312"/>
      <c r="F515" s="313"/>
      <c r="G515" s="453" t="s">
        <v>514</v>
      </c>
    </row>
    <row r="516" spans="1:7" x14ac:dyDescent="0.35">
      <c r="A516" s="312"/>
      <c r="B516" s="312"/>
      <c r="C516" s="312"/>
      <c r="D516" s="312"/>
      <c r="E516" s="312"/>
      <c r="F516" s="326"/>
      <c r="G516" s="312"/>
    </row>
    <row r="517" spans="1:7" x14ac:dyDescent="0.35">
      <c r="A517" s="435" t="s">
        <v>759</v>
      </c>
      <c r="B517" s="436" t="s">
        <v>516</v>
      </c>
      <c r="C517" s="321" t="s">
        <v>517</v>
      </c>
      <c r="D517" s="321" t="s">
        <v>518</v>
      </c>
      <c r="E517" s="321" t="s">
        <v>654</v>
      </c>
      <c r="F517" s="341" t="s">
        <v>520</v>
      </c>
      <c r="G517" s="341" t="s">
        <v>521</v>
      </c>
    </row>
    <row r="518" spans="1:7" ht="15" thickBot="1" x14ac:dyDescent="0.4">
      <c r="A518" s="437" t="s">
        <v>760</v>
      </c>
      <c r="B518" s="485" t="s">
        <v>523</v>
      </c>
      <c r="C518" s="485"/>
      <c r="D518" s="485"/>
      <c r="E518" s="485"/>
      <c r="F518" s="485"/>
      <c r="G518" s="486"/>
    </row>
    <row r="519" spans="1:7" ht="15" thickTop="1" x14ac:dyDescent="0.35">
      <c r="A519" s="438" t="s">
        <v>761</v>
      </c>
      <c r="B519" s="390">
        <v>7853.7090592547993</v>
      </c>
      <c r="C519" s="390">
        <v>9571.8991649314175</v>
      </c>
      <c r="D519" s="390">
        <v>1107.1877988953377</v>
      </c>
      <c r="E519" s="390">
        <v>14.91067980114685</v>
      </c>
      <c r="F519" s="390">
        <v>363.40666610922074</v>
      </c>
      <c r="G519" s="390" t="s">
        <v>529</v>
      </c>
    </row>
    <row r="520" spans="1:7" x14ac:dyDescent="0.35">
      <c r="A520" s="429" t="s">
        <v>762</v>
      </c>
      <c r="B520" s="399" t="s">
        <v>200</v>
      </c>
      <c r="C520" s="390">
        <v>8834.6962615396096</v>
      </c>
      <c r="D520" s="390">
        <v>54.911513816245709</v>
      </c>
      <c r="E520" s="399" t="s">
        <v>200</v>
      </c>
      <c r="F520" s="399" t="s">
        <v>200</v>
      </c>
      <c r="G520" s="390" t="s">
        <v>529</v>
      </c>
    </row>
    <row r="521" spans="1:7" x14ac:dyDescent="0.35">
      <c r="A521" s="429" t="s">
        <v>763</v>
      </c>
      <c r="B521" s="399" t="s">
        <v>200</v>
      </c>
      <c r="C521" s="390">
        <v>6772.4822920982415</v>
      </c>
      <c r="D521" s="399" t="s">
        <v>200</v>
      </c>
      <c r="E521" s="399" t="s">
        <v>200</v>
      </c>
      <c r="F521" s="399" t="s">
        <v>200</v>
      </c>
      <c r="G521" s="399" t="s">
        <v>200</v>
      </c>
    </row>
    <row r="522" spans="1:7" x14ac:dyDescent="0.35">
      <c r="A522" s="422" t="s">
        <v>3494</v>
      </c>
      <c r="B522" s="399" t="s">
        <v>200</v>
      </c>
      <c r="C522" s="390">
        <v>6510.3132861119175</v>
      </c>
      <c r="D522" s="399" t="s">
        <v>200</v>
      </c>
      <c r="E522" s="399" t="s">
        <v>200</v>
      </c>
      <c r="F522" s="399" t="s">
        <v>200</v>
      </c>
      <c r="G522" s="399" t="s">
        <v>200</v>
      </c>
    </row>
    <row r="523" spans="1:7" x14ac:dyDescent="0.35">
      <c r="A523" s="89" t="s">
        <v>764</v>
      </c>
      <c r="B523" s="399" t="s">
        <v>200</v>
      </c>
      <c r="C523" s="399" t="s">
        <v>200</v>
      </c>
      <c r="D523" s="399" t="s">
        <v>200</v>
      </c>
      <c r="E523" s="399" t="s">
        <v>200</v>
      </c>
      <c r="F523" s="399" t="s">
        <v>200</v>
      </c>
      <c r="G523" s="399" t="s">
        <v>200</v>
      </c>
    </row>
    <row r="524" spans="1:7" x14ac:dyDescent="0.35">
      <c r="A524" s="439" t="s">
        <v>765</v>
      </c>
      <c r="B524" s="399" t="s">
        <v>200</v>
      </c>
      <c r="C524" s="390" t="s">
        <v>200</v>
      </c>
      <c r="D524" s="399" t="s">
        <v>200</v>
      </c>
      <c r="E524" s="399" t="s">
        <v>200</v>
      </c>
      <c r="F524" s="399" t="s">
        <v>200</v>
      </c>
      <c r="G524" s="399" t="s">
        <v>200</v>
      </c>
    </row>
    <row r="525" spans="1:7" x14ac:dyDescent="0.35">
      <c r="A525" s="439" t="s">
        <v>766</v>
      </c>
      <c r="B525" s="399" t="s">
        <v>200</v>
      </c>
      <c r="C525" s="390" t="s">
        <v>200</v>
      </c>
      <c r="D525" s="399" t="s">
        <v>200</v>
      </c>
      <c r="E525" s="399" t="s">
        <v>200</v>
      </c>
      <c r="F525" s="399" t="s">
        <v>200</v>
      </c>
      <c r="G525" s="399" t="s">
        <v>200</v>
      </c>
    </row>
    <row r="526" spans="1:7" x14ac:dyDescent="0.35">
      <c r="A526" s="89" t="s">
        <v>767</v>
      </c>
      <c r="B526" s="399" t="s">
        <v>200</v>
      </c>
      <c r="C526" s="399" t="s">
        <v>200</v>
      </c>
      <c r="D526" s="399" t="s">
        <v>200</v>
      </c>
      <c r="E526" s="399" t="s">
        <v>200</v>
      </c>
      <c r="F526" s="399" t="s">
        <v>200</v>
      </c>
      <c r="G526" s="399" t="s">
        <v>200</v>
      </c>
    </row>
    <row r="527" spans="1:7" x14ac:dyDescent="0.35">
      <c r="A527" s="439" t="s">
        <v>768</v>
      </c>
      <c r="B527" s="399" t="s">
        <v>200</v>
      </c>
      <c r="C527" s="390" t="s">
        <v>200</v>
      </c>
      <c r="D527" s="399" t="s">
        <v>200</v>
      </c>
      <c r="E527" s="399" t="s">
        <v>200</v>
      </c>
      <c r="F527" s="399" t="s">
        <v>200</v>
      </c>
      <c r="G527" s="399" t="s">
        <v>200</v>
      </c>
    </row>
    <row r="528" spans="1:7" x14ac:dyDescent="0.35">
      <c r="A528" s="439" t="s">
        <v>769</v>
      </c>
      <c r="B528" s="399" t="s">
        <v>200</v>
      </c>
      <c r="C528" s="390" t="s">
        <v>200</v>
      </c>
      <c r="D528" s="399" t="s">
        <v>200</v>
      </c>
      <c r="E528" s="399" t="s">
        <v>200</v>
      </c>
      <c r="F528" s="399" t="s">
        <v>200</v>
      </c>
      <c r="G528" s="399" t="s">
        <v>200</v>
      </c>
    </row>
    <row r="529" spans="1:7" x14ac:dyDescent="0.35">
      <c r="A529" s="439" t="s">
        <v>770</v>
      </c>
      <c r="B529" s="399" t="s">
        <v>200</v>
      </c>
      <c r="C529" s="390" t="s">
        <v>200</v>
      </c>
      <c r="D529" s="399" t="s">
        <v>200</v>
      </c>
      <c r="E529" s="399" t="s">
        <v>200</v>
      </c>
      <c r="F529" s="399" t="s">
        <v>200</v>
      </c>
      <c r="G529" s="399" t="s">
        <v>200</v>
      </c>
    </row>
    <row r="530" spans="1:7" x14ac:dyDescent="0.35">
      <c r="A530" s="89" t="s">
        <v>771</v>
      </c>
      <c r="B530" s="399" t="s">
        <v>200</v>
      </c>
      <c r="C530" s="399" t="s">
        <v>200</v>
      </c>
      <c r="D530" s="399" t="s">
        <v>200</v>
      </c>
      <c r="E530" s="399" t="s">
        <v>200</v>
      </c>
      <c r="F530" s="399" t="s">
        <v>200</v>
      </c>
      <c r="G530" s="399" t="s">
        <v>200</v>
      </c>
    </row>
    <row r="531" spans="1:7" x14ac:dyDescent="0.35">
      <c r="A531" s="439" t="s">
        <v>3495</v>
      </c>
      <c r="B531" s="399" t="s">
        <v>200</v>
      </c>
      <c r="C531" s="390">
        <v>6510.3132861119175</v>
      </c>
      <c r="D531" s="399" t="s">
        <v>200</v>
      </c>
      <c r="E531" s="399" t="s">
        <v>200</v>
      </c>
      <c r="F531" s="399" t="s">
        <v>200</v>
      </c>
      <c r="G531" s="399" t="s">
        <v>200</v>
      </c>
    </row>
    <row r="532" spans="1:7" x14ac:dyDescent="0.35">
      <c r="A532" s="440" t="s">
        <v>774</v>
      </c>
      <c r="B532" s="399" t="s">
        <v>200</v>
      </c>
      <c r="C532" s="390">
        <v>473.19623090020355</v>
      </c>
      <c r="D532" s="399"/>
      <c r="E532" s="399" t="s">
        <v>200</v>
      </c>
      <c r="F532" s="399" t="s">
        <v>200</v>
      </c>
      <c r="G532" s="399"/>
    </row>
    <row r="533" spans="1:7" x14ac:dyDescent="0.35">
      <c r="A533" s="440" t="s">
        <v>775</v>
      </c>
      <c r="B533" s="399" t="s">
        <v>200</v>
      </c>
      <c r="C533" s="390">
        <v>299.39799460361405</v>
      </c>
      <c r="D533" s="399"/>
      <c r="E533" s="399" t="s">
        <v>200</v>
      </c>
      <c r="F533" s="399" t="s">
        <v>200</v>
      </c>
      <c r="G533" s="399"/>
    </row>
    <row r="534" spans="1:7" x14ac:dyDescent="0.35">
      <c r="A534" s="440" t="s">
        <v>776</v>
      </c>
      <c r="B534" s="399" t="s">
        <v>200</v>
      </c>
      <c r="C534" s="390">
        <v>3056.1321125619293</v>
      </c>
      <c r="D534" s="399"/>
      <c r="E534" s="399" t="s">
        <v>200</v>
      </c>
      <c r="F534" s="399" t="s">
        <v>200</v>
      </c>
      <c r="G534" s="399"/>
    </row>
    <row r="535" spans="1:7" x14ac:dyDescent="0.35">
      <c r="A535" s="440" t="s">
        <v>777</v>
      </c>
      <c r="B535" s="399" t="s">
        <v>200</v>
      </c>
      <c r="C535" s="390">
        <v>251.93525163617798</v>
      </c>
      <c r="D535" s="399"/>
      <c r="E535" s="399" t="s">
        <v>200</v>
      </c>
      <c r="F535" s="399" t="s">
        <v>200</v>
      </c>
      <c r="G535" s="399"/>
    </row>
    <row r="536" spans="1:7" x14ac:dyDescent="0.35">
      <c r="A536" s="440" t="s">
        <v>778</v>
      </c>
      <c r="B536" s="399" t="s">
        <v>200</v>
      </c>
      <c r="C536" s="390">
        <v>297.36246326322032</v>
      </c>
      <c r="D536" s="399"/>
      <c r="E536" s="399" t="s">
        <v>200</v>
      </c>
      <c r="F536" s="399" t="s">
        <v>200</v>
      </c>
      <c r="G536" s="399"/>
    </row>
    <row r="537" spans="1:7" x14ac:dyDescent="0.35">
      <c r="A537" s="440" t="s">
        <v>779</v>
      </c>
      <c r="B537" s="399" t="s">
        <v>200</v>
      </c>
      <c r="C537" s="390">
        <v>309.95636595734669</v>
      </c>
      <c r="D537" s="399"/>
      <c r="E537" s="399" t="s">
        <v>200</v>
      </c>
      <c r="F537" s="399" t="s">
        <v>200</v>
      </c>
      <c r="G537" s="399"/>
    </row>
    <row r="538" spans="1:7" x14ac:dyDescent="0.35">
      <c r="A538" s="440" t="s">
        <v>780</v>
      </c>
      <c r="B538" s="399" t="s">
        <v>200</v>
      </c>
      <c r="C538" s="390">
        <v>178.40438707912745</v>
      </c>
      <c r="D538" s="399"/>
      <c r="E538" s="399" t="s">
        <v>200</v>
      </c>
      <c r="F538" s="399" t="s">
        <v>200</v>
      </c>
      <c r="G538" s="399"/>
    </row>
    <row r="539" spans="1:7" x14ac:dyDescent="0.35">
      <c r="A539" s="440" t="s">
        <v>781</v>
      </c>
      <c r="B539" s="399" t="s">
        <v>200</v>
      </c>
      <c r="C539" s="390">
        <v>214.11005793654462</v>
      </c>
      <c r="D539" s="399"/>
      <c r="E539" s="399" t="s">
        <v>200</v>
      </c>
      <c r="F539" s="399" t="s">
        <v>200</v>
      </c>
      <c r="G539" s="399"/>
    </row>
    <row r="540" spans="1:7" x14ac:dyDescent="0.35">
      <c r="A540" s="440" t="s">
        <v>782</v>
      </c>
      <c r="B540" s="399" t="s">
        <v>200</v>
      </c>
      <c r="C540" s="390">
        <v>1196.7876680440343</v>
      </c>
      <c r="D540" s="399"/>
      <c r="E540" s="399" t="s">
        <v>200</v>
      </c>
      <c r="F540" s="399" t="s">
        <v>200</v>
      </c>
      <c r="G540" s="399"/>
    </row>
    <row r="541" spans="1:7" x14ac:dyDescent="0.35">
      <c r="A541" s="440" t="s">
        <v>3338</v>
      </c>
      <c r="B541" s="399" t="s">
        <v>200</v>
      </c>
      <c r="C541" s="390">
        <v>178.70274178817721</v>
      </c>
      <c r="D541" s="399"/>
      <c r="E541" s="399" t="s">
        <v>200</v>
      </c>
      <c r="F541" s="399" t="s">
        <v>200</v>
      </c>
      <c r="G541" s="399"/>
    </row>
    <row r="542" spans="1:7" x14ac:dyDescent="0.35">
      <c r="A542" s="440" t="s">
        <v>3339</v>
      </c>
      <c r="B542" s="399" t="s">
        <v>200</v>
      </c>
      <c r="C542" s="390">
        <v>54.328012341541672</v>
      </c>
      <c r="D542" s="399"/>
      <c r="E542" s="399" t="s">
        <v>200</v>
      </c>
      <c r="F542" s="399" t="s">
        <v>200</v>
      </c>
      <c r="G542" s="399"/>
    </row>
    <row r="543" spans="1:7" x14ac:dyDescent="0.35">
      <c r="A543" s="422" t="s">
        <v>783</v>
      </c>
      <c r="B543" s="399" t="s">
        <v>200</v>
      </c>
      <c r="C543" s="390">
        <v>55.215000000000003</v>
      </c>
      <c r="D543" s="399" t="s">
        <v>200</v>
      </c>
      <c r="E543" s="399" t="s">
        <v>200</v>
      </c>
      <c r="F543" s="399" t="s">
        <v>200</v>
      </c>
      <c r="G543" s="399" t="s">
        <v>200</v>
      </c>
    </row>
    <row r="544" spans="1:7" x14ac:dyDescent="0.35">
      <c r="A544" s="422" t="s">
        <v>784</v>
      </c>
      <c r="B544" s="399" t="s">
        <v>200</v>
      </c>
      <c r="C544" s="390">
        <v>91.609200000000001</v>
      </c>
      <c r="D544" s="399" t="s">
        <v>200</v>
      </c>
      <c r="E544" s="399" t="s">
        <v>200</v>
      </c>
      <c r="F544" s="399" t="s">
        <v>200</v>
      </c>
      <c r="G544" s="399" t="s">
        <v>200</v>
      </c>
    </row>
    <row r="545" spans="1:7" x14ac:dyDescent="0.35">
      <c r="A545" s="422" t="s">
        <v>785</v>
      </c>
      <c r="B545" s="399" t="s">
        <v>200</v>
      </c>
      <c r="C545" s="390">
        <v>115.34480598632427</v>
      </c>
      <c r="D545" s="399" t="s">
        <v>200</v>
      </c>
      <c r="E545" s="399" t="s">
        <v>200</v>
      </c>
      <c r="F545" s="399" t="s">
        <v>200</v>
      </c>
      <c r="G545" s="399" t="s">
        <v>200</v>
      </c>
    </row>
    <row r="546" spans="1:7" x14ac:dyDescent="0.35">
      <c r="A546" s="441" t="s">
        <v>786</v>
      </c>
      <c r="B546" s="399" t="s">
        <v>200</v>
      </c>
      <c r="C546" s="390" t="s">
        <v>556</v>
      </c>
      <c r="D546" s="399"/>
      <c r="E546" s="399" t="s">
        <v>200</v>
      </c>
      <c r="F546" s="399" t="s">
        <v>200</v>
      </c>
      <c r="G546" s="399"/>
    </row>
    <row r="547" spans="1:7" x14ac:dyDescent="0.35">
      <c r="A547" s="441" t="s">
        <v>787</v>
      </c>
      <c r="B547" s="399" t="s">
        <v>200</v>
      </c>
      <c r="C547" s="390">
        <v>26.068534199999998</v>
      </c>
      <c r="D547" s="399"/>
      <c r="E547" s="399" t="s">
        <v>200</v>
      </c>
      <c r="F547" s="399" t="s">
        <v>200</v>
      </c>
      <c r="G547" s="399"/>
    </row>
    <row r="548" spans="1:7" x14ac:dyDescent="0.35">
      <c r="A548" s="441" t="s">
        <v>788</v>
      </c>
      <c r="B548" s="399" t="s">
        <v>200</v>
      </c>
      <c r="C548" s="390">
        <v>69.750133199999993</v>
      </c>
      <c r="D548" s="399"/>
      <c r="E548" s="399" t="s">
        <v>200</v>
      </c>
      <c r="F548" s="399" t="s">
        <v>200</v>
      </c>
      <c r="G548" s="399"/>
    </row>
    <row r="549" spans="1:7" x14ac:dyDescent="0.35">
      <c r="A549" s="441" t="s">
        <v>789</v>
      </c>
      <c r="B549" s="399" t="s">
        <v>200</v>
      </c>
      <c r="C549" s="390">
        <v>2.1242679999999998</v>
      </c>
      <c r="D549" s="399"/>
      <c r="E549" s="399" t="s">
        <v>200</v>
      </c>
      <c r="F549" s="399" t="s">
        <v>200</v>
      </c>
      <c r="G549" s="399"/>
    </row>
    <row r="550" spans="1:7" x14ac:dyDescent="0.35">
      <c r="A550" s="441" t="s">
        <v>790</v>
      </c>
      <c r="B550" s="399" t="s">
        <v>200</v>
      </c>
      <c r="C550" s="390" t="s">
        <v>556</v>
      </c>
      <c r="D550" s="399"/>
      <c r="E550" s="399" t="s">
        <v>200</v>
      </c>
      <c r="F550" s="399" t="s">
        <v>200</v>
      </c>
      <c r="G550" s="399"/>
    </row>
    <row r="551" spans="1:7" x14ac:dyDescent="0.35">
      <c r="A551" s="442" t="s">
        <v>791</v>
      </c>
      <c r="B551" s="399" t="s">
        <v>200</v>
      </c>
      <c r="C551" s="390">
        <v>17.401870586324279</v>
      </c>
      <c r="D551" s="399" t="s">
        <v>200</v>
      </c>
      <c r="E551" s="399" t="s">
        <v>200</v>
      </c>
      <c r="F551" s="399" t="s">
        <v>200</v>
      </c>
      <c r="G551" s="399" t="s">
        <v>200</v>
      </c>
    </row>
    <row r="552" spans="1:7" x14ac:dyDescent="0.35">
      <c r="A552" s="443" t="s">
        <v>792</v>
      </c>
      <c r="B552" s="399" t="s">
        <v>200</v>
      </c>
      <c r="C552" s="390">
        <v>17.401870586324279</v>
      </c>
      <c r="D552" s="399"/>
      <c r="E552" s="399" t="s">
        <v>200</v>
      </c>
      <c r="F552" s="399" t="s">
        <v>200</v>
      </c>
      <c r="G552" s="399"/>
    </row>
    <row r="553" spans="1:7" x14ac:dyDescent="0.35">
      <c r="A553" s="429" t="s">
        <v>793</v>
      </c>
      <c r="B553" s="399" t="s">
        <v>200</v>
      </c>
      <c r="C553" s="390">
        <v>2062.213969441369</v>
      </c>
      <c r="D553" s="390">
        <v>54.911513816245709</v>
      </c>
      <c r="E553" s="399" t="s">
        <v>200</v>
      </c>
      <c r="F553" s="399" t="s">
        <v>200</v>
      </c>
      <c r="G553" s="390" t="s">
        <v>529</v>
      </c>
    </row>
    <row r="554" spans="1:7" x14ac:dyDescent="0.35">
      <c r="A554" s="423" t="s">
        <v>3496</v>
      </c>
      <c r="B554" s="399" t="s">
        <v>200</v>
      </c>
      <c r="C554" s="390">
        <v>1103.3068171277257</v>
      </c>
      <c r="D554" s="390">
        <v>42.371474794155858</v>
      </c>
      <c r="E554" s="399" t="s">
        <v>200</v>
      </c>
      <c r="F554" s="399" t="s">
        <v>200</v>
      </c>
      <c r="G554" s="390" t="s">
        <v>529</v>
      </c>
    </row>
    <row r="555" spans="1:7" x14ac:dyDescent="0.35">
      <c r="A555" s="89" t="s">
        <v>764</v>
      </c>
      <c r="B555" s="399" t="s">
        <v>200</v>
      </c>
      <c r="C555" s="399" t="s">
        <v>200</v>
      </c>
      <c r="D555" s="399" t="s">
        <v>200</v>
      </c>
      <c r="E555" s="399" t="s">
        <v>200</v>
      </c>
      <c r="F555" s="399" t="s">
        <v>200</v>
      </c>
      <c r="G555" s="399" t="s">
        <v>200</v>
      </c>
    </row>
    <row r="556" spans="1:7" x14ac:dyDescent="0.35">
      <c r="A556" s="439" t="s">
        <v>765</v>
      </c>
      <c r="B556" s="399" t="s">
        <v>200</v>
      </c>
      <c r="C556" s="390" t="s">
        <v>200</v>
      </c>
      <c r="D556" s="390" t="s">
        <v>200</v>
      </c>
      <c r="E556" s="399" t="s">
        <v>200</v>
      </c>
      <c r="F556" s="399" t="s">
        <v>200</v>
      </c>
      <c r="G556" s="394" t="s">
        <v>200</v>
      </c>
    </row>
    <row r="557" spans="1:7" x14ac:dyDescent="0.35">
      <c r="A557" s="439" t="s">
        <v>766</v>
      </c>
      <c r="B557" s="399" t="s">
        <v>200</v>
      </c>
      <c r="C557" s="390" t="s">
        <v>200</v>
      </c>
      <c r="D557" s="390" t="s">
        <v>200</v>
      </c>
      <c r="E557" s="399" t="s">
        <v>200</v>
      </c>
      <c r="F557" s="399" t="s">
        <v>200</v>
      </c>
      <c r="G557" s="394" t="s">
        <v>200</v>
      </c>
    </row>
    <row r="558" spans="1:7" x14ac:dyDescent="0.35">
      <c r="A558" s="89" t="s">
        <v>767</v>
      </c>
      <c r="B558" s="399" t="s">
        <v>200</v>
      </c>
      <c r="C558" s="399" t="s">
        <v>200</v>
      </c>
      <c r="D558" s="399" t="s">
        <v>200</v>
      </c>
      <c r="E558" s="399" t="s">
        <v>200</v>
      </c>
      <c r="F558" s="399" t="s">
        <v>200</v>
      </c>
      <c r="G558" s="399" t="s">
        <v>200</v>
      </c>
    </row>
    <row r="559" spans="1:7" x14ac:dyDescent="0.35">
      <c r="A559" s="439" t="s">
        <v>768</v>
      </c>
      <c r="B559" s="399" t="s">
        <v>200</v>
      </c>
      <c r="C559" s="390" t="s">
        <v>200</v>
      </c>
      <c r="D559" s="390" t="s">
        <v>200</v>
      </c>
      <c r="E559" s="399" t="s">
        <v>200</v>
      </c>
      <c r="F559" s="399" t="s">
        <v>200</v>
      </c>
      <c r="G559" s="394" t="s">
        <v>200</v>
      </c>
    </row>
    <row r="560" spans="1:7" x14ac:dyDescent="0.35">
      <c r="A560" s="439" t="s">
        <v>769</v>
      </c>
      <c r="B560" s="399" t="s">
        <v>200</v>
      </c>
      <c r="C560" s="390" t="s">
        <v>200</v>
      </c>
      <c r="D560" s="390" t="s">
        <v>200</v>
      </c>
      <c r="E560" s="399" t="s">
        <v>200</v>
      </c>
      <c r="F560" s="399" t="s">
        <v>200</v>
      </c>
      <c r="G560" s="394" t="s">
        <v>200</v>
      </c>
    </row>
    <row r="561" spans="1:7" x14ac:dyDescent="0.35">
      <c r="A561" s="439" t="s">
        <v>770</v>
      </c>
      <c r="B561" s="399" t="s">
        <v>200</v>
      </c>
      <c r="C561" s="390" t="s">
        <v>200</v>
      </c>
      <c r="D561" s="390" t="s">
        <v>200</v>
      </c>
      <c r="E561" s="399" t="s">
        <v>200</v>
      </c>
      <c r="F561" s="399" t="s">
        <v>200</v>
      </c>
      <c r="G561" s="394" t="s">
        <v>200</v>
      </c>
    </row>
    <row r="562" spans="1:7" x14ac:dyDescent="0.35">
      <c r="A562" s="89" t="s">
        <v>771</v>
      </c>
      <c r="B562" s="399" t="s">
        <v>200</v>
      </c>
      <c r="C562" s="399" t="s">
        <v>200</v>
      </c>
      <c r="D562" s="399" t="s">
        <v>200</v>
      </c>
      <c r="E562" s="399" t="s">
        <v>200</v>
      </c>
      <c r="F562" s="399" t="s">
        <v>200</v>
      </c>
      <c r="G562" s="399" t="s">
        <v>200</v>
      </c>
    </row>
    <row r="563" spans="1:7" x14ac:dyDescent="0.35">
      <c r="A563" s="439" t="s">
        <v>3497</v>
      </c>
      <c r="B563" s="399" t="s">
        <v>200</v>
      </c>
      <c r="C563" s="390">
        <v>1103.3068171277257</v>
      </c>
      <c r="D563" s="390">
        <v>42.371474794155858</v>
      </c>
      <c r="E563" s="399" t="s">
        <v>200</v>
      </c>
      <c r="F563" s="399" t="s">
        <v>200</v>
      </c>
      <c r="G563" s="394" t="s">
        <v>529</v>
      </c>
    </row>
    <row r="564" spans="1:7" x14ac:dyDescent="0.35">
      <c r="A564" s="440" t="s">
        <v>772</v>
      </c>
      <c r="B564" s="399" t="s">
        <v>200</v>
      </c>
      <c r="C564" s="390" t="s">
        <v>531</v>
      </c>
      <c r="D564" s="390" t="s">
        <v>531</v>
      </c>
      <c r="E564" s="399" t="s">
        <v>200</v>
      </c>
      <c r="F564" s="399" t="s">
        <v>200</v>
      </c>
      <c r="G564" s="394" t="s">
        <v>529</v>
      </c>
    </row>
    <row r="565" spans="1:7" x14ac:dyDescent="0.35">
      <c r="A565" s="440" t="s">
        <v>773</v>
      </c>
      <c r="B565" s="399" t="s">
        <v>200</v>
      </c>
      <c r="C565" s="390" t="s">
        <v>531</v>
      </c>
      <c r="D565" s="390" t="s">
        <v>531</v>
      </c>
      <c r="E565" s="399" t="s">
        <v>200</v>
      </c>
      <c r="F565" s="399" t="s">
        <v>200</v>
      </c>
      <c r="G565" s="394" t="s">
        <v>529</v>
      </c>
    </row>
    <row r="566" spans="1:7" x14ac:dyDescent="0.35">
      <c r="A566" s="440" t="s">
        <v>774</v>
      </c>
      <c r="B566" s="399" t="s">
        <v>200</v>
      </c>
      <c r="C566" s="390">
        <v>10.4339141813269</v>
      </c>
      <c r="D566" s="390" t="s">
        <v>531</v>
      </c>
      <c r="E566" s="399" t="s">
        <v>200</v>
      </c>
      <c r="F566" s="399" t="s">
        <v>200</v>
      </c>
      <c r="G566" s="394" t="s">
        <v>529</v>
      </c>
    </row>
    <row r="567" spans="1:7" x14ac:dyDescent="0.35">
      <c r="A567" s="440" t="s">
        <v>775</v>
      </c>
      <c r="B567" s="399" t="s">
        <v>200</v>
      </c>
      <c r="C567" s="390">
        <v>6.8670103189230298</v>
      </c>
      <c r="D567" s="390" t="s">
        <v>531</v>
      </c>
      <c r="E567" s="399" t="s">
        <v>200</v>
      </c>
      <c r="F567" s="399" t="s">
        <v>200</v>
      </c>
      <c r="G567" s="394" t="s">
        <v>529</v>
      </c>
    </row>
    <row r="568" spans="1:7" x14ac:dyDescent="0.35">
      <c r="A568" s="440" t="s">
        <v>776</v>
      </c>
      <c r="B568" s="399" t="s">
        <v>200</v>
      </c>
      <c r="C568" s="390">
        <v>73.263053002758994</v>
      </c>
      <c r="D568" s="390" t="s">
        <v>531</v>
      </c>
      <c r="E568" s="399" t="s">
        <v>200</v>
      </c>
      <c r="F568" s="399" t="s">
        <v>200</v>
      </c>
      <c r="G568" s="394" t="s">
        <v>529</v>
      </c>
    </row>
    <row r="569" spans="1:7" x14ac:dyDescent="0.35">
      <c r="A569" s="440" t="s">
        <v>777</v>
      </c>
      <c r="B569" s="399" t="s">
        <v>200</v>
      </c>
      <c r="C569" s="390">
        <v>6.6603451261630804</v>
      </c>
      <c r="D569" s="390">
        <v>7.8425112598720803</v>
      </c>
      <c r="E569" s="399" t="s">
        <v>200</v>
      </c>
      <c r="F569" s="399" t="s">
        <v>200</v>
      </c>
      <c r="G569" s="394" t="s">
        <v>529</v>
      </c>
    </row>
    <row r="570" spans="1:7" x14ac:dyDescent="0.35">
      <c r="A570" s="440" t="s">
        <v>778</v>
      </c>
      <c r="B570" s="399" t="s">
        <v>200</v>
      </c>
      <c r="C570" s="390">
        <v>6.2083685766828101</v>
      </c>
      <c r="D570" s="390" t="s">
        <v>531</v>
      </c>
      <c r="E570" s="399" t="s">
        <v>200</v>
      </c>
      <c r="F570" s="399" t="s">
        <v>200</v>
      </c>
      <c r="G570" s="394" t="s">
        <v>529</v>
      </c>
    </row>
    <row r="571" spans="1:7" x14ac:dyDescent="0.35">
      <c r="A571" s="440" t="s">
        <v>779</v>
      </c>
      <c r="B571" s="399" t="s">
        <v>200</v>
      </c>
      <c r="C571" s="390">
        <v>15.278275422757799</v>
      </c>
      <c r="D571" s="390">
        <v>15.52463493848148</v>
      </c>
      <c r="E571" s="399" t="s">
        <v>200</v>
      </c>
      <c r="F571" s="399" t="s">
        <v>200</v>
      </c>
      <c r="G571" s="394" t="s">
        <v>529</v>
      </c>
    </row>
    <row r="572" spans="1:7" x14ac:dyDescent="0.35">
      <c r="A572" s="440" t="s">
        <v>780</v>
      </c>
      <c r="B572" s="399" t="s">
        <v>200</v>
      </c>
      <c r="C572" s="390">
        <v>8.8016924452317795</v>
      </c>
      <c r="D572" s="390">
        <v>8.48939568274767</v>
      </c>
      <c r="E572" s="399" t="s">
        <v>200</v>
      </c>
      <c r="F572" s="399" t="s">
        <v>200</v>
      </c>
      <c r="G572" s="394" t="s">
        <v>529</v>
      </c>
    </row>
    <row r="573" spans="1:7" x14ac:dyDescent="0.35">
      <c r="A573" s="440" t="s">
        <v>781</v>
      </c>
      <c r="B573" s="399" t="s">
        <v>200</v>
      </c>
      <c r="C573" s="390">
        <v>5.1525731574840696</v>
      </c>
      <c r="D573" s="390" t="s">
        <v>531</v>
      </c>
      <c r="E573" s="399" t="s">
        <v>200</v>
      </c>
      <c r="F573" s="399" t="s">
        <v>200</v>
      </c>
      <c r="G573" s="394" t="s">
        <v>529</v>
      </c>
    </row>
    <row r="574" spans="1:7" x14ac:dyDescent="0.35">
      <c r="A574" s="440" t="s">
        <v>782</v>
      </c>
      <c r="B574" s="399" t="s">
        <v>200</v>
      </c>
      <c r="C574" s="390">
        <v>961.657313045705</v>
      </c>
      <c r="D574" s="390">
        <v>10.514932913054629</v>
      </c>
      <c r="E574" s="399" t="s">
        <v>200</v>
      </c>
      <c r="F574" s="399" t="s">
        <v>200</v>
      </c>
      <c r="G574" s="394" t="s">
        <v>529</v>
      </c>
    </row>
    <row r="575" spans="1:7" x14ac:dyDescent="0.35">
      <c r="A575" s="440" t="s">
        <v>3338</v>
      </c>
      <c r="B575" s="399" t="s">
        <v>200</v>
      </c>
      <c r="C575" s="390">
        <v>7.2448214116877399</v>
      </c>
      <c r="D575" s="390" t="s">
        <v>531</v>
      </c>
      <c r="E575" s="399" t="s">
        <v>200</v>
      </c>
      <c r="F575" s="399" t="s">
        <v>200</v>
      </c>
      <c r="G575" s="394" t="s">
        <v>529</v>
      </c>
    </row>
    <row r="576" spans="1:7" x14ac:dyDescent="0.35">
      <c r="A576" s="440" t="s">
        <v>3339</v>
      </c>
      <c r="B576" s="399" t="s">
        <v>200</v>
      </c>
      <c r="C576" s="390">
        <v>1.7394504390044301</v>
      </c>
      <c r="D576" s="390" t="s">
        <v>531</v>
      </c>
      <c r="E576" s="399" t="s">
        <v>200</v>
      </c>
      <c r="F576" s="399" t="s">
        <v>200</v>
      </c>
      <c r="G576" s="394" t="s">
        <v>529</v>
      </c>
    </row>
    <row r="577" spans="1:7" x14ac:dyDescent="0.35">
      <c r="A577" s="422" t="s">
        <v>783</v>
      </c>
      <c r="B577" s="399" t="s">
        <v>200</v>
      </c>
      <c r="C577" s="390">
        <v>3.47664809845039</v>
      </c>
      <c r="D577" s="390">
        <v>1.15882913799309</v>
      </c>
      <c r="E577" s="399" t="s">
        <v>200</v>
      </c>
      <c r="F577" s="399" t="s">
        <v>200</v>
      </c>
      <c r="G577" s="394" t="s">
        <v>529</v>
      </c>
    </row>
    <row r="578" spans="1:7" x14ac:dyDescent="0.35">
      <c r="A578" s="422" t="s">
        <v>784</v>
      </c>
      <c r="B578" s="399" t="s">
        <v>200</v>
      </c>
      <c r="C578" s="390">
        <v>812.30140082016101</v>
      </c>
      <c r="D578" s="390">
        <v>5.4580785736261301</v>
      </c>
      <c r="E578" s="399" t="s">
        <v>200</v>
      </c>
      <c r="F578" s="399" t="s">
        <v>200</v>
      </c>
      <c r="G578" s="394" t="s">
        <v>529</v>
      </c>
    </row>
    <row r="579" spans="1:7" x14ac:dyDescent="0.35">
      <c r="A579" s="422" t="s">
        <v>785</v>
      </c>
      <c r="B579" s="399" t="s">
        <v>200</v>
      </c>
      <c r="C579" s="390">
        <v>143.12910339503199</v>
      </c>
      <c r="D579" s="390">
        <v>5.9231313104706302</v>
      </c>
      <c r="E579" s="399" t="s">
        <v>200</v>
      </c>
      <c r="F579" s="399" t="s">
        <v>200</v>
      </c>
      <c r="G579" s="390" t="s">
        <v>529</v>
      </c>
    </row>
    <row r="580" spans="1:7" x14ac:dyDescent="0.35">
      <c r="A580" s="441" t="s">
        <v>786</v>
      </c>
      <c r="B580" s="399" t="s">
        <v>200</v>
      </c>
      <c r="C580" s="390" t="s">
        <v>556</v>
      </c>
      <c r="D580" s="390" t="s">
        <v>556</v>
      </c>
      <c r="E580" s="399" t="s">
        <v>200</v>
      </c>
      <c r="F580" s="399" t="s">
        <v>200</v>
      </c>
      <c r="G580" s="394" t="s">
        <v>529</v>
      </c>
    </row>
    <row r="581" spans="1:7" x14ac:dyDescent="0.35">
      <c r="A581" s="441" t="s">
        <v>787</v>
      </c>
      <c r="B581" s="399" t="s">
        <v>200</v>
      </c>
      <c r="C581" s="390">
        <v>0.97110900520321997</v>
      </c>
      <c r="D581" s="390">
        <v>8.605344306328E-2</v>
      </c>
      <c r="E581" s="399" t="s">
        <v>200</v>
      </c>
      <c r="F581" s="399" t="s">
        <v>200</v>
      </c>
      <c r="G581" s="394" t="s">
        <v>529</v>
      </c>
    </row>
    <row r="582" spans="1:7" x14ac:dyDescent="0.35">
      <c r="A582" s="441" t="s">
        <v>788</v>
      </c>
      <c r="B582" s="399" t="s">
        <v>200</v>
      </c>
      <c r="C582" s="390">
        <v>12.102255140157601</v>
      </c>
      <c r="D582" s="390">
        <v>0.46691353425823001</v>
      </c>
      <c r="E582" s="399" t="s">
        <v>200</v>
      </c>
      <c r="F582" s="399" t="s">
        <v>200</v>
      </c>
      <c r="G582" s="394" t="s">
        <v>529</v>
      </c>
    </row>
    <row r="583" spans="1:7" x14ac:dyDescent="0.35">
      <c r="A583" s="441" t="s">
        <v>789</v>
      </c>
      <c r="B583" s="399" t="s">
        <v>200</v>
      </c>
      <c r="C583" s="390">
        <v>0.20352704247281</v>
      </c>
      <c r="D583" s="390">
        <v>8.4830813865599992E-3</v>
      </c>
      <c r="E583" s="399" t="s">
        <v>200</v>
      </c>
      <c r="F583" s="399" t="s">
        <v>200</v>
      </c>
      <c r="G583" s="394" t="s">
        <v>529</v>
      </c>
    </row>
    <row r="584" spans="1:7" x14ac:dyDescent="0.35">
      <c r="A584" s="441" t="s">
        <v>790</v>
      </c>
      <c r="B584" s="399" t="s">
        <v>200</v>
      </c>
      <c r="C584" s="390">
        <v>129.43079884371301</v>
      </c>
      <c r="D584" s="390">
        <v>5.3616812517625601</v>
      </c>
      <c r="E584" s="399" t="s">
        <v>200</v>
      </c>
      <c r="F584" s="399" t="s">
        <v>200</v>
      </c>
      <c r="G584" s="394" t="s">
        <v>529</v>
      </c>
    </row>
    <row r="585" spans="1:7" x14ac:dyDescent="0.35">
      <c r="A585" s="442" t="s">
        <v>791</v>
      </c>
      <c r="B585" s="399" t="s">
        <v>200</v>
      </c>
      <c r="C585" s="390">
        <v>0.42141336348535002</v>
      </c>
      <c r="D585" s="390" t="s">
        <v>531</v>
      </c>
      <c r="E585" s="399" t="s">
        <v>200</v>
      </c>
      <c r="F585" s="399" t="s">
        <v>200</v>
      </c>
      <c r="G585" s="390" t="s">
        <v>529</v>
      </c>
    </row>
    <row r="586" spans="1:7" x14ac:dyDescent="0.35">
      <c r="A586" s="443" t="s">
        <v>792</v>
      </c>
      <c r="B586" s="399" t="s">
        <v>200</v>
      </c>
      <c r="C586" s="390">
        <v>0.42141336348535002</v>
      </c>
      <c r="D586" s="390" t="s">
        <v>531</v>
      </c>
      <c r="E586" s="399" t="s">
        <v>200</v>
      </c>
      <c r="F586" s="399" t="s">
        <v>200</v>
      </c>
      <c r="G586" s="394" t="s">
        <v>529</v>
      </c>
    </row>
    <row r="587" spans="1:7" ht="15" thickBot="1" x14ac:dyDescent="0.4">
      <c r="A587" s="422" t="s">
        <v>3498</v>
      </c>
      <c r="B587" s="399" t="s">
        <v>200</v>
      </c>
      <c r="C587" s="399" t="s">
        <v>200</v>
      </c>
      <c r="D587" s="390" t="s">
        <v>531</v>
      </c>
      <c r="E587" s="399" t="s">
        <v>200</v>
      </c>
      <c r="F587" s="399" t="s">
        <v>200</v>
      </c>
      <c r="G587" s="399" t="s">
        <v>200</v>
      </c>
    </row>
    <row r="588" spans="1:7" s="342" customFormat="1" ht="12.75" customHeight="1" thickTop="1" x14ac:dyDescent="0.25">
      <c r="A588" s="90" t="s">
        <v>794</v>
      </c>
      <c r="B588" s="399" t="s">
        <v>200</v>
      </c>
      <c r="C588" s="390">
        <v>719.88457694084161</v>
      </c>
      <c r="D588" s="399" t="s">
        <v>200</v>
      </c>
      <c r="E588" s="399" t="s">
        <v>200</v>
      </c>
      <c r="F588" s="399" t="s">
        <v>200</v>
      </c>
      <c r="G588" s="390" t="s">
        <v>529</v>
      </c>
    </row>
    <row r="589" spans="1:7" s="342" customFormat="1" ht="12.75" customHeight="1" x14ac:dyDescent="0.25">
      <c r="A589" s="91" t="s">
        <v>795</v>
      </c>
      <c r="B589" s="399" t="s">
        <v>200</v>
      </c>
      <c r="C589" s="394" t="s">
        <v>529</v>
      </c>
      <c r="D589" s="390">
        <v>1051.644218550199</v>
      </c>
      <c r="E589" s="394" t="s">
        <v>529</v>
      </c>
      <c r="F589" s="394" t="s">
        <v>529</v>
      </c>
      <c r="G589" s="394" t="s">
        <v>529</v>
      </c>
    </row>
    <row r="590" spans="1:7" s="342" customFormat="1" ht="12.75" customHeight="1" x14ac:dyDescent="0.25">
      <c r="A590" s="91" t="s">
        <v>796</v>
      </c>
      <c r="B590" s="399" t="s">
        <v>200</v>
      </c>
      <c r="C590" s="390" t="s">
        <v>531</v>
      </c>
      <c r="D590" s="390" t="s">
        <v>531</v>
      </c>
      <c r="E590" s="394" t="s">
        <v>531</v>
      </c>
      <c r="F590" s="394" t="s">
        <v>531</v>
      </c>
      <c r="G590" s="394" t="s">
        <v>529</v>
      </c>
    </row>
    <row r="591" spans="1:7" s="342" customFormat="1" ht="12.75" customHeight="1" x14ac:dyDescent="0.25">
      <c r="A591" s="91" t="s">
        <v>797</v>
      </c>
      <c r="B591" s="399" t="s">
        <v>200</v>
      </c>
      <c r="C591" s="390">
        <v>17.318326450965749</v>
      </c>
      <c r="D591" s="390">
        <v>0.63206652889299997</v>
      </c>
      <c r="E591" s="394">
        <v>14.91067980114685</v>
      </c>
      <c r="F591" s="394">
        <v>363.40666610922074</v>
      </c>
      <c r="G591" s="394" t="s">
        <v>529</v>
      </c>
    </row>
    <row r="592" spans="1:7" s="342" customFormat="1" ht="14.25" customHeight="1" x14ac:dyDescent="0.25">
      <c r="A592" s="429" t="s">
        <v>798</v>
      </c>
      <c r="B592" s="390">
        <v>4349.248664685867</v>
      </c>
      <c r="C592" s="399" t="s">
        <v>200</v>
      </c>
      <c r="D592" s="399" t="s">
        <v>200</v>
      </c>
      <c r="E592" s="399" t="s">
        <v>200</v>
      </c>
      <c r="F592" s="399" t="s">
        <v>200</v>
      </c>
      <c r="G592" s="399" t="s">
        <v>200</v>
      </c>
    </row>
    <row r="593" spans="1:7" s="342" customFormat="1" ht="12" customHeight="1" x14ac:dyDescent="0.25">
      <c r="A593" s="429" t="s">
        <v>799</v>
      </c>
      <c r="B593" s="390">
        <v>3504.4603945689328</v>
      </c>
      <c r="C593" s="399" t="s">
        <v>200</v>
      </c>
      <c r="D593" s="399" t="s">
        <v>200</v>
      </c>
      <c r="E593" s="399" t="s">
        <v>200</v>
      </c>
      <c r="F593" s="399" t="s">
        <v>200</v>
      </c>
      <c r="G593" s="399" t="s">
        <v>200</v>
      </c>
    </row>
    <row r="594" spans="1:7" s="342" customFormat="1" ht="12" customHeight="1" x14ac:dyDescent="0.25">
      <c r="A594" s="426" t="s">
        <v>800</v>
      </c>
      <c r="B594" s="390" t="s">
        <v>529</v>
      </c>
      <c r="C594" s="399" t="s">
        <v>200</v>
      </c>
      <c r="D594" s="399" t="s">
        <v>200</v>
      </c>
      <c r="E594" s="399" t="s">
        <v>200</v>
      </c>
      <c r="F594" s="399" t="s">
        <v>200</v>
      </c>
      <c r="G594" s="399" t="s">
        <v>200</v>
      </c>
    </row>
    <row r="595" spans="1:7" s="342" customFormat="1" ht="13.5" customHeight="1" x14ac:dyDescent="0.25">
      <c r="A595" s="92" t="s">
        <v>801</v>
      </c>
      <c r="B595" s="390" t="s">
        <v>529</v>
      </c>
      <c r="C595" s="390" t="s">
        <v>529</v>
      </c>
      <c r="D595" s="390" t="s">
        <v>529</v>
      </c>
      <c r="E595" s="390" t="s">
        <v>529</v>
      </c>
      <c r="F595" s="390" t="s">
        <v>529</v>
      </c>
      <c r="G595" s="390" t="s">
        <v>529</v>
      </c>
    </row>
    <row r="596" spans="1:7" s="195" customFormat="1" x14ac:dyDescent="0.35"/>
    <row r="597" spans="1:7" customFormat="1" x14ac:dyDescent="0.35">
      <c r="A597" s="93" t="s">
        <v>802</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803</v>
      </c>
      <c r="B600" s="312"/>
      <c r="C600" s="312"/>
      <c r="D600" s="312"/>
      <c r="E600" s="312"/>
      <c r="F600" s="312"/>
      <c r="G600" s="454" t="s">
        <v>513</v>
      </c>
    </row>
    <row r="601" spans="1:7" ht="15.5" x14ac:dyDescent="0.35">
      <c r="A601" s="303" t="s">
        <v>702</v>
      </c>
      <c r="B601" s="312"/>
      <c r="C601" s="312"/>
      <c r="D601" s="312"/>
      <c r="E601" s="312"/>
      <c r="F601" s="312"/>
      <c r="G601" s="454" t="s">
        <v>3502</v>
      </c>
    </row>
    <row r="602" spans="1:7" x14ac:dyDescent="0.35">
      <c r="A602" s="312"/>
      <c r="B602" s="312"/>
      <c r="C602" s="312"/>
      <c r="D602" s="312"/>
      <c r="E602" s="312"/>
      <c r="F602" s="312"/>
      <c r="G602" s="454" t="s">
        <v>514</v>
      </c>
    </row>
    <row r="603" spans="1:7" x14ac:dyDescent="0.35">
      <c r="A603" s="312"/>
      <c r="B603" s="312"/>
      <c r="C603" s="312"/>
      <c r="D603" s="312"/>
      <c r="E603" s="312"/>
      <c r="F603" s="312"/>
      <c r="G603" s="343"/>
    </row>
    <row r="604" spans="1:7" ht="54" customHeight="1" x14ac:dyDescent="0.35">
      <c r="A604" s="502" t="s">
        <v>515</v>
      </c>
      <c r="B604" s="95" t="s">
        <v>804</v>
      </c>
      <c r="C604" s="95" t="s">
        <v>805</v>
      </c>
      <c r="D604" s="95" t="s">
        <v>806</v>
      </c>
      <c r="E604" s="95" t="s">
        <v>654</v>
      </c>
      <c r="F604" s="95" t="s">
        <v>520</v>
      </c>
      <c r="G604" s="95" t="s">
        <v>521</v>
      </c>
    </row>
    <row r="605" spans="1:7" ht="15" thickBot="1" x14ac:dyDescent="0.4">
      <c r="A605" s="503"/>
      <c r="B605" s="504" t="s">
        <v>523</v>
      </c>
      <c r="C605" s="505"/>
      <c r="D605" s="505"/>
      <c r="E605" s="505"/>
      <c r="F605" s="505"/>
      <c r="G605" s="506"/>
    </row>
    <row r="606" spans="1:7" ht="15" thickTop="1" x14ac:dyDescent="0.35">
      <c r="A606" s="96" t="s">
        <v>807</v>
      </c>
      <c r="B606" s="390">
        <v>-804822.59440781723</v>
      </c>
      <c r="C606" s="390">
        <v>372.43546381101726</v>
      </c>
      <c r="D606" s="390">
        <v>25.029760442267989</v>
      </c>
      <c r="E606" s="390">
        <v>147.8993015761074</v>
      </c>
      <c r="F606" s="390">
        <v>4868.9398569495861</v>
      </c>
      <c r="G606" s="390" t="s">
        <v>552</v>
      </c>
    </row>
    <row r="607" spans="1:7" x14ac:dyDescent="0.35">
      <c r="A607" s="97" t="s">
        <v>808</v>
      </c>
      <c r="B607" s="390">
        <v>-654156.12397938303</v>
      </c>
      <c r="C607" s="390">
        <v>198.63743168945703</v>
      </c>
      <c r="D607" s="390">
        <v>12.417582721024869</v>
      </c>
      <c r="E607" s="390">
        <v>126.4269505761074</v>
      </c>
      <c r="F607" s="390">
        <v>4511.0673989495863</v>
      </c>
      <c r="G607" s="390" t="s">
        <v>552</v>
      </c>
    </row>
    <row r="608" spans="1:7" x14ac:dyDescent="0.35">
      <c r="A608" s="98" t="s">
        <v>809</v>
      </c>
      <c r="B608" s="390">
        <v>-556239.34998271859</v>
      </c>
      <c r="C608" s="390">
        <v>198.08203006879788</v>
      </c>
      <c r="D608" s="390">
        <v>12.10683877801865</v>
      </c>
      <c r="E608" s="394">
        <v>126.4269505761074</v>
      </c>
      <c r="F608" s="394">
        <v>4511.0673989495863</v>
      </c>
      <c r="G608" s="394" t="s">
        <v>556</v>
      </c>
    </row>
    <row r="609" spans="1:7" x14ac:dyDescent="0.35">
      <c r="A609" s="444" t="s">
        <v>810</v>
      </c>
      <c r="B609" s="390">
        <v>-98672.724874388499</v>
      </c>
      <c r="C609" s="390" t="s">
        <v>531</v>
      </c>
      <c r="D609" s="390" t="s">
        <v>3330</v>
      </c>
      <c r="E609" s="394" t="s">
        <v>529</v>
      </c>
      <c r="F609" s="394" t="s">
        <v>529</v>
      </c>
      <c r="G609" s="394" t="s">
        <v>529</v>
      </c>
    </row>
    <row r="610" spans="1:7" x14ac:dyDescent="0.35">
      <c r="A610" s="98" t="s">
        <v>811</v>
      </c>
      <c r="B610" s="390">
        <v>23157.998294787925</v>
      </c>
      <c r="C610" s="390" t="s">
        <v>3340</v>
      </c>
      <c r="D610" s="390" t="s">
        <v>3340</v>
      </c>
      <c r="E610" s="390" t="s">
        <v>529</v>
      </c>
      <c r="F610" s="390" t="s">
        <v>529</v>
      </c>
      <c r="G610" s="390" t="s">
        <v>529</v>
      </c>
    </row>
    <row r="611" spans="1:7" x14ac:dyDescent="0.35">
      <c r="A611" s="98" t="s">
        <v>812</v>
      </c>
      <c r="B611" s="390">
        <v>-29001.50383515003</v>
      </c>
      <c r="C611" s="390" t="s">
        <v>627</v>
      </c>
      <c r="D611" s="390" t="s">
        <v>627</v>
      </c>
      <c r="E611" s="394" t="s">
        <v>529</v>
      </c>
      <c r="F611" s="394" t="s">
        <v>529</v>
      </c>
      <c r="G611" s="394" t="s">
        <v>529</v>
      </c>
    </row>
    <row r="612" spans="1:7" x14ac:dyDescent="0.35">
      <c r="A612" s="98" t="s">
        <v>813</v>
      </c>
      <c r="B612" s="390">
        <v>52159.502129937959</v>
      </c>
      <c r="C612" s="390" t="s">
        <v>627</v>
      </c>
      <c r="D612" s="390" t="s">
        <v>627</v>
      </c>
      <c r="E612" s="394" t="s">
        <v>529</v>
      </c>
      <c r="F612" s="394" t="s">
        <v>529</v>
      </c>
      <c r="G612" s="394" t="s">
        <v>529</v>
      </c>
    </row>
    <row r="613" spans="1:7" x14ac:dyDescent="0.35">
      <c r="A613" s="97" t="s">
        <v>814</v>
      </c>
      <c r="B613" s="390">
        <v>-30056.90270642428</v>
      </c>
      <c r="C613" s="390">
        <v>12.663181</v>
      </c>
      <c r="D613" s="390">
        <v>1.1562030000000001</v>
      </c>
      <c r="E613" s="390">
        <v>21.472351</v>
      </c>
      <c r="F613" s="390">
        <v>357.87245800000005</v>
      </c>
      <c r="G613" s="390" t="s">
        <v>529</v>
      </c>
    </row>
    <row r="614" spans="1:7" x14ac:dyDescent="0.35">
      <c r="A614" s="98" t="s">
        <v>815</v>
      </c>
      <c r="B614" s="390">
        <v>10024.42566404653</v>
      </c>
      <c r="C614" s="390">
        <v>12.663181</v>
      </c>
      <c r="D614" s="390">
        <v>1.1562030000000001</v>
      </c>
      <c r="E614" s="394">
        <v>21.472351</v>
      </c>
      <c r="F614" s="394">
        <v>357.87245800000005</v>
      </c>
      <c r="G614" s="394" t="s">
        <v>529</v>
      </c>
    </row>
    <row r="615" spans="1:7" x14ac:dyDescent="0.35">
      <c r="A615" s="444" t="s">
        <v>816</v>
      </c>
      <c r="B615" s="390">
        <v>-40081.328370470808</v>
      </c>
      <c r="C615" s="390" t="s">
        <v>531</v>
      </c>
      <c r="D615" s="390" t="s">
        <v>627</v>
      </c>
      <c r="E615" s="394" t="s">
        <v>529</v>
      </c>
      <c r="F615" s="394" t="s">
        <v>529</v>
      </c>
      <c r="G615" s="394" t="s">
        <v>529</v>
      </c>
    </row>
    <row r="616" spans="1:7" x14ac:dyDescent="0.35">
      <c r="A616" s="98" t="s">
        <v>817</v>
      </c>
      <c r="B616" s="390">
        <v>-6109.6062039457893</v>
      </c>
      <c r="C616" s="390">
        <v>161.13485112156022</v>
      </c>
      <c r="D616" s="390">
        <v>0.59525414428571</v>
      </c>
      <c r="E616" s="390" t="s">
        <v>529</v>
      </c>
      <c r="F616" s="390" t="s">
        <v>529</v>
      </c>
      <c r="G616" s="390" t="s">
        <v>529</v>
      </c>
    </row>
    <row r="617" spans="1:7" x14ac:dyDescent="0.35">
      <c r="A617" s="98" t="s">
        <v>818</v>
      </c>
      <c r="B617" s="390">
        <v>-10133.523605752287</v>
      </c>
      <c r="C617" s="390" t="s">
        <v>556</v>
      </c>
      <c r="D617" s="390">
        <v>0.59215403</v>
      </c>
      <c r="E617" s="394" t="s">
        <v>529</v>
      </c>
      <c r="F617" s="394" t="s">
        <v>529</v>
      </c>
      <c r="G617" s="394" t="s">
        <v>529</v>
      </c>
    </row>
    <row r="618" spans="1:7" x14ac:dyDescent="0.35">
      <c r="A618" s="98" t="s">
        <v>819</v>
      </c>
      <c r="B618" s="390">
        <v>439.03348336053682</v>
      </c>
      <c r="C618" s="390" t="s">
        <v>556</v>
      </c>
      <c r="D618" s="390" t="s">
        <v>552</v>
      </c>
      <c r="E618" s="394" t="s">
        <v>529</v>
      </c>
      <c r="F618" s="394" t="s">
        <v>529</v>
      </c>
      <c r="G618" s="394" t="s">
        <v>529</v>
      </c>
    </row>
    <row r="619" spans="1:7" x14ac:dyDescent="0.35">
      <c r="A619" s="97" t="s">
        <v>820</v>
      </c>
      <c r="B619" s="390">
        <v>-31610.861039128908</v>
      </c>
      <c r="C619" s="390" t="s">
        <v>556</v>
      </c>
      <c r="D619" s="390">
        <v>6.04757815668298</v>
      </c>
      <c r="E619" s="390" t="s">
        <v>556</v>
      </c>
      <c r="F619" s="390" t="s">
        <v>556</v>
      </c>
      <c r="G619" s="390" t="s">
        <v>529</v>
      </c>
    </row>
    <row r="620" spans="1:7" x14ac:dyDescent="0.35">
      <c r="A620" s="98" t="s">
        <v>821</v>
      </c>
      <c r="B620" s="390">
        <v>-116642.3750794526</v>
      </c>
      <c r="C620" s="390" t="s">
        <v>556</v>
      </c>
      <c r="D620" s="390">
        <v>6.04757815668298</v>
      </c>
      <c r="E620" s="394" t="s">
        <v>556</v>
      </c>
      <c r="F620" s="394" t="s">
        <v>556</v>
      </c>
      <c r="G620" s="394" t="s">
        <v>529</v>
      </c>
    </row>
    <row r="621" spans="1:7" x14ac:dyDescent="0.35">
      <c r="A621" s="444" t="s">
        <v>822</v>
      </c>
      <c r="B621" s="390">
        <v>85031.514040323702</v>
      </c>
      <c r="C621" s="390" t="s">
        <v>556</v>
      </c>
      <c r="D621" s="390" t="s">
        <v>627</v>
      </c>
      <c r="E621" s="394" t="s">
        <v>556</v>
      </c>
      <c r="F621" s="394" t="s">
        <v>556</v>
      </c>
      <c r="G621" s="394" t="s">
        <v>529</v>
      </c>
    </row>
    <row r="622" spans="1:7" x14ac:dyDescent="0.35">
      <c r="A622" s="98" t="s">
        <v>823</v>
      </c>
      <c r="B622" s="390" t="s">
        <v>556</v>
      </c>
      <c r="C622" s="390" t="s">
        <v>552</v>
      </c>
      <c r="D622" s="390" t="s">
        <v>552</v>
      </c>
      <c r="E622" s="390" t="s">
        <v>529</v>
      </c>
      <c r="F622" s="390" t="s">
        <v>529</v>
      </c>
      <c r="G622" s="390" t="s">
        <v>529</v>
      </c>
    </row>
    <row r="623" spans="1:7" x14ac:dyDescent="0.35">
      <c r="A623" s="98" t="s">
        <v>824</v>
      </c>
      <c r="B623" s="399" t="s">
        <v>200</v>
      </c>
      <c r="C623" s="399" t="s">
        <v>200</v>
      </c>
      <c r="D623" s="399" t="s">
        <v>200</v>
      </c>
      <c r="E623" s="399" t="s">
        <v>200</v>
      </c>
      <c r="F623" s="399" t="s">
        <v>200</v>
      </c>
      <c r="G623" s="399" t="s">
        <v>200</v>
      </c>
    </row>
    <row r="624" spans="1:7" x14ac:dyDescent="0.35">
      <c r="A624" s="98" t="s">
        <v>825</v>
      </c>
      <c r="B624" s="390" t="s">
        <v>556</v>
      </c>
      <c r="C624" s="390" t="s">
        <v>529</v>
      </c>
      <c r="D624" s="390" t="s">
        <v>529</v>
      </c>
      <c r="E624" s="394" t="s">
        <v>529</v>
      </c>
      <c r="F624" s="394" t="s">
        <v>529</v>
      </c>
      <c r="G624" s="394" t="s">
        <v>529</v>
      </c>
    </row>
    <row r="625" spans="1:8" x14ac:dyDescent="0.35">
      <c r="A625" s="97" t="s">
        <v>826</v>
      </c>
      <c r="B625" s="390">
        <v>-106047.09877372319</v>
      </c>
      <c r="C625" s="399" t="s">
        <v>200</v>
      </c>
      <c r="D625" s="399" t="s">
        <v>200</v>
      </c>
      <c r="E625" s="399" t="s">
        <v>200</v>
      </c>
      <c r="F625" s="399" t="s">
        <v>200</v>
      </c>
      <c r="G625" s="399" t="s">
        <v>200</v>
      </c>
    </row>
    <row r="626" spans="1:8" x14ac:dyDescent="0.35">
      <c r="A626" s="344" t="s">
        <v>827</v>
      </c>
      <c r="B626" s="390" t="s">
        <v>3340</v>
      </c>
      <c r="C626" s="390" t="s">
        <v>552</v>
      </c>
      <c r="D626" s="390">
        <v>2.41583792</v>
      </c>
      <c r="E626" s="390" t="s">
        <v>529</v>
      </c>
      <c r="F626" s="390" t="s">
        <v>529</v>
      </c>
      <c r="G626" s="390" t="s">
        <v>529</v>
      </c>
    </row>
    <row r="627" spans="1:8" x14ac:dyDescent="0.35">
      <c r="A627" s="432" t="s">
        <v>828</v>
      </c>
      <c r="B627" s="390" t="s">
        <v>3340</v>
      </c>
      <c r="C627" s="390" t="s">
        <v>552</v>
      </c>
      <c r="D627" s="390">
        <v>2.41583792</v>
      </c>
      <c r="E627" s="390" t="s">
        <v>529</v>
      </c>
      <c r="F627" s="390" t="s">
        <v>529</v>
      </c>
      <c r="G627" s="390" t="s">
        <v>529</v>
      </c>
    </row>
    <row r="629" spans="1:8" x14ac:dyDescent="0.35">
      <c r="A629" s="72" t="s">
        <v>829</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509" t="s">
        <v>830</v>
      </c>
      <c r="B632" s="509"/>
      <c r="C632" s="312"/>
      <c r="D632" s="312"/>
      <c r="E632" s="312"/>
      <c r="F632" s="312"/>
      <c r="G632" s="312"/>
      <c r="H632" s="455" t="s">
        <v>513</v>
      </c>
    </row>
    <row r="633" spans="1:8" ht="15.5" x14ac:dyDescent="0.35">
      <c r="A633" s="327" t="s">
        <v>702</v>
      </c>
      <c r="B633" s="309"/>
      <c r="C633" s="312"/>
      <c r="D633" s="312"/>
      <c r="E633" s="312"/>
      <c r="F633" s="312"/>
      <c r="G633" s="312"/>
      <c r="H633" s="455" t="s">
        <v>3502</v>
      </c>
    </row>
    <row r="634" spans="1:8" x14ac:dyDescent="0.35">
      <c r="A634" s="312"/>
      <c r="B634" s="312"/>
      <c r="C634" s="312"/>
      <c r="D634" s="312"/>
      <c r="E634" s="312"/>
      <c r="F634" s="312"/>
      <c r="G634" s="312"/>
      <c r="H634" s="455" t="s">
        <v>514</v>
      </c>
    </row>
    <row r="635" spans="1:8" x14ac:dyDescent="0.35">
      <c r="A635" s="312"/>
      <c r="B635" s="312"/>
      <c r="C635" s="312"/>
      <c r="D635" s="312"/>
      <c r="E635" s="312"/>
      <c r="F635" s="312"/>
      <c r="G635" s="312"/>
      <c r="H635" s="345"/>
    </row>
    <row r="636" spans="1:8" x14ac:dyDescent="0.35">
      <c r="A636" s="497" t="s">
        <v>831</v>
      </c>
      <c r="B636" s="346" t="s">
        <v>832</v>
      </c>
      <c r="C636" s="347" t="s">
        <v>517</v>
      </c>
      <c r="D636" s="347" t="s">
        <v>518</v>
      </c>
      <c r="E636" s="347" t="s">
        <v>654</v>
      </c>
      <c r="F636" s="348" t="s">
        <v>520</v>
      </c>
      <c r="G636" s="349" t="s">
        <v>521</v>
      </c>
      <c r="H636" s="348" t="s">
        <v>655</v>
      </c>
    </row>
    <row r="637" spans="1:8" ht="15" thickBot="1" x14ac:dyDescent="0.4">
      <c r="A637" s="498"/>
      <c r="B637" s="499" t="s">
        <v>523</v>
      </c>
      <c r="C637" s="500"/>
      <c r="D637" s="500"/>
      <c r="E637" s="500"/>
      <c r="F637" s="500"/>
      <c r="G637" s="500"/>
      <c r="H637" s="501"/>
    </row>
    <row r="638" spans="1:8" ht="15" thickTop="1" x14ac:dyDescent="0.35">
      <c r="A638" s="350" t="s">
        <v>833</v>
      </c>
      <c r="B638" s="390" t="s">
        <v>3335</v>
      </c>
      <c r="C638" s="390">
        <v>6134.8125898395247</v>
      </c>
      <c r="D638" s="390">
        <v>82.700895060478175</v>
      </c>
      <c r="E638" s="390">
        <v>2.3460190219567099</v>
      </c>
      <c r="F638" s="390">
        <v>6.5483463597946603</v>
      </c>
      <c r="G638" s="390">
        <v>114.39560414851302</v>
      </c>
      <c r="H638" s="390">
        <v>0.74349333311907995</v>
      </c>
    </row>
    <row r="639" spans="1:8" x14ac:dyDescent="0.35">
      <c r="A639" s="351" t="s">
        <v>835</v>
      </c>
      <c r="B639" s="390" t="s">
        <v>591</v>
      </c>
      <c r="C639" s="390">
        <v>5255.3700428550756</v>
      </c>
      <c r="D639" s="399" t="s">
        <v>200</v>
      </c>
      <c r="E639" s="390">
        <v>2.3460190219567099</v>
      </c>
      <c r="F639" s="390">
        <v>6.1117899358083498</v>
      </c>
      <c r="G639" s="390">
        <v>21.695718028166269</v>
      </c>
      <c r="H639" s="399" t="s">
        <v>200</v>
      </c>
    </row>
    <row r="640" spans="1:8" x14ac:dyDescent="0.35">
      <c r="A640" s="427" t="s">
        <v>836</v>
      </c>
      <c r="B640" s="390" t="s">
        <v>591</v>
      </c>
      <c r="C640" s="390">
        <v>5255.3700428550756</v>
      </c>
      <c r="D640" s="399" t="s">
        <v>200</v>
      </c>
      <c r="E640" s="394">
        <v>2.3460190219567099</v>
      </c>
      <c r="F640" s="394">
        <v>6.1117899358083498</v>
      </c>
      <c r="G640" s="394">
        <v>21.695718028166269</v>
      </c>
      <c r="H640" s="399" t="s">
        <v>200</v>
      </c>
    </row>
    <row r="641" spans="1:8" x14ac:dyDescent="0.35">
      <c r="A641" s="427" t="s">
        <v>837</v>
      </c>
      <c r="B641" s="390" t="s">
        <v>558</v>
      </c>
      <c r="C641" s="390" t="s">
        <v>558</v>
      </c>
      <c r="D641" s="399" t="s">
        <v>200</v>
      </c>
      <c r="E641" s="394" t="s">
        <v>558</v>
      </c>
      <c r="F641" s="394" t="s">
        <v>558</v>
      </c>
      <c r="G641" s="394" t="s">
        <v>558</v>
      </c>
      <c r="H641" s="399" t="s">
        <v>200</v>
      </c>
    </row>
    <row r="642" spans="1:8" x14ac:dyDescent="0.35">
      <c r="A642" s="445" t="s">
        <v>838</v>
      </c>
      <c r="B642" s="390" t="s">
        <v>558</v>
      </c>
      <c r="C642" s="390" t="s">
        <v>558</v>
      </c>
      <c r="D642" s="399" t="s">
        <v>200</v>
      </c>
      <c r="E642" s="390" t="s">
        <v>558</v>
      </c>
      <c r="F642" s="390" t="s">
        <v>558</v>
      </c>
      <c r="G642" s="390" t="s">
        <v>558</v>
      </c>
      <c r="H642" s="399" t="s">
        <v>200</v>
      </c>
    </row>
    <row r="643" spans="1:8" x14ac:dyDescent="0.35">
      <c r="A643" s="351" t="s">
        <v>839</v>
      </c>
      <c r="B643" s="399" t="s">
        <v>200</v>
      </c>
      <c r="C643" s="390">
        <v>76.87968402665453</v>
      </c>
      <c r="D643" s="390">
        <v>5.5928880000000003</v>
      </c>
      <c r="E643" s="390" t="s">
        <v>556</v>
      </c>
      <c r="F643" s="390" t="s">
        <v>556</v>
      </c>
      <c r="G643" s="390" t="s">
        <v>556</v>
      </c>
      <c r="H643" s="399" t="s">
        <v>200</v>
      </c>
    </row>
    <row r="644" spans="1:8" x14ac:dyDescent="0.35">
      <c r="A644" s="446" t="s">
        <v>840</v>
      </c>
      <c r="B644" s="399" t="s">
        <v>200</v>
      </c>
      <c r="C644" s="390">
        <v>74.571839999999995</v>
      </c>
      <c r="D644" s="390">
        <v>5.5928880000000003</v>
      </c>
      <c r="E644" s="394" t="s">
        <v>556</v>
      </c>
      <c r="F644" s="394" t="s">
        <v>556</v>
      </c>
      <c r="G644" s="394" t="s">
        <v>556</v>
      </c>
      <c r="H644" s="399" t="s">
        <v>200</v>
      </c>
    </row>
    <row r="645" spans="1:8" x14ac:dyDescent="0.35">
      <c r="A645" s="446" t="s">
        <v>841</v>
      </c>
      <c r="B645" s="399" t="s">
        <v>200</v>
      </c>
      <c r="C645" s="390">
        <v>2.3078440266545299</v>
      </c>
      <c r="D645" s="390" t="s">
        <v>603</v>
      </c>
      <c r="E645" s="394" t="s">
        <v>556</v>
      </c>
      <c r="F645" s="394" t="s">
        <v>556</v>
      </c>
      <c r="G645" s="394" t="s">
        <v>556</v>
      </c>
      <c r="H645" s="399" t="s">
        <v>200</v>
      </c>
    </row>
    <row r="646" spans="1:8" x14ac:dyDescent="0.35">
      <c r="A646" s="351" t="s">
        <v>842</v>
      </c>
      <c r="B646" s="390" t="s">
        <v>563</v>
      </c>
      <c r="C646" s="390" t="s">
        <v>563</v>
      </c>
      <c r="D646" s="390" t="s">
        <v>563</v>
      </c>
      <c r="E646" s="390" t="s">
        <v>563</v>
      </c>
      <c r="F646" s="390" t="s">
        <v>563</v>
      </c>
      <c r="G646" s="390" t="s">
        <v>563</v>
      </c>
      <c r="H646" s="390" t="s">
        <v>563</v>
      </c>
    </row>
    <row r="647" spans="1:8" x14ac:dyDescent="0.35">
      <c r="A647" s="427" t="s">
        <v>843</v>
      </c>
      <c r="B647" s="390" t="s">
        <v>531</v>
      </c>
      <c r="C647" s="390" t="s">
        <v>563</v>
      </c>
      <c r="D647" s="390" t="s">
        <v>563</v>
      </c>
      <c r="E647" s="394" t="s">
        <v>531</v>
      </c>
      <c r="F647" s="394" t="s">
        <v>531</v>
      </c>
      <c r="G647" s="394" t="s">
        <v>531</v>
      </c>
      <c r="H647" s="394" t="s">
        <v>531</v>
      </c>
    </row>
    <row r="648" spans="1:8" x14ac:dyDescent="0.35">
      <c r="A648" s="427" t="s">
        <v>844</v>
      </c>
      <c r="B648" s="390" t="s">
        <v>529</v>
      </c>
      <c r="C648" s="390" t="s">
        <v>529</v>
      </c>
      <c r="D648" s="390" t="s">
        <v>529</v>
      </c>
      <c r="E648" s="394" t="s">
        <v>529</v>
      </c>
      <c r="F648" s="394" t="s">
        <v>529</v>
      </c>
      <c r="G648" s="394" t="s">
        <v>529</v>
      </c>
      <c r="H648" s="394" t="s">
        <v>529</v>
      </c>
    </row>
    <row r="649" spans="1:8" x14ac:dyDescent="0.35">
      <c r="A649" s="351" t="s">
        <v>845</v>
      </c>
      <c r="B649" s="399" t="s">
        <v>200</v>
      </c>
      <c r="C649" s="390">
        <v>802.56286295779444</v>
      </c>
      <c r="D649" s="390">
        <v>77.108007060478172</v>
      </c>
      <c r="E649" s="390" t="s">
        <v>603</v>
      </c>
      <c r="F649" s="390">
        <v>0.43655642398631</v>
      </c>
      <c r="G649" s="390">
        <v>49.308450064014231</v>
      </c>
      <c r="H649" s="399" t="s">
        <v>200</v>
      </c>
    </row>
    <row r="650" spans="1:8" x14ac:dyDescent="0.35">
      <c r="A650" s="427" t="s">
        <v>846</v>
      </c>
      <c r="B650" s="399" t="s">
        <v>200</v>
      </c>
      <c r="C650" s="390">
        <v>567.41960890297901</v>
      </c>
      <c r="D650" s="390">
        <v>75.36075521363459</v>
      </c>
      <c r="E650" s="394" t="s">
        <v>558</v>
      </c>
      <c r="F650" s="394">
        <v>0.43655642398631</v>
      </c>
      <c r="G650" s="394">
        <v>33.529746043529677</v>
      </c>
      <c r="H650" s="399" t="s">
        <v>200</v>
      </c>
    </row>
    <row r="651" spans="1:8" x14ac:dyDescent="0.35">
      <c r="A651" s="427" t="s">
        <v>847</v>
      </c>
      <c r="B651" s="399" t="s">
        <v>200</v>
      </c>
      <c r="C651" s="390">
        <v>235.14325405481537</v>
      </c>
      <c r="D651" s="390">
        <v>1.74725184684358</v>
      </c>
      <c r="E651" s="394" t="s">
        <v>558</v>
      </c>
      <c r="F651" s="394" t="s">
        <v>558</v>
      </c>
      <c r="G651" s="394">
        <v>15.77870402048455</v>
      </c>
      <c r="H651" s="399" t="s">
        <v>200</v>
      </c>
    </row>
    <row r="652" spans="1:8" x14ac:dyDescent="0.35">
      <c r="A652" s="427" t="s">
        <v>3499</v>
      </c>
      <c r="B652" s="399" t="s">
        <v>200</v>
      </c>
      <c r="C652" s="390" t="s">
        <v>531</v>
      </c>
      <c r="D652" s="390" t="s">
        <v>531</v>
      </c>
      <c r="E652" s="390" t="s">
        <v>531</v>
      </c>
      <c r="F652" s="390" t="s">
        <v>531</v>
      </c>
      <c r="G652" s="390" t="s">
        <v>531</v>
      </c>
      <c r="H652" s="399" t="s">
        <v>200</v>
      </c>
    </row>
    <row r="653" spans="1:8" x14ac:dyDescent="0.35">
      <c r="A653" s="351" t="s">
        <v>3500</v>
      </c>
      <c r="B653" s="390" t="s">
        <v>529</v>
      </c>
      <c r="C653" s="390" t="s">
        <v>529</v>
      </c>
      <c r="D653" s="390" t="s">
        <v>529</v>
      </c>
      <c r="E653" s="390" t="s">
        <v>558</v>
      </c>
      <c r="F653" s="390" t="s">
        <v>558</v>
      </c>
      <c r="G653" s="390">
        <v>43.391436056332523</v>
      </c>
      <c r="H653" s="390">
        <v>0.74349333311907995</v>
      </c>
    </row>
    <row r="654" spans="1:8" x14ac:dyDescent="0.35">
      <c r="A654" s="432" t="s">
        <v>607</v>
      </c>
      <c r="B654" s="394" t="s">
        <v>529</v>
      </c>
      <c r="C654" s="394" t="s">
        <v>529</v>
      </c>
      <c r="D654" s="394" t="s">
        <v>529</v>
      </c>
      <c r="E654" s="394" t="s">
        <v>558</v>
      </c>
      <c r="F654" s="394" t="s">
        <v>558</v>
      </c>
      <c r="G654" s="394">
        <v>43.391436056332523</v>
      </c>
      <c r="H654" s="394">
        <v>0.74349333311907995</v>
      </c>
    </row>
    <row r="655" spans="1:8" x14ac:dyDescent="0.35">
      <c r="A655" s="351" t="s">
        <v>848</v>
      </c>
      <c r="B655" s="399" t="s">
        <v>200</v>
      </c>
      <c r="C655" s="399" t="s">
        <v>200</v>
      </c>
      <c r="D655" s="399" t="s">
        <v>200</v>
      </c>
      <c r="E655" s="399" t="s">
        <v>200</v>
      </c>
      <c r="F655" s="399" t="s">
        <v>200</v>
      </c>
      <c r="G655" s="399" t="s">
        <v>200</v>
      </c>
      <c r="H655" s="399" t="s">
        <v>200</v>
      </c>
    </row>
    <row r="656" spans="1:8" x14ac:dyDescent="0.35">
      <c r="A656" s="446" t="s">
        <v>849</v>
      </c>
      <c r="B656" s="394" t="s">
        <v>529</v>
      </c>
      <c r="C656" s="399" t="s">
        <v>200</v>
      </c>
      <c r="D656" s="399" t="s">
        <v>200</v>
      </c>
      <c r="E656" s="399" t="s">
        <v>200</v>
      </c>
      <c r="F656" s="399" t="s">
        <v>200</v>
      </c>
      <c r="G656" s="399" t="s">
        <v>200</v>
      </c>
      <c r="H656" s="399" t="s">
        <v>200</v>
      </c>
    </row>
    <row r="657" spans="1:8" x14ac:dyDescent="0.35">
      <c r="A657" s="446" t="s">
        <v>850</v>
      </c>
      <c r="B657" s="394" t="s">
        <v>529</v>
      </c>
      <c r="C657" s="399" t="s">
        <v>200</v>
      </c>
      <c r="D657" s="399" t="s">
        <v>200</v>
      </c>
      <c r="E657" s="399" t="s">
        <v>200</v>
      </c>
      <c r="F657" s="399" t="s">
        <v>200</v>
      </c>
      <c r="G657" s="399" t="s">
        <v>200</v>
      </c>
      <c r="H657" s="399" t="s">
        <v>200</v>
      </c>
    </row>
    <row r="658" spans="1:8" x14ac:dyDescent="0.35">
      <c r="A658" s="447" t="s">
        <v>3501</v>
      </c>
      <c r="B658" s="394" t="s">
        <v>529</v>
      </c>
      <c r="C658" s="399" t="s">
        <v>200</v>
      </c>
      <c r="D658" s="399" t="s">
        <v>200</v>
      </c>
      <c r="E658" s="399" t="s">
        <v>200</v>
      </c>
      <c r="F658" s="399" t="s">
        <v>200</v>
      </c>
      <c r="G658" s="399" t="s">
        <v>200</v>
      </c>
      <c r="H658" s="399" t="s">
        <v>200</v>
      </c>
    </row>
    <row r="660" spans="1:8" x14ac:dyDescent="0.35">
      <c r="A660" s="72" t="s">
        <v>851</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852</v>
      </c>
      <c r="B663" s="100" t="s">
        <v>853</v>
      </c>
      <c r="C663" s="100" t="s">
        <v>854</v>
      </c>
      <c r="D663" s="100" t="s">
        <v>855</v>
      </c>
      <c r="E663" s="100" t="s">
        <v>856</v>
      </c>
      <c r="F663" s="100" t="s">
        <v>520</v>
      </c>
      <c r="G663" s="100" t="s">
        <v>521</v>
      </c>
      <c r="H663" s="100" t="s">
        <v>857</v>
      </c>
    </row>
    <row r="664" spans="1:8" s="12" customFormat="1" x14ac:dyDescent="0.35">
      <c r="A664" s="301" t="s">
        <v>858</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98</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2501</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140</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3323</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859</v>
      </c>
      <c r="B671" s="101">
        <f>G407</f>
        <v>22472.091478849856</v>
      </c>
      <c r="C671" s="101">
        <f>H407</f>
        <v>4.8078038835700004E-3</v>
      </c>
      <c r="D671" s="101">
        <f>I407</f>
        <v>5.0498744759699997E-3</v>
      </c>
      <c r="E671" s="101"/>
      <c r="F671" s="102"/>
      <c r="G671" s="102"/>
      <c r="H671" s="102"/>
    </row>
    <row r="672" spans="1:8" x14ac:dyDescent="0.35">
      <c r="A672" s="301" t="s">
        <v>860</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861</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862</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863</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864</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865</v>
      </c>
      <c r="B678" s="72" t="s">
        <v>703</v>
      </c>
      <c r="C678" s="72" t="s">
        <v>704</v>
      </c>
      <c r="D678" s="72" t="s">
        <v>705</v>
      </c>
      <c r="E678" s="72" t="s">
        <v>706</v>
      </c>
      <c r="F678" s="105" t="s">
        <v>707</v>
      </c>
      <c r="G678" s="105" t="s">
        <v>708</v>
      </c>
      <c r="H678" s="105" t="s">
        <v>709</v>
      </c>
      <c r="I678" s="105" t="s">
        <v>710</v>
      </c>
      <c r="J678" s="105" t="s">
        <v>711</v>
      </c>
      <c r="K678" s="105" t="s">
        <v>712</v>
      </c>
      <c r="L678" s="105" t="s">
        <v>713</v>
      </c>
      <c r="M678" s="105" t="s">
        <v>714</v>
      </c>
      <c r="N678" s="105" t="s">
        <v>715</v>
      </c>
      <c r="O678" s="105" t="s">
        <v>716</v>
      </c>
      <c r="P678" s="105" t="s">
        <v>717</v>
      </c>
      <c r="Q678" s="105" t="s">
        <v>718</v>
      </c>
      <c r="R678" s="105" t="s">
        <v>719</v>
      </c>
      <c r="S678" s="105" t="s">
        <v>720</v>
      </c>
      <c r="T678" s="105" t="s">
        <v>721</v>
      </c>
      <c r="U678" s="105" t="s">
        <v>866</v>
      </c>
      <c r="V678" s="105" t="s">
        <v>723</v>
      </c>
      <c r="W678" s="105" t="s">
        <v>867</v>
      </c>
      <c r="X678" s="105" t="s">
        <v>868</v>
      </c>
      <c r="Y678" s="105" t="s">
        <v>869</v>
      </c>
      <c r="Z678" s="105" t="s">
        <v>870</v>
      </c>
      <c r="AA678" s="105" t="s">
        <v>871</v>
      </c>
      <c r="AB678" s="105" t="s">
        <v>872</v>
      </c>
      <c r="AC678" s="105" t="s">
        <v>873</v>
      </c>
      <c r="AD678" s="105" t="s">
        <v>874</v>
      </c>
      <c r="AE678" s="105" t="s">
        <v>875</v>
      </c>
      <c r="AF678" s="105" t="s">
        <v>876</v>
      </c>
      <c r="AG678" s="105" t="s">
        <v>734</v>
      </c>
      <c r="AH678" s="105" t="s">
        <v>877</v>
      </c>
      <c r="AI678" s="105" t="s">
        <v>878</v>
      </c>
      <c r="AJ678" s="105" t="s">
        <v>879</v>
      </c>
    </row>
    <row r="679" spans="1:36" x14ac:dyDescent="0.35">
      <c r="A679" s="4" t="s">
        <v>880</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881</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864</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3503</v>
      </c>
      <c r="B684" s="100" t="s">
        <v>853</v>
      </c>
      <c r="C684" s="100" t="s">
        <v>854</v>
      </c>
      <c r="D684" s="100" t="s">
        <v>855</v>
      </c>
      <c r="E684" s="100" t="s">
        <v>856</v>
      </c>
      <c r="F684" s="100" t="s">
        <v>520</v>
      </c>
      <c r="G684" s="100" t="s">
        <v>521</v>
      </c>
      <c r="H684" s="100" t="s">
        <v>857</v>
      </c>
      <c r="I684" s="100" t="s">
        <v>882</v>
      </c>
      <c r="J684" s="100" t="s">
        <v>2675</v>
      </c>
      <c r="K684" s="4"/>
      <c r="L684" s="4"/>
      <c r="M684" s="4"/>
      <c r="N684" s="4"/>
      <c r="O684" s="4"/>
      <c r="P684" s="4"/>
      <c r="Q684" s="4"/>
      <c r="R684" s="4"/>
      <c r="S684" s="4"/>
      <c r="T684" s="4"/>
      <c r="U684" s="4"/>
      <c r="V684" s="4"/>
      <c r="W684" s="4"/>
      <c r="X684" s="4"/>
      <c r="Y684" s="4"/>
      <c r="Z684" s="4"/>
      <c r="AA684" s="4"/>
      <c r="AB684" s="4"/>
    </row>
    <row r="685" spans="1:36" x14ac:dyDescent="0.35">
      <c r="A685" s="4" t="s">
        <v>883</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98</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2501</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140</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2511</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3322</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884</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98</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2501</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140</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2511</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3322</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885</v>
      </c>
      <c r="B707" s="111"/>
      <c r="C707" s="111"/>
      <c r="D707" s="111"/>
      <c r="E707" s="111"/>
      <c r="F707" s="111"/>
      <c r="G707" s="111"/>
      <c r="H707" s="111"/>
      <c r="I707" s="111"/>
      <c r="J707" s="111"/>
      <c r="K707" s="111"/>
      <c r="L707" s="111"/>
      <c r="M707" s="111"/>
      <c r="N707" s="111"/>
    </row>
    <row r="708" spans="1:28" x14ac:dyDescent="0.35">
      <c r="A708" s="111" t="s">
        <v>886</v>
      </c>
      <c r="B708" s="111"/>
      <c r="C708" s="111"/>
      <c r="D708" s="111"/>
      <c r="E708" s="111"/>
      <c r="F708" s="111"/>
      <c r="G708" s="111"/>
      <c r="H708" s="111"/>
      <c r="I708" s="111"/>
      <c r="J708" s="111"/>
      <c r="K708" s="111"/>
      <c r="L708" s="111"/>
      <c r="M708" s="111"/>
      <c r="N708" s="111"/>
    </row>
    <row r="709" spans="1:28" x14ac:dyDescent="0.35">
      <c r="A709" s="111" t="s">
        <v>887</v>
      </c>
      <c r="B709" s="111"/>
      <c r="C709" s="111"/>
      <c r="D709" s="111"/>
      <c r="E709" s="111"/>
      <c r="F709" s="111"/>
      <c r="G709" s="111"/>
      <c r="H709" s="111"/>
      <c r="I709" s="111"/>
      <c r="J709" s="111"/>
      <c r="K709" s="111"/>
      <c r="L709" s="111"/>
      <c r="M709" s="111"/>
      <c r="N709" s="111"/>
    </row>
    <row r="710" spans="1:28" ht="31.5" x14ac:dyDescent="0.35">
      <c r="A710" s="112" t="s">
        <v>888</v>
      </c>
      <c r="B710" s="113" t="s">
        <v>889</v>
      </c>
      <c r="C710" s="114" t="s">
        <v>890</v>
      </c>
      <c r="D710" s="115" t="s">
        <v>891</v>
      </c>
      <c r="E710" s="115" t="s">
        <v>892</v>
      </c>
      <c r="F710" s="116" t="s">
        <v>893</v>
      </c>
      <c r="G710" s="115" t="s">
        <v>894</v>
      </c>
      <c r="H710" s="116" t="s">
        <v>895</v>
      </c>
      <c r="I710" s="115" t="s">
        <v>896</v>
      </c>
      <c r="J710" s="116" t="s">
        <v>897</v>
      </c>
      <c r="K710" s="115" t="s">
        <v>898</v>
      </c>
      <c r="L710" s="116" t="s">
        <v>899</v>
      </c>
      <c r="M710" s="116" t="s">
        <v>900</v>
      </c>
      <c r="N710" s="116" t="s">
        <v>901</v>
      </c>
    </row>
    <row r="711" spans="1:28" x14ac:dyDescent="0.35">
      <c r="A711" s="117" t="s">
        <v>902</v>
      </c>
      <c r="B711" s="118" t="s">
        <v>903</v>
      </c>
      <c r="C711" s="119" t="s">
        <v>904</v>
      </c>
      <c r="D711" s="117" t="s">
        <v>905</v>
      </c>
      <c r="E711" s="117" t="s">
        <v>906</v>
      </c>
      <c r="F711" s="120">
        <v>1</v>
      </c>
      <c r="G711" s="117" t="s">
        <v>907</v>
      </c>
      <c r="H711" s="120">
        <v>1</v>
      </c>
      <c r="I711" s="117" t="s">
        <v>908</v>
      </c>
      <c r="J711" s="120">
        <v>1</v>
      </c>
      <c r="K711" s="117" t="s">
        <v>909</v>
      </c>
      <c r="L711" s="120">
        <v>1</v>
      </c>
      <c r="M711" s="117" t="s">
        <v>910</v>
      </c>
      <c r="N711" s="120">
        <v>1</v>
      </c>
    </row>
    <row r="712" spans="1:28" x14ac:dyDescent="0.35">
      <c r="A712" s="121" t="s">
        <v>911</v>
      </c>
      <c r="B712" s="122" t="s">
        <v>912</v>
      </c>
      <c r="C712" s="122" t="s">
        <v>913</v>
      </c>
      <c r="D712" s="121" t="s">
        <v>914</v>
      </c>
      <c r="E712" s="121" t="s">
        <v>915</v>
      </c>
      <c r="F712" s="123">
        <v>84</v>
      </c>
      <c r="G712" s="121" t="s">
        <v>916</v>
      </c>
      <c r="H712" s="123">
        <v>28</v>
      </c>
      <c r="I712" s="121" t="s">
        <v>917</v>
      </c>
      <c r="J712" s="123">
        <v>67</v>
      </c>
      <c r="K712" s="121" t="s">
        <v>918</v>
      </c>
      <c r="L712" s="123">
        <v>14</v>
      </c>
      <c r="M712" s="121" t="s">
        <v>919</v>
      </c>
      <c r="N712" s="123">
        <v>4</v>
      </c>
    </row>
    <row r="713" spans="1:28" x14ac:dyDescent="0.35">
      <c r="A713" s="124" t="s">
        <v>920</v>
      </c>
      <c r="B713" s="125" t="s">
        <v>912</v>
      </c>
      <c r="C713" s="125" t="s">
        <v>913</v>
      </c>
      <c r="D713" s="124" t="s">
        <v>914</v>
      </c>
      <c r="E713" s="124" t="s">
        <v>921</v>
      </c>
      <c r="F713" s="126">
        <v>85</v>
      </c>
      <c r="G713" s="124" t="s">
        <v>922</v>
      </c>
      <c r="H713" s="126">
        <v>30</v>
      </c>
      <c r="I713" s="124" t="s">
        <v>923</v>
      </c>
      <c r="J713" s="126">
        <v>68</v>
      </c>
      <c r="K713" s="124" t="s">
        <v>924</v>
      </c>
      <c r="L713" s="126">
        <v>15</v>
      </c>
      <c r="M713" s="124" t="s">
        <v>925</v>
      </c>
      <c r="N713" s="126">
        <v>6</v>
      </c>
    </row>
    <row r="714" spans="1:28" x14ac:dyDescent="0.35">
      <c r="A714" s="127" t="s">
        <v>926</v>
      </c>
      <c r="B714" s="128" t="s">
        <v>927</v>
      </c>
      <c r="C714" s="128" t="s">
        <v>928</v>
      </c>
      <c r="D714" s="127" t="s">
        <v>929</v>
      </c>
      <c r="E714" s="127" t="s">
        <v>930</v>
      </c>
      <c r="F714" s="129">
        <v>264</v>
      </c>
      <c r="G714" s="127" t="s">
        <v>931</v>
      </c>
      <c r="H714" s="129">
        <v>265</v>
      </c>
      <c r="I714" s="127" t="s">
        <v>932</v>
      </c>
      <c r="J714" s="129">
        <v>277</v>
      </c>
      <c r="K714" s="127" t="s">
        <v>933</v>
      </c>
      <c r="L714" s="129">
        <v>282</v>
      </c>
      <c r="M714" s="127" t="s">
        <v>934</v>
      </c>
      <c r="N714" s="129">
        <v>234</v>
      </c>
    </row>
    <row r="715" spans="1:28" x14ac:dyDescent="0.35">
      <c r="A715" s="117" t="s">
        <v>935</v>
      </c>
      <c r="B715" s="118" t="s">
        <v>936</v>
      </c>
      <c r="C715" s="130">
        <v>45</v>
      </c>
      <c r="D715" s="131">
        <v>0.26</v>
      </c>
      <c r="E715" s="117" t="s">
        <v>937</v>
      </c>
      <c r="F715" s="120">
        <v>6900</v>
      </c>
      <c r="G715" s="117" t="s">
        <v>938</v>
      </c>
      <c r="H715" s="120">
        <v>4660</v>
      </c>
      <c r="I715" s="117" t="s">
        <v>939</v>
      </c>
      <c r="J715" s="120">
        <v>6890</v>
      </c>
      <c r="K715" s="117" t="s">
        <v>940</v>
      </c>
      <c r="L715" s="120">
        <v>4890</v>
      </c>
      <c r="M715" s="117" t="s">
        <v>941</v>
      </c>
      <c r="N715" s="120">
        <v>2340</v>
      </c>
    </row>
    <row r="716" spans="1:28" x14ac:dyDescent="0.35">
      <c r="A716" s="121" t="s">
        <v>942</v>
      </c>
      <c r="B716" s="122" t="s">
        <v>943</v>
      </c>
      <c r="C716" s="132">
        <v>100</v>
      </c>
      <c r="D716" s="133">
        <v>0.32</v>
      </c>
      <c r="E716" s="121" t="s">
        <v>944</v>
      </c>
      <c r="F716" s="134">
        <v>10800</v>
      </c>
      <c r="G716" s="121" t="s">
        <v>945</v>
      </c>
      <c r="H716" s="134">
        <v>10200</v>
      </c>
      <c r="I716" s="121" t="s">
        <v>946</v>
      </c>
      <c r="J716" s="134">
        <v>11300</v>
      </c>
      <c r="K716" s="121" t="s">
        <v>947</v>
      </c>
      <c r="L716" s="134">
        <v>11000</v>
      </c>
      <c r="M716" s="121" t="s">
        <v>948</v>
      </c>
      <c r="N716" s="123">
        <v>8450</v>
      </c>
    </row>
    <row r="717" spans="1:28" x14ac:dyDescent="0.35">
      <c r="A717" s="124" t="s">
        <v>949</v>
      </c>
      <c r="B717" s="125" t="s">
        <v>950</v>
      </c>
      <c r="C717" s="135">
        <v>640</v>
      </c>
      <c r="D717" s="136">
        <v>0.25</v>
      </c>
      <c r="E717" s="124" t="s">
        <v>951</v>
      </c>
      <c r="F717" s="137">
        <v>10900</v>
      </c>
      <c r="G717" s="124" t="s">
        <v>952</v>
      </c>
      <c r="H717" s="137">
        <v>13900</v>
      </c>
      <c r="I717" s="124" t="s">
        <v>953</v>
      </c>
      <c r="J717" s="137">
        <v>11700</v>
      </c>
      <c r="K717" s="124" t="s">
        <v>954</v>
      </c>
      <c r="L717" s="137">
        <v>14200</v>
      </c>
      <c r="M717" s="124" t="s">
        <v>955</v>
      </c>
      <c r="N717" s="137">
        <v>15900</v>
      </c>
    </row>
    <row r="718" spans="1:28" x14ac:dyDescent="0.35">
      <c r="A718" s="121" t="s">
        <v>956</v>
      </c>
      <c r="B718" s="138" t="s">
        <v>957</v>
      </c>
      <c r="C718" s="139">
        <v>85</v>
      </c>
      <c r="D718" s="133">
        <v>0.3</v>
      </c>
      <c r="E718" s="121" t="s">
        <v>958</v>
      </c>
      <c r="F718" s="123">
        <v>6490</v>
      </c>
      <c r="G718" s="121" t="s">
        <v>959</v>
      </c>
      <c r="H718" s="123">
        <v>5820</v>
      </c>
      <c r="I718" s="121" t="s">
        <v>960</v>
      </c>
      <c r="J718" s="123">
        <v>6730</v>
      </c>
      <c r="K718" s="121" t="s">
        <v>961</v>
      </c>
      <c r="L718" s="123">
        <v>6250</v>
      </c>
      <c r="M718" s="121" t="s">
        <v>962</v>
      </c>
      <c r="N718" s="123">
        <v>4470</v>
      </c>
    </row>
    <row r="719" spans="1:28" x14ac:dyDescent="0.35">
      <c r="A719" s="124" t="s">
        <v>963</v>
      </c>
      <c r="B719" s="140" t="s">
        <v>964</v>
      </c>
      <c r="C719" s="135">
        <v>190</v>
      </c>
      <c r="D719" s="136">
        <v>0.31</v>
      </c>
      <c r="E719" s="124" t="s">
        <v>965</v>
      </c>
      <c r="F719" s="126">
        <v>7710</v>
      </c>
      <c r="G719" s="124" t="s">
        <v>966</v>
      </c>
      <c r="H719" s="126">
        <v>8590</v>
      </c>
      <c r="I719" s="124" t="s">
        <v>967</v>
      </c>
      <c r="J719" s="126">
        <v>8190</v>
      </c>
      <c r="K719" s="124" t="s">
        <v>968</v>
      </c>
      <c r="L719" s="126">
        <v>9020</v>
      </c>
      <c r="M719" s="124" t="s">
        <v>969</v>
      </c>
      <c r="N719" s="126">
        <v>8550</v>
      </c>
    </row>
    <row r="720" spans="1:28" x14ac:dyDescent="0.35">
      <c r="A720" s="127" t="s">
        <v>970</v>
      </c>
      <c r="B720" s="141" t="s">
        <v>971</v>
      </c>
      <c r="C720" s="142">
        <v>1020</v>
      </c>
      <c r="D720" s="143">
        <v>0.2</v>
      </c>
      <c r="E720" s="127" t="s">
        <v>972</v>
      </c>
      <c r="F720" s="129">
        <v>5860</v>
      </c>
      <c r="G720" s="127" t="s">
        <v>973</v>
      </c>
      <c r="H720" s="129">
        <v>7670</v>
      </c>
      <c r="I720" s="127" t="s">
        <v>974</v>
      </c>
      <c r="J720" s="129">
        <v>6310</v>
      </c>
      <c r="K720" s="127" t="s">
        <v>975</v>
      </c>
      <c r="L720" s="129">
        <v>7810</v>
      </c>
      <c r="M720" s="127" t="s">
        <v>976</v>
      </c>
      <c r="N720" s="129">
        <v>8980</v>
      </c>
    </row>
    <row r="721" spans="1:14" x14ac:dyDescent="0.35">
      <c r="A721" s="117" t="s">
        <v>977</v>
      </c>
      <c r="B721" s="118" t="s">
        <v>978</v>
      </c>
      <c r="C721" s="130">
        <v>1.7</v>
      </c>
      <c r="D721" s="131">
        <v>0.15</v>
      </c>
      <c r="E721" s="117" t="s">
        <v>979</v>
      </c>
      <c r="F721" s="120">
        <v>543</v>
      </c>
      <c r="G721" s="117" t="s">
        <v>979</v>
      </c>
      <c r="H721" s="120">
        <v>148</v>
      </c>
      <c r="I721" s="117" t="s">
        <v>980</v>
      </c>
      <c r="J721" s="120">
        <v>192</v>
      </c>
      <c r="K721" s="117" t="s">
        <v>981</v>
      </c>
      <c r="L721" s="120">
        <v>26</v>
      </c>
      <c r="M721" s="117" t="s">
        <v>982</v>
      </c>
      <c r="N721" s="120">
        <v>20</v>
      </c>
    </row>
    <row r="722" spans="1:14" x14ac:dyDescent="0.35">
      <c r="A722" s="121" t="s">
        <v>983</v>
      </c>
      <c r="B722" s="122" t="s">
        <v>984</v>
      </c>
      <c r="C722" s="139">
        <v>11.9</v>
      </c>
      <c r="D722" s="133">
        <v>0.21</v>
      </c>
      <c r="E722" s="121" t="s">
        <v>985</v>
      </c>
      <c r="F722" s="123">
        <v>5280</v>
      </c>
      <c r="G722" s="121" t="s">
        <v>958</v>
      </c>
      <c r="H722" s="123">
        <v>1760</v>
      </c>
      <c r="I722" s="121" t="s">
        <v>986</v>
      </c>
      <c r="J722" s="123">
        <v>4200</v>
      </c>
      <c r="K722" s="121" t="s">
        <v>987</v>
      </c>
      <c r="L722" s="123">
        <v>832</v>
      </c>
      <c r="M722" s="121" t="s">
        <v>988</v>
      </c>
      <c r="N722" s="123">
        <v>262</v>
      </c>
    </row>
    <row r="723" spans="1:14" x14ac:dyDescent="0.35">
      <c r="A723" s="124" t="s">
        <v>989</v>
      </c>
      <c r="B723" s="140" t="s">
        <v>990</v>
      </c>
      <c r="C723" s="144">
        <v>1</v>
      </c>
      <c r="D723" s="136">
        <v>0.17</v>
      </c>
      <c r="E723" s="124" t="s">
        <v>991</v>
      </c>
      <c r="F723" s="126">
        <v>218</v>
      </c>
      <c r="G723" s="124" t="s">
        <v>991</v>
      </c>
      <c r="H723" s="126">
        <v>59</v>
      </c>
      <c r="I723" s="124" t="s">
        <v>992</v>
      </c>
      <c r="J723" s="126">
        <v>70</v>
      </c>
      <c r="K723" s="124" t="s">
        <v>993</v>
      </c>
      <c r="L723" s="126">
        <v>10</v>
      </c>
      <c r="M723" s="124" t="s">
        <v>994</v>
      </c>
      <c r="N723" s="126">
        <v>8</v>
      </c>
    </row>
    <row r="724" spans="1:14" x14ac:dyDescent="0.35">
      <c r="A724" s="121" t="s">
        <v>995</v>
      </c>
      <c r="B724" s="138" t="s">
        <v>996</v>
      </c>
      <c r="C724" s="139">
        <v>3.4</v>
      </c>
      <c r="D724" s="133">
        <v>0.21</v>
      </c>
      <c r="E724" s="121" t="s">
        <v>997</v>
      </c>
      <c r="F724" s="123">
        <v>945</v>
      </c>
      <c r="G724" s="121" t="s">
        <v>998</v>
      </c>
      <c r="H724" s="123">
        <v>258</v>
      </c>
      <c r="I724" s="121" t="s">
        <v>999</v>
      </c>
      <c r="J724" s="123">
        <v>426</v>
      </c>
      <c r="K724" s="121" t="s">
        <v>1000</v>
      </c>
      <c r="L724" s="123">
        <v>48</v>
      </c>
      <c r="M724" s="121" t="s">
        <v>1001</v>
      </c>
      <c r="N724" s="123">
        <v>36</v>
      </c>
    </row>
    <row r="725" spans="1:14" x14ac:dyDescent="0.35">
      <c r="A725" s="124" t="s">
        <v>1002</v>
      </c>
      <c r="B725" s="140" t="s">
        <v>1003</v>
      </c>
      <c r="C725" s="144">
        <v>1.3</v>
      </c>
      <c r="D725" s="136">
        <v>0.15</v>
      </c>
      <c r="E725" s="124" t="s">
        <v>1004</v>
      </c>
      <c r="F725" s="126">
        <v>292</v>
      </c>
      <c r="G725" s="124" t="s">
        <v>1004</v>
      </c>
      <c r="H725" s="126">
        <v>79</v>
      </c>
      <c r="I725" s="124" t="s">
        <v>1005</v>
      </c>
      <c r="J725" s="126">
        <v>98</v>
      </c>
      <c r="K725" s="124" t="s">
        <v>1006</v>
      </c>
      <c r="L725" s="126">
        <v>14</v>
      </c>
      <c r="M725" s="124" t="s">
        <v>1007</v>
      </c>
      <c r="N725" s="126">
        <v>11</v>
      </c>
    </row>
    <row r="726" spans="1:14" x14ac:dyDescent="0.35">
      <c r="A726" s="121" t="s">
        <v>1008</v>
      </c>
      <c r="B726" s="138" t="s">
        <v>1009</v>
      </c>
      <c r="C726" s="139">
        <v>4</v>
      </c>
      <c r="D726" s="133">
        <v>0.23</v>
      </c>
      <c r="E726" s="121" t="s">
        <v>1010</v>
      </c>
      <c r="F726" s="123">
        <v>1350</v>
      </c>
      <c r="G726" s="121" t="s">
        <v>1011</v>
      </c>
      <c r="H726" s="123">
        <v>370</v>
      </c>
      <c r="I726" s="121" t="s">
        <v>1012</v>
      </c>
      <c r="J726" s="123">
        <v>659</v>
      </c>
      <c r="K726" s="121" t="s">
        <v>1013</v>
      </c>
      <c r="L726" s="123">
        <v>72</v>
      </c>
      <c r="M726" s="121" t="s">
        <v>1014</v>
      </c>
      <c r="N726" s="123">
        <v>51</v>
      </c>
    </row>
    <row r="727" spans="1:14" x14ac:dyDescent="0.35">
      <c r="A727" s="124" t="s">
        <v>1015</v>
      </c>
      <c r="B727" s="140" t="s">
        <v>1016</v>
      </c>
      <c r="C727" s="144">
        <v>5.9</v>
      </c>
      <c r="D727" s="136">
        <v>0.2</v>
      </c>
      <c r="E727" s="124" t="s">
        <v>1017</v>
      </c>
      <c r="F727" s="126">
        <v>1870</v>
      </c>
      <c r="G727" s="124" t="s">
        <v>1018</v>
      </c>
      <c r="H727" s="126">
        <v>527</v>
      </c>
      <c r="I727" s="124" t="s">
        <v>1019</v>
      </c>
      <c r="J727" s="126">
        <v>1120</v>
      </c>
      <c r="K727" s="124" t="s">
        <v>1020</v>
      </c>
      <c r="L727" s="126">
        <v>121</v>
      </c>
      <c r="M727" s="124" t="s">
        <v>1021</v>
      </c>
      <c r="N727" s="126">
        <v>74</v>
      </c>
    </row>
    <row r="728" spans="1:14" x14ac:dyDescent="0.35">
      <c r="A728" s="121" t="s">
        <v>1022</v>
      </c>
      <c r="B728" s="138" t="s">
        <v>1023</v>
      </c>
      <c r="C728" s="139">
        <v>4.3</v>
      </c>
      <c r="D728" s="133">
        <v>0.17</v>
      </c>
      <c r="E728" s="121" t="s">
        <v>1024</v>
      </c>
      <c r="F728" s="123">
        <v>1230</v>
      </c>
      <c r="G728" s="121" t="s">
        <v>1025</v>
      </c>
      <c r="H728" s="123">
        <v>338</v>
      </c>
      <c r="I728" s="121" t="s">
        <v>1026</v>
      </c>
      <c r="J728" s="123">
        <v>624</v>
      </c>
      <c r="K728" s="121" t="s">
        <v>1027</v>
      </c>
      <c r="L728" s="123">
        <v>67</v>
      </c>
      <c r="M728" s="121" t="s">
        <v>1028</v>
      </c>
      <c r="N728" s="123">
        <v>47</v>
      </c>
    </row>
    <row r="729" spans="1:14" x14ac:dyDescent="0.35">
      <c r="A729" s="124" t="s">
        <v>1029</v>
      </c>
      <c r="B729" s="140" t="s">
        <v>1030</v>
      </c>
      <c r="C729" s="144">
        <v>9.1999999999999993</v>
      </c>
      <c r="D729" s="136">
        <v>0.16</v>
      </c>
      <c r="E729" s="124" t="s">
        <v>1031</v>
      </c>
      <c r="F729" s="126">
        <v>2550</v>
      </c>
      <c r="G729" s="124" t="s">
        <v>1032</v>
      </c>
      <c r="H729" s="126">
        <v>782</v>
      </c>
      <c r="I729" s="124" t="s">
        <v>1033</v>
      </c>
      <c r="J729" s="126">
        <v>1850</v>
      </c>
      <c r="K729" s="124" t="s">
        <v>1034</v>
      </c>
      <c r="L729" s="126">
        <v>271</v>
      </c>
      <c r="M729" s="124" t="s">
        <v>1035</v>
      </c>
      <c r="N729" s="126">
        <v>111</v>
      </c>
    </row>
    <row r="730" spans="1:14" x14ac:dyDescent="0.35">
      <c r="A730" s="121" t="s">
        <v>1036</v>
      </c>
      <c r="B730" s="138" t="s">
        <v>1037</v>
      </c>
      <c r="C730" s="139">
        <v>17.2</v>
      </c>
      <c r="D730" s="133">
        <v>0.19</v>
      </c>
      <c r="E730" s="121" t="s">
        <v>1038</v>
      </c>
      <c r="F730" s="123">
        <v>5020</v>
      </c>
      <c r="G730" s="121" t="s">
        <v>1039</v>
      </c>
      <c r="H730" s="123">
        <v>1980</v>
      </c>
      <c r="I730" s="121" t="s">
        <v>940</v>
      </c>
      <c r="J730" s="123">
        <v>4390</v>
      </c>
      <c r="K730" s="121" t="s">
        <v>1040</v>
      </c>
      <c r="L730" s="123">
        <v>1370</v>
      </c>
      <c r="M730" s="121" t="s">
        <v>1041</v>
      </c>
      <c r="N730" s="123">
        <v>356</v>
      </c>
    </row>
    <row r="731" spans="1:14" x14ac:dyDescent="0.35">
      <c r="A731" s="124" t="s">
        <v>1042</v>
      </c>
      <c r="B731" s="140" t="s">
        <v>1043</v>
      </c>
      <c r="C731" s="144">
        <v>1.9</v>
      </c>
      <c r="D731" s="136">
        <v>0.22</v>
      </c>
      <c r="E731" s="124" t="s">
        <v>1044</v>
      </c>
      <c r="F731" s="126">
        <v>469</v>
      </c>
      <c r="G731" s="124" t="s">
        <v>1044</v>
      </c>
      <c r="H731" s="126">
        <v>127</v>
      </c>
      <c r="I731" s="124" t="s">
        <v>1045</v>
      </c>
      <c r="J731" s="126">
        <v>170</v>
      </c>
      <c r="K731" s="124" t="s">
        <v>1046</v>
      </c>
      <c r="L731" s="126">
        <v>22</v>
      </c>
      <c r="M731" s="124" t="s">
        <v>1047</v>
      </c>
      <c r="N731" s="126">
        <v>18</v>
      </c>
    </row>
    <row r="732" spans="1:14" x14ac:dyDescent="0.35">
      <c r="A732" s="121" t="s">
        <v>1048</v>
      </c>
      <c r="B732" s="138" t="s">
        <v>1049</v>
      </c>
      <c r="C732" s="139">
        <v>5.9</v>
      </c>
      <c r="D732" s="133">
        <v>0.28999999999999998</v>
      </c>
      <c r="E732" s="121" t="s">
        <v>1050</v>
      </c>
      <c r="F732" s="123">
        <v>1860</v>
      </c>
      <c r="G732" s="121" t="s">
        <v>1051</v>
      </c>
      <c r="H732" s="123">
        <v>525</v>
      </c>
      <c r="I732" s="121" t="s">
        <v>1052</v>
      </c>
      <c r="J732" s="123">
        <v>1110</v>
      </c>
      <c r="K732" s="121" t="s">
        <v>1053</v>
      </c>
      <c r="L732" s="123">
        <v>120</v>
      </c>
      <c r="M732" s="121" t="s">
        <v>1054</v>
      </c>
      <c r="N732" s="123">
        <v>73</v>
      </c>
    </row>
    <row r="733" spans="1:14" ht="19" x14ac:dyDescent="0.35">
      <c r="A733" s="145" t="s">
        <v>1055</v>
      </c>
      <c r="B733" s="145" t="s">
        <v>1056</v>
      </c>
      <c r="C733" s="146" t="s">
        <v>1057</v>
      </c>
      <c r="D733" s="147">
        <v>0.04</v>
      </c>
      <c r="E733" s="146" t="s">
        <v>1058</v>
      </c>
      <c r="F733" s="148">
        <v>5</v>
      </c>
      <c r="G733" s="146" t="s">
        <v>1058</v>
      </c>
      <c r="H733" s="148">
        <v>1</v>
      </c>
      <c r="I733" s="146" t="s">
        <v>1059</v>
      </c>
      <c r="J733" s="148">
        <v>2</v>
      </c>
      <c r="K733" s="146" t="s">
        <v>1060</v>
      </c>
      <c r="L733" s="149" t="s">
        <v>1061</v>
      </c>
      <c r="M733" s="146" t="s">
        <v>1062</v>
      </c>
      <c r="N733" s="149" t="s">
        <v>1061</v>
      </c>
    </row>
    <row r="734" spans="1:14" x14ac:dyDescent="0.35">
      <c r="A734" s="117" t="s">
        <v>1063</v>
      </c>
      <c r="B734" s="118" t="s">
        <v>1064</v>
      </c>
      <c r="C734" s="150">
        <v>222</v>
      </c>
      <c r="D734" s="131">
        <v>0.18</v>
      </c>
      <c r="E734" s="117" t="s">
        <v>1065</v>
      </c>
      <c r="F734" s="151">
        <v>10800</v>
      </c>
      <c r="G734" s="117" t="s">
        <v>1066</v>
      </c>
      <c r="H734" s="151">
        <v>12400</v>
      </c>
      <c r="I734" s="117" t="s">
        <v>1067</v>
      </c>
      <c r="J734" s="151">
        <v>11500</v>
      </c>
      <c r="K734" s="117" t="s">
        <v>953</v>
      </c>
      <c r="L734" s="151">
        <v>13000</v>
      </c>
      <c r="M734" s="117" t="s">
        <v>1068</v>
      </c>
      <c r="N734" s="151">
        <v>12700</v>
      </c>
    </row>
    <row r="735" spans="1:14" x14ac:dyDescent="0.35">
      <c r="A735" s="121" t="s">
        <v>1069</v>
      </c>
      <c r="B735" s="122" t="s">
        <v>1070</v>
      </c>
      <c r="C735" s="139">
        <v>5.2</v>
      </c>
      <c r="D735" s="133">
        <v>0.11</v>
      </c>
      <c r="E735" s="121" t="s">
        <v>1071</v>
      </c>
      <c r="F735" s="152">
        <v>2430</v>
      </c>
      <c r="G735" s="121" t="s">
        <v>1072</v>
      </c>
      <c r="H735" s="152">
        <v>677</v>
      </c>
      <c r="I735" s="121" t="s">
        <v>1073</v>
      </c>
      <c r="J735" s="153">
        <v>1360</v>
      </c>
      <c r="K735" s="121" t="s">
        <v>1074</v>
      </c>
      <c r="L735" s="152">
        <v>145</v>
      </c>
      <c r="M735" s="121" t="s">
        <v>1075</v>
      </c>
      <c r="N735" s="152">
        <v>94</v>
      </c>
    </row>
    <row r="736" spans="1:14" x14ac:dyDescent="0.35">
      <c r="A736" s="124" t="s">
        <v>1076</v>
      </c>
      <c r="B736" s="125" t="s">
        <v>1077</v>
      </c>
      <c r="C736" s="144">
        <v>2.8</v>
      </c>
      <c r="D736" s="136">
        <v>0.02</v>
      </c>
      <c r="E736" s="124" t="s">
        <v>1078</v>
      </c>
      <c r="F736" s="154">
        <v>427</v>
      </c>
      <c r="G736" s="124" t="s">
        <v>1078</v>
      </c>
      <c r="H736" s="154">
        <v>116</v>
      </c>
      <c r="I736" s="124" t="s">
        <v>1079</v>
      </c>
      <c r="J736" s="154">
        <v>177</v>
      </c>
      <c r="K736" s="124" t="s">
        <v>1080</v>
      </c>
      <c r="L736" s="154">
        <v>21</v>
      </c>
      <c r="M736" s="124" t="s">
        <v>1081</v>
      </c>
      <c r="N736" s="154">
        <v>16</v>
      </c>
    </row>
    <row r="737" spans="1:14" x14ac:dyDescent="0.35">
      <c r="A737" s="121" t="s">
        <v>1082</v>
      </c>
      <c r="B737" s="138" t="s">
        <v>1083</v>
      </c>
      <c r="C737" s="139">
        <v>28.2</v>
      </c>
      <c r="D737" s="133">
        <v>0.23</v>
      </c>
      <c r="E737" s="121" t="s">
        <v>1084</v>
      </c>
      <c r="F737" s="152">
        <v>6090</v>
      </c>
      <c r="G737" s="121" t="s">
        <v>1085</v>
      </c>
      <c r="H737" s="153">
        <v>3170</v>
      </c>
      <c r="I737" s="121" t="s">
        <v>1086</v>
      </c>
      <c r="J737" s="153">
        <v>5800</v>
      </c>
      <c r="K737" s="121" t="s">
        <v>1087</v>
      </c>
      <c r="L737" s="152">
        <v>2980</v>
      </c>
      <c r="M737" s="121" t="s">
        <v>1088</v>
      </c>
      <c r="N737" s="152">
        <v>967</v>
      </c>
    </row>
    <row r="738" spans="1:14" x14ac:dyDescent="0.35">
      <c r="A738" s="124" t="s">
        <v>1089</v>
      </c>
      <c r="B738" s="140" t="s">
        <v>1090</v>
      </c>
      <c r="C738" s="144">
        <v>9.6999999999999993</v>
      </c>
      <c r="D738" s="136">
        <v>0.19</v>
      </c>
      <c r="E738" s="124" t="s">
        <v>1091</v>
      </c>
      <c r="F738" s="154">
        <v>3580</v>
      </c>
      <c r="G738" s="124" t="s">
        <v>1092</v>
      </c>
      <c r="H738" s="155">
        <v>1120</v>
      </c>
      <c r="I738" s="124" t="s">
        <v>1093</v>
      </c>
      <c r="J738" s="155">
        <v>2660</v>
      </c>
      <c r="K738" s="124" t="s">
        <v>1094</v>
      </c>
      <c r="L738" s="154">
        <v>412</v>
      </c>
      <c r="M738" s="124" t="s">
        <v>1095</v>
      </c>
      <c r="N738" s="154">
        <v>160</v>
      </c>
    </row>
    <row r="739" spans="1:14" x14ac:dyDescent="0.35">
      <c r="A739" s="121" t="s">
        <v>1096</v>
      </c>
      <c r="B739" s="138" t="s">
        <v>1097</v>
      </c>
      <c r="C739" s="139">
        <v>13.4</v>
      </c>
      <c r="D739" s="133">
        <v>0.16</v>
      </c>
      <c r="E739" s="121" t="s">
        <v>1098</v>
      </c>
      <c r="F739" s="152">
        <v>3710</v>
      </c>
      <c r="G739" s="121" t="s">
        <v>1099</v>
      </c>
      <c r="H739" s="153">
        <v>1300</v>
      </c>
      <c r="I739" s="121" t="s">
        <v>915</v>
      </c>
      <c r="J739" s="153">
        <v>3050</v>
      </c>
      <c r="K739" s="121" t="s">
        <v>1100</v>
      </c>
      <c r="L739" s="152">
        <v>703</v>
      </c>
      <c r="M739" s="121" t="s">
        <v>1101</v>
      </c>
      <c r="N739" s="152">
        <v>201</v>
      </c>
    </row>
    <row r="740" spans="1:14" x14ac:dyDescent="0.35">
      <c r="A740" s="124" t="s">
        <v>1102</v>
      </c>
      <c r="B740" s="140" t="s">
        <v>1103</v>
      </c>
      <c r="C740" s="144">
        <v>3.5</v>
      </c>
      <c r="D740" s="136">
        <v>0.13</v>
      </c>
      <c r="E740" s="124" t="s">
        <v>1104</v>
      </c>
      <c r="F740" s="154">
        <v>1200</v>
      </c>
      <c r="G740" s="124" t="s">
        <v>1105</v>
      </c>
      <c r="H740" s="154">
        <v>328</v>
      </c>
      <c r="I740" s="124" t="s">
        <v>1106</v>
      </c>
      <c r="J740" s="154">
        <v>549</v>
      </c>
      <c r="K740" s="124" t="s">
        <v>1107</v>
      </c>
      <c r="L740" s="154">
        <v>62</v>
      </c>
      <c r="M740" s="124" t="s">
        <v>906</v>
      </c>
      <c r="N740" s="154">
        <v>46</v>
      </c>
    </row>
    <row r="741" spans="1:14" x14ac:dyDescent="0.35">
      <c r="A741" s="121" t="s">
        <v>1108</v>
      </c>
      <c r="B741" s="122" t="s">
        <v>1109</v>
      </c>
      <c r="C741" s="139">
        <v>47.1</v>
      </c>
      <c r="D741" s="133">
        <v>0.16</v>
      </c>
      <c r="E741" s="121" t="s">
        <v>1110</v>
      </c>
      <c r="F741" s="152">
        <v>6940</v>
      </c>
      <c r="G741" s="121" t="s">
        <v>1111</v>
      </c>
      <c r="H741" s="153">
        <v>4800</v>
      </c>
      <c r="I741" s="121" t="s">
        <v>1112</v>
      </c>
      <c r="J741" s="153">
        <v>6960</v>
      </c>
      <c r="K741" s="121" t="s">
        <v>1113</v>
      </c>
      <c r="L741" s="152">
        <v>5060</v>
      </c>
      <c r="M741" s="121" t="s">
        <v>1114</v>
      </c>
      <c r="N741" s="153">
        <v>2500</v>
      </c>
    </row>
    <row r="742" spans="1:14" x14ac:dyDescent="0.35">
      <c r="A742" s="124" t="s">
        <v>1115</v>
      </c>
      <c r="B742" s="140" t="s">
        <v>1116</v>
      </c>
      <c r="C742" s="144">
        <v>0.4</v>
      </c>
      <c r="D742" s="136">
        <v>0.04</v>
      </c>
      <c r="E742" s="124" t="s">
        <v>1117</v>
      </c>
      <c r="F742" s="154">
        <v>60</v>
      </c>
      <c r="G742" s="124" t="s">
        <v>1117</v>
      </c>
      <c r="H742" s="154">
        <v>16</v>
      </c>
      <c r="I742" s="124" t="s">
        <v>1118</v>
      </c>
      <c r="J742" s="154">
        <v>18</v>
      </c>
      <c r="K742" s="124" t="s">
        <v>1119</v>
      </c>
      <c r="L742" s="154">
        <v>3</v>
      </c>
      <c r="M742" s="124" t="s">
        <v>1120</v>
      </c>
      <c r="N742" s="154">
        <v>2</v>
      </c>
    </row>
    <row r="743" spans="1:14" x14ac:dyDescent="0.35">
      <c r="A743" s="121" t="s">
        <v>1121</v>
      </c>
      <c r="B743" s="138" t="s">
        <v>1122</v>
      </c>
      <c r="C743" s="139">
        <v>1.5</v>
      </c>
      <c r="D743" s="133">
        <v>0.1</v>
      </c>
      <c r="E743" s="121" t="s">
        <v>1123</v>
      </c>
      <c r="F743" s="152">
        <v>506</v>
      </c>
      <c r="G743" s="121" t="s">
        <v>1123</v>
      </c>
      <c r="H743" s="152">
        <v>138</v>
      </c>
      <c r="I743" s="121" t="s">
        <v>1124</v>
      </c>
      <c r="J743" s="152">
        <v>174</v>
      </c>
      <c r="K743" s="121" t="s">
        <v>1125</v>
      </c>
      <c r="L743" s="152">
        <v>24</v>
      </c>
      <c r="M743" s="121" t="s">
        <v>1126</v>
      </c>
      <c r="N743" s="152">
        <v>19</v>
      </c>
    </row>
    <row r="744" spans="1:14" x14ac:dyDescent="0.35">
      <c r="A744" s="124" t="s">
        <v>1127</v>
      </c>
      <c r="B744" s="140" t="s">
        <v>1128</v>
      </c>
      <c r="C744" s="124" t="s">
        <v>1129</v>
      </c>
      <c r="D744" s="136">
        <v>0.02</v>
      </c>
      <c r="E744" s="124" t="s">
        <v>1130</v>
      </c>
      <c r="F744" s="154">
        <v>13</v>
      </c>
      <c r="G744" s="124" t="s">
        <v>1130</v>
      </c>
      <c r="H744" s="154">
        <v>4</v>
      </c>
      <c r="I744" s="124" t="s">
        <v>1131</v>
      </c>
      <c r="J744" s="154">
        <v>4</v>
      </c>
      <c r="K744" s="124" t="s">
        <v>1132</v>
      </c>
      <c r="L744" s="156" t="s">
        <v>1133</v>
      </c>
      <c r="M744" s="124" t="s">
        <v>1134</v>
      </c>
      <c r="N744" s="156" t="s">
        <v>1133</v>
      </c>
    </row>
    <row r="745" spans="1:14" x14ac:dyDescent="0.35">
      <c r="A745" s="121" t="s">
        <v>1135</v>
      </c>
      <c r="B745" s="138" t="s">
        <v>1136</v>
      </c>
      <c r="C745" s="139">
        <v>28.2</v>
      </c>
      <c r="D745" s="133">
        <v>0.27</v>
      </c>
      <c r="E745" s="121" t="s">
        <v>1137</v>
      </c>
      <c r="F745" s="152">
        <v>5080</v>
      </c>
      <c r="G745" s="121" t="s">
        <v>1138</v>
      </c>
      <c r="H745" s="153">
        <v>2640</v>
      </c>
      <c r="I745" s="121" t="s">
        <v>1139</v>
      </c>
      <c r="J745" s="153">
        <v>4830</v>
      </c>
      <c r="K745" s="121" t="s">
        <v>1140</v>
      </c>
      <c r="L745" s="152">
        <v>2480</v>
      </c>
      <c r="M745" s="121" t="s">
        <v>1141</v>
      </c>
      <c r="N745" s="152">
        <v>806</v>
      </c>
    </row>
    <row r="746" spans="1:14" x14ac:dyDescent="0.35">
      <c r="A746" s="124" t="s">
        <v>1142</v>
      </c>
      <c r="B746" s="140" t="s">
        <v>1143</v>
      </c>
      <c r="C746" s="144">
        <v>38.9</v>
      </c>
      <c r="D746" s="136">
        <v>0.26</v>
      </c>
      <c r="E746" s="124" t="s">
        <v>1144</v>
      </c>
      <c r="F746" s="154">
        <v>5360</v>
      </c>
      <c r="G746" s="124" t="s">
        <v>1145</v>
      </c>
      <c r="H746" s="155">
        <v>3350</v>
      </c>
      <c r="I746" s="124" t="s">
        <v>1146</v>
      </c>
      <c r="J746" s="155">
        <v>5280</v>
      </c>
      <c r="K746" s="124" t="s">
        <v>1147</v>
      </c>
      <c r="L746" s="154">
        <v>3440</v>
      </c>
      <c r="M746" s="124" t="s">
        <v>1148</v>
      </c>
      <c r="N746" s="155">
        <v>1460</v>
      </c>
    </row>
    <row r="747" spans="1:14" x14ac:dyDescent="0.35">
      <c r="A747" s="121" t="s">
        <v>1149</v>
      </c>
      <c r="B747" s="138" t="s">
        <v>1150</v>
      </c>
      <c r="C747" s="139">
        <v>13.1</v>
      </c>
      <c r="D747" s="133">
        <v>0.23</v>
      </c>
      <c r="E747" s="121" t="s">
        <v>1151</v>
      </c>
      <c r="F747" s="152">
        <v>3480</v>
      </c>
      <c r="G747" s="121" t="s">
        <v>1152</v>
      </c>
      <c r="H747" s="153">
        <v>1210</v>
      </c>
      <c r="I747" s="121" t="s">
        <v>1153</v>
      </c>
      <c r="J747" s="153">
        <v>2840</v>
      </c>
      <c r="K747" s="121" t="s">
        <v>1154</v>
      </c>
      <c r="L747" s="152">
        <v>636</v>
      </c>
      <c r="M747" s="121" t="s">
        <v>1155</v>
      </c>
      <c r="N747" s="152">
        <v>185</v>
      </c>
    </row>
    <row r="748" spans="1:14" x14ac:dyDescent="0.35">
      <c r="A748" s="124" t="s">
        <v>1156</v>
      </c>
      <c r="B748" s="140" t="s">
        <v>1157</v>
      </c>
      <c r="C748" s="144">
        <v>11</v>
      </c>
      <c r="D748" s="125" t="s">
        <v>1158</v>
      </c>
      <c r="E748" s="124" t="s">
        <v>1159</v>
      </c>
      <c r="F748" s="154">
        <v>4110</v>
      </c>
      <c r="G748" s="124" t="s">
        <v>1160</v>
      </c>
      <c r="H748" s="155">
        <v>1330</v>
      </c>
      <c r="I748" s="124" t="s">
        <v>1161</v>
      </c>
      <c r="J748" s="155">
        <v>3190</v>
      </c>
      <c r="K748" s="124" t="s">
        <v>1162</v>
      </c>
      <c r="L748" s="154">
        <v>573</v>
      </c>
      <c r="M748" s="124" t="s">
        <v>1163</v>
      </c>
      <c r="N748" s="154">
        <v>195</v>
      </c>
    </row>
    <row r="749" spans="1:14" x14ac:dyDescent="0.35">
      <c r="A749" s="121" t="s">
        <v>1164</v>
      </c>
      <c r="B749" s="138" t="s">
        <v>1165</v>
      </c>
      <c r="C749" s="132">
        <v>242</v>
      </c>
      <c r="D749" s="133">
        <v>0.24</v>
      </c>
      <c r="E749" s="121" t="s">
        <v>1110</v>
      </c>
      <c r="F749" s="152">
        <v>6940</v>
      </c>
      <c r="G749" s="121" t="s">
        <v>1166</v>
      </c>
      <c r="H749" s="153">
        <v>8060</v>
      </c>
      <c r="I749" s="121" t="s">
        <v>1167</v>
      </c>
      <c r="J749" s="153">
        <v>7400</v>
      </c>
      <c r="K749" s="121" t="s">
        <v>1168</v>
      </c>
      <c r="L749" s="152">
        <v>8400</v>
      </c>
      <c r="M749" s="121" t="s">
        <v>1169</v>
      </c>
      <c r="N749" s="153">
        <v>8380</v>
      </c>
    </row>
    <row r="750" spans="1:14" x14ac:dyDescent="0.35">
      <c r="A750" s="124" t="s">
        <v>1170</v>
      </c>
      <c r="B750" s="140" t="s">
        <v>1171</v>
      </c>
      <c r="C750" s="144">
        <v>6.5</v>
      </c>
      <c r="D750" s="125" t="s">
        <v>1172</v>
      </c>
      <c r="E750" s="124" t="s">
        <v>1173</v>
      </c>
      <c r="F750" s="154">
        <v>2510</v>
      </c>
      <c r="G750" s="124" t="s">
        <v>1174</v>
      </c>
      <c r="H750" s="154">
        <v>716</v>
      </c>
      <c r="I750" s="124" t="s">
        <v>1175</v>
      </c>
      <c r="J750" s="155">
        <v>1570</v>
      </c>
      <c r="K750" s="124" t="s">
        <v>1176</v>
      </c>
      <c r="L750" s="154">
        <v>176</v>
      </c>
      <c r="M750" s="124" t="s">
        <v>1177</v>
      </c>
      <c r="N750" s="154">
        <v>100</v>
      </c>
    </row>
    <row r="751" spans="1:14" x14ac:dyDescent="0.35">
      <c r="A751" s="121" t="s">
        <v>1178</v>
      </c>
      <c r="B751" s="138" t="s">
        <v>1179</v>
      </c>
      <c r="C751" s="139">
        <v>47.1</v>
      </c>
      <c r="D751" s="133">
        <v>0.24</v>
      </c>
      <c r="E751" s="121" t="s">
        <v>1180</v>
      </c>
      <c r="F751" s="152">
        <v>6680</v>
      </c>
      <c r="G751" s="121" t="s">
        <v>1181</v>
      </c>
      <c r="H751" s="153">
        <v>4620</v>
      </c>
      <c r="I751" s="121" t="s">
        <v>1169</v>
      </c>
      <c r="J751" s="153">
        <v>6690</v>
      </c>
      <c r="K751" s="121" t="s">
        <v>1182</v>
      </c>
      <c r="L751" s="152">
        <v>4870</v>
      </c>
      <c r="M751" s="121" t="s">
        <v>1183</v>
      </c>
      <c r="N751" s="153">
        <v>2410</v>
      </c>
    </row>
    <row r="752" spans="1:14" x14ac:dyDescent="0.35">
      <c r="A752" s="124" t="s">
        <v>1184</v>
      </c>
      <c r="B752" s="140" t="s">
        <v>1185</v>
      </c>
      <c r="C752" s="144">
        <v>3.2</v>
      </c>
      <c r="D752" s="125" t="s">
        <v>1186</v>
      </c>
      <c r="E752" s="124" t="s">
        <v>1187</v>
      </c>
      <c r="F752" s="154">
        <v>863</v>
      </c>
      <c r="G752" s="124" t="s">
        <v>1188</v>
      </c>
      <c r="H752" s="154">
        <v>235</v>
      </c>
      <c r="I752" s="124" t="s">
        <v>1189</v>
      </c>
      <c r="J752" s="154">
        <v>378</v>
      </c>
      <c r="K752" s="124" t="s">
        <v>1190</v>
      </c>
      <c r="L752" s="154">
        <v>44</v>
      </c>
      <c r="M752" s="124" t="s">
        <v>1191</v>
      </c>
      <c r="N752" s="154">
        <v>33</v>
      </c>
    </row>
    <row r="753" spans="1:14" x14ac:dyDescent="0.35">
      <c r="A753" s="121" t="s">
        <v>1192</v>
      </c>
      <c r="B753" s="138" t="s">
        <v>1193</v>
      </c>
      <c r="C753" s="139">
        <v>3.1</v>
      </c>
      <c r="D753" s="122" t="s">
        <v>1194</v>
      </c>
      <c r="E753" s="121" t="s">
        <v>1195</v>
      </c>
      <c r="F753" s="152">
        <v>1070</v>
      </c>
      <c r="G753" s="121" t="s">
        <v>1195</v>
      </c>
      <c r="H753" s="152">
        <v>290</v>
      </c>
      <c r="I753" s="121" t="s">
        <v>1196</v>
      </c>
      <c r="J753" s="152">
        <v>460</v>
      </c>
      <c r="K753" s="121" t="s">
        <v>1197</v>
      </c>
      <c r="L753" s="152">
        <v>54</v>
      </c>
      <c r="M753" s="121" t="s">
        <v>1198</v>
      </c>
      <c r="N753" s="152">
        <v>40</v>
      </c>
    </row>
    <row r="754" spans="1:14" x14ac:dyDescent="0.35">
      <c r="A754" s="124" t="s">
        <v>1199</v>
      </c>
      <c r="B754" s="140" t="s">
        <v>1200</v>
      </c>
      <c r="C754" s="144">
        <v>7.7</v>
      </c>
      <c r="D754" s="136">
        <v>0.24</v>
      </c>
      <c r="E754" s="124" t="s">
        <v>1201</v>
      </c>
      <c r="F754" s="154">
        <v>2920</v>
      </c>
      <c r="G754" s="124" t="s">
        <v>1202</v>
      </c>
      <c r="H754" s="154">
        <v>858</v>
      </c>
      <c r="I754" s="124" t="s">
        <v>1203</v>
      </c>
      <c r="J754" s="155">
        <v>1970</v>
      </c>
      <c r="K754" s="124" t="s">
        <v>1204</v>
      </c>
      <c r="L754" s="154">
        <v>245</v>
      </c>
      <c r="M754" s="124" t="s">
        <v>1205</v>
      </c>
      <c r="N754" s="154">
        <v>121</v>
      </c>
    </row>
    <row r="755" spans="1:14" x14ac:dyDescent="0.35">
      <c r="A755" s="121" t="s">
        <v>1206</v>
      </c>
      <c r="B755" s="138" t="s">
        <v>1207</v>
      </c>
      <c r="C755" s="139">
        <v>1.2</v>
      </c>
      <c r="D755" s="122" t="s">
        <v>1208</v>
      </c>
      <c r="E755" s="121" t="s">
        <v>1209</v>
      </c>
      <c r="F755" s="152">
        <v>278</v>
      </c>
      <c r="G755" s="121" t="s">
        <v>1209</v>
      </c>
      <c r="H755" s="152">
        <v>76</v>
      </c>
      <c r="I755" s="121" t="s">
        <v>1210</v>
      </c>
      <c r="J755" s="152">
        <v>92</v>
      </c>
      <c r="K755" s="121" t="s">
        <v>1211</v>
      </c>
      <c r="L755" s="152">
        <v>13</v>
      </c>
      <c r="M755" s="121" t="s">
        <v>1212</v>
      </c>
      <c r="N755" s="152">
        <v>10</v>
      </c>
    </row>
    <row r="756" spans="1:14" x14ac:dyDescent="0.35">
      <c r="A756" s="124" t="s">
        <v>1213</v>
      </c>
      <c r="B756" s="140" t="s">
        <v>1214</v>
      </c>
      <c r="C756" s="144">
        <v>2.6</v>
      </c>
      <c r="D756" s="136">
        <v>7.0000000000000007E-2</v>
      </c>
      <c r="E756" s="124" t="s">
        <v>1215</v>
      </c>
      <c r="F756" s="154">
        <v>530</v>
      </c>
      <c r="G756" s="124" t="s">
        <v>1215</v>
      </c>
      <c r="H756" s="154">
        <v>144</v>
      </c>
      <c r="I756" s="124" t="s">
        <v>1216</v>
      </c>
      <c r="J756" s="154">
        <v>213</v>
      </c>
      <c r="K756" s="124" t="s">
        <v>1217</v>
      </c>
      <c r="L756" s="154">
        <v>26</v>
      </c>
      <c r="M756" s="124" t="s">
        <v>1218</v>
      </c>
      <c r="N756" s="154">
        <v>20</v>
      </c>
    </row>
    <row r="757" spans="1:14" x14ac:dyDescent="0.35">
      <c r="A757" s="121" t="s">
        <v>1219</v>
      </c>
      <c r="B757" s="138" t="s">
        <v>1220</v>
      </c>
      <c r="C757" s="139">
        <v>28.4</v>
      </c>
      <c r="D757" s="133">
        <v>0.31</v>
      </c>
      <c r="E757" s="121" t="s">
        <v>1221</v>
      </c>
      <c r="F757" s="152">
        <v>4510</v>
      </c>
      <c r="G757" s="121" t="s">
        <v>1222</v>
      </c>
      <c r="H757" s="153">
        <v>2360</v>
      </c>
      <c r="I757" s="121" t="s">
        <v>1223</v>
      </c>
      <c r="J757" s="153">
        <v>4290</v>
      </c>
      <c r="K757" s="121" t="s">
        <v>1114</v>
      </c>
      <c r="L757" s="152">
        <v>2220</v>
      </c>
      <c r="M757" s="121" t="s">
        <v>1224</v>
      </c>
      <c r="N757" s="152">
        <v>725</v>
      </c>
    </row>
    <row r="758" spans="1:14" x14ac:dyDescent="0.35">
      <c r="A758" s="124" t="s">
        <v>1225</v>
      </c>
      <c r="B758" s="140" t="s">
        <v>1226</v>
      </c>
      <c r="C758" s="144">
        <v>8.6999999999999993</v>
      </c>
      <c r="D758" s="136">
        <v>0.22</v>
      </c>
      <c r="E758" s="124" t="s">
        <v>1227</v>
      </c>
      <c r="F758" s="154">
        <v>2660</v>
      </c>
      <c r="G758" s="124" t="s">
        <v>1228</v>
      </c>
      <c r="H758" s="154">
        <v>804</v>
      </c>
      <c r="I758" s="124" t="s">
        <v>1229</v>
      </c>
      <c r="J758" s="155">
        <v>1890</v>
      </c>
      <c r="K758" s="124" t="s">
        <v>1230</v>
      </c>
      <c r="L758" s="154">
        <v>262</v>
      </c>
      <c r="M758" s="124" t="s">
        <v>1231</v>
      </c>
      <c r="N758" s="154">
        <v>114</v>
      </c>
    </row>
    <row r="759" spans="1:14" x14ac:dyDescent="0.35">
      <c r="A759" s="121" t="s">
        <v>1232</v>
      </c>
      <c r="B759" s="138" t="s">
        <v>1233</v>
      </c>
      <c r="C759" s="139">
        <v>16.100000000000001</v>
      </c>
      <c r="D759" s="122" t="s">
        <v>1234</v>
      </c>
      <c r="E759" s="121" t="s">
        <v>1235</v>
      </c>
      <c r="F759" s="152">
        <v>4310</v>
      </c>
      <c r="G759" s="121" t="s">
        <v>1236</v>
      </c>
      <c r="H759" s="153">
        <v>1650</v>
      </c>
      <c r="I759" s="121" t="s">
        <v>1237</v>
      </c>
      <c r="J759" s="153">
        <v>3720</v>
      </c>
      <c r="K759" s="121" t="s">
        <v>1238</v>
      </c>
      <c r="L759" s="152">
        <v>1070</v>
      </c>
      <c r="M759" s="121" t="s">
        <v>1239</v>
      </c>
      <c r="N759" s="152">
        <v>281</v>
      </c>
    </row>
    <row r="760" spans="1:14" x14ac:dyDescent="0.35">
      <c r="A760" s="124" t="s">
        <v>1240</v>
      </c>
      <c r="B760" s="140" t="s">
        <v>1241</v>
      </c>
      <c r="C760" s="124" t="s">
        <v>1242</v>
      </c>
      <c r="D760" s="140" t="s">
        <v>1243</v>
      </c>
      <c r="E760" s="124" t="s">
        <v>1244</v>
      </c>
      <c r="F760" s="156" t="s">
        <v>1133</v>
      </c>
      <c r="G760" s="124" t="s">
        <v>1244</v>
      </c>
      <c r="H760" s="156" t="s">
        <v>1133</v>
      </c>
      <c r="I760" s="124" t="s">
        <v>1245</v>
      </c>
      <c r="J760" s="156" t="s">
        <v>1133</v>
      </c>
      <c r="K760" s="124" t="s">
        <v>1246</v>
      </c>
      <c r="L760" s="156" t="s">
        <v>1133</v>
      </c>
      <c r="M760" s="124" t="s">
        <v>1247</v>
      </c>
      <c r="N760" s="156" t="s">
        <v>1133</v>
      </c>
    </row>
    <row r="761" spans="1:14" x14ac:dyDescent="0.35">
      <c r="A761" s="121" t="s">
        <v>1248</v>
      </c>
      <c r="B761" s="138" t="s">
        <v>1249</v>
      </c>
      <c r="C761" s="121" t="s">
        <v>1250</v>
      </c>
      <c r="D761" s="138" t="s">
        <v>1251</v>
      </c>
      <c r="E761" s="121" t="s">
        <v>1252</v>
      </c>
      <c r="F761" s="157" t="s">
        <v>1133</v>
      </c>
      <c r="G761" s="121" t="s">
        <v>1252</v>
      </c>
      <c r="H761" s="157" t="s">
        <v>1133</v>
      </c>
      <c r="I761" s="121" t="s">
        <v>1253</v>
      </c>
      <c r="J761" s="157" t="s">
        <v>1133</v>
      </c>
      <c r="K761" s="121" t="s">
        <v>1254</v>
      </c>
      <c r="L761" s="157" t="s">
        <v>1133</v>
      </c>
      <c r="M761" s="121" t="s">
        <v>1255</v>
      </c>
      <c r="N761" s="157" t="s">
        <v>1133</v>
      </c>
    </row>
    <row r="762" spans="1:14" x14ac:dyDescent="0.35">
      <c r="A762" s="124" t="s">
        <v>1256</v>
      </c>
      <c r="B762" s="140" t="s">
        <v>1257</v>
      </c>
      <c r="C762" s="124" t="s">
        <v>1258</v>
      </c>
      <c r="D762" s="136">
        <v>0.02</v>
      </c>
      <c r="E762" s="124" t="s">
        <v>1259</v>
      </c>
      <c r="F762" s="156" t="s">
        <v>1133</v>
      </c>
      <c r="G762" s="124" t="s">
        <v>1259</v>
      </c>
      <c r="H762" s="156" t="s">
        <v>1133</v>
      </c>
      <c r="I762" s="124" t="s">
        <v>1260</v>
      </c>
      <c r="J762" s="156" t="s">
        <v>1133</v>
      </c>
      <c r="K762" s="124" t="s">
        <v>1261</v>
      </c>
      <c r="L762" s="156" t="s">
        <v>1133</v>
      </c>
      <c r="M762" s="124" t="s">
        <v>1262</v>
      </c>
      <c r="N762" s="156" t="s">
        <v>1133</v>
      </c>
    </row>
    <row r="763" spans="1:14" x14ac:dyDescent="0.35">
      <c r="A763" s="121" t="s">
        <v>1263</v>
      </c>
      <c r="B763" s="138" t="s">
        <v>1264</v>
      </c>
      <c r="C763" s="121" t="s">
        <v>1265</v>
      </c>
      <c r="D763" s="133">
        <v>0.01</v>
      </c>
      <c r="E763" s="121" t="s">
        <v>1266</v>
      </c>
      <c r="F763" s="157" t="s">
        <v>1133</v>
      </c>
      <c r="G763" s="121" t="s">
        <v>1266</v>
      </c>
      <c r="H763" s="157" t="s">
        <v>1133</v>
      </c>
      <c r="I763" s="121" t="s">
        <v>1267</v>
      </c>
      <c r="J763" s="157" t="s">
        <v>1133</v>
      </c>
      <c r="K763" s="121" t="s">
        <v>1268</v>
      </c>
      <c r="L763" s="157" t="s">
        <v>1133</v>
      </c>
      <c r="M763" s="121" t="s">
        <v>1269</v>
      </c>
      <c r="N763" s="157" t="s">
        <v>1133</v>
      </c>
    </row>
    <row r="764" spans="1:14" x14ac:dyDescent="0.35">
      <c r="A764" s="124" t="s">
        <v>1270</v>
      </c>
      <c r="B764" s="140" t="s">
        <v>1271</v>
      </c>
      <c r="C764" s="124" t="s">
        <v>1272</v>
      </c>
      <c r="D764" s="136">
        <v>0.02</v>
      </c>
      <c r="E764" s="124" t="s">
        <v>1273</v>
      </c>
      <c r="F764" s="154">
        <v>1</v>
      </c>
      <c r="G764" s="124" t="s">
        <v>1273</v>
      </c>
      <c r="H764" s="156" t="s">
        <v>1133</v>
      </c>
      <c r="I764" s="124" t="s">
        <v>1274</v>
      </c>
      <c r="J764" s="156" t="s">
        <v>1133</v>
      </c>
      <c r="K764" s="124" t="s">
        <v>1275</v>
      </c>
      <c r="L764" s="156" t="s">
        <v>1133</v>
      </c>
      <c r="M764" s="124" t="s">
        <v>1276</v>
      </c>
      <c r="N764" s="156" t="s">
        <v>1133</v>
      </c>
    </row>
    <row r="765" spans="1:14" x14ac:dyDescent="0.35">
      <c r="A765" s="121" t="s">
        <v>1277</v>
      </c>
      <c r="B765" s="138" t="s">
        <v>1278</v>
      </c>
      <c r="C765" s="121" t="s">
        <v>1279</v>
      </c>
      <c r="D765" s="133">
        <v>0.02</v>
      </c>
      <c r="E765" s="121" t="s">
        <v>1280</v>
      </c>
      <c r="F765" s="152">
        <v>1</v>
      </c>
      <c r="G765" s="121" t="s">
        <v>1280</v>
      </c>
      <c r="H765" s="157" t="s">
        <v>1133</v>
      </c>
      <c r="I765" s="121" t="s">
        <v>1281</v>
      </c>
      <c r="J765" s="157" t="s">
        <v>1133</v>
      </c>
      <c r="K765" s="121" t="s">
        <v>1282</v>
      </c>
      <c r="L765" s="157" t="s">
        <v>1133</v>
      </c>
      <c r="M765" s="121" t="s">
        <v>1283</v>
      </c>
      <c r="N765" s="157" t="s">
        <v>1133</v>
      </c>
    </row>
    <row r="766" spans="1:14" x14ac:dyDescent="0.35">
      <c r="A766" s="124" t="s">
        <v>1284</v>
      </c>
      <c r="B766" s="140" t="s">
        <v>1285</v>
      </c>
      <c r="C766" s="124" t="s">
        <v>1286</v>
      </c>
      <c r="D766" s="136">
        <v>0.04</v>
      </c>
      <c r="E766" s="124" t="s">
        <v>1287</v>
      </c>
      <c r="F766" s="154">
        <v>4</v>
      </c>
      <c r="G766" s="124" t="s">
        <v>1287</v>
      </c>
      <c r="H766" s="156" t="s">
        <v>1133</v>
      </c>
      <c r="I766" s="124" t="s">
        <v>1288</v>
      </c>
      <c r="J766" s="156" t="s">
        <v>1133</v>
      </c>
      <c r="K766" s="124" t="s">
        <v>1289</v>
      </c>
      <c r="L766" s="156" t="s">
        <v>1133</v>
      </c>
      <c r="M766" s="124" t="s">
        <v>1290</v>
      </c>
      <c r="N766" s="156" t="s">
        <v>1133</v>
      </c>
    </row>
    <row r="767" spans="1:14" x14ac:dyDescent="0.35">
      <c r="A767" s="127" t="s">
        <v>1291</v>
      </c>
      <c r="B767" s="141" t="s">
        <v>1292</v>
      </c>
      <c r="C767" s="127" t="s">
        <v>1293</v>
      </c>
      <c r="D767" s="128" t="s">
        <v>1294</v>
      </c>
      <c r="E767" s="127" t="s">
        <v>1239</v>
      </c>
      <c r="F767" s="158">
        <v>6</v>
      </c>
      <c r="G767" s="127" t="s">
        <v>1239</v>
      </c>
      <c r="H767" s="158">
        <v>2</v>
      </c>
      <c r="I767" s="127" t="s">
        <v>1295</v>
      </c>
      <c r="J767" s="158">
        <v>2</v>
      </c>
      <c r="K767" s="127" t="s">
        <v>1296</v>
      </c>
      <c r="L767" s="159" t="s">
        <v>1133</v>
      </c>
      <c r="M767" s="127" t="s">
        <v>1297</v>
      </c>
      <c r="N767" s="159" t="s">
        <v>1133</v>
      </c>
    </row>
    <row r="768" spans="1:14" x14ac:dyDescent="0.35">
      <c r="A768" s="117" t="s">
        <v>1298</v>
      </c>
      <c r="B768" s="160" t="s">
        <v>1299</v>
      </c>
      <c r="C768" s="117" t="s">
        <v>1300</v>
      </c>
      <c r="D768" s="161">
        <v>0.01</v>
      </c>
      <c r="E768" s="117" t="s">
        <v>1301</v>
      </c>
      <c r="F768" s="162">
        <v>1</v>
      </c>
      <c r="G768" s="117" t="s">
        <v>1301</v>
      </c>
      <c r="H768" s="163" t="s">
        <v>1133</v>
      </c>
      <c r="I768" s="117" t="s">
        <v>1302</v>
      </c>
      <c r="J768" s="163" t="s">
        <v>1133</v>
      </c>
      <c r="K768" s="117" t="s">
        <v>1303</v>
      </c>
      <c r="L768" s="163" t="s">
        <v>1133</v>
      </c>
      <c r="M768" s="117" t="s">
        <v>1304</v>
      </c>
      <c r="N768" s="163" t="s">
        <v>1133</v>
      </c>
    </row>
    <row r="769" spans="1:14" x14ac:dyDescent="0.35">
      <c r="A769" s="121" t="s">
        <v>1305</v>
      </c>
      <c r="B769" s="138" t="s">
        <v>1306</v>
      </c>
      <c r="C769" s="121" t="s">
        <v>1307</v>
      </c>
      <c r="D769" s="164">
        <v>0.01</v>
      </c>
      <c r="E769" s="121" t="s">
        <v>1308</v>
      </c>
      <c r="F769" s="157" t="s">
        <v>1133</v>
      </c>
      <c r="G769" s="121" t="s">
        <v>1308</v>
      </c>
      <c r="H769" s="157" t="s">
        <v>1133</v>
      </c>
      <c r="I769" s="121" t="s">
        <v>1309</v>
      </c>
      <c r="J769" s="157" t="s">
        <v>1133</v>
      </c>
      <c r="K769" s="121" t="s">
        <v>1310</v>
      </c>
      <c r="L769" s="157" t="s">
        <v>1133</v>
      </c>
      <c r="M769" s="121" t="s">
        <v>1311</v>
      </c>
      <c r="N769" s="157" t="s">
        <v>1133</v>
      </c>
    </row>
    <row r="770" spans="1:14" x14ac:dyDescent="0.35">
      <c r="A770" s="124" t="s">
        <v>1312</v>
      </c>
      <c r="B770" s="140" t="s">
        <v>1313</v>
      </c>
      <c r="C770" s="124" t="s">
        <v>1307</v>
      </c>
      <c r="D770" s="165">
        <v>0.03</v>
      </c>
      <c r="E770" s="124" t="s">
        <v>1118</v>
      </c>
      <c r="F770" s="156" t="s">
        <v>1133</v>
      </c>
      <c r="G770" s="124" t="s">
        <v>1118</v>
      </c>
      <c r="H770" s="156" t="s">
        <v>1133</v>
      </c>
      <c r="I770" s="124" t="s">
        <v>1314</v>
      </c>
      <c r="J770" s="156" t="s">
        <v>1133</v>
      </c>
      <c r="K770" s="124" t="s">
        <v>1315</v>
      </c>
      <c r="L770" s="156" t="s">
        <v>1133</v>
      </c>
      <c r="M770" s="124" t="s">
        <v>1316</v>
      </c>
      <c r="N770" s="156" t="s">
        <v>1133</v>
      </c>
    </row>
    <row r="771" spans="1:14" x14ac:dyDescent="0.35">
      <c r="A771" s="121" t="s">
        <v>1317</v>
      </c>
      <c r="B771" s="138" t="s">
        <v>1318</v>
      </c>
      <c r="C771" s="121" t="s">
        <v>1307</v>
      </c>
      <c r="D771" s="164">
        <v>0.03</v>
      </c>
      <c r="E771" s="121" t="s">
        <v>1319</v>
      </c>
      <c r="F771" s="157" t="s">
        <v>1133</v>
      </c>
      <c r="G771" s="121" t="s">
        <v>1319</v>
      </c>
      <c r="H771" s="157" t="s">
        <v>1133</v>
      </c>
      <c r="I771" s="121" t="s">
        <v>1320</v>
      </c>
      <c r="J771" s="157" t="s">
        <v>1133</v>
      </c>
      <c r="K771" s="121" t="s">
        <v>1321</v>
      </c>
      <c r="L771" s="157" t="s">
        <v>1133</v>
      </c>
      <c r="M771" s="121" t="s">
        <v>1322</v>
      </c>
      <c r="N771" s="157" t="s">
        <v>1133</v>
      </c>
    </row>
    <row r="772" spans="1:14" ht="19" x14ac:dyDescent="0.35">
      <c r="A772" s="145" t="s">
        <v>1323</v>
      </c>
      <c r="B772" s="145" t="s">
        <v>1324</v>
      </c>
      <c r="C772" s="146" t="s">
        <v>1307</v>
      </c>
      <c r="D772" s="166">
        <v>0.03</v>
      </c>
      <c r="E772" s="146" t="s">
        <v>1325</v>
      </c>
      <c r="F772" s="167" t="s">
        <v>1133</v>
      </c>
      <c r="G772" s="146" t="s">
        <v>1325</v>
      </c>
      <c r="H772" s="167" t="s">
        <v>1133</v>
      </c>
      <c r="I772" s="146" t="s">
        <v>1326</v>
      </c>
      <c r="J772" s="167" t="s">
        <v>1133</v>
      </c>
      <c r="K772" s="146" t="s">
        <v>1327</v>
      </c>
      <c r="L772" s="167" t="s">
        <v>1133</v>
      </c>
      <c r="M772" s="146" t="s">
        <v>1328</v>
      </c>
      <c r="N772" s="167" t="s">
        <v>1133</v>
      </c>
    </row>
    <row r="773" spans="1:14" x14ac:dyDescent="0.35">
      <c r="A773" s="117" t="s">
        <v>1329</v>
      </c>
      <c r="B773" s="118" t="s">
        <v>1330</v>
      </c>
      <c r="C773" s="130">
        <v>5</v>
      </c>
      <c r="D773" s="161">
        <v>7.0000000000000007E-2</v>
      </c>
      <c r="E773" s="117" t="s">
        <v>1331</v>
      </c>
      <c r="F773" s="162">
        <v>578</v>
      </c>
      <c r="G773" s="117" t="s">
        <v>1332</v>
      </c>
      <c r="H773" s="162">
        <v>160</v>
      </c>
      <c r="I773" s="117" t="s">
        <v>1333</v>
      </c>
      <c r="J773" s="162">
        <v>317</v>
      </c>
      <c r="K773" s="117" t="s">
        <v>1334</v>
      </c>
      <c r="L773" s="162">
        <v>34</v>
      </c>
      <c r="M773" s="117" t="s">
        <v>1335</v>
      </c>
      <c r="N773" s="162">
        <v>22</v>
      </c>
    </row>
    <row r="774" spans="1:14" x14ac:dyDescent="0.35">
      <c r="A774" s="121" t="s">
        <v>1336</v>
      </c>
      <c r="B774" s="122" t="s">
        <v>1337</v>
      </c>
      <c r="C774" s="132">
        <v>26</v>
      </c>
      <c r="D774" s="164">
        <v>0.17</v>
      </c>
      <c r="E774" s="121" t="s">
        <v>1338</v>
      </c>
      <c r="F774" s="153">
        <v>3480</v>
      </c>
      <c r="G774" s="121" t="s">
        <v>1339</v>
      </c>
      <c r="H774" s="153">
        <v>1730</v>
      </c>
      <c r="I774" s="121" t="s">
        <v>1340</v>
      </c>
      <c r="J774" s="153">
        <v>3280</v>
      </c>
      <c r="K774" s="121" t="s">
        <v>1341</v>
      </c>
      <c r="L774" s="153">
        <v>1570</v>
      </c>
      <c r="M774" s="121" t="s">
        <v>1342</v>
      </c>
      <c r="N774" s="152">
        <v>479</v>
      </c>
    </row>
    <row r="775" spans="1:14" x14ac:dyDescent="0.35">
      <c r="A775" s="124" t="s">
        <v>1343</v>
      </c>
      <c r="B775" s="125" t="s">
        <v>1344</v>
      </c>
      <c r="C775" s="144">
        <v>1</v>
      </c>
      <c r="D775" s="140" t="s">
        <v>1345</v>
      </c>
      <c r="E775" s="124" t="s">
        <v>1346</v>
      </c>
      <c r="F775" s="154">
        <v>45</v>
      </c>
      <c r="G775" s="124" t="s">
        <v>1346</v>
      </c>
      <c r="H775" s="154">
        <v>12</v>
      </c>
      <c r="I775" s="124" t="s">
        <v>1347</v>
      </c>
      <c r="J775" s="154">
        <v>15</v>
      </c>
      <c r="K775" s="124" t="s">
        <v>1348</v>
      </c>
      <c r="L775" s="154">
        <v>2</v>
      </c>
      <c r="M775" s="124" t="s">
        <v>1349</v>
      </c>
      <c r="N775" s="154">
        <v>2</v>
      </c>
    </row>
    <row r="776" spans="1:14" x14ac:dyDescent="0.35">
      <c r="A776" s="121" t="s">
        <v>1350</v>
      </c>
      <c r="B776" s="122" t="s">
        <v>1351</v>
      </c>
      <c r="C776" s="139">
        <v>0.4</v>
      </c>
      <c r="D776" s="138" t="s">
        <v>1352</v>
      </c>
      <c r="E776" s="121" t="s">
        <v>1353</v>
      </c>
      <c r="F776" s="152">
        <v>33</v>
      </c>
      <c r="G776" s="121" t="s">
        <v>1353</v>
      </c>
      <c r="H776" s="152">
        <v>9</v>
      </c>
      <c r="I776" s="121" t="s">
        <v>1354</v>
      </c>
      <c r="J776" s="152">
        <v>10</v>
      </c>
      <c r="K776" s="121" t="s">
        <v>1355</v>
      </c>
      <c r="L776" s="152">
        <v>2</v>
      </c>
      <c r="M776" s="121" t="s">
        <v>1356</v>
      </c>
      <c r="N776" s="152">
        <v>1</v>
      </c>
    </row>
    <row r="777" spans="1:14" x14ac:dyDescent="0.35">
      <c r="A777" s="124" t="s">
        <v>1357</v>
      </c>
      <c r="B777" s="125" t="s">
        <v>1358</v>
      </c>
      <c r="C777" s="144">
        <v>0.4</v>
      </c>
      <c r="D777" s="165">
        <v>0.08</v>
      </c>
      <c r="E777" s="124" t="s">
        <v>1359</v>
      </c>
      <c r="F777" s="154">
        <v>60</v>
      </c>
      <c r="G777" s="124" t="s">
        <v>1359</v>
      </c>
      <c r="H777" s="154">
        <v>16</v>
      </c>
      <c r="I777" s="124" t="s">
        <v>1118</v>
      </c>
      <c r="J777" s="154">
        <v>18</v>
      </c>
      <c r="K777" s="124" t="s">
        <v>1360</v>
      </c>
      <c r="L777" s="154">
        <v>3</v>
      </c>
      <c r="M777" s="124" t="s">
        <v>1120</v>
      </c>
      <c r="N777" s="154">
        <v>2</v>
      </c>
    </row>
    <row r="778" spans="1:14" x14ac:dyDescent="0.35">
      <c r="A778" s="127" t="s">
        <v>1361</v>
      </c>
      <c r="B778" s="141" t="s">
        <v>1362</v>
      </c>
      <c r="C778" s="127" t="s">
        <v>1363</v>
      </c>
      <c r="D778" s="168">
        <v>0.01</v>
      </c>
      <c r="E778" s="127" t="s">
        <v>1364</v>
      </c>
      <c r="F778" s="158">
        <v>3</v>
      </c>
      <c r="G778" s="127" t="s">
        <v>1364</v>
      </c>
      <c r="H778" s="159" t="s">
        <v>1133</v>
      </c>
      <c r="I778" s="127" t="s">
        <v>1365</v>
      </c>
      <c r="J778" s="159" t="s">
        <v>1133</v>
      </c>
      <c r="K778" s="127" t="s">
        <v>1366</v>
      </c>
      <c r="L778" s="159" t="s">
        <v>1133</v>
      </c>
      <c r="M778" s="127" t="s">
        <v>1367</v>
      </c>
      <c r="N778" s="159" t="s">
        <v>1133</v>
      </c>
    </row>
    <row r="779" spans="1:14" x14ac:dyDescent="0.35">
      <c r="A779" s="117" t="s">
        <v>1368</v>
      </c>
      <c r="B779" s="118" t="s">
        <v>1369</v>
      </c>
      <c r="C779" s="130">
        <v>0.8</v>
      </c>
      <c r="D779" s="169">
        <v>4.0000000000000001E-3</v>
      </c>
      <c r="E779" s="117" t="s">
        <v>1370</v>
      </c>
      <c r="F779" s="162">
        <v>9</v>
      </c>
      <c r="G779" s="117" t="s">
        <v>1370</v>
      </c>
      <c r="H779" s="162">
        <v>2</v>
      </c>
      <c r="I779" s="117" t="s">
        <v>1371</v>
      </c>
      <c r="J779" s="162">
        <v>3</v>
      </c>
      <c r="K779" s="117" t="s">
        <v>1372</v>
      </c>
      <c r="L779" s="163" t="s">
        <v>1133</v>
      </c>
      <c r="M779" s="117" t="s">
        <v>1373</v>
      </c>
      <c r="N779" s="163" t="s">
        <v>1133</v>
      </c>
    </row>
    <row r="780" spans="1:14" x14ac:dyDescent="0.35">
      <c r="A780" s="121" t="s">
        <v>1374</v>
      </c>
      <c r="B780" s="122" t="s">
        <v>1375</v>
      </c>
      <c r="C780" s="139">
        <v>0.3</v>
      </c>
      <c r="D780" s="164">
        <v>0.01</v>
      </c>
      <c r="E780" s="121" t="s">
        <v>1376</v>
      </c>
      <c r="F780" s="152">
        <v>4</v>
      </c>
      <c r="G780" s="121" t="s">
        <v>1376</v>
      </c>
      <c r="H780" s="152">
        <v>1</v>
      </c>
      <c r="I780" s="121" t="s">
        <v>1377</v>
      </c>
      <c r="J780" s="152">
        <v>1</v>
      </c>
      <c r="K780" s="121" t="s">
        <v>1378</v>
      </c>
      <c r="L780" s="157" t="s">
        <v>1133</v>
      </c>
      <c r="M780" s="121" t="s">
        <v>1379</v>
      </c>
      <c r="N780" s="157" t="s">
        <v>1133</v>
      </c>
    </row>
    <row r="781" spans="1:14" x14ac:dyDescent="0.35">
      <c r="A781" s="124" t="s">
        <v>1380</v>
      </c>
      <c r="B781" s="125" t="s">
        <v>1381</v>
      </c>
      <c r="C781" s="144">
        <v>5.2</v>
      </c>
      <c r="D781" s="165">
        <v>0.15</v>
      </c>
      <c r="E781" s="124" t="s">
        <v>1010</v>
      </c>
      <c r="F781" s="155">
        <v>1350</v>
      </c>
      <c r="G781" s="124" t="s">
        <v>1382</v>
      </c>
      <c r="H781" s="154">
        <v>376</v>
      </c>
      <c r="I781" s="124" t="s">
        <v>1383</v>
      </c>
      <c r="J781" s="154">
        <v>756</v>
      </c>
      <c r="K781" s="124" t="s">
        <v>1384</v>
      </c>
      <c r="L781" s="154">
        <v>80</v>
      </c>
      <c r="M781" s="124" t="s">
        <v>1385</v>
      </c>
      <c r="N781" s="154">
        <v>52</v>
      </c>
    </row>
    <row r="782" spans="1:14" x14ac:dyDescent="0.35">
      <c r="A782" s="121" t="s">
        <v>1386</v>
      </c>
      <c r="B782" s="122" t="s">
        <v>1387</v>
      </c>
      <c r="C782" s="139">
        <v>2.9</v>
      </c>
      <c r="D782" s="164">
        <v>0.27</v>
      </c>
      <c r="E782" s="121" t="s">
        <v>1388</v>
      </c>
      <c r="F782" s="152">
        <v>848</v>
      </c>
      <c r="G782" s="121" t="s">
        <v>1388</v>
      </c>
      <c r="H782" s="152">
        <v>231</v>
      </c>
      <c r="I782" s="121" t="s">
        <v>1389</v>
      </c>
      <c r="J782" s="152">
        <v>356</v>
      </c>
      <c r="K782" s="121" t="s">
        <v>1273</v>
      </c>
      <c r="L782" s="152">
        <v>42</v>
      </c>
      <c r="M782" s="121" t="s">
        <v>1390</v>
      </c>
      <c r="N782" s="152">
        <v>32</v>
      </c>
    </row>
    <row r="783" spans="1:14" x14ac:dyDescent="0.35">
      <c r="A783" s="124" t="s">
        <v>1391</v>
      </c>
      <c r="B783" s="125" t="s">
        <v>1392</v>
      </c>
      <c r="C783" s="135">
        <v>16</v>
      </c>
      <c r="D783" s="165">
        <v>0.28999999999999998</v>
      </c>
      <c r="E783" s="124" t="s">
        <v>1393</v>
      </c>
      <c r="F783" s="155">
        <v>4590</v>
      </c>
      <c r="G783" s="124" t="s">
        <v>1394</v>
      </c>
      <c r="H783" s="155">
        <v>1750</v>
      </c>
      <c r="I783" s="124" t="s">
        <v>1395</v>
      </c>
      <c r="J783" s="155">
        <v>3950</v>
      </c>
      <c r="K783" s="124" t="s">
        <v>1396</v>
      </c>
      <c r="L783" s="155">
        <v>1130</v>
      </c>
      <c r="M783" s="124" t="s">
        <v>1230</v>
      </c>
      <c r="N783" s="154">
        <v>297</v>
      </c>
    </row>
    <row r="784" spans="1:14" x14ac:dyDescent="0.35">
      <c r="A784" s="121" t="s">
        <v>1397</v>
      </c>
      <c r="B784" s="122" t="s">
        <v>1398</v>
      </c>
      <c r="C784" s="132">
        <v>65</v>
      </c>
      <c r="D784" s="164">
        <v>0.3</v>
      </c>
      <c r="E784" s="121" t="s">
        <v>1399</v>
      </c>
      <c r="F784" s="153">
        <v>7800</v>
      </c>
      <c r="G784" s="121" t="s">
        <v>1400</v>
      </c>
      <c r="H784" s="153">
        <v>6290</v>
      </c>
      <c r="I784" s="121" t="s">
        <v>1401</v>
      </c>
      <c r="J784" s="153">
        <v>7990</v>
      </c>
      <c r="K784" s="121" t="s">
        <v>1402</v>
      </c>
      <c r="L784" s="153">
        <v>6750</v>
      </c>
      <c r="M784" s="121" t="s">
        <v>1403</v>
      </c>
      <c r="N784" s="152">
        <v>4170</v>
      </c>
    </row>
    <row r="785" spans="1:14" x14ac:dyDescent="0.35">
      <c r="A785" s="124" t="s">
        <v>1404</v>
      </c>
      <c r="B785" s="140" t="s">
        <v>1405</v>
      </c>
      <c r="C785" s="144">
        <v>3.4</v>
      </c>
      <c r="D785" s="165">
        <v>0.14000000000000001</v>
      </c>
      <c r="E785" s="124" t="s">
        <v>1406</v>
      </c>
      <c r="F785" s="154">
        <v>635</v>
      </c>
      <c r="G785" s="124" t="s">
        <v>1406</v>
      </c>
      <c r="H785" s="154">
        <v>173</v>
      </c>
      <c r="I785" s="124" t="s">
        <v>1407</v>
      </c>
      <c r="J785" s="154">
        <v>286</v>
      </c>
      <c r="K785" s="124" t="s">
        <v>1408</v>
      </c>
      <c r="L785" s="154">
        <v>33</v>
      </c>
      <c r="M785" s="124" t="s">
        <v>1409</v>
      </c>
      <c r="N785" s="154">
        <v>24</v>
      </c>
    </row>
    <row r="786" spans="1:14" x14ac:dyDescent="0.35">
      <c r="A786" s="121" t="s">
        <v>1410</v>
      </c>
      <c r="B786" s="138" t="s">
        <v>1411</v>
      </c>
      <c r="C786" s="139">
        <v>1</v>
      </c>
      <c r="D786" s="164">
        <v>0.13</v>
      </c>
      <c r="E786" s="121" t="s">
        <v>1412</v>
      </c>
      <c r="F786" s="152">
        <v>151</v>
      </c>
      <c r="G786" s="121" t="s">
        <v>1412</v>
      </c>
      <c r="H786" s="152">
        <v>41</v>
      </c>
      <c r="I786" s="121" t="s">
        <v>1413</v>
      </c>
      <c r="J786" s="152">
        <v>49</v>
      </c>
      <c r="K786" s="121" t="s">
        <v>1414</v>
      </c>
      <c r="L786" s="152">
        <v>7</v>
      </c>
      <c r="M786" s="121" t="s">
        <v>1415</v>
      </c>
      <c r="N786" s="152">
        <v>6</v>
      </c>
    </row>
    <row r="787" spans="1:14" x14ac:dyDescent="0.35">
      <c r="A787" s="124" t="s">
        <v>1416</v>
      </c>
      <c r="B787" s="140" t="s">
        <v>1417</v>
      </c>
      <c r="C787" s="144">
        <v>2.9</v>
      </c>
      <c r="D787" s="165">
        <v>0.19</v>
      </c>
      <c r="E787" s="124" t="s">
        <v>1418</v>
      </c>
      <c r="F787" s="154">
        <v>674</v>
      </c>
      <c r="G787" s="124" t="s">
        <v>1418</v>
      </c>
      <c r="H787" s="154">
        <v>184</v>
      </c>
      <c r="I787" s="124" t="s">
        <v>1419</v>
      </c>
      <c r="J787" s="154">
        <v>283</v>
      </c>
      <c r="K787" s="124" t="s">
        <v>1334</v>
      </c>
      <c r="L787" s="154">
        <v>34</v>
      </c>
      <c r="M787" s="124" t="s">
        <v>1420</v>
      </c>
      <c r="N787" s="154">
        <v>25</v>
      </c>
    </row>
    <row r="788" spans="1:14" x14ac:dyDescent="0.35">
      <c r="A788" s="127" t="s">
        <v>1421</v>
      </c>
      <c r="B788" s="141" t="s">
        <v>1422</v>
      </c>
      <c r="C788" s="170">
        <v>20</v>
      </c>
      <c r="D788" s="168">
        <v>0.31</v>
      </c>
      <c r="E788" s="127" t="s">
        <v>1423</v>
      </c>
      <c r="F788" s="171">
        <v>3440</v>
      </c>
      <c r="G788" s="127" t="s">
        <v>1424</v>
      </c>
      <c r="H788" s="171">
        <v>1470</v>
      </c>
      <c r="I788" s="127" t="s">
        <v>1147</v>
      </c>
      <c r="J788" s="171">
        <v>3100</v>
      </c>
      <c r="K788" s="127" t="s">
        <v>1425</v>
      </c>
      <c r="L788" s="171">
        <v>1150</v>
      </c>
      <c r="M788" s="127" t="s">
        <v>1426</v>
      </c>
      <c r="N788" s="158">
        <v>304</v>
      </c>
    </row>
    <row r="789" spans="1:14" x14ac:dyDescent="0.35">
      <c r="A789" s="117" t="s">
        <v>1427</v>
      </c>
      <c r="B789" s="118" t="s">
        <v>1428</v>
      </c>
      <c r="C789" s="150">
        <v>500</v>
      </c>
      <c r="D789" s="161">
        <v>0.2</v>
      </c>
      <c r="E789" s="117" t="s">
        <v>1429</v>
      </c>
      <c r="F789" s="151">
        <v>12800</v>
      </c>
      <c r="G789" s="117" t="s">
        <v>1430</v>
      </c>
      <c r="H789" s="151">
        <v>16100</v>
      </c>
      <c r="I789" s="117" t="s">
        <v>1431</v>
      </c>
      <c r="J789" s="151">
        <v>13700</v>
      </c>
      <c r="K789" s="117" t="s">
        <v>1432</v>
      </c>
      <c r="L789" s="151">
        <v>16500</v>
      </c>
      <c r="M789" s="117" t="s">
        <v>1433</v>
      </c>
      <c r="N789" s="151">
        <v>18100</v>
      </c>
    </row>
    <row r="790" spans="1:14" x14ac:dyDescent="0.35">
      <c r="A790" s="121" t="s">
        <v>1434</v>
      </c>
      <c r="B790" s="122" t="s">
        <v>1435</v>
      </c>
      <c r="C790" s="172">
        <v>3200</v>
      </c>
      <c r="D790" s="164">
        <v>0.56999999999999995</v>
      </c>
      <c r="E790" s="121" t="s">
        <v>1436</v>
      </c>
      <c r="F790" s="173">
        <v>17500</v>
      </c>
      <c r="G790" s="121" t="s">
        <v>1437</v>
      </c>
      <c r="H790" s="173">
        <v>23500</v>
      </c>
      <c r="I790" s="121" t="s">
        <v>1438</v>
      </c>
      <c r="J790" s="173">
        <v>18900</v>
      </c>
      <c r="K790" s="121" t="s">
        <v>1332</v>
      </c>
      <c r="L790" s="173">
        <v>23800</v>
      </c>
      <c r="M790" s="121" t="s">
        <v>1439</v>
      </c>
      <c r="N790" s="173">
        <v>28200</v>
      </c>
    </row>
    <row r="791" spans="1:14" x14ac:dyDescent="0.35">
      <c r="A791" s="124" t="s">
        <v>1440</v>
      </c>
      <c r="B791" s="125" t="s">
        <v>1441</v>
      </c>
      <c r="C791" s="135">
        <v>800</v>
      </c>
      <c r="D791" s="165">
        <v>0.59</v>
      </c>
      <c r="E791" s="124" t="s">
        <v>1442</v>
      </c>
      <c r="F791" s="174">
        <v>13500</v>
      </c>
      <c r="G791" s="124" t="s">
        <v>1443</v>
      </c>
      <c r="H791" s="174">
        <v>17400</v>
      </c>
      <c r="I791" s="124" t="s">
        <v>1444</v>
      </c>
      <c r="J791" s="174">
        <v>14500</v>
      </c>
      <c r="K791" s="124" t="s">
        <v>1445</v>
      </c>
      <c r="L791" s="174">
        <v>17800</v>
      </c>
      <c r="M791" s="124" t="s">
        <v>1446</v>
      </c>
      <c r="N791" s="174">
        <v>20200</v>
      </c>
    </row>
    <row r="792" spans="1:14" x14ac:dyDescent="0.35">
      <c r="A792" s="121" t="s">
        <v>1447</v>
      </c>
      <c r="B792" s="122" t="s">
        <v>1448</v>
      </c>
      <c r="C792" s="132">
        <v>36</v>
      </c>
      <c r="D792" s="164">
        <v>0.2</v>
      </c>
      <c r="E792" s="121" t="s">
        <v>1449</v>
      </c>
      <c r="F792" s="153">
        <v>6840</v>
      </c>
      <c r="G792" s="121" t="s">
        <v>1450</v>
      </c>
      <c r="H792" s="153">
        <v>4090</v>
      </c>
      <c r="I792" s="121" t="s">
        <v>1169</v>
      </c>
      <c r="J792" s="153">
        <v>6690</v>
      </c>
      <c r="K792" s="121" t="s">
        <v>1451</v>
      </c>
      <c r="L792" s="153">
        <v>4140</v>
      </c>
      <c r="M792" s="121" t="s">
        <v>1452</v>
      </c>
      <c r="N792" s="152">
        <v>1650</v>
      </c>
    </row>
    <row r="793" spans="1:14" x14ac:dyDescent="0.35">
      <c r="A793" s="124" t="s">
        <v>1453</v>
      </c>
      <c r="B793" s="125" t="s">
        <v>1454</v>
      </c>
      <c r="C793" s="175">
        <v>50000</v>
      </c>
      <c r="D793" s="165">
        <v>0.09</v>
      </c>
      <c r="E793" s="124" t="s">
        <v>1160</v>
      </c>
      <c r="F793" s="155">
        <v>4880</v>
      </c>
      <c r="G793" s="124" t="s">
        <v>1455</v>
      </c>
      <c r="H793" s="155">
        <v>6630</v>
      </c>
      <c r="I793" s="124" t="s">
        <v>1146</v>
      </c>
      <c r="J793" s="155">
        <v>5270</v>
      </c>
      <c r="K793" s="124" t="s">
        <v>1456</v>
      </c>
      <c r="L793" s="155">
        <v>6690</v>
      </c>
      <c r="M793" s="124" t="s">
        <v>1457</v>
      </c>
      <c r="N793" s="154">
        <v>8040</v>
      </c>
    </row>
    <row r="794" spans="1:14" x14ac:dyDescent="0.35">
      <c r="A794" s="121" t="s">
        <v>1458</v>
      </c>
      <c r="B794" s="122" t="s">
        <v>1459</v>
      </c>
      <c r="C794" s="172">
        <v>10000</v>
      </c>
      <c r="D794" s="164">
        <v>0.25</v>
      </c>
      <c r="E794" s="121" t="s">
        <v>1460</v>
      </c>
      <c r="F794" s="153">
        <v>8210</v>
      </c>
      <c r="G794" s="121" t="s">
        <v>1461</v>
      </c>
      <c r="H794" s="173">
        <v>11100</v>
      </c>
      <c r="I794" s="121" t="s">
        <v>1462</v>
      </c>
      <c r="J794" s="153">
        <v>8880</v>
      </c>
      <c r="K794" s="121" t="s">
        <v>1209</v>
      </c>
      <c r="L794" s="173">
        <v>11200</v>
      </c>
      <c r="M794" s="121" t="s">
        <v>1463</v>
      </c>
      <c r="N794" s="173">
        <v>13500</v>
      </c>
    </row>
    <row r="795" spans="1:14" x14ac:dyDescent="0.35">
      <c r="A795" s="124" t="s">
        <v>1464</v>
      </c>
      <c r="B795" s="125" t="s">
        <v>1465</v>
      </c>
      <c r="C795" s="175">
        <v>3000</v>
      </c>
      <c r="D795" s="140" t="s">
        <v>1466</v>
      </c>
      <c r="E795" s="124" t="s">
        <v>1449</v>
      </c>
      <c r="F795" s="155">
        <v>6850</v>
      </c>
      <c r="G795" s="124" t="s">
        <v>1467</v>
      </c>
      <c r="H795" s="155">
        <v>9200</v>
      </c>
      <c r="I795" s="124" t="s">
        <v>1167</v>
      </c>
      <c r="J795" s="155">
        <v>7400</v>
      </c>
      <c r="K795" s="124" t="s">
        <v>1468</v>
      </c>
      <c r="L795" s="155">
        <v>9310</v>
      </c>
      <c r="M795" s="124" t="s">
        <v>1469</v>
      </c>
      <c r="N795" s="174">
        <v>11000</v>
      </c>
    </row>
    <row r="796" spans="1:14" x14ac:dyDescent="0.35">
      <c r="A796" s="121" t="s">
        <v>1470</v>
      </c>
      <c r="B796" s="122" t="s">
        <v>1471</v>
      </c>
      <c r="C796" s="172">
        <v>2600</v>
      </c>
      <c r="D796" s="164">
        <v>0.28000000000000003</v>
      </c>
      <c r="E796" s="121" t="s">
        <v>1472</v>
      </c>
      <c r="F796" s="153">
        <v>6640</v>
      </c>
      <c r="G796" s="121" t="s">
        <v>1473</v>
      </c>
      <c r="H796" s="153">
        <v>8900</v>
      </c>
      <c r="I796" s="121" t="s">
        <v>976</v>
      </c>
      <c r="J796" s="153">
        <v>7180</v>
      </c>
      <c r="K796" s="121" t="s">
        <v>968</v>
      </c>
      <c r="L796" s="153">
        <v>9010</v>
      </c>
      <c r="M796" s="121" t="s">
        <v>1474</v>
      </c>
      <c r="N796" s="173">
        <v>10700</v>
      </c>
    </row>
    <row r="797" spans="1:14" x14ac:dyDescent="0.35">
      <c r="A797" s="146" t="s">
        <v>1475</v>
      </c>
      <c r="B797" s="176" t="s">
        <v>1476</v>
      </c>
      <c r="C797" s="177">
        <v>3200</v>
      </c>
      <c r="D797" s="166">
        <v>0.32</v>
      </c>
      <c r="E797" s="146" t="s">
        <v>1477</v>
      </c>
      <c r="F797" s="178">
        <v>7110</v>
      </c>
      <c r="G797" s="146" t="s">
        <v>1478</v>
      </c>
      <c r="H797" s="178">
        <v>9540</v>
      </c>
      <c r="I797" s="146" t="s">
        <v>1479</v>
      </c>
      <c r="J797" s="178">
        <v>7680</v>
      </c>
      <c r="K797" s="146" t="s">
        <v>1480</v>
      </c>
      <c r="L797" s="178">
        <v>9660</v>
      </c>
      <c r="M797" s="146" t="s">
        <v>1481</v>
      </c>
      <c r="N797" s="179">
        <v>11500</v>
      </c>
    </row>
    <row r="798" spans="1:14" x14ac:dyDescent="0.35">
      <c r="A798" s="117" t="s">
        <v>1482</v>
      </c>
      <c r="B798" s="118" t="s">
        <v>1483</v>
      </c>
      <c r="C798" s="180">
        <v>2600</v>
      </c>
      <c r="D798" s="161">
        <v>0.36</v>
      </c>
      <c r="E798" s="117" t="s">
        <v>1449</v>
      </c>
      <c r="F798" s="181">
        <v>6870</v>
      </c>
      <c r="G798" s="117" t="s">
        <v>1467</v>
      </c>
      <c r="H798" s="181">
        <v>9200</v>
      </c>
      <c r="I798" s="117" t="s">
        <v>1484</v>
      </c>
      <c r="J798" s="181">
        <v>7420</v>
      </c>
      <c r="K798" s="117" t="s">
        <v>1485</v>
      </c>
      <c r="L798" s="181">
        <v>9320</v>
      </c>
      <c r="M798" s="117" t="s">
        <v>1486</v>
      </c>
      <c r="N798" s="151">
        <v>11000</v>
      </c>
    </row>
    <row r="799" spans="1:14" x14ac:dyDescent="0.35">
      <c r="A799" s="121" t="s">
        <v>1487</v>
      </c>
      <c r="B799" s="122" t="s">
        <v>1488</v>
      </c>
      <c r="C799" s="121" t="s">
        <v>1489</v>
      </c>
      <c r="D799" s="138" t="s">
        <v>1490</v>
      </c>
      <c r="E799" s="121" t="s">
        <v>1491</v>
      </c>
      <c r="F799" s="152">
        <v>7</v>
      </c>
      <c r="G799" s="121" t="s">
        <v>1491</v>
      </c>
      <c r="H799" s="152">
        <v>2</v>
      </c>
      <c r="I799" s="121" t="s">
        <v>1492</v>
      </c>
      <c r="J799" s="152">
        <v>2</v>
      </c>
      <c r="K799" s="121" t="s">
        <v>1493</v>
      </c>
      <c r="L799" s="157" t="s">
        <v>1133</v>
      </c>
      <c r="M799" s="121" t="s">
        <v>1494</v>
      </c>
      <c r="N799" s="157" t="s">
        <v>1133</v>
      </c>
    </row>
    <row r="800" spans="1:14" x14ac:dyDescent="0.35">
      <c r="A800" s="124" t="s">
        <v>1495</v>
      </c>
      <c r="B800" s="125" t="s">
        <v>1496</v>
      </c>
      <c r="C800" s="175">
        <v>4100</v>
      </c>
      <c r="D800" s="165">
        <v>0.41</v>
      </c>
      <c r="E800" s="124" t="s">
        <v>1497</v>
      </c>
      <c r="F800" s="155">
        <v>6350</v>
      </c>
      <c r="G800" s="124" t="s">
        <v>1498</v>
      </c>
      <c r="H800" s="155">
        <v>8550</v>
      </c>
      <c r="I800" s="124" t="s">
        <v>1499</v>
      </c>
      <c r="J800" s="155">
        <v>6860</v>
      </c>
      <c r="K800" s="124" t="s">
        <v>1500</v>
      </c>
      <c r="L800" s="155">
        <v>8650</v>
      </c>
      <c r="M800" s="124" t="s">
        <v>1501</v>
      </c>
      <c r="N800" s="174">
        <v>10300</v>
      </c>
    </row>
    <row r="801" spans="1:14" x14ac:dyDescent="0.35">
      <c r="A801" s="121" t="s">
        <v>1502</v>
      </c>
      <c r="B801" s="122" t="s">
        <v>1503</v>
      </c>
      <c r="C801" s="172">
        <v>3100</v>
      </c>
      <c r="D801" s="164">
        <v>0.44</v>
      </c>
      <c r="E801" s="121" t="s">
        <v>1504</v>
      </c>
      <c r="F801" s="153">
        <v>5890</v>
      </c>
      <c r="G801" s="121" t="s">
        <v>1505</v>
      </c>
      <c r="H801" s="153">
        <v>7910</v>
      </c>
      <c r="I801" s="121" t="s">
        <v>1506</v>
      </c>
      <c r="J801" s="153">
        <v>6370</v>
      </c>
      <c r="K801" s="121" t="s">
        <v>1507</v>
      </c>
      <c r="L801" s="153">
        <v>8010</v>
      </c>
      <c r="M801" s="121" t="s">
        <v>1508</v>
      </c>
      <c r="N801" s="152">
        <v>9490</v>
      </c>
    </row>
    <row r="802" spans="1:14" x14ac:dyDescent="0.35">
      <c r="A802" s="124" t="s">
        <v>1509</v>
      </c>
      <c r="B802" s="125" t="s">
        <v>1510</v>
      </c>
      <c r="C802" s="175">
        <v>3000</v>
      </c>
      <c r="D802" s="165">
        <v>0.5</v>
      </c>
      <c r="E802" s="124" t="s">
        <v>1511</v>
      </c>
      <c r="F802" s="155">
        <v>5830</v>
      </c>
      <c r="G802" s="124" t="s">
        <v>1512</v>
      </c>
      <c r="H802" s="155">
        <v>7820</v>
      </c>
      <c r="I802" s="124" t="s">
        <v>1513</v>
      </c>
      <c r="J802" s="155">
        <v>6290</v>
      </c>
      <c r="K802" s="124" t="s">
        <v>1514</v>
      </c>
      <c r="L802" s="155">
        <v>7920</v>
      </c>
      <c r="M802" s="124" t="s">
        <v>1515</v>
      </c>
      <c r="N802" s="154">
        <v>9380</v>
      </c>
    </row>
    <row r="803" spans="1:14" x14ac:dyDescent="0.35">
      <c r="A803" s="121" t="s">
        <v>1516</v>
      </c>
      <c r="B803" s="122" t="s">
        <v>1517</v>
      </c>
      <c r="C803" s="172">
        <v>3000</v>
      </c>
      <c r="D803" s="164">
        <v>0.55000000000000004</v>
      </c>
      <c r="E803" s="121" t="s">
        <v>1518</v>
      </c>
      <c r="F803" s="153">
        <v>5680</v>
      </c>
      <c r="G803" s="121" t="s">
        <v>1519</v>
      </c>
      <c r="H803" s="153">
        <v>7620</v>
      </c>
      <c r="I803" s="121" t="s">
        <v>1520</v>
      </c>
      <c r="J803" s="153">
        <v>6130</v>
      </c>
      <c r="K803" s="121" t="s">
        <v>1112</v>
      </c>
      <c r="L803" s="153">
        <v>7710</v>
      </c>
      <c r="M803" s="121" t="s">
        <v>1521</v>
      </c>
      <c r="N803" s="152">
        <v>9140</v>
      </c>
    </row>
    <row r="804" spans="1:14" x14ac:dyDescent="0.35">
      <c r="A804" s="124" t="s">
        <v>1522</v>
      </c>
      <c r="B804" s="125" t="s">
        <v>1523</v>
      </c>
      <c r="C804" s="175">
        <v>2000</v>
      </c>
      <c r="D804" s="165">
        <v>0.55000000000000004</v>
      </c>
      <c r="E804" s="124" t="s">
        <v>1144</v>
      </c>
      <c r="F804" s="155">
        <v>5390</v>
      </c>
      <c r="G804" s="124" t="s">
        <v>1524</v>
      </c>
      <c r="H804" s="155">
        <v>7190</v>
      </c>
      <c r="I804" s="124" t="s">
        <v>1525</v>
      </c>
      <c r="J804" s="155">
        <v>5820</v>
      </c>
      <c r="K804" s="124" t="s">
        <v>1526</v>
      </c>
      <c r="L804" s="155">
        <v>7290</v>
      </c>
      <c r="M804" s="124" t="s">
        <v>969</v>
      </c>
      <c r="N804" s="154">
        <v>8570</v>
      </c>
    </row>
    <row r="805" spans="1:14" x14ac:dyDescent="0.35">
      <c r="A805" s="121" t="s">
        <v>1527</v>
      </c>
      <c r="B805" s="122" t="s">
        <v>1528</v>
      </c>
      <c r="C805" s="172">
        <v>2000</v>
      </c>
      <c r="D805" s="164">
        <v>0.56000000000000005</v>
      </c>
      <c r="E805" s="121" t="s">
        <v>1424</v>
      </c>
      <c r="F805" s="153">
        <v>5430</v>
      </c>
      <c r="G805" s="121" t="s">
        <v>1529</v>
      </c>
      <c r="H805" s="153">
        <v>7240</v>
      </c>
      <c r="I805" s="121" t="s">
        <v>1530</v>
      </c>
      <c r="J805" s="153">
        <v>5860</v>
      </c>
      <c r="K805" s="121" t="s">
        <v>1531</v>
      </c>
      <c r="L805" s="153">
        <v>7340</v>
      </c>
      <c r="M805" s="121" t="s">
        <v>1532</v>
      </c>
      <c r="N805" s="152">
        <v>8630</v>
      </c>
    </row>
    <row r="806" spans="1:14" x14ac:dyDescent="0.35">
      <c r="A806" s="124" t="s">
        <v>1533</v>
      </c>
      <c r="B806" s="125" t="s">
        <v>1534</v>
      </c>
      <c r="C806" s="175">
        <v>2000</v>
      </c>
      <c r="D806" s="165">
        <v>0.48</v>
      </c>
      <c r="E806" s="124" t="s">
        <v>1535</v>
      </c>
      <c r="F806" s="155">
        <v>4720</v>
      </c>
      <c r="G806" s="124" t="s">
        <v>1400</v>
      </c>
      <c r="H806" s="155">
        <v>6290</v>
      </c>
      <c r="I806" s="124" t="s">
        <v>1536</v>
      </c>
      <c r="J806" s="155">
        <v>5090</v>
      </c>
      <c r="K806" s="124" t="s">
        <v>1537</v>
      </c>
      <c r="L806" s="155">
        <v>6380</v>
      </c>
      <c r="M806" s="124" t="s">
        <v>1538</v>
      </c>
      <c r="N806" s="154">
        <v>7500</v>
      </c>
    </row>
    <row r="807" spans="1:14" x14ac:dyDescent="0.35">
      <c r="A807" s="121" t="s">
        <v>1539</v>
      </c>
      <c r="B807" s="122" t="s">
        <v>1540</v>
      </c>
      <c r="C807" s="121" t="s">
        <v>1541</v>
      </c>
      <c r="D807" s="182">
        <v>2E-3</v>
      </c>
      <c r="E807" s="121" t="s">
        <v>1542</v>
      </c>
      <c r="F807" s="157" t="s">
        <v>1133</v>
      </c>
      <c r="G807" s="121" t="s">
        <v>1542</v>
      </c>
      <c r="H807" s="157" t="s">
        <v>1133</v>
      </c>
      <c r="I807" s="121" t="s">
        <v>1543</v>
      </c>
      <c r="J807" s="157" t="s">
        <v>1133</v>
      </c>
      <c r="K807" s="121" t="s">
        <v>1544</v>
      </c>
      <c r="L807" s="157" t="s">
        <v>1133</v>
      </c>
      <c r="M807" s="121" t="s">
        <v>1545</v>
      </c>
      <c r="N807" s="157" t="s">
        <v>1133</v>
      </c>
    </row>
    <row r="808" spans="1:14" x14ac:dyDescent="0.35">
      <c r="A808" s="124" t="s">
        <v>1546</v>
      </c>
      <c r="B808" s="140" t="s">
        <v>1547</v>
      </c>
      <c r="C808" s="124" t="s">
        <v>1265</v>
      </c>
      <c r="D808" s="165">
        <v>0.01</v>
      </c>
      <c r="E808" s="124" t="s">
        <v>1548</v>
      </c>
      <c r="F808" s="156" t="s">
        <v>1133</v>
      </c>
      <c r="G808" s="124" t="s">
        <v>1548</v>
      </c>
      <c r="H808" s="156" t="s">
        <v>1133</v>
      </c>
      <c r="I808" s="124" t="s">
        <v>1549</v>
      </c>
      <c r="J808" s="156" t="s">
        <v>1133</v>
      </c>
      <c r="K808" s="124" t="s">
        <v>1550</v>
      </c>
      <c r="L808" s="156" t="s">
        <v>1133</v>
      </c>
      <c r="M808" s="124" t="s">
        <v>1551</v>
      </c>
      <c r="N808" s="156" t="s">
        <v>1133</v>
      </c>
    </row>
    <row r="809" spans="1:14" x14ac:dyDescent="0.35">
      <c r="A809" s="121" t="s">
        <v>1552</v>
      </c>
      <c r="B809" s="138" t="s">
        <v>1553</v>
      </c>
      <c r="C809" s="121" t="s">
        <v>1541</v>
      </c>
      <c r="D809" s="182">
        <v>3.0000000000000001E-3</v>
      </c>
      <c r="E809" s="121" t="s">
        <v>1554</v>
      </c>
      <c r="F809" s="157" t="s">
        <v>1133</v>
      </c>
      <c r="G809" s="121" t="s">
        <v>1554</v>
      </c>
      <c r="H809" s="157" t="s">
        <v>1133</v>
      </c>
      <c r="I809" s="121" t="s">
        <v>1555</v>
      </c>
      <c r="J809" s="157" t="s">
        <v>1133</v>
      </c>
      <c r="K809" s="121" t="s">
        <v>1556</v>
      </c>
      <c r="L809" s="157" t="s">
        <v>1133</v>
      </c>
      <c r="M809" s="121" t="s">
        <v>1557</v>
      </c>
      <c r="N809" s="157" t="s">
        <v>1133</v>
      </c>
    </row>
    <row r="810" spans="1:14" x14ac:dyDescent="0.35">
      <c r="A810" s="124" t="s">
        <v>1558</v>
      </c>
      <c r="B810" s="140" t="s">
        <v>1559</v>
      </c>
      <c r="C810" s="124" t="s">
        <v>1560</v>
      </c>
      <c r="D810" s="165">
        <v>0.02</v>
      </c>
      <c r="E810" s="124" t="s">
        <v>1561</v>
      </c>
      <c r="F810" s="156" t="s">
        <v>1133</v>
      </c>
      <c r="G810" s="124" t="s">
        <v>1561</v>
      </c>
      <c r="H810" s="156" t="s">
        <v>1133</v>
      </c>
      <c r="I810" s="124" t="s">
        <v>1562</v>
      </c>
      <c r="J810" s="156" t="s">
        <v>1133</v>
      </c>
      <c r="K810" s="124" t="s">
        <v>1563</v>
      </c>
      <c r="L810" s="156" t="s">
        <v>1133</v>
      </c>
      <c r="M810" s="124" t="s">
        <v>1564</v>
      </c>
      <c r="N810" s="156" t="s">
        <v>1133</v>
      </c>
    </row>
    <row r="811" spans="1:14" x14ac:dyDescent="0.35">
      <c r="A811" s="127" t="s">
        <v>1565</v>
      </c>
      <c r="B811" s="141" t="s">
        <v>1566</v>
      </c>
      <c r="C811" s="127" t="s">
        <v>1489</v>
      </c>
      <c r="D811" s="168">
        <v>7.0000000000000007E-2</v>
      </c>
      <c r="E811" s="127" t="s">
        <v>1230</v>
      </c>
      <c r="F811" s="158">
        <v>6</v>
      </c>
      <c r="G811" s="127" t="s">
        <v>1230</v>
      </c>
      <c r="H811" s="158">
        <v>2</v>
      </c>
      <c r="I811" s="127" t="s">
        <v>1567</v>
      </c>
      <c r="J811" s="158">
        <v>2</v>
      </c>
      <c r="K811" s="127" t="s">
        <v>1568</v>
      </c>
      <c r="L811" s="159" t="s">
        <v>1133</v>
      </c>
      <c r="M811" s="127" t="s">
        <v>1569</v>
      </c>
      <c r="N811" s="159" t="s">
        <v>1133</v>
      </c>
    </row>
    <row r="812" spans="1:14" x14ac:dyDescent="0.35">
      <c r="A812" s="117" t="s">
        <v>1570</v>
      </c>
      <c r="B812" s="160" t="s">
        <v>1571</v>
      </c>
      <c r="C812" s="150">
        <v>119</v>
      </c>
      <c r="D812" s="161">
        <v>0.41</v>
      </c>
      <c r="E812" s="117" t="s">
        <v>1572</v>
      </c>
      <c r="F812" s="151">
        <v>12400</v>
      </c>
      <c r="G812" s="117" t="s">
        <v>1066</v>
      </c>
      <c r="H812" s="151">
        <v>12400</v>
      </c>
      <c r="I812" s="117" t="s">
        <v>1573</v>
      </c>
      <c r="J812" s="151">
        <v>13000</v>
      </c>
      <c r="K812" s="117" t="s">
        <v>1574</v>
      </c>
      <c r="L812" s="151">
        <v>13200</v>
      </c>
      <c r="M812" s="117" t="s">
        <v>1575</v>
      </c>
      <c r="N812" s="151">
        <v>10900</v>
      </c>
    </row>
    <row r="813" spans="1:14" x14ac:dyDescent="0.35">
      <c r="A813" s="121" t="s">
        <v>1576</v>
      </c>
      <c r="B813" s="138" t="s">
        <v>1577</v>
      </c>
      <c r="C813" s="132">
        <v>24.4</v>
      </c>
      <c r="D813" s="164">
        <v>0.44</v>
      </c>
      <c r="E813" s="121" t="s">
        <v>1578</v>
      </c>
      <c r="F813" s="173">
        <v>11600</v>
      </c>
      <c r="G813" s="121" t="s">
        <v>1579</v>
      </c>
      <c r="H813" s="153">
        <v>5560</v>
      </c>
      <c r="I813" s="121" t="s">
        <v>1580</v>
      </c>
      <c r="J813" s="173">
        <v>10800</v>
      </c>
      <c r="K813" s="121" t="s">
        <v>1581</v>
      </c>
      <c r="L813" s="153">
        <v>4900</v>
      </c>
      <c r="M813" s="121" t="s">
        <v>1582</v>
      </c>
      <c r="N813" s="152">
        <v>1430</v>
      </c>
    </row>
    <row r="814" spans="1:14" x14ac:dyDescent="0.35">
      <c r="A814" s="124" t="s">
        <v>1583</v>
      </c>
      <c r="B814" s="125" t="s">
        <v>1584</v>
      </c>
      <c r="C814" s="144">
        <v>4.8</v>
      </c>
      <c r="D814" s="165">
        <v>0.18</v>
      </c>
      <c r="E814" s="124" t="s">
        <v>1585</v>
      </c>
      <c r="F814" s="155">
        <v>1890</v>
      </c>
      <c r="G814" s="124" t="s">
        <v>1586</v>
      </c>
      <c r="H814" s="154">
        <v>523</v>
      </c>
      <c r="I814" s="124" t="s">
        <v>1587</v>
      </c>
      <c r="J814" s="155">
        <v>1020</v>
      </c>
      <c r="K814" s="124" t="s">
        <v>1588</v>
      </c>
      <c r="L814" s="154">
        <v>108</v>
      </c>
      <c r="M814" s="124" t="s">
        <v>1589</v>
      </c>
      <c r="N814" s="154">
        <v>73</v>
      </c>
    </row>
    <row r="815" spans="1:14" x14ac:dyDescent="0.35">
      <c r="A815" s="121" t="s">
        <v>1590</v>
      </c>
      <c r="B815" s="138" t="s">
        <v>1591</v>
      </c>
      <c r="C815" s="132">
        <v>51.6</v>
      </c>
      <c r="D815" s="164">
        <v>0.44</v>
      </c>
      <c r="E815" s="121" t="s">
        <v>1592</v>
      </c>
      <c r="F815" s="153">
        <v>8900</v>
      </c>
      <c r="G815" s="121" t="s">
        <v>1593</v>
      </c>
      <c r="H815" s="153">
        <v>6450</v>
      </c>
      <c r="I815" s="121" t="s">
        <v>1594</v>
      </c>
      <c r="J815" s="153">
        <v>8980</v>
      </c>
      <c r="K815" s="121" t="s">
        <v>1595</v>
      </c>
      <c r="L815" s="153">
        <v>6850</v>
      </c>
      <c r="M815" s="121" t="s">
        <v>1596</v>
      </c>
      <c r="N815" s="152">
        <v>3630</v>
      </c>
    </row>
    <row r="816" spans="1:14" x14ac:dyDescent="0.35">
      <c r="A816" s="124" t="s">
        <v>1597</v>
      </c>
      <c r="B816" s="140" t="s">
        <v>1598</v>
      </c>
      <c r="C816" s="144">
        <v>4.3</v>
      </c>
      <c r="D816" s="165">
        <v>0.41</v>
      </c>
      <c r="E816" s="124" t="s">
        <v>1599</v>
      </c>
      <c r="F816" s="155">
        <v>2120</v>
      </c>
      <c r="G816" s="124" t="s">
        <v>1600</v>
      </c>
      <c r="H816" s="154">
        <v>583</v>
      </c>
      <c r="I816" s="124" t="s">
        <v>1601</v>
      </c>
      <c r="J816" s="155">
        <v>1080</v>
      </c>
      <c r="K816" s="124" t="s">
        <v>1602</v>
      </c>
      <c r="L816" s="154">
        <v>116</v>
      </c>
      <c r="M816" s="124" t="s">
        <v>1013</v>
      </c>
      <c r="N816" s="154">
        <v>81</v>
      </c>
    </row>
    <row r="817" spans="1:14" x14ac:dyDescent="0.35">
      <c r="A817" s="121" t="s">
        <v>1603</v>
      </c>
      <c r="B817" s="138" t="s">
        <v>1604</v>
      </c>
      <c r="C817" s="139">
        <v>3.5</v>
      </c>
      <c r="D817" s="164">
        <v>0.42</v>
      </c>
      <c r="E817" s="121" t="s">
        <v>1605</v>
      </c>
      <c r="F817" s="153">
        <v>1800</v>
      </c>
      <c r="G817" s="121" t="s">
        <v>1606</v>
      </c>
      <c r="H817" s="152">
        <v>491</v>
      </c>
      <c r="I817" s="121" t="s">
        <v>1607</v>
      </c>
      <c r="J817" s="152">
        <v>822</v>
      </c>
      <c r="K817" s="121" t="s">
        <v>1608</v>
      </c>
      <c r="L817" s="152">
        <v>93</v>
      </c>
      <c r="M817" s="121" t="s">
        <v>1609</v>
      </c>
      <c r="N817" s="152">
        <v>68</v>
      </c>
    </row>
    <row r="818" spans="1:14" x14ac:dyDescent="0.35">
      <c r="A818" s="124" t="s">
        <v>1610</v>
      </c>
      <c r="B818" s="140" t="s">
        <v>1611</v>
      </c>
      <c r="C818" s="135">
        <v>20.8</v>
      </c>
      <c r="D818" s="140" t="s">
        <v>1612</v>
      </c>
      <c r="E818" s="124" t="s">
        <v>1138</v>
      </c>
      <c r="F818" s="155">
        <v>9710</v>
      </c>
      <c r="G818" s="124" t="s">
        <v>1613</v>
      </c>
      <c r="H818" s="155">
        <v>4240</v>
      </c>
      <c r="I818" s="124" t="s">
        <v>1469</v>
      </c>
      <c r="J818" s="155">
        <v>8820</v>
      </c>
      <c r="K818" s="124" t="s">
        <v>1614</v>
      </c>
      <c r="L818" s="155">
        <v>3400</v>
      </c>
      <c r="M818" s="124" t="s">
        <v>1615</v>
      </c>
      <c r="N818" s="154">
        <v>912</v>
      </c>
    </row>
    <row r="819" spans="1:14" x14ac:dyDescent="0.35">
      <c r="A819" s="121" t="s">
        <v>1616</v>
      </c>
      <c r="B819" s="138" t="s">
        <v>1617</v>
      </c>
      <c r="C819" s="132">
        <v>10.8</v>
      </c>
      <c r="D819" s="164">
        <v>0.45</v>
      </c>
      <c r="E819" s="121" t="s">
        <v>1618</v>
      </c>
      <c r="F819" s="153">
        <v>5550</v>
      </c>
      <c r="G819" s="121" t="s">
        <v>1619</v>
      </c>
      <c r="H819" s="153">
        <v>1790</v>
      </c>
      <c r="I819" s="121" t="s">
        <v>1620</v>
      </c>
      <c r="J819" s="153">
        <v>4280</v>
      </c>
      <c r="K819" s="121" t="s">
        <v>1621</v>
      </c>
      <c r="L819" s="152">
        <v>753</v>
      </c>
      <c r="M819" s="121" t="s">
        <v>1622</v>
      </c>
      <c r="N819" s="152">
        <v>260</v>
      </c>
    </row>
    <row r="820" spans="1:14" x14ac:dyDescent="0.35">
      <c r="A820" s="124" t="s">
        <v>1623</v>
      </c>
      <c r="B820" s="140" t="s">
        <v>1624</v>
      </c>
      <c r="C820" s="144">
        <v>7.5</v>
      </c>
      <c r="D820" s="165">
        <v>0.36</v>
      </c>
      <c r="E820" s="124" t="s">
        <v>1625</v>
      </c>
      <c r="F820" s="155">
        <v>3350</v>
      </c>
      <c r="G820" s="124" t="s">
        <v>1626</v>
      </c>
      <c r="H820" s="154">
        <v>979</v>
      </c>
      <c r="I820" s="124" t="s">
        <v>1140</v>
      </c>
      <c r="J820" s="155">
        <v>2240</v>
      </c>
      <c r="K820" s="124" t="s">
        <v>1627</v>
      </c>
      <c r="L820" s="154">
        <v>273</v>
      </c>
      <c r="M820" s="124" t="s">
        <v>1628</v>
      </c>
      <c r="N820" s="154">
        <v>138</v>
      </c>
    </row>
    <row r="821" spans="1:14" x14ac:dyDescent="0.35">
      <c r="A821" s="121" t="s">
        <v>1629</v>
      </c>
      <c r="B821" s="138" t="s">
        <v>1630</v>
      </c>
      <c r="C821" s="139">
        <v>4.9000000000000004</v>
      </c>
      <c r="D821" s="164">
        <v>0.33</v>
      </c>
      <c r="E821" s="121" t="s">
        <v>1631</v>
      </c>
      <c r="F821" s="153">
        <v>2360</v>
      </c>
      <c r="G821" s="121" t="s">
        <v>1632</v>
      </c>
      <c r="H821" s="152">
        <v>654</v>
      </c>
      <c r="I821" s="121" t="s">
        <v>1633</v>
      </c>
      <c r="J821" s="153">
        <v>1280</v>
      </c>
      <c r="K821" s="121" t="s">
        <v>1634</v>
      </c>
      <c r="L821" s="152">
        <v>136</v>
      </c>
      <c r="M821" s="121" t="s">
        <v>1635</v>
      </c>
      <c r="N821" s="152">
        <v>91</v>
      </c>
    </row>
    <row r="822" spans="1:14" x14ac:dyDescent="0.35">
      <c r="A822" s="124" t="s">
        <v>1636</v>
      </c>
      <c r="B822" s="140" t="s">
        <v>1637</v>
      </c>
      <c r="C822" s="144">
        <v>6.6</v>
      </c>
      <c r="D822" s="165">
        <v>0.31</v>
      </c>
      <c r="E822" s="124" t="s">
        <v>1638</v>
      </c>
      <c r="F822" s="155">
        <v>2900</v>
      </c>
      <c r="G822" s="124" t="s">
        <v>1639</v>
      </c>
      <c r="H822" s="154">
        <v>828</v>
      </c>
      <c r="I822" s="124" t="s">
        <v>1640</v>
      </c>
      <c r="J822" s="155">
        <v>1820</v>
      </c>
      <c r="K822" s="124" t="s">
        <v>1641</v>
      </c>
      <c r="L822" s="154">
        <v>206</v>
      </c>
      <c r="M822" s="124" t="s">
        <v>1642</v>
      </c>
      <c r="N822" s="154">
        <v>116</v>
      </c>
    </row>
    <row r="823" spans="1:14" x14ac:dyDescent="0.35">
      <c r="A823" s="121" t="s">
        <v>1643</v>
      </c>
      <c r="B823" s="138" t="s">
        <v>1644</v>
      </c>
      <c r="C823" s="139">
        <v>5.5</v>
      </c>
      <c r="D823" s="164">
        <v>0.36</v>
      </c>
      <c r="E823" s="121" t="s">
        <v>1645</v>
      </c>
      <c r="F823" s="153">
        <v>2910</v>
      </c>
      <c r="G823" s="121" t="s">
        <v>1646</v>
      </c>
      <c r="H823" s="152">
        <v>812</v>
      </c>
      <c r="I823" s="121" t="s">
        <v>1647</v>
      </c>
      <c r="J823" s="153">
        <v>1670</v>
      </c>
      <c r="K823" s="121" t="s">
        <v>1101</v>
      </c>
      <c r="L823" s="152">
        <v>179</v>
      </c>
      <c r="M823" s="121" t="s">
        <v>1648</v>
      </c>
      <c r="N823" s="152">
        <v>114</v>
      </c>
    </row>
    <row r="824" spans="1:14" x14ac:dyDescent="0.35">
      <c r="A824" s="124" t="s">
        <v>1649</v>
      </c>
      <c r="B824" s="140" t="s">
        <v>1650</v>
      </c>
      <c r="C824" s="144">
        <v>0.3</v>
      </c>
      <c r="D824" s="165">
        <v>0.14000000000000001</v>
      </c>
      <c r="E824" s="124" t="s">
        <v>1651</v>
      </c>
      <c r="F824" s="154">
        <v>69</v>
      </c>
      <c r="G824" s="124" t="s">
        <v>1651</v>
      </c>
      <c r="H824" s="154">
        <v>19</v>
      </c>
      <c r="I824" s="124" t="s">
        <v>1652</v>
      </c>
      <c r="J824" s="154">
        <v>21</v>
      </c>
      <c r="K824" s="124" t="s">
        <v>1653</v>
      </c>
      <c r="L824" s="154">
        <v>3</v>
      </c>
      <c r="M824" s="124" t="s">
        <v>1654</v>
      </c>
      <c r="N824" s="154">
        <v>3</v>
      </c>
    </row>
    <row r="825" spans="1:14" x14ac:dyDescent="0.35">
      <c r="A825" s="121" t="s">
        <v>1655</v>
      </c>
      <c r="B825" s="138" t="s">
        <v>1656</v>
      </c>
      <c r="C825" s="139">
        <v>2.5</v>
      </c>
      <c r="D825" s="164">
        <v>0.26</v>
      </c>
      <c r="E825" s="121" t="s">
        <v>1657</v>
      </c>
      <c r="F825" s="153">
        <v>1110</v>
      </c>
      <c r="G825" s="121" t="s">
        <v>1657</v>
      </c>
      <c r="H825" s="152">
        <v>301</v>
      </c>
      <c r="I825" s="121" t="s">
        <v>1658</v>
      </c>
      <c r="J825" s="152">
        <v>438</v>
      </c>
      <c r="K825" s="121" t="s">
        <v>1659</v>
      </c>
      <c r="L825" s="152">
        <v>54</v>
      </c>
      <c r="M825" s="121" t="s">
        <v>1660</v>
      </c>
      <c r="N825" s="152">
        <v>42</v>
      </c>
    </row>
    <row r="826" spans="1:14" x14ac:dyDescent="0.35">
      <c r="A826" s="124" t="s">
        <v>1661</v>
      </c>
      <c r="B826" s="140" t="s">
        <v>1662</v>
      </c>
      <c r="C826" s="124" t="s">
        <v>1663</v>
      </c>
      <c r="D826" s="165">
        <v>0.04</v>
      </c>
      <c r="E826" s="124" t="s">
        <v>1664</v>
      </c>
      <c r="F826" s="154">
        <v>5</v>
      </c>
      <c r="G826" s="124" t="s">
        <v>1664</v>
      </c>
      <c r="H826" s="154">
        <v>1</v>
      </c>
      <c r="I826" s="124" t="s">
        <v>1665</v>
      </c>
      <c r="J826" s="154">
        <v>1</v>
      </c>
      <c r="K826" s="124" t="s">
        <v>1666</v>
      </c>
      <c r="L826" s="156" t="s">
        <v>1133</v>
      </c>
      <c r="M826" s="124" t="s">
        <v>1667</v>
      </c>
      <c r="N826" s="156" t="s">
        <v>1133</v>
      </c>
    </row>
    <row r="827" spans="1:14" x14ac:dyDescent="0.35">
      <c r="A827" s="121" t="s">
        <v>1668</v>
      </c>
      <c r="B827" s="138" t="s">
        <v>1669</v>
      </c>
      <c r="C827" s="139">
        <v>0.4</v>
      </c>
      <c r="D827" s="164">
        <v>0.13</v>
      </c>
      <c r="E827" s="121" t="s">
        <v>1395</v>
      </c>
      <c r="F827" s="152">
        <v>108</v>
      </c>
      <c r="G827" s="121" t="s">
        <v>1395</v>
      </c>
      <c r="H827" s="152">
        <v>29</v>
      </c>
      <c r="I827" s="121" t="s">
        <v>1670</v>
      </c>
      <c r="J827" s="152">
        <v>33</v>
      </c>
      <c r="K827" s="121" t="s">
        <v>1671</v>
      </c>
      <c r="L827" s="152">
        <v>5</v>
      </c>
      <c r="M827" s="121" t="s">
        <v>1672</v>
      </c>
      <c r="N827" s="152">
        <v>4</v>
      </c>
    </row>
    <row r="828" spans="1:14" x14ac:dyDescent="0.35">
      <c r="A828" s="124" t="s">
        <v>1673</v>
      </c>
      <c r="B828" s="140" t="s">
        <v>1674</v>
      </c>
      <c r="C828" s="124" t="s">
        <v>1675</v>
      </c>
      <c r="D828" s="165">
        <v>0.02</v>
      </c>
      <c r="E828" s="124" t="s">
        <v>1676</v>
      </c>
      <c r="F828" s="154">
        <v>1</v>
      </c>
      <c r="G828" s="124" t="s">
        <v>1676</v>
      </c>
      <c r="H828" s="156" t="s">
        <v>1133</v>
      </c>
      <c r="I828" s="124" t="s">
        <v>1677</v>
      </c>
      <c r="J828" s="156" t="s">
        <v>1133</v>
      </c>
      <c r="K828" s="124" t="s">
        <v>1678</v>
      </c>
      <c r="L828" s="156" t="s">
        <v>1133</v>
      </c>
      <c r="M828" s="124" t="s">
        <v>1275</v>
      </c>
      <c r="N828" s="156" t="s">
        <v>1133</v>
      </c>
    </row>
    <row r="829" spans="1:14" x14ac:dyDescent="0.35">
      <c r="A829" s="121" t="s">
        <v>1679</v>
      </c>
      <c r="B829" s="138" t="s">
        <v>1680</v>
      </c>
      <c r="C829" s="132">
        <v>22.5</v>
      </c>
      <c r="D829" s="164">
        <v>0.53</v>
      </c>
      <c r="E829" s="121" t="s">
        <v>1681</v>
      </c>
      <c r="F829" s="153">
        <v>6720</v>
      </c>
      <c r="G829" s="121" t="s">
        <v>1682</v>
      </c>
      <c r="H829" s="153">
        <v>3070</v>
      </c>
      <c r="I829" s="121" t="s">
        <v>1683</v>
      </c>
      <c r="J829" s="153">
        <v>6180</v>
      </c>
      <c r="K829" s="121" t="s">
        <v>1684</v>
      </c>
      <c r="L829" s="153">
        <v>2580</v>
      </c>
      <c r="M829" s="121" t="s">
        <v>1685</v>
      </c>
      <c r="N829" s="152">
        <v>718</v>
      </c>
    </row>
    <row r="830" spans="1:14" x14ac:dyDescent="0.35">
      <c r="A830" s="146" t="s">
        <v>1686</v>
      </c>
      <c r="B830" s="145" t="s">
        <v>1687</v>
      </c>
      <c r="C830" s="183">
        <v>21.2</v>
      </c>
      <c r="D830" s="166">
        <v>0.44</v>
      </c>
      <c r="E830" s="146" t="s">
        <v>1688</v>
      </c>
      <c r="F830" s="178">
        <v>5940</v>
      </c>
      <c r="G830" s="146" t="s">
        <v>1689</v>
      </c>
      <c r="H830" s="178">
        <v>2620</v>
      </c>
      <c r="I830" s="146" t="s">
        <v>1690</v>
      </c>
      <c r="J830" s="178">
        <v>5410</v>
      </c>
      <c r="K830" s="146" t="s">
        <v>1691</v>
      </c>
      <c r="L830" s="178">
        <v>2130</v>
      </c>
      <c r="M830" s="146" t="s">
        <v>1692</v>
      </c>
      <c r="N830" s="184">
        <v>575</v>
      </c>
    </row>
    <row r="831" spans="1:14" x14ac:dyDescent="0.35">
      <c r="A831" s="117" t="s">
        <v>1693</v>
      </c>
      <c r="B831" s="160" t="s">
        <v>1694</v>
      </c>
      <c r="C831" s="130">
        <v>7.5</v>
      </c>
      <c r="D831" s="161">
        <v>0.44</v>
      </c>
      <c r="E831" s="117" t="s">
        <v>1695</v>
      </c>
      <c r="F831" s="181">
        <v>3180</v>
      </c>
      <c r="G831" s="117" t="s">
        <v>1696</v>
      </c>
      <c r="H831" s="162">
        <v>929</v>
      </c>
      <c r="I831" s="117" t="s">
        <v>1697</v>
      </c>
      <c r="J831" s="181">
        <v>2120</v>
      </c>
      <c r="K831" s="117" t="s">
        <v>1698</v>
      </c>
      <c r="L831" s="162">
        <v>259</v>
      </c>
      <c r="M831" s="117" t="s">
        <v>1699</v>
      </c>
      <c r="N831" s="162">
        <v>131</v>
      </c>
    </row>
    <row r="832" spans="1:14" x14ac:dyDescent="0.35">
      <c r="A832" s="121" t="s">
        <v>1700</v>
      </c>
      <c r="B832" s="138" t="s">
        <v>1701</v>
      </c>
      <c r="C832" s="139">
        <v>2.2000000000000002</v>
      </c>
      <c r="D832" s="164">
        <v>0.32</v>
      </c>
      <c r="E832" s="121" t="s">
        <v>1702</v>
      </c>
      <c r="F832" s="152">
        <v>795</v>
      </c>
      <c r="G832" s="121" t="s">
        <v>1702</v>
      </c>
      <c r="H832" s="152">
        <v>216</v>
      </c>
      <c r="I832" s="121" t="s">
        <v>1703</v>
      </c>
      <c r="J832" s="152">
        <v>302</v>
      </c>
      <c r="K832" s="121" t="s">
        <v>1704</v>
      </c>
      <c r="L832" s="152">
        <v>38</v>
      </c>
      <c r="M832" s="121" t="s">
        <v>1705</v>
      </c>
      <c r="N832" s="152">
        <v>30</v>
      </c>
    </row>
    <row r="833" spans="1:14" x14ac:dyDescent="0.35">
      <c r="A833" s="124" t="s">
        <v>1706</v>
      </c>
      <c r="B833" s="140" t="s">
        <v>1707</v>
      </c>
      <c r="C833" s="144">
        <v>5</v>
      </c>
      <c r="D833" s="165">
        <v>0.35</v>
      </c>
      <c r="E833" s="124" t="s">
        <v>1708</v>
      </c>
      <c r="F833" s="155">
        <v>1910</v>
      </c>
      <c r="G833" s="124" t="s">
        <v>1709</v>
      </c>
      <c r="H833" s="154">
        <v>530</v>
      </c>
      <c r="I833" s="124" t="s">
        <v>1710</v>
      </c>
      <c r="J833" s="155">
        <v>1050</v>
      </c>
      <c r="K833" s="124" t="s">
        <v>1711</v>
      </c>
      <c r="L833" s="154">
        <v>111</v>
      </c>
      <c r="M833" s="124" t="s">
        <v>1712</v>
      </c>
      <c r="N833" s="154">
        <v>74</v>
      </c>
    </row>
    <row r="834" spans="1:14" x14ac:dyDescent="0.35">
      <c r="A834" s="121" t="s">
        <v>1713</v>
      </c>
      <c r="B834" s="138" t="s">
        <v>1714</v>
      </c>
      <c r="C834" s="139">
        <v>6.6</v>
      </c>
      <c r="D834" s="164">
        <v>0.42</v>
      </c>
      <c r="E834" s="121" t="s">
        <v>1646</v>
      </c>
      <c r="F834" s="153">
        <v>2990</v>
      </c>
      <c r="G834" s="121" t="s">
        <v>1715</v>
      </c>
      <c r="H834" s="152">
        <v>854</v>
      </c>
      <c r="I834" s="121" t="s">
        <v>1716</v>
      </c>
      <c r="J834" s="153">
        <v>1880</v>
      </c>
      <c r="K834" s="121" t="s">
        <v>980</v>
      </c>
      <c r="L834" s="152">
        <v>212</v>
      </c>
      <c r="M834" s="121" t="s">
        <v>1717</v>
      </c>
      <c r="N834" s="152">
        <v>120</v>
      </c>
    </row>
    <row r="835" spans="1:14" x14ac:dyDescent="0.35">
      <c r="A835" s="124" t="s">
        <v>1718</v>
      </c>
      <c r="B835" s="140" t="s">
        <v>1719</v>
      </c>
      <c r="C835" s="144">
        <v>6</v>
      </c>
      <c r="D835" s="140" t="s">
        <v>1720</v>
      </c>
      <c r="E835" s="124" t="s">
        <v>1721</v>
      </c>
      <c r="F835" s="155">
        <v>3150</v>
      </c>
      <c r="G835" s="124" t="s">
        <v>1722</v>
      </c>
      <c r="H835" s="154">
        <v>889</v>
      </c>
      <c r="I835" s="124" t="s">
        <v>1229</v>
      </c>
      <c r="J835" s="155">
        <v>1900</v>
      </c>
      <c r="K835" s="124" t="s">
        <v>1641</v>
      </c>
      <c r="L835" s="154">
        <v>206</v>
      </c>
      <c r="M835" s="124" t="s">
        <v>1723</v>
      </c>
      <c r="N835" s="154">
        <v>124</v>
      </c>
    </row>
    <row r="836" spans="1:14" x14ac:dyDescent="0.35">
      <c r="A836" s="121" t="s">
        <v>1724</v>
      </c>
      <c r="B836" s="138" t="s">
        <v>1725</v>
      </c>
      <c r="C836" s="139">
        <v>3.7</v>
      </c>
      <c r="D836" s="164">
        <v>0.32</v>
      </c>
      <c r="E836" s="121" t="s">
        <v>1726</v>
      </c>
      <c r="F836" s="153">
        <v>1330</v>
      </c>
      <c r="G836" s="121" t="s">
        <v>1727</v>
      </c>
      <c r="H836" s="152">
        <v>363</v>
      </c>
      <c r="I836" s="121" t="s">
        <v>1026</v>
      </c>
      <c r="J836" s="152">
        <v>624</v>
      </c>
      <c r="K836" s="121" t="s">
        <v>1728</v>
      </c>
      <c r="L836" s="152">
        <v>69</v>
      </c>
      <c r="M836" s="121" t="s">
        <v>1729</v>
      </c>
      <c r="N836" s="152">
        <v>51</v>
      </c>
    </row>
    <row r="837" spans="1:14" x14ac:dyDescent="0.35">
      <c r="A837" s="124" t="s">
        <v>1730</v>
      </c>
      <c r="B837" s="140" t="s">
        <v>1731</v>
      </c>
      <c r="C837" s="144">
        <v>3.8</v>
      </c>
      <c r="D837" s="165">
        <v>0.3</v>
      </c>
      <c r="E837" s="124" t="s">
        <v>1732</v>
      </c>
      <c r="F837" s="155">
        <v>1410</v>
      </c>
      <c r="G837" s="124" t="s">
        <v>1733</v>
      </c>
      <c r="H837" s="154">
        <v>387</v>
      </c>
      <c r="I837" s="124" t="s">
        <v>1734</v>
      </c>
      <c r="J837" s="154">
        <v>673</v>
      </c>
      <c r="K837" s="124" t="s">
        <v>1735</v>
      </c>
      <c r="L837" s="154">
        <v>74</v>
      </c>
      <c r="M837" s="124" t="s">
        <v>1736</v>
      </c>
      <c r="N837" s="154">
        <v>54</v>
      </c>
    </row>
    <row r="838" spans="1:14" ht="19" x14ac:dyDescent="0.35">
      <c r="A838" s="121" t="s">
        <v>1737</v>
      </c>
      <c r="B838" s="138" t="s">
        <v>1738</v>
      </c>
      <c r="C838" s="138" t="s">
        <v>1739</v>
      </c>
      <c r="D838" s="164">
        <v>0.17</v>
      </c>
      <c r="E838" s="121" t="s">
        <v>1740</v>
      </c>
      <c r="F838" s="152">
        <v>62</v>
      </c>
      <c r="G838" s="121" t="s">
        <v>1740</v>
      </c>
      <c r="H838" s="152">
        <v>17</v>
      </c>
      <c r="I838" s="121" t="s">
        <v>1741</v>
      </c>
      <c r="J838" s="152">
        <v>18</v>
      </c>
      <c r="K838" s="121" t="s">
        <v>1742</v>
      </c>
      <c r="L838" s="152">
        <v>3</v>
      </c>
      <c r="M838" s="121" t="s">
        <v>1743</v>
      </c>
      <c r="N838" s="152">
        <v>2</v>
      </c>
    </row>
    <row r="839" spans="1:14" x14ac:dyDescent="0.35">
      <c r="A839" s="124" t="s">
        <v>1744</v>
      </c>
      <c r="B839" s="140" t="s">
        <v>1745</v>
      </c>
      <c r="C839" s="144">
        <v>5.7</v>
      </c>
      <c r="D839" s="165">
        <v>0.37</v>
      </c>
      <c r="E839" s="124" t="s">
        <v>1746</v>
      </c>
      <c r="F839" s="155">
        <v>2560</v>
      </c>
      <c r="G839" s="124" t="s">
        <v>1747</v>
      </c>
      <c r="H839" s="154">
        <v>719</v>
      </c>
      <c r="I839" s="124" t="s">
        <v>1748</v>
      </c>
      <c r="J839" s="155">
        <v>1500</v>
      </c>
      <c r="K839" s="124" t="s">
        <v>1749</v>
      </c>
      <c r="L839" s="154">
        <v>162</v>
      </c>
      <c r="M839" s="124" t="s">
        <v>1750</v>
      </c>
      <c r="N839" s="154">
        <v>101</v>
      </c>
    </row>
    <row r="840" spans="1:14" x14ac:dyDescent="0.35">
      <c r="A840" s="121" t="s">
        <v>1751</v>
      </c>
      <c r="B840" s="138" t="s">
        <v>1752</v>
      </c>
      <c r="C840" s="139">
        <v>3.5</v>
      </c>
      <c r="D840" s="164">
        <v>0.38</v>
      </c>
      <c r="E840" s="121" t="s">
        <v>1753</v>
      </c>
      <c r="F840" s="153">
        <v>1640</v>
      </c>
      <c r="G840" s="121" t="s">
        <v>1754</v>
      </c>
      <c r="H840" s="152">
        <v>446</v>
      </c>
      <c r="I840" s="121" t="s">
        <v>1755</v>
      </c>
      <c r="J840" s="152">
        <v>747</v>
      </c>
      <c r="K840" s="121" t="s">
        <v>1756</v>
      </c>
      <c r="L840" s="152">
        <v>84</v>
      </c>
      <c r="M840" s="121" t="s">
        <v>1757</v>
      </c>
      <c r="N840" s="152">
        <v>62</v>
      </c>
    </row>
    <row r="841" spans="1:14" x14ac:dyDescent="0.35">
      <c r="A841" s="124" t="s">
        <v>1758</v>
      </c>
      <c r="B841" s="140" t="s">
        <v>1759</v>
      </c>
      <c r="C841" s="144">
        <v>3.8</v>
      </c>
      <c r="D841" s="165">
        <v>0.32</v>
      </c>
      <c r="E841" s="124" t="s">
        <v>1760</v>
      </c>
      <c r="F841" s="155">
        <v>1510</v>
      </c>
      <c r="G841" s="124" t="s">
        <v>1761</v>
      </c>
      <c r="H841" s="154">
        <v>413</v>
      </c>
      <c r="I841" s="124" t="s">
        <v>1762</v>
      </c>
      <c r="J841" s="154">
        <v>718</v>
      </c>
      <c r="K841" s="124" t="s">
        <v>1763</v>
      </c>
      <c r="L841" s="154">
        <v>79</v>
      </c>
      <c r="M841" s="124" t="s">
        <v>1764</v>
      </c>
      <c r="N841" s="154">
        <v>57</v>
      </c>
    </row>
    <row r="842" spans="1:14" x14ac:dyDescent="0.35">
      <c r="A842" s="121" t="s">
        <v>1765</v>
      </c>
      <c r="B842" s="138" t="s">
        <v>1766</v>
      </c>
      <c r="C842" s="121" t="s">
        <v>1767</v>
      </c>
      <c r="D842" s="164">
        <v>0.15</v>
      </c>
      <c r="E842" s="121" t="s">
        <v>1640</v>
      </c>
      <c r="F842" s="152">
        <v>50</v>
      </c>
      <c r="G842" s="121" t="s">
        <v>1640</v>
      </c>
      <c r="H842" s="152">
        <v>14</v>
      </c>
      <c r="I842" s="121" t="s">
        <v>1768</v>
      </c>
      <c r="J842" s="152">
        <v>15</v>
      </c>
      <c r="K842" s="121" t="s">
        <v>1769</v>
      </c>
      <c r="L842" s="152">
        <v>2</v>
      </c>
      <c r="M842" s="121" t="s">
        <v>1770</v>
      </c>
      <c r="N842" s="152">
        <v>2</v>
      </c>
    </row>
    <row r="843" spans="1:14" x14ac:dyDescent="0.35">
      <c r="A843" s="124" t="s">
        <v>1771</v>
      </c>
      <c r="B843" s="140" t="s">
        <v>1772</v>
      </c>
      <c r="C843" s="124" t="s">
        <v>1773</v>
      </c>
      <c r="D843" s="165">
        <v>0.05</v>
      </c>
      <c r="E843" s="124" t="s">
        <v>1774</v>
      </c>
      <c r="F843" s="154">
        <v>3</v>
      </c>
      <c r="G843" s="124" t="s">
        <v>1774</v>
      </c>
      <c r="H843" s="156" t="s">
        <v>1133</v>
      </c>
      <c r="I843" s="124" t="s">
        <v>1775</v>
      </c>
      <c r="J843" s="156" t="s">
        <v>1133</v>
      </c>
      <c r="K843" s="124" t="s">
        <v>1776</v>
      </c>
      <c r="L843" s="156" t="s">
        <v>1133</v>
      </c>
      <c r="M843" s="124" t="s">
        <v>1777</v>
      </c>
      <c r="N843" s="156" t="s">
        <v>1133</v>
      </c>
    </row>
    <row r="844" spans="1:14" x14ac:dyDescent="0.35">
      <c r="A844" s="121" t="s">
        <v>1778</v>
      </c>
      <c r="B844" s="138" t="s">
        <v>1779</v>
      </c>
      <c r="C844" s="139">
        <v>0.6</v>
      </c>
      <c r="D844" s="138" t="s">
        <v>1780</v>
      </c>
      <c r="E844" s="121" t="s">
        <v>1781</v>
      </c>
      <c r="F844" s="152">
        <v>215</v>
      </c>
      <c r="G844" s="121" t="s">
        <v>1781</v>
      </c>
      <c r="H844" s="152">
        <v>58</v>
      </c>
      <c r="I844" s="121" t="s">
        <v>1782</v>
      </c>
      <c r="J844" s="152">
        <v>66</v>
      </c>
      <c r="K844" s="121" t="s">
        <v>1783</v>
      </c>
      <c r="L844" s="152">
        <v>10</v>
      </c>
      <c r="M844" s="121" t="s">
        <v>1784</v>
      </c>
      <c r="N844" s="152">
        <v>8</v>
      </c>
    </row>
    <row r="845" spans="1:14" x14ac:dyDescent="0.35">
      <c r="A845" s="124" t="s">
        <v>1785</v>
      </c>
      <c r="B845" s="140" t="s">
        <v>1786</v>
      </c>
      <c r="C845" s="144">
        <v>5</v>
      </c>
      <c r="D845" s="165">
        <v>0.3</v>
      </c>
      <c r="E845" s="124" t="s">
        <v>1787</v>
      </c>
      <c r="F845" s="155">
        <v>2260</v>
      </c>
      <c r="G845" s="124" t="s">
        <v>1788</v>
      </c>
      <c r="H845" s="154">
        <v>627</v>
      </c>
      <c r="I845" s="124" t="s">
        <v>1789</v>
      </c>
      <c r="J845" s="155">
        <v>1240</v>
      </c>
      <c r="K845" s="124" t="s">
        <v>1790</v>
      </c>
      <c r="L845" s="154">
        <v>132</v>
      </c>
      <c r="M845" s="124" t="s">
        <v>1791</v>
      </c>
      <c r="N845" s="154">
        <v>88</v>
      </c>
    </row>
    <row r="846" spans="1:14" x14ac:dyDescent="0.35">
      <c r="A846" s="121" t="s">
        <v>1792</v>
      </c>
      <c r="B846" s="138" t="s">
        <v>1793</v>
      </c>
      <c r="C846" s="121" t="s">
        <v>1242</v>
      </c>
      <c r="D846" s="164">
        <v>0.01</v>
      </c>
      <c r="E846" s="121" t="s">
        <v>1794</v>
      </c>
      <c r="F846" s="157" t="s">
        <v>1133</v>
      </c>
      <c r="G846" s="121" t="s">
        <v>1794</v>
      </c>
      <c r="H846" s="157" t="s">
        <v>1133</v>
      </c>
      <c r="I846" s="121" t="s">
        <v>1795</v>
      </c>
      <c r="J846" s="157" t="s">
        <v>1133</v>
      </c>
      <c r="K846" s="121" t="s">
        <v>1796</v>
      </c>
      <c r="L846" s="157" t="s">
        <v>1133</v>
      </c>
      <c r="M846" s="121" t="s">
        <v>1797</v>
      </c>
      <c r="N846" s="157" t="s">
        <v>1133</v>
      </c>
    </row>
    <row r="847" spans="1:14" x14ac:dyDescent="0.35">
      <c r="A847" s="124" t="s">
        <v>1798</v>
      </c>
      <c r="B847" s="140" t="s">
        <v>1799</v>
      </c>
      <c r="C847" s="144">
        <v>0.3</v>
      </c>
      <c r="D847" s="165">
        <v>0.16</v>
      </c>
      <c r="E847" s="124" t="s">
        <v>1800</v>
      </c>
      <c r="F847" s="154">
        <v>47</v>
      </c>
      <c r="G847" s="124" t="s">
        <v>1800</v>
      </c>
      <c r="H847" s="154">
        <v>13</v>
      </c>
      <c r="I847" s="124" t="s">
        <v>1801</v>
      </c>
      <c r="J847" s="154">
        <v>14</v>
      </c>
      <c r="K847" s="124" t="s">
        <v>1802</v>
      </c>
      <c r="L847" s="154">
        <v>2</v>
      </c>
      <c r="M847" s="124" t="s">
        <v>1803</v>
      </c>
      <c r="N847" s="154">
        <v>2</v>
      </c>
    </row>
    <row r="848" spans="1:14" ht="19" x14ac:dyDescent="0.35">
      <c r="A848" s="121" t="s">
        <v>1804</v>
      </c>
      <c r="B848" s="138" t="s">
        <v>1805</v>
      </c>
      <c r="C848" s="132">
        <v>13.5</v>
      </c>
      <c r="D848" s="164">
        <v>1.02</v>
      </c>
      <c r="E848" s="121" t="s">
        <v>1806</v>
      </c>
      <c r="F848" s="153">
        <v>8010</v>
      </c>
      <c r="G848" s="121" t="s">
        <v>1807</v>
      </c>
      <c r="H848" s="153">
        <v>2820</v>
      </c>
      <c r="I848" s="121" t="s">
        <v>1531</v>
      </c>
      <c r="J848" s="153">
        <v>6600</v>
      </c>
      <c r="K848" s="121" t="s">
        <v>1808</v>
      </c>
      <c r="L848" s="153">
        <v>1530</v>
      </c>
      <c r="M848" s="121" t="s">
        <v>1809</v>
      </c>
      <c r="N848" s="152">
        <v>436</v>
      </c>
    </row>
    <row r="849" spans="1:14" x14ac:dyDescent="0.35">
      <c r="A849" s="124" t="s">
        <v>1810</v>
      </c>
      <c r="B849" s="140" t="s">
        <v>1811</v>
      </c>
      <c r="C849" s="144">
        <v>4.7</v>
      </c>
      <c r="D849" s="165">
        <v>0.36</v>
      </c>
      <c r="E849" s="124" t="s">
        <v>1812</v>
      </c>
      <c r="F849" s="155">
        <v>1530</v>
      </c>
      <c r="G849" s="124" t="s">
        <v>1813</v>
      </c>
      <c r="H849" s="154">
        <v>421</v>
      </c>
      <c r="I849" s="124" t="s">
        <v>1814</v>
      </c>
      <c r="J849" s="154">
        <v>809</v>
      </c>
      <c r="K849" s="124" t="s">
        <v>1815</v>
      </c>
      <c r="L849" s="154">
        <v>86</v>
      </c>
      <c r="M849" s="124" t="s">
        <v>1816</v>
      </c>
      <c r="N849" s="154">
        <v>59</v>
      </c>
    </row>
    <row r="850" spans="1:14" x14ac:dyDescent="0.35">
      <c r="A850" s="121" t="s">
        <v>1817</v>
      </c>
      <c r="B850" s="138" t="s">
        <v>1818</v>
      </c>
      <c r="C850" s="139">
        <v>4.7</v>
      </c>
      <c r="D850" s="164">
        <v>0.42</v>
      </c>
      <c r="E850" s="121" t="s">
        <v>1819</v>
      </c>
      <c r="F850" s="153">
        <v>1760</v>
      </c>
      <c r="G850" s="121" t="s">
        <v>1820</v>
      </c>
      <c r="H850" s="152">
        <v>486</v>
      </c>
      <c r="I850" s="121" t="s">
        <v>1821</v>
      </c>
      <c r="J850" s="152">
        <v>934</v>
      </c>
      <c r="K850" s="121" t="s">
        <v>1822</v>
      </c>
      <c r="L850" s="152">
        <v>99</v>
      </c>
      <c r="M850" s="121" t="s">
        <v>1823</v>
      </c>
      <c r="N850" s="152">
        <v>68</v>
      </c>
    </row>
    <row r="851" spans="1:14" x14ac:dyDescent="0.35">
      <c r="A851" s="124" t="s">
        <v>1824</v>
      </c>
      <c r="B851" s="140" t="s">
        <v>1825</v>
      </c>
      <c r="C851" s="144">
        <v>4.7</v>
      </c>
      <c r="D851" s="165">
        <v>0.35</v>
      </c>
      <c r="E851" s="124" t="s">
        <v>1826</v>
      </c>
      <c r="F851" s="155">
        <v>1480</v>
      </c>
      <c r="G851" s="124" t="s">
        <v>1827</v>
      </c>
      <c r="H851" s="154">
        <v>407</v>
      </c>
      <c r="I851" s="124" t="s">
        <v>1828</v>
      </c>
      <c r="J851" s="154">
        <v>783</v>
      </c>
      <c r="K851" s="124" t="s">
        <v>1829</v>
      </c>
      <c r="L851" s="154">
        <v>83</v>
      </c>
      <c r="M851" s="124" t="s">
        <v>1830</v>
      </c>
      <c r="N851" s="154">
        <v>57</v>
      </c>
    </row>
    <row r="852" spans="1:14" x14ac:dyDescent="0.35">
      <c r="A852" s="121" t="s">
        <v>1831</v>
      </c>
      <c r="B852" s="138" t="s">
        <v>1832</v>
      </c>
      <c r="C852" s="139">
        <v>0.8</v>
      </c>
      <c r="D852" s="164">
        <v>0.3</v>
      </c>
      <c r="E852" s="121" t="s">
        <v>1833</v>
      </c>
      <c r="F852" s="152">
        <v>209</v>
      </c>
      <c r="G852" s="121" t="s">
        <v>1833</v>
      </c>
      <c r="H852" s="152">
        <v>57</v>
      </c>
      <c r="I852" s="121" t="s">
        <v>1834</v>
      </c>
      <c r="J852" s="152">
        <v>66</v>
      </c>
      <c r="K852" s="121" t="s">
        <v>1835</v>
      </c>
      <c r="L852" s="152">
        <v>10</v>
      </c>
      <c r="M852" s="121" t="s">
        <v>1836</v>
      </c>
      <c r="N852" s="152">
        <v>8</v>
      </c>
    </row>
    <row r="853" spans="1:14" x14ac:dyDescent="0.35">
      <c r="A853" s="124" t="s">
        <v>1837</v>
      </c>
      <c r="B853" s="140" t="s">
        <v>1838</v>
      </c>
      <c r="C853" s="144">
        <v>0.8</v>
      </c>
      <c r="D853" s="140" t="s">
        <v>1839</v>
      </c>
      <c r="E853" s="124" t="s">
        <v>1840</v>
      </c>
      <c r="F853" s="154">
        <v>237</v>
      </c>
      <c r="G853" s="124" t="s">
        <v>1840</v>
      </c>
      <c r="H853" s="154">
        <v>65</v>
      </c>
      <c r="I853" s="124" t="s">
        <v>1829</v>
      </c>
      <c r="J853" s="154">
        <v>75</v>
      </c>
      <c r="K853" s="124" t="s">
        <v>1354</v>
      </c>
      <c r="L853" s="154">
        <v>11</v>
      </c>
      <c r="M853" s="124" t="s">
        <v>1841</v>
      </c>
      <c r="N853" s="154">
        <v>9</v>
      </c>
    </row>
    <row r="854" spans="1:14" x14ac:dyDescent="0.35">
      <c r="A854" s="121" t="s">
        <v>1842</v>
      </c>
      <c r="B854" s="138" t="s">
        <v>1843</v>
      </c>
      <c r="C854" s="139">
        <v>0.8</v>
      </c>
      <c r="D854" s="164">
        <v>0.24</v>
      </c>
      <c r="E854" s="121" t="s">
        <v>1844</v>
      </c>
      <c r="F854" s="152">
        <v>163</v>
      </c>
      <c r="G854" s="121" t="s">
        <v>1844</v>
      </c>
      <c r="H854" s="152">
        <v>44</v>
      </c>
      <c r="I854" s="121" t="s">
        <v>1845</v>
      </c>
      <c r="J854" s="152">
        <v>52</v>
      </c>
      <c r="K854" s="121" t="s">
        <v>1846</v>
      </c>
      <c r="L854" s="152">
        <v>8</v>
      </c>
      <c r="M854" s="121" t="s">
        <v>1847</v>
      </c>
      <c r="N854" s="152">
        <v>6</v>
      </c>
    </row>
    <row r="855" spans="1:14" x14ac:dyDescent="0.35">
      <c r="A855" s="124" t="s">
        <v>1848</v>
      </c>
      <c r="B855" s="140" t="s">
        <v>1849</v>
      </c>
      <c r="C855" s="135">
        <v>25</v>
      </c>
      <c r="D855" s="165">
        <v>0.65</v>
      </c>
      <c r="E855" s="124" t="s">
        <v>1850</v>
      </c>
      <c r="F855" s="174">
        <v>11000</v>
      </c>
      <c r="G855" s="124" t="s">
        <v>1851</v>
      </c>
      <c r="H855" s="155">
        <v>5350</v>
      </c>
      <c r="I855" s="124" t="s">
        <v>1852</v>
      </c>
      <c r="J855" s="174">
        <v>10300</v>
      </c>
      <c r="K855" s="124" t="s">
        <v>1223</v>
      </c>
      <c r="L855" s="155">
        <v>4770</v>
      </c>
      <c r="M855" s="124" t="s">
        <v>1853</v>
      </c>
      <c r="N855" s="154">
        <v>1420</v>
      </c>
    </row>
    <row r="856" spans="1:14" ht="15" x14ac:dyDescent="0.35">
      <c r="A856" s="121" t="s">
        <v>1854</v>
      </c>
      <c r="B856" s="138" t="s">
        <v>1855</v>
      </c>
      <c r="C856" s="132">
        <v>12.9</v>
      </c>
      <c r="D856" s="164">
        <v>0.86</v>
      </c>
      <c r="E856" s="121" t="s">
        <v>1856</v>
      </c>
      <c r="F856" s="153">
        <v>8430</v>
      </c>
      <c r="G856" s="121" t="s">
        <v>1857</v>
      </c>
      <c r="H856" s="153">
        <v>2910</v>
      </c>
      <c r="I856" s="121" t="s">
        <v>1499</v>
      </c>
      <c r="J856" s="153">
        <v>6860</v>
      </c>
      <c r="K856" s="121" t="s">
        <v>1858</v>
      </c>
      <c r="L856" s="153">
        <v>1500</v>
      </c>
      <c r="M856" s="121" t="s">
        <v>1859</v>
      </c>
      <c r="N856" s="152">
        <v>442</v>
      </c>
    </row>
    <row r="857" spans="1:14" x14ac:dyDescent="0.35">
      <c r="A857" s="124" t="s">
        <v>1860</v>
      </c>
      <c r="B857" s="140" t="s">
        <v>1861</v>
      </c>
      <c r="C857" s="144">
        <v>1.9</v>
      </c>
      <c r="D857" s="165">
        <v>0.26</v>
      </c>
      <c r="E857" s="124" t="s">
        <v>1862</v>
      </c>
      <c r="F857" s="154">
        <v>668</v>
      </c>
      <c r="G857" s="124" t="s">
        <v>1862</v>
      </c>
      <c r="H857" s="154">
        <v>182</v>
      </c>
      <c r="I857" s="124" t="s">
        <v>1426</v>
      </c>
      <c r="J857" s="154">
        <v>243</v>
      </c>
      <c r="K857" s="124" t="s">
        <v>1863</v>
      </c>
      <c r="L857" s="154">
        <v>32</v>
      </c>
      <c r="M857" s="124" t="s">
        <v>1046</v>
      </c>
      <c r="N857" s="154">
        <v>25</v>
      </c>
    </row>
    <row r="858" spans="1:14" ht="19" x14ac:dyDescent="0.35">
      <c r="A858" s="121" t="s">
        <v>1864</v>
      </c>
      <c r="B858" s="138" t="s">
        <v>1865</v>
      </c>
      <c r="C858" s="132">
        <v>12.9</v>
      </c>
      <c r="D858" s="138" t="s">
        <v>1866</v>
      </c>
      <c r="E858" s="121" t="s">
        <v>1867</v>
      </c>
      <c r="F858" s="153">
        <v>7900</v>
      </c>
      <c r="G858" s="121" t="s">
        <v>1868</v>
      </c>
      <c r="H858" s="153">
        <v>2730</v>
      </c>
      <c r="I858" s="121" t="s">
        <v>1457</v>
      </c>
      <c r="J858" s="153">
        <v>6430</v>
      </c>
      <c r="K858" s="121" t="s">
        <v>1869</v>
      </c>
      <c r="L858" s="153">
        <v>1410</v>
      </c>
      <c r="M858" s="121" t="s">
        <v>1870</v>
      </c>
      <c r="N858" s="152">
        <v>415</v>
      </c>
    </row>
    <row r="859" spans="1:14" ht="19" x14ac:dyDescent="0.35">
      <c r="A859" s="124" t="s">
        <v>1871</v>
      </c>
      <c r="B859" s="140" t="s">
        <v>1872</v>
      </c>
      <c r="C859" s="135">
        <v>12.9</v>
      </c>
      <c r="D859" s="140" t="s">
        <v>1873</v>
      </c>
      <c r="E859" s="124" t="s">
        <v>1874</v>
      </c>
      <c r="F859" s="155">
        <v>8270</v>
      </c>
      <c r="G859" s="124" t="s">
        <v>1875</v>
      </c>
      <c r="H859" s="155">
        <v>2850</v>
      </c>
      <c r="I859" s="124" t="s">
        <v>960</v>
      </c>
      <c r="J859" s="155">
        <v>6730</v>
      </c>
      <c r="K859" s="124" t="s">
        <v>1876</v>
      </c>
      <c r="L859" s="155">
        <v>1480</v>
      </c>
      <c r="M859" s="124" t="s">
        <v>1877</v>
      </c>
      <c r="N859" s="154">
        <v>434</v>
      </c>
    </row>
    <row r="860" spans="1:14" ht="19" x14ac:dyDescent="0.35">
      <c r="A860" s="121" t="s">
        <v>1878</v>
      </c>
      <c r="B860" s="138" t="s">
        <v>1879</v>
      </c>
      <c r="C860" s="132">
        <v>25</v>
      </c>
      <c r="D860" s="138" t="s">
        <v>1880</v>
      </c>
      <c r="E860" s="121" t="s">
        <v>1881</v>
      </c>
      <c r="F860" s="173">
        <v>10900</v>
      </c>
      <c r="G860" s="121" t="s">
        <v>1882</v>
      </c>
      <c r="H860" s="153">
        <v>5300</v>
      </c>
      <c r="I860" s="121" t="s">
        <v>1883</v>
      </c>
      <c r="J860" s="173">
        <v>10200</v>
      </c>
      <c r="K860" s="121" t="s">
        <v>1884</v>
      </c>
      <c r="L860" s="153">
        <v>4730</v>
      </c>
      <c r="M860" s="121" t="s">
        <v>1885</v>
      </c>
      <c r="N860" s="152">
        <v>1400</v>
      </c>
    </row>
    <row r="861" spans="1:14" ht="19" x14ac:dyDescent="0.35">
      <c r="A861" s="146" t="s">
        <v>1886</v>
      </c>
      <c r="B861" s="145" t="s">
        <v>1887</v>
      </c>
      <c r="C861" s="183">
        <v>13.5</v>
      </c>
      <c r="D861" s="145" t="s">
        <v>1888</v>
      </c>
      <c r="E861" s="146" t="s">
        <v>1889</v>
      </c>
      <c r="F861" s="179">
        <v>11100</v>
      </c>
      <c r="G861" s="146" t="s">
        <v>1890</v>
      </c>
      <c r="H861" s="178">
        <v>3890</v>
      </c>
      <c r="I861" s="146" t="s">
        <v>1891</v>
      </c>
      <c r="J861" s="178">
        <v>9110</v>
      </c>
      <c r="K861" s="146" t="s">
        <v>1691</v>
      </c>
      <c r="L861" s="178">
        <v>2120</v>
      </c>
      <c r="M861" s="146" t="s">
        <v>1892</v>
      </c>
      <c r="N861" s="184">
        <v>602</v>
      </c>
    </row>
    <row r="862" spans="1:14" ht="19" x14ac:dyDescent="0.35">
      <c r="A862" s="117" t="s">
        <v>1893</v>
      </c>
      <c r="B862" s="160" t="s">
        <v>1894</v>
      </c>
      <c r="C862" s="150">
        <v>25</v>
      </c>
      <c r="D862" s="160" t="s">
        <v>1895</v>
      </c>
      <c r="E862" s="117" t="s">
        <v>1896</v>
      </c>
      <c r="F862" s="151">
        <v>15100</v>
      </c>
      <c r="G862" s="117" t="s">
        <v>1897</v>
      </c>
      <c r="H862" s="181">
        <v>7330</v>
      </c>
      <c r="I862" s="117" t="s">
        <v>1898</v>
      </c>
      <c r="J862" s="151">
        <v>14100</v>
      </c>
      <c r="K862" s="117" t="s">
        <v>1899</v>
      </c>
      <c r="L862" s="181">
        <v>6530</v>
      </c>
      <c r="M862" s="117" t="s">
        <v>1900</v>
      </c>
      <c r="N862" s="162">
        <v>1940</v>
      </c>
    </row>
    <row r="863" spans="1:14" x14ac:dyDescent="0.35">
      <c r="A863" s="121" t="s">
        <v>1901</v>
      </c>
      <c r="B863" s="138" t="s">
        <v>1902</v>
      </c>
      <c r="C863" s="139">
        <v>0.8</v>
      </c>
      <c r="D863" s="138" t="s">
        <v>1903</v>
      </c>
      <c r="E863" s="121" t="s">
        <v>968</v>
      </c>
      <c r="F863" s="152">
        <v>223</v>
      </c>
      <c r="G863" s="121" t="s">
        <v>968</v>
      </c>
      <c r="H863" s="152">
        <v>61</v>
      </c>
      <c r="I863" s="121" t="s">
        <v>1904</v>
      </c>
      <c r="J863" s="152">
        <v>70</v>
      </c>
      <c r="K863" s="121" t="s">
        <v>1905</v>
      </c>
      <c r="L863" s="152">
        <v>10</v>
      </c>
      <c r="M863" s="121" t="s">
        <v>1906</v>
      </c>
      <c r="N863" s="152">
        <v>8</v>
      </c>
    </row>
    <row r="864" spans="1:14" x14ac:dyDescent="0.35">
      <c r="A864" s="124" t="s">
        <v>1907</v>
      </c>
      <c r="B864" s="140" t="s">
        <v>1908</v>
      </c>
      <c r="C864" s="124" t="s">
        <v>1909</v>
      </c>
      <c r="D864" s="140" t="s">
        <v>1910</v>
      </c>
      <c r="E864" s="124" t="s">
        <v>1911</v>
      </c>
      <c r="F864" s="156" t="s">
        <v>1133</v>
      </c>
      <c r="G864" s="124" t="s">
        <v>1911</v>
      </c>
      <c r="H864" s="156" t="s">
        <v>1133</v>
      </c>
      <c r="I864" s="124" t="s">
        <v>1912</v>
      </c>
      <c r="J864" s="156" t="s">
        <v>1133</v>
      </c>
      <c r="K864" s="124" t="s">
        <v>1913</v>
      </c>
      <c r="L864" s="156" t="s">
        <v>1133</v>
      </c>
      <c r="M864" s="124" t="s">
        <v>1914</v>
      </c>
      <c r="N864" s="156" t="s">
        <v>1133</v>
      </c>
    </row>
    <row r="865" spans="1:14" x14ac:dyDescent="0.35">
      <c r="A865" s="121" t="s">
        <v>1915</v>
      </c>
      <c r="B865" s="138" t="s">
        <v>1916</v>
      </c>
      <c r="C865" s="139">
        <v>6.2</v>
      </c>
      <c r="D865" s="138" t="s">
        <v>1917</v>
      </c>
      <c r="E865" s="121" t="s">
        <v>1918</v>
      </c>
      <c r="F865" s="153">
        <v>3080</v>
      </c>
      <c r="G865" s="121" t="s">
        <v>1919</v>
      </c>
      <c r="H865" s="152">
        <v>871</v>
      </c>
      <c r="I865" s="121" t="s">
        <v>1716</v>
      </c>
      <c r="J865" s="153">
        <v>1880</v>
      </c>
      <c r="K865" s="121" t="s">
        <v>934</v>
      </c>
      <c r="L865" s="152">
        <v>207</v>
      </c>
      <c r="M865" s="121" t="s">
        <v>1920</v>
      </c>
      <c r="N865" s="152">
        <v>122</v>
      </c>
    </row>
    <row r="866" spans="1:14" ht="19" x14ac:dyDescent="0.35">
      <c r="A866" s="124" t="s">
        <v>1921</v>
      </c>
      <c r="B866" s="140" t="s">
        <v>1922</v>
      </c>
      <c r="C866" s="144">
        <v>1</v>
      </c>
      <c r="D866" s="140" t="s">
        <v>1923</v>
      </c>
      <c r="E866" s="124" t="s">
        <v>1924</v>
      </c>
      <c r="F866" s="154">
        <v>204</v>
      </c>
      <c r="G866" s="124" t="s">
        <v>1924</v>
      </c>
      <c r="H866" s="154">
        <v>56</v>
      </c>
      <c r="I866" s="124" t="s">
        <v>1782</v>
      </c>
      <c r="J866" s="154">
        <v>66</v>
      </c>
      <c r="K866" s="124" t="s">
        <v>1925</v>
      </c>
      <c r="L866" s="154">
        <v>10</v>
      </c>
      <c r="M866" s="124" t="s">
        <v>1926</v>
      </c>
      <c r="N866" s="154">
        <v>8</v>
      </c>
    </row>
    <row r="867" spans="1:14" x14ac:dyDescent="0.35">
      <c r="A867" s="121" t="s">
        <v>1927</v>
      </c>
      <c r="B867" s="138" t="s">
        <v>1928</v>
      </c>
      <c r="C867" s="121" t="s">
        <v>1929</v>
      </c>
      <c r="D867" s="138" t="s">
        <v>1930</v>
      </c>
      <c r="E867" s="121" t="s">
        <v>1647</v>
      </c>
      <c r="F867" s="152">
        <v>46</v>
      </c>
      <c r="G867" s="121" t="s">
        <v>1647</v>
      </c>
      <c r="H867" s="152">
        <v>13</v>
      </c>
      <c r="I867" s="121" t="s">
        <v>1931</v>
      </c>
      <c r="J867" s="152">
        <v>14</v>
      </c>
      <c r="K867" s="121" t="s">
        <v>1567</v>
      </c>
      <c r="L867" s="152">
        <v>2</v>
      </c>
      <c r="M867" s="121" t="s">
        <v>1932</v>
      </c>
      <c r="N867" s="152">
        <v>2</v>
      </c>
    </row>
    <row r="868" spans="1:14" x14ac:dyDescent="0.35">
      <c r="A868" s="124" t="s">
        <v>1933</v>
      </c>
      <c r="B868" s="140" t="s">
        <v>1934</v>
      </c>
      <c r="C868" s="144">
        <v>1.1000000000000001</v>
      </c>
      <c r="D868" s="140" t="s">
        <v>1935</v>
      </c>
      <c r="E868" s="124" t="s">
        <v>1215</v>
      </c>
      <c r="F868" s="154">
        <v>528</v>
      </c>
      <c r="G868" s="124" t="s">
        <v>1215</v>
      </c>
      <c r="H868" s="154">
        <v>144</v>
      </c>
      <c r="I868" s="124" t="s">
        <v>1936</v>
      </c>
      <c r="J868" s="154">
        <v>173</v>
      </c>
      <c r="K868" s="124" t="s">
        <v>1937</v>
      </c>
      <c r="L868" s="154">
        <v>25</v>
      </c>
      <c r="M868" s="124" t="s">
        <v>1938</v>
      </c>
      <c r="N868" s="154">
        <v>20</v>
      </c>
    </row>
    <row r="869" spans="1:14" x14ac:dyDescent="0.35">
      <c r="A869" s="121" t="s">
        <v>1939</v>
      </c>
      <c r="B869" s="138" t="s">
        <v>1940</v>
      </c>
      <c r="C869" s="139">
        <v>0.9</v>
      </c>
      <c r="D869" s="138" t="s">
        <v>1941</v>
      </c>
      <c r="E869" s="121" t="s">
        <v>1942</v>
      </c>
      <c r="F869" s="152">
        <v>479</v>
      </c>
      <c r="G869" s="121" t="s">
        <v>1942</v>
      </c>
      <c r="H869" s="152">
        <v>130</v>
      </c>
      <c r="I869" s="121" t="s">
        <v>1943</v>
      </c>
      <c r="J869" s="152">
        <v>153</v>
      </c>
      <c r="K869" s="121" t="s">
        <v>1301</v>
      </c>
      <c r="L869" s="152">
        <v>22</v>
      </c>
      <c r="M869" s="121" t="s">
        <v>1944</v>
      </c>
      <c r="N869" s="152">
        <v>18</v>
      </c>
    </row>
    <row r="870" spans="1:14" x14ac:dyDescent="0.35">
      <c r="A870" s="124" t="s">
        <v>1945</v>
      </c>
      <c r="B870" s="140" t="s">
        <v>1946</v>
      </c>
      <c r="C870" s="144">
        <v>3.3</v>
      </c>
      <c r="D870" s="140" t="s">
        <v>1947</v>
      </c>
      <c r="E870" s="124" t="s">
        <v>1787</v>
      </c>
      <c r="F870" s="155">
        <v>2260</v>
      </c>
      <c r="G870" s="124" t="s">
        <v>1948</v>
      </c>
      <c r="H870" s="154">
        <v>617</v>
      </c>
      <c r="I870" s="124" t="s">
        <v>1949</v>
      </c>
      <c r="J870" s="155">
        <v>1010</v>
      </c>
      <c r="K870" s="124" t="s">
        <v>1950</v>
      </c>
      <c r="L870" s="154">
        <v>115</v>
      </c>
      <c r="M870" s="124" t="s">
        <v>1951</v>
      </c>
      <c r="N870" s="154">
        <v>86</v>
      </c>
    </row>
    <row r="871" spans="1:14" x14ac:dyDescent="0.35">
      <c r="A871" s="121" t="s">
        <v>1952</v>
      </c>
      <c r="B871" s="138" t="s">
        <v>1953</v>
      </c>
      <c r="C871" s="139">
        <v>4.4000000000000004</v>
      </c>
      <c r="D871" s="138" t="s">
        <v>1954</v>
      </c>
      <c r="E871" s="121" t="s">
        <v>1955</v>
      </c>
      <c r="F871" s="153">
        <v>2730</v>
      </c>
      <c r="G871" s="121" t="s">
        <v>1956</v>
      </c>
      <c r="H871" s="152">
        <v>751</v>
      </c>
      <c r="I871" s="121" t="s">
        <v>1957</v>
      </c>
      <c r="J871" s="153">
        <v>1400</v>
      </c>
      <c r="K871" s="121" t="s">
        <v>1958</v>
      </c>
      <c r="L871" s="152">
        <v>150</v>
      </c>
      <c r="M871" s="121" t="s">
        <v>1608</v>
      </c>
      <c r="N871" s="152">
        <v>105</v>
      </c>
    </row>
    <row r="872" spans="1:14" x14ac:dyDescent="0.35">
      <c r="A872" s="124" t="s">
        <v>1959</v>
      </c>
      <c r="B872" s="140" t="s">
        <v>1960</v>
      </c>
      <c r="C872" s="144">
        <v>2</v>
      </c>
      <c r="D872" s="165">
        <v>0.28999999999999998</v>
      </c>
      <c r="E872" s="124" t="s">
        <v>1961</v>
      </c>
      <c r="F872" s="154">
        <v>815</v>
      </c>
      <c r="G872" s="124" t="s">
        <v>1961</v>
      </c>
      <c r="H872" s="154">
        <v>222</v>
      </c>
      <c r="I872" s="124" t="s">
        <v>1703</v>
      </c>
      <c r="J872" s="154">
        <v>301</v>
      </c>
      <c r="K872" s="124" t="s">
        <v>1962</v>
      </c>
      <c r="L872" s="154">
        <v>39</v>
      </c>
      <c r="M872" s="124" t="s">
        <v>1963</v>
      </c>
      <c r="N872" s="154">
        <v>31</v>
      </c>
    </row>
    <row r="873" spans="1:14" ht="15" x14ac:dyDescent="0.35">
      <c r="A873" s="121" t="s">
        <v>1964</v>
      </c>
      <c r="B873" s="138" t="s">
        <v>1965</v>
      </c>
      <c r="C873" s="139">
        <v>2</v>
      </c>
      <c r="D873" s="164">
        <v>0.56000000000000005</v>
      </c>
      <c r="E873" s="121" t="s">
        <v>1188</v>
      </c>
      <c r="F873" s="152">
        <v>868</v>
      </c>
      <c r="G873" s="121" t="s">
        <v>1188</v>
      </c>
      <c r="H873" s="152">
        <v>236</v>
      </c>
      <c r="I873" s="121" t="s">
        <v>1966</v>
      </c>
      <c r="J873" s="152">
        <v>320</v>
      </c>
      <c r="K873" s="121" t="s">
        <v>1967</v>
      </c>
      <c r="L873" s="152">
        <v>42</v>
      </c>
      <c r="M873" s="121" t="s">
        <v>1191</v>
      </c>
      <c r="N873" s="152">
        <v>33</v>
      </c>
    </row>
    <row r="874" spans="1:14" ht="15" x14ac:dyDescent="0.35">
      <c r="A874" s="124" t="s">
        <v>1968</v>
      </c>
      <c r="B874" s="140" t="s">
        <v>1969</v>
      </c>
      <c r="C874" s="144">
        <v>2</v>
      </c>
      <c r="D874" s="165">
        <v>0.76</v>
      </c>
      <c r="E874" s="124" t="s">
        <v>1961</v>
      </c>
      <c r="F874" s="154">
        <v>812</v>
      </c>
      <c r="G874" s="124" t="s">
        <v>1961</v>
      </c>
      <c r="H874" s="154">
        <v>221</v>
      </c>
      <c r="I874" s="124" t="s">
        <v>1970</v>
      </c>
      <c r="J874" s="154">
        <v>299</v>
      </c>
      <c r="K874" s="124" t="s">
        <v>1971</v>
      </c>
      <c r="L874" s="154">
        <v>39</v>
      </c>
      <c r="M874" s="124" t="s">
        <v>1972</v>
      </c>
      <c r="N874" s="154">
        <v>31</v>
      </c>
    </row>
    <row r="875" spans="1:14" x14ac:dyDescent="0.35">
      <c r="A875" s="121" t="s">
        <v>1973</v>
      </c>
      <c r="B875" s="138" t="s">
        <v>1974</v>
      </c>
      <c r="C875" s="132">
        <v>40</v>
      </c>
      <c r="D875" s="164">
        <v>0.48</v>
      </c>
      <c r="E875" s="121" t="s">
        <v>1975</v>
      </c>
      <c r="F875" s="153">
        <v>7170</v>
      </c>
      <c r="G875" s="121" t="s">
        <v>1976</v>
      </c>
      <c r="H875" s="153">
        <v>4550</v>
      </c>
      <c r="I875" s="121" t="s">
        <v>1977</v>
      </c>
      <c r="J875" s="153">
        <v>7090</v>
      </c>
      <c r="K875" s="121" t="s">
        <v>1978</v>
      </c>
      <c r="L875" s="153">
        <v>4690</v>
      </c>
      <c r="M875" s="121" t="s">
        <v>1346</v>
      </c>
      <c r="N875" s="152">
        <v>2040</v>
      </c>
    </row>
    <row r="876" spans="1:14" ht="19" x14ac:dyDescent="0.35">
      <c r="A876" s="124" t="s">
        <v>1979</v>
      </c>
      <c r="B876" s="140" t="s">
        <v>1980</v>
      </c>
      <c r="C876" s="124" t="s">
        <v>1981</v>
      </c>
      <c r="D876" s="165">
        <v>0.06</v>
      </c>
      <c r="E876" s="124" t="s">
        <v>1982</v>
      </c>
      <c r="F876" s="154">
        <v>2</v>
      </c>
      <c r="G876" s="124" t="s">
        <v>1982</v>
      </c>
      <c r="H876" s="156" t="s">
        <v>1133</v>
      </c>
      <c r="I876" s="124" t="s">
        <v>1983</v>
      </c>
      <c r="J876" s="156" t="s">
        <v>1133</v>
      </c>
      <c r="K876" s="124" t="s">
        <v>1984</v>
      </c>
      <c r="L876" s="156" t="s">
        <v>1133</v>
      </c>
      <c r="M876" s="124" t="s">
        <v>1985</v>
      </c>
      <c r="N876" s="156" t="s">
        <v>1133</v>
      </c>
    </row>
    <row r="877" spans="1:14" ht="19" x14ac:dyDescent="0.35">
      <c r="A877" s="121" t="s">
        <v>1986</v>
      </c>
      <c r="B877" s="138" t="s">
        <v>1987</v>
      </c>
      <c r="C877" s="121" t="s">
        <v>1981</v>
      </c>
      <c r="D877" s="164">
        <v>7.0000000000000007E-2</v>
      </c>
      <c r="E877" s="121" t="s">
        <v>1988</v>
      </c>
      <c r="F877" s="152">
        <v>1</v>
      </c>
      <c r="G877" s="121" t="s">
        <v>1988</v>
      </c>
      <c r="H877" s="157" t="s">
        <v>1133</v>
      </c>
      <c r="I877" s="121" t="s">
        <v>1989</v>
      </c>
      <c r="J877" s="157" t="s">
        <v>1133</v>
      </c>
      <c r="K877" s="121" t="s">
        <v>1990</v>
      </c>
      <c r="L877" s="157" t="s">
        <v>1133</v>
      </c>
      <c r="M877" s="121" t="s">
        <v>1991</v>
      </c>
      <c r="N877" s="157" t="s">
        <v>1133</v>
      </c>
    </row>
    <row r="878" spans="1:14" ht="19" x14ac:dyDescent="0.35">
      <c r="A878" s="140" t="s">
        <v>1992</v>
      </c>
      <c r="B878" s="140" t="s">
        <v>1993</v>
      </c>
      <c r="C878" s="124" t="s">
        <v>1981</v>
      </c>
      <c r="D878" s="165">
        <v>0.05</v>
      </c>
      <c r="E878" s="124" t="s">
        <v>1994</v>
      </c>
      <c r="F878" s="156" t="s">
        <v>1133</v>
      </c>
      <c r="G878" s="124" t="s">
        <v>1994</v>
      </c>
      <c r="H878" s="156" t="s">
        <v>1133</v>
      </c>
      <c r="I878" s="124" t="s">
        <v>1666</v>
      </c>
      <c r="J878" s="156" t="s">
        <v>1133</v>
      </c>
      <c r="K878" s="124" t="s">
        <v>1995</v>
      </c>
      <c r="L878" s="156" t="s">
        <v>1133</v>
      </c>
      <c r="M878" s="124" t="s">
        <v>1996</v>
      </c>
      <c r="N878" s="156" t="s">
        <v>1133</v>
      </c>
    </row>
    <row r="879" spans="1:14" x14ac:dyDescent="0.35">
      <c r="A879" s="121" t="s">
        <v>1997</v>
      </c>
      <c r="B879" s="138" t="s">
        <v>1998</v>
      </c>
      <c r="C879" s="139">
        <v>1.4</v>
      </c>
      <c r="D879" s="164">
        <v>0.21</v>
      </c>
      <c r="E879" s="121" t="s">
        <v>1999</v>
      </c>
      <c r="F879" s="152">
        <v>449</v>
      </c>
      <c r="G879" s="121" t="s">
        <v>1999</v>
      </c>
      <c r="H879" s="152">
        <v>122</v>
      </c>
      <c r="I879" s="121" t="s">
        <v>1943</v>
      </c>
      <c r="J879" s="152">
        <v>153</v>
      </c>
      <c r="K879" s="121" t="s">
        <v>1080</v>
      </c>
      <c r="L879" s="152">
        <v>21</v>
      </c>
      <c r="M879" s="121" t="s">
        <v>2000</v>
      </c>
      <c r="N879" s="152">
        <v>17</v>
      </c>
    </row>
    <row r="880" spans="1:14" ht="19" x14ac:dyDescent="0.35">
      <c r="A880" s="124" t="s">
        <v>2001</v>
      </c>
      <c r="B880" s="140" t="s">
        <v>2002</v>
      </c>
      <c r="C880" s="135">
        <v>800</v>
      </c>
      <c r="D880" s="165">
        <v>0.65</v>
      </c>
      <c r="E880" s="124" t="s">
        <v>2003</v>
      </c>
      <c r="F880" s="155">
        <v>7500</v>
      </c>
      <c r="G880" s="124" t="s">
        <v>2004</v>
      </c>
      <c r="H880" s="155">
        <v>9710</v>
      </c>
      <c r="I880" s="124" t="s">
        <v>2005</v>
      </c>
      <c r="J880" s="155">
        <v>8070</v>
      </c>
      <c r="K880" s="124" t="s">
        <v>2006</v>
      </c>
      <c r="L880" s="155">
        <v>9910</v>
      </c>
      <c r="M880" s="124" t="s">
        <v>1594</v>
      </c>
      <c r="N880" s="174">
        <v>11300</v>
      </c>
    </row>
    <row r="881" spans="1:14" x14ac:dyDescent="0.35">
      <c r="A881" s="121" t="s">
        <v>2007</v>
      </c>
      <c r="B881" s="138" t="s">
        <v>2008</v>
      </c>
      <c r="C881" s="121" t="s">
        <v>2009</v>
      </c>
      <c r="D881" s="164">
        <v>0.02</v>
      </c>
      <c r="E881" s="121" t="s">
        <v>2010</v>
      </c>
      <c r="F881" s="157" t="s">
        <v>1133</v>
      </c>
      <c r="G881" s="121" t="s">
        <v>2010</v>
      </c>
      <c r="H881" s="157" t="s">
        <v>1133</v>
      </c>
      <c r="I881" s="121" t="s">
        <v>2011</v>
      </c>
      <c r="J881" s="157" t="s">
        <v>1133</v>
      </c>
      <c r="K881" s="121" t="s">
        <v>2012</v>
      </c>
      <c r="L881" s="157" t="s">
        <v>1133</v>
      </c>
      <c r="M881" s="121" t="s">
        <v>2013</v>
      </c>
      <c r="N881" s="157" t="s">
        <v>1133</v>
      </c>
    </row>
    <row r="882" spans="1:14" x14ac:dyDescent="0.35">
      <c r="A882" s="124" t="s">
        <v>2014</v>
      </c>
      <c r="B882" s="140" t="s">
        <v>2015</v>
      </c>
      <c r="C882" s="144">
        <v>3.5</v>
      </c>
      <c r="D882" s="140" t="s">
        <v>2016</v>
      </c>
      <c r="E882" s="124" t="s">
        <v>2017</v>
      </c>
      <c r="F882" s="155">
        <v>2150</v>
      </c>
      <c r="G882" s="124" t="s">
        <v>2018</v>
      </c>
      <c r="H882" s="154">
        <v>588</v>
      </c>
      <c r="I882" s="124" t="s">
        <v>2019</v>
      </c>
      <c r="J882" s="154">
        <v>984</v>
      </c>
      <c r="K882" s="124" t="s">
        <v>2020</v>
      </c>
      <c r="L882" s="154">
        <v>111</v>
      </c>
      <c r="M882" s="124" t="s">
        <v>2021</v>
      </c>
      <c r="N882" s="154">
        <v>82</v>
      </c>
    </row>
    <row r="883" spans="1:14" x14ac:dyDescent="0.35">
      <c r="A883" s="121" t="s">
        <v>2022</v>
      </c>
      <c r="B883" s="138" t="s">
        <v>2023</v>
      </c>
      <c r="C883" s="139">
        <v>3.5</v>
      </c>
      <c r="D883" s="138" t="s">
        <v>2024</v>
      </c>
      <c r="E883" s="121" t="s">
        <v>1599</v>
      </c>
      <c r="F883" s="153">
        <v>2130</v>
      </c>
      <c r="G883" s="121" t="s">
        <v>2025</v>
      </c>
      <c r="H883" s="152">
        <v>580</v>
      </c>
      <c r="I883" s="121" t="s">
        <v>2026</v>
      </c>
      <c r="J883" s="152">
        <v>971</v>
      </c>
      <c r="K883" s="121" t="s">
        <v>2027</v>
      </c>
      <c r="L883" s="152">
        <v>110</v>
      </c>
      <c r="M883" s="121" t="s">
        <v>2028</v>
      </c>
      <c r="N883" s="152">
        <v>81</v>
      </c>
    </row>
    <row r="884" spans="1:14" x14ac:dyDescent="0.35">
      <c r="A884" s="124" t="s">
        <v>2029</v>
      </c>
      <c r="B884" s="140" t="s">
        <v>2030</v>
      </c>
      <c r="C884" s="144">
        <v>2.6</v>
      </c>
      <c r="D884" s="140" t="s">
        <v>2031</v>
      </c>
      <c r="E884" s="124" t="s">
        <v>1382</v>
      </c>
      <c r="F884" s="155">
        <v>1380</v>
      </c>
      <c r="G884" s="124" t="s">
        <v>1382</v>
      </c>
      <c r="H884" s="154">
        <v>376</v>
      </c>
      <c r="I884" s="124" t="s">
        <v>2032</v>
      </c>
      <c r="J884" s="154">
        <v>555</v>
      </c>
      <c r="K884" s="124" t="s">
        <v>2033</v>
      </c>
      <c r="L884" s="154">
        <v>68</v>
      </c>
      <c r="M884" s="124" t="s">
        <v>2034</v>
      </c>
      <c r="N884" s="154">
        <v>52</v>
      </c>
    </row>
    <row r="885" spans="1:14" x14ac:dyDescent="0.35">
      <c r="A885" s="121" t="s">
        <v>2035</v>
      </c>
      <c r="B885" s="138" t="s">
        <v>2036</v>
      </c>
      <c r="C885" s="139">
        <v>3</v>
      </c>
      <c r="D885" s="138" t="s">
        <v>2037</v>
      </c>
      <c r="E885" s="121" t="s">
        <v>2038</v>
      </c>
      <c r="F885" s="153">
        <v>1440</v>
      </c>
      <c r="G885" s="121" t="s">
        <v>2038</v>
      </c>
      <c r="H885" s="152">
        <v>392</v>
      </c>
      <c r="I885" s="121" t="s">
        <v>2039</v>
      </c>
      <c r="J885" s="152">
        <v>613</v>
      </c>
      <c r="K885" s="121" t="s">
        <v>2040</v>
      </c>
      <c r="L885" s="152">
        <v>72</v>
      </c>
      <c r="M885" s="121" t="s">
        <v>2041</v>
      </c>
      <c r="N885" s="152">
        <v>54</v>
      </c>
    </row>
    <row r="886" spans="1:14" x14ac:dyDescent="0.35">
      <c r="A886" s="124" t="s">
        <v>2042</v>
      </c>
      <c r="B886" s="140" t="s">
        <v>2043</v>
      </c>
      <c r="C886" s="144">
        <v>0.4</v>
      </c>
      <c r="D886" s="140" t="s">
        <v>2044</v>
      </c>
      <c r="E886" s="124" t="s">
        <v>2045</v>
      </c>
      <c r="F886" s="154">
        <v>123</v>
      </c>
      <c r="G886" s="124" t="s">
        <v>2045</v>
      </c>
      <c r="H886" s="154">
        <v>33</v>
      </c>
      <c r="I886" s="124" t="s">
        <v>2046</v>
      </c>
      <c r="J886" s="154">
        <v>37</v>
      </c>
      <c r="K886" s="124" t="s">
        <v>2047</v>
      </c>
      <c r="L886" s="154">
        <v>6</v>
      </c>
      <c r="M886" s="124" t="s">
        <v>2048</v>
      </c>
      <c r="N886" s="154">
        <v>5</v>
      </c>
    </row>
    <row r="887" spans="1:14" x14ac:dyDescent="0.35">
      <c r="A887" s="121" t="s">
        <v>2049</v>
      </c>
      <c r="B887" s="138" t="s">
        <v>2050</v>
      </c>
      <c r="C887" s="139">
        <v>0.3</v>
      </c>
      <c r="D887" s="138" t="s">
        <v>2051</v>
      </c>
      <c r="E887" s="121" t="s">
        <v>2052</v>
      </c>
      <c r="F887" s="152">
        <v>64</v>
      </c>
      <c r="G887" s="121" t="s">
        <v>2052</v>
      </c>
      <c r="H887" s="152">
        <v>17</v>
      </c>
      <c r="I887" s="121" t="s">
        <v>1080</v>
      </c>
      <c r="J887" s="152">
        <v>19</v>
      </c>
      <c r="K887" s="121" t="s">
        <v>2053</v>
      </c>
      <c r="L887" s="152">
        <v>3</v>
      </c>
      <c r="M887" s="121" t="s">
        <v>2054</v>
      </c>
      <c r="N887" s="152">
        <v>2</v>
      </c>
    </row>
    <row r="888" spans="1:14" x14ac:dyDescent="0.35">
      <c r="A888" s="124" t="s">
        <v>2055</v>
      </c>
      <c r="B888" s="140" t="s">
        <v>2056</v>
      </c>
      <c r="C888" s="144">
        <v>3.2</v>
      </c>
      <c r="D888" s="140" t="s">
        <v>1839</v>
      </c>
      <c r="E888" s="124" t="s">
        <v>2057</v>
      </c>
      <c r="F888" s="155">
        <v>1720</v>
      </c>
      <c r="G888" s="124" t="s">
        <v>2058</v>
      </c>
      <c r="H888" s="154">
        <v>470</v>
      </c>
      <c r="I888" s="124" t="s">
        <v>1383</v>
      </c>
      <c r="J888" s="154">
        <v>755</v>
      </c>
      <c r="K888" s="124" t="s">
        <v>2059</v>
      </c>
      <c r="L888" s="154">
        <v>87</v>
      </c>
      <c r="M888" s="124" t="s">
        <v>1676</v>
      </c>
      <c r="N888" s="154">
        <v>65</v>
      </c>
    </row>
    <row r="889" spans="1:14" x14ac:dyDescent="0.35">
      <c r="A889" s="121" t="s">
        <v>2060</v>
      </c>
      <c r="B889" s="138" t="s">
        <v>2061</v>
      </c>
      <c r="C889" s="139">
        <v>3.2</v>
      </c>
      <c r="D889" s="138" t="s">
        <v>2062</v>
      </c>
      <c r="E889" s="121" t="s">
        <v>2063</v>
      </c>
      <c r="F889" s="153">
        <v>1220</v>
      </c>
      <c r="G889" s="121" t="s">
        <v>2063</v>
      </c>
      <c r="H889" s="152">
        <v>333</v>
      </c>
      <c r="I889" s="121" t="s">
        <v>2064</v>
      </c>
      <c r="J889" s="152">
        <v>535</v>
      </c>
      <c r="K889" s="121" t="s">
        <v>2065</v>
      </c>
      <c r="L889" s="152">
        <v>62</v>
      </c>
      <c r="M889" s="121" t="s">
        <v>2066</v>
      </c>
      <c r="N889" s="152">
        <v>46</v>
      </c>
    </row>
    <row r="890" spans="1:14" ht="19" x14ac:dyDescent="0.35">
      <c r="A890" s="124" t="s">
        <v>2067</v>
      </c>
      <c r="B890" s="140" t="s">
        <v>2068</v>
      </c>
      <c r="C890" s="124" t="s">
        <v>2069</v>
      </c>
      <c r="D890" s="140" t="s">
        <v>2070</v>
      </c>
      <c r="E890" s="124" t="s">
        <v>2071</v>
      </c>
      <c r="F890" s="154">
        <v>6</v>
      </c>
      <c r="G890" s="124" t="s">
        <v>2071</v>
      </c>
      <c r="H890" s="154">
        <v>2</v>
      </c>
      <c r="I890" s="124" t="s">
        <v>2072</v>
      </c>
      <c r="J890" s="154">
        <v>2</v>
      </c>
      <c r="K890" s="124" t="s">
        <v>2073</v>
      </c>
      <c r="L890" s="156" t="s">
        <v>1133</v>
      </c>
      <c r="M890" s="124" t="s">
        <v>2074</v>
      </c>
      <c r="N890" s="156" t="s">
        <v>1133</v>
      </c>
    </row>
    <row r="891" spans="1:14" x14ac:dyDescent="0.35">
      <c r="A891" s="121" t="s">
        <v>2075</v>
      </c>
      <c r="B891" s="138" t="s">
        <v>2076</v>
      </c>
      <c r="C891" s="121" t="s">
        <v>2069</v>
      </c>
      <c r="D891" s="138" t="s">
        <v>2077</v>
      </c>
      <c r="E891" s="121" t="s">
        <v>2078</v>
      </c>
      <c r="F891" s="152">
        <v>6</v>
      </c>
      <c r="G891" s="121" t="s">
        <v>2078</v>
      </c>
      <c r="H891" s="152">
        <v>2</v>
      </c>
      <c r="I891" s="121" t="s">
        <v>2079</v>
      </c>
      <c r="J891" s="152">
        <v>2</v>
      </c>
      <c r="K891" s="121" t="s">
        <v>1373</v>
      </c>
      <c r="L891" s="157" t="s">
        <v>1133</v>
      </c>
      <c r="M891" s="121" t="s">
        <v>2080</v>
      </c>
      <c r="N891" s="157" t="s">
        <v>1133</v>
      </c>
    </row>
    <row r="892" spans="1:14" x14ac:dyDescent="0.35">
      <c r="A892" s="124" t="s">
        <v>2081</v>
      </c>
      <c r="B892" s="140" t="s">
        <v>2082</v>
      </c>
      <c r="C892" s="124" t="s">
        <v>2069</v>
      </c>
      <c r="D892" s="140" t="s">
        <v>2083</v>
      </c>
      <c r="E892" s="124" t="s">
        <v>932</v>
      </c>
      <c r="F892" s="154">
        <v>8</v>
      </c>
      <c r="G892" s="124" t="s">
        <v>932</v>
      </c>
      <c r="H892" s="154">
        <v>2</v>
      </c>
      <c r="I892" s="124" t="s">
        <v>2084</v>
      </c>
      <c r="J892" s="154">
        <v>2</v>
      </c>
      <c r="K892" s="124" t="s">
        <v>2085</v>
      </c>
      <c r="L892" s="156" t="s">
        <v>1133</v>
      </c>
      <c r="M892" s="124" t="s">
        <v>2086</v>
      </c>
      <c r="N892" s="156" t="s">
        <v>1133</v>
      </c>
    </row>
    <row r="893" spans="1:14" x14ac:dyDescent="0.35">
      <c r="A893" s="127" t="s">
        <v>2087</v>
      </c>
      <c r="B893" s="141" t="s">
        <v>2088</v>
      </c>
      <c r="C893" s="127" t="s">
        <v>2069</v>
      </c>
      <c r="D893" s="141" t="s">
        <v>2089</v>
      </c>
      <c r="E893" s="127" t="s">
        <v>2090</v>
      </c>
      <c r="F893" s="158">
        <v>8</v>
      </c>
      <c r="G893" s="127" t="s">
        <v>2090</v>
      </c>
      <c r="H893" s="158">
        <v>2</v>
      </c>
      <c r="I893" s="127" t="s">
        <v>2091</v>
      </c>
      <c r="J893" s="158">
        <v>2</v>
      </c>
      <c r="K893" s="127" t="s">
        <v>2092</v>
      </c>
      <c r="L893" s="159" t="s">
        <v>1133</v>
      </c>
      <c r="M893" s="127" t="s">
        <v>2093</v>
      </c>
      <c r="N893" s="159" t="s">
        <v>1133</v>
      </c>
    </row>
    <row r="894" spans="1:14" x14ac:dyDescent="0.35">
      <c r="A894" s="117" t="s">
        <v>2094</v>
      </c>
      <c r="B894" s="160" t="s">
        <v>2095</v>
      </c>
      <c r="C894" s="130">
        <v>1.8</v>
      </c>
      <c r="D894" s="160" t="s">
        <v>2089</v>
      </c>
      <c r="E894" s="117" t="s">
        <v>2096</v>
      </c>
      <c r="F894" s="162">
        <v>350</v>
      </c>
      <c r="G894" s="117" t="s">
        <v>2096</v>
      </c>
      <c r="H894" s="162">
        <v>95</v>
      </c>
      <c r="I894" s="117" t="s">
        <v>2097</v>
      </c>
      <c r="J894" s="162">
        <v>126</v>
      </c>
      <c r="K894" s="117" t="s">
        <v>2098</v>
      </c>
      <c r="L894" s="162">
        <v>17</v>
      </c>
      <c r="M894" s="117" t="s">
        <v>2099</v>
      </c>
      <c r="N894" s="162">
        <v>13</v>
      </c>
    </row>
    <row r="895" spans="1:14" x14ac:dyDescent="0.35">
      <c r="A895" s="121" t="s">
        <v>2100</v>
      </c>
      <c r="B895" s="138" t="s">
        <v>2101</v>
      </c>
      <c r="C895" s="139">
        <v>0.3</v>
      </c>
      <c r="D895" s="138" t="s">
        <v>2102</v>
      </c>
      <c r="E895" s="121" t="s">
        <v>2103</v>
      </c>
      <c r="F895" s="152">
        <v>99</v>
      </c>
      <c r="G895" s="121" t="s">
        <v>2103</v>
      </c>
      <c r="H895" s="152">
        <v>27</v>
      </c>
      <c r="I895" s="121" t="s">
        <v>2104</v>
      </c>
      <c r="J895" s="152">
        <v>30</v>
      </c>
      <c r="K895" s="121" t="s">
        <v>2105</v>
      </c>
      <c r="L895" s="152">
        <v>5</v>
      </c>
      <c r="M895" s="121" t="s">
        <v>2106</v>
      </c>
      <c r="N895" s="152">
        <v>4</v>
      </c>
    </row>
    <row r="896" spans="1:14" x14ac:dyDescent="0.35">
      <c r="A896" s="124" t="s">
        <v>2107</v>
      </c>
      <c r="B896" s="140" t="s">
        <v>2108</v>
      </c>
      <c r="C896" s="144">
        <v>0.3</v>
      </c>
      <c r="D896" s="140" t="s">
        <v>2109</v>
      </c>
      <c r="E896" s="124" t="s">
        <v>2110</v>
      </c>
      <c r="F896" s="154">
        <v>113</v>
      </c>
      <c r="G896" s="124" t="s">
        <v>2110</v>
      </c>
      <c r="H896" s="154">
        <v>31</v>
      </c>
      <c r="I896" s="124" t="s">
        <v>2111</v>
      </c>
      <c r="J896" s="154">
        <v>34</v>
      </c>
      <c r="K896" s="124" t="s">
        <v>2112</v>
      </c>
      <c r="L896" s="154">
        <v>5</v>
      </c>
      <c r="M896" s="124" t="s">
        <v>2113</v>
      </c>
      <c r="N896" s="154">
        <v>4</v>
      </c>
    </row>
    <row r="897" spans="1:14" x14ac:dyDescent="0.35">
      <c r="A897" s="121" t="s">
        <v>2114</v>
      </c>
      <c r="B897" s="138" t="s">
        <v>2115</v>
      </c>
      <c r="C897" s="121" t="s">
        <v>2069</v>
      </c>
      <c r="D897" s="138" t="s">
        <v>2116</v>
      </c>
      <c r="E897" s="121" t="s">
        <v>2117</v>
      </c>
      <c r="F897" s="152">
        <v>5</v>
      </c>
      <c r="G897" s="121" t="s">
        <v>2117</v>
      </c>
      <c r="H897" s="152">
        <v>1</v>
      </c>
      <c r="I897" s="121" t="s">
        <v>2118</v>
      </c>
      <c r="J897" s="152">
        <v>1</v>
      </c>
      <c r="K897" s="121" t="s">
        <v>2119</v>
      </c>
      <c r="L897" s="157" t="s">
        <v>1133</v>
      </c>
      <c r="M897" s="121" t="s">
        <v>2120</v>
      </c>
      <c r="N897" s="157" t="s">
        <v>1133</v>
      </c>
    </row>
    <row r="898" spans="1:14" x14ac:dyDescent="0.35">
      <c r="A898" s="124" t="s">
        <v>2121</v>
      </c>
      <c r="B898" s="140" t="s">
        <v>2122</v>
      </c>
      <c r="C898" s="124" t="s">
        <v>2123</v>
      </c>
      <c r="D898" s="140" t="s">
        <v>2124</v>
      </c>
      <c r="E898" s="124" t="s">
        <v>2125</v>
      </c>
      <c r="F898" s="154">
        <v>25</v>
      </c>
      <c r="G898" s="124" t="s">
        <v>2125</v>
      </c>
      <c r="H898" s="154">
        <v>7</v>
      </c>
      <c r="I898" s="124" t="s">
        <v>2126</v>
      </c>
      <c r="J898" s="154">
        <v>7</v>
      </c>
      <c r="K898" s="124" t="s">
        <v>2127</v>
      </c>
      <c r="L898" s="154">
        <v>1</v>
      </c>
      <c r="M898" s="124" t="s">
        <v>2128</v>
      </c>
      <c r="N898" s="156" t="s">
        <v>1133</v>
      </c>
    </row>
    <row r="899" spans="1:14" x14ac:dyDescent="0.35">
      <c r="A899" s="121" t="s">
        <v>2129</v>
      </c>
      <c r="B899" s="138" t="s">
        <v>2130</v>
      </c>
      <c r="C899" s="139">
        <v>0.6</v>
      </c>
      <c r="D899" s="138" t="s">
        <v>2131</v>
      </c>
      <c r="E899" s="121" t="s">
        <v>2132</v>
      </c>
      <c r="F899" s="152">
        <v>192</v>
      </c>
      <c r="G899" s="121" t="s">
        <v>2132</v>
      </c>
      <c r="H899" s="152">
        <v>52</v>
      </c>
      <c r="I899" s="121" t="s">
        <v>2133</v>
      </c>
      <c r="J899" s="152">
        <v>60</v>
      </c>
      <c r="K899" s="121" t="s">
        <v>2134</v>
      </c>
      <c r="L899" s="152">
        <v>9</v>
      </c>
      <c r="M899" s="121" t="s">
        <v>2135</v>
      </c>
      <c r="N899" s="152">
        <v>7</v>
      </c>
    </row>
    <row r="900" spans="1:14" x14ac:dyDescent="0.35">
      <c r="A900" s="124" t="s">
        <v>2136</v>
      </c>
      <c r="B900" s="140" t="s">
        <v>2137</v>
      </c>
      <c r="C900" s="124" t="s">
        <v>2138</v>
      </c>
      <c r="D900" s="140" t="s">
        <v>2116</v>
      </c>
      <c r="E900" s="124" t="s">
        <v>2139</v>
      </c>
      <c r="F900" s="154">
        <v>12</v>
      </c>
      <c r="G900" s="124" t="s">
        <v>2139</v>
      </c>
      <c r="H900" s="154">
        <v>3</v>
      </c>
      <c r="I900" s="124" t="s">
        <v>2140</v>
      </c>
      <c r="J900" s="154">
        <v>4</v>
      </c>
      <c r="K900" s="124" t="s">
        <v>2141</v>
      </c>
      <c r="L900" s="156" t="s">
        <v>1133</v>
      </c>
      <c r="M900" s="124" t="s">
        <v>1372</v>
      </c>
      <c r="N900" s="156" t="s">
        <v>1133</v>
      </c>
    </row>
    <row r="901" spans="1:14" x14ac:dyDescent="0.35">
      <c r="A901" s="121" t="s">
        <v>2142</v>
      </c>
      <c r="B901" s="138" t="s">
        <v>2143</v>
      </c>
      <c r="C901" s="139">
        <v>0.3</v>
      </c>
      <c r="D901" s="138" t="s">
        <v>2144</v>
      </c>
      <c r="E901" s="121" t="s">
        <v>2145</v>
      </c>
      <c r="F901" s="152">
        <v>99</v>
      </c>
      <c r="G901" s="121" t="s">
        <v>2145</v>
      </c>
      <c r="H901" s="152">
        <v>27</v>
      </c>
      <c r="I901" s="121" t="s">
        <v>2146</v>
      </c>
      <c r="J901" s="152">
        <v>30</v>
      </c>
      <c r="K901" s="121" t="s">
        <v>2147</v>
      </c>
      <c r="L901" s="152">
        <v>5</v>
      </c>
      <c r="M901" s="121" t="s">
        <v>2148</v>
      </c>
      <c r="N901" s="152">
        <v>4</v>
      </c>
    </row>
    <row r="902" spans="1:14" x14ac:dyDescent="0.35">
      <c r="A902" s="124" t="s">
        <v>2149</v>
      </c>
      <c r="B902" s="140" t="s">
        <v>2150</v>
      </c>
      <c r="C902" s="144">
        <v>0.6</v>
      </c>
      <c r="D902" s="165">
        <v>0.2</v>
      </c>
      <c r="E902" s="124" t="s">
        <v>2151</v>
      </c>
      <c r="F902" s="154">
        <v>124</v>
      </c>
      <c r="G902" s="124" t="s">
        <v>2151</v>
      </c>
      <c r="H902" s="154">
        <v>34</v>
      </c>
      <c r="I902" s="124" t="s">
        <v>1273</v>
      </c>
      <c r="J902" s="154">
        <v>38</v>
      </c>
      <c r="K902" s="124" t="s">
        <v>2152</v>
      </c>
      <c r="L902" s="154">
        <v>6</v>
      </c>
      <c r="M902" s="124" t="s">
        <v>2153</v>
      </c>
      <c r="N902" s="154">
        <v>5</v>
      </c>
    </row>
    <row r="903" spans="1:14" x14ac:dyDescent="0.35">
      <c r="A903" s="121" t="s">
        <v>2154</v>
      </c>
      <c r="B903" s="138" t="s">
        <v>2155</v>
      </c>
      <c r="C903" s="139">
        <v>9.8000000000000007</v>
      </c>
      <c r="D903" s="164">
        <v>0.35</v>
      </c>
      <c r="E903" s="121" t="s">
        <v>2156</v>
      </c>
      <c r="F903" s="153">
        <v>3970</v>
      </c>
      <c r="G903" s="121" t="s">
        <v>2157</v>
      </c>
      <c r="H903" s="153">
        <v>1240</v>
      </c>
      <c r="I903" s="121" t="s">
        <v>2158</v>
      </c>
      <c r="J903" s="153">
        <v>2960</v>
      </c>
      <c r="K903" s="121" t="s">
        <v>2159</v>
      </c>
      <c r="L903" s="152">
        <v>467</v>
      </c>
      <c r="M903" s="121" t="s">
        <v>2160</v>
      </c>
      <c r="N903" s="152">
        <v>178</v>
      </c>
    </row>
    <row r="904" spans="1:14" ht="15" x14ac:dyDescent="0.35">
      <c r="A904" s="124" t="s">
        <v>2161</v>
      </c>
      <c r="B904" s="140" t="s">
        <v>2162</v>
      </c>
      <c r="C904" s="144">
        <v>0.4</v>
      </c>
      <c r="D904" s="165">
        <v>0.19</v>
      </c>
      <c r="E904" s="124" t="s">
        <v>2163</v>
      </c>
      <c r="F904" s="154">
        <v>86</v>
      </c>
      <c r="G904" s="124" t="s">
        <v>2163</v>
      </c>
      <c r="H904" s="154">
        <v>23</v>
      </c>
      <c r="I904" s="124" t="s">
        <v>2164</v>
      </c>
      <c r="J904" s="154">
        <v>26</v>
      </c>
      <c r="K904" s="124" t="s">
        <v>2165</v>
      </c>
      <c r="L904" s="154">
        <v>4</v>
      </c>
      <c r="M904" s="124" t="s">
        <v>2166</v>
      </c>
      <c r="N904" s="154">
        <v>3</v>
      </c>
    </row>
    <row r="905" spans="1:14" ht="19" x14ac:dyDescent="0.35">
      <c r="A905" s="138" t="s">
        <v>2167</v>
      </c>
      <c r="B905" s="138" t="s">
        <v>2168</v>
      </c>
      <c r="C905" s="132">
        <v>67</v>
      </c>
      <c r="D905" s="164">
        <v>0.57999999999999996</v>
      </c>
      <c r="E905" s="121" t="s">
        <v>2169</v>
      </c>
      <c r="F905" s="153">
        <v>7940</v>
      </c>
      <c r="G905" s="121" t="s">
        <v>2170</v>
      </c>
      <c r="H905" s="153">
        <v>6490</v>
      </c>
      <c r="I905" s="121" t="s">
        <v>2171</v>
      </c>
      <c r="J905" s="153">
        <v>8140</v>
      </c>
      <c r="K905" s="121" t="s">
        <v>2172</v>
      </c>
      <c r="L905" s="153">
        <v>6960</v>
      </c>
      <c r="M905" s="121" t="s">
        <v>2173</v>
      </c>
      <c r="N905" s="152">
        <v>4380</v>
      </c>
    </row>
    <row r="906" spans="1:14" x14ac:dyDescent="0.35">
      <c r="A906" s="124" t="s">
        <v>2174</v>
      </c>
      <c r="B906" s="140" t="s">
        <v>2175</v>
      </c>
      <c r="C906" s="124" t="s">
        <v>2176</v>
      </c>
      <c r="D906" s="165">
        <v>0.11</v>
      </c>
      <c r="E906" s="124" t="s">
        <v>2177</v>
      </c>
      <c r="F906" s="154">
        <v>48</v>
      </c>
      <c r="G906" s="124" t="s">
        <v>2177</v>
      </c>
      <c r="H906" s="154">
        <v>13</v>
      </c>
      <c r="I906" s="124" t="s">
        <v>2178</v>
      </c>
      <c r="J906" s="154">
        <v>14</v>
      </c>
      <c r="K906" s="124" t="s">
        <v>2179</v>
      </c>
      <c r="L906" s="154">
        <v>2</v>
      </c>
      <c r="M906" s="124" t="s">
        <v>2180</v>
      </c>
      <c r="N906" s="154">
        <v>2</v>
      </c>
    </row>
    <row r="907" spans="1:14" x14ac:dyDescent="0.35">
      <c r="A907" s="121" t="s">
        <v>2181</v>
      </c>
      <c r="B907" s="138" t="s">
        <v>2182</v>
      </c>
      <c r="C907" s="121" t="s">
        <v>2183</v>
      </c>
      <c r="D907" s="164">
        <v>0.19</v>
      </c>
      <c r="E907" s="121" t="s">
        <v>2184</v>
      </c>
      <c r="F907" s="152">
        <v>63</v>
      </c>
      <c r="G907" s="121" t="s">
        <v>2184</v>
      </c>
      <c r="H907" s="152">
        <v>17</v>
      </c>
      <c r="I907" s="121" t="s">
        <v>2185</v>
      </c>
      <c r="J907" s="152">
        <v>19</v>
      </c>
      <c r="K907" s="121" t="s">
        <v>2166</v>
      </c>
      <c r="L907" s="152">
        <v>3</v>
      </c>
      <c r="M907" s="121" t="s">
        <v>2186</v>
      </c>
      <c r="N907" s="152">
        <v>2</v>
      </c>
    </row>
    <row r="908" spans="1:14" x14ac:dyDescent="0.35">
      <c r="A908" s="124" t="s">
        <v>2187</v>
      </c>
      <c r="B908" s="140" t="s">
        <v>2188</v>
      </c>
      <c r="C908" s="144">
        <v>0.3</v>
      </c>
      <c r="D908" s="165">
        <v>0.16</v>
      </c>
      <c r="E908" s="124" t="s">
        <v>2189</v>
      </c>
      <c r="F908" s="154">
        <v>60</v>
      </c>
      <c r="G908" s="124" t="s">
        <v>2189</v>
      </c>
      <c r="H908" s="154">
        <v>16</v>
      </c>
      <c r="I908" s="124" t="s">
        <v>2190</v>
      </c>
      <c r="J908" s="154">
        <v>18</v>
      </c>
      <c r="K908" s="124" t="s">
        <v>2191</v>
      </c>
      <c r="L908" s="154">
        <v>3</v>
      </c>
      <c r="M908" s="124" t="s">
        <v>1295</v>
      </c>
      <c r="N908" s="154">
        <v>2</v>
      </c>
    </row>
    <row r="909" spans="1:14" x14ac:dyDescent="0.35">
      <c r="A909" s="121" t="s">
        <v>2192</v>
      </c>
      <c r="B909" s="138" t="s">
        <v>2193</v>
      </c>
      <c r="C909" s="121" t="s">
        <v>2194</v>
      </c>
      <c r="D909" s="164">
        <v>0.03</v>
      </c>
      <c r="E909" s="121" t="s">
        <v>2195</v>
      </c>
      <c r="F909" s="152">
        <v>2</v>
      </c>
      <c r="G909" s="121" t="s">
        <v>2195</v>
      </c>
      <c r="H909" s="157" t="s">
        <v>1133</v>
      </c>
      <c r="I909" s="121" t="s">
        <v>2196</v>
      </c>
      <c r="J909" s="157" t="s">
        <v>1133</v>
      </c>
      <c r="K909" s="121" t="s">
        <v>2197</v>
      </c>
      <c r="L909" s="157" t="s">
        <v>1133</v>
      </c>
      <c r="M909" s="121" t="s">
        <v>2198</v>
      </c>
      <c r="N909" s="157" t="s">
        <v>1133</v>
      </c>
    </row>
    <row r="910" spans="1:14" x14ac:dyDescent="0.35">
      <c r="A910" s="124" t="s">
        <v>2199</v>
      </c>
      <c r="B910" s="140" t="s">
        <v>2200</v>
      </c>
      <c r="C910" s="124" t="s">
        <v>1300</v>
      </c>
      <c r="D910" s="165">
        <v>0.03</v>
      </c>
      <c r="E910" s="124" t="s">
        <v>2201</v>
      </c>
      <c r="F910" s="156" t="s">
        <v>1133</v>
      </c>
      <c r="G910" s="124" t="s">
        <v>2201</v>
      </c>
      <c r="H910" s="156" t="s">
        <v>1133</v>
      </c>
      <c r="I910" s="124" t="s">
        <v>2202</v>
      </c>
      <c r="J910" s="156" t="s">
        <v>1133</v>
      </c>
      <c r="K910" s="124" t="s">
        <v>2203</v>
      </c>
      <c r="L910" s="156" t="s">
        <v>1133</v>
      </c>
      <c r="M910" s="124" t="s">
        <v>2204</v>
      </c>
      <c r="N910" s="156" t="s">
        <v>1133</v>
      </c>
    </row>
    <row r="911" spans="1:14" x14ac:dyDescent="0.35">
      <c r="A911" s="121" t="s">
        <v>2205</v>
      </c>
      <c r="B911" s="138" t="s">
        <v>2206</v>
      </c>
      <c r="C911" s="121" t="s">
        <v>2207</v>
      </c>
      <c r="D911" s="182">
        <v>4.0000000000000001E-3</v>
      </c>
      <c r="E911" s="121" t="s">
        <v>2208</v>
      </c>
      <c r="F911" s="157" t="s">
        <v>1133</v>
      </c>
      <c r="G911" s="121" t="s">
        <v>2208</v>
      </c>
      <c r="H911" s="157" t="s">
        <v>1133</v>
      </c>
      <c r="I911" s="121" t="s">
        <v>2209</v>
      </c>
      <c r="J911" s="157" t="s">
        <v>1133</v>
      </c>
      <c r="K911" s="121" t="s">
        <v>2210</v>
      </c>
      <c r="L911" s="157" t="s">
        <v>1133</v>
      </c>
      <c r="M911" s="121" t="s">
        <v>2211</v>
      </c>
      <c r="N911" s="157" t="s">
        <v>1133</v>
      </c>
    </row>
    <row r="912" spans="1:14" x14ac:dyDescent="0.35">
      <c r="A912" s="124" t="s">
        <v>2212</v>
      </c>
      <c r="B912" s="140" t="s">
        <v>2213</v>
      </c>
      <c r="C912" s="124" t="s">
        <v>2214</v>
      </c>
      <c r="D912" s="165">
        <v>0.02</v>
      </c>
      <c r="E912" s="124" t="s">
        <v>2215</v>
      </c>
      <c r="F912" s="154">
        <v>3</v>
      </c>
      <c r="G912" s="124" t="s">
        <v>2215</v>
      </c>
      <c r="H912" s="156" t="s">
        <v>1133</v>
      </c>
      <c r="I912" s="124" t="s">
        <v>2216</v>
      </c>
      <c r="J912" s="156" t="s">
        <v>1133</v>
      </c>
      <c r="K912" s="124" t="s">
        <v>2217</v>
      </c>
      <c r="L912" s="156" t="s">
        <v>1133</v>
      </c>
      <c r="M912" s="124" t="s">
        <v>2218</v>
      </c>
      <c r="N912" s="156" t="s">
        <v>1133</v>
      </c>
    </row>
    <row r="913" spans="1:14" x14ac:dyDescent="0.35">
      <c r="A913" s="121" t="s">
        <v>2219</v>
      </c>
      <c r="B913" s="138" t="s">
        <v>2220</v>
      </c>
      <c r="C913" s="121" t="s">
        <v>2221</v>
      </c>
      <c r="D913" s="164">
        <v>0.04</v>
      </c>
      <c r="E913" s="121" t="s">
        <v>2222</v>
      </c>
      <c r="F913" s="152">
        <v>11</v>
      </c>
      <c r="G913" s="121" t="s">
        <v>2222</v>
      </c>
      <c r="H913" s="152">
        <v>3</v>
      </c>
      <c r="I913" s="121" t="s">
        <v>2223</v>
      </c>
      <c r="J913" s="152">
        <v>3</v>
      </c>
      <c r="K913" s="121" t="s">
        <v>1983</v>
      </c>
      <c r="L913" s="157" t="s">
        <v>1133</v>
      </c>
      <c r="M913" s="121" t="s">
        <v>2224</v>
      </c>
      <c r="N913" s="157" t="s">
        <v>1133</v>
      </c>
    </row>
    <row r="914" spans="1:14" x14ac:dyDescent="0.35">
      <c r="A914" s="124" t="s">
        <v>2225</v>
      </c>
      <c r="B914" s="140" t="s">
        <v>2226</v>
      </c>
      <c r="C914" s="144">
        <v>0.3</v>
      </c>
      <c r="D914" s="165">
        <v>0.1</v>
      </c>
      <c r="E914" s="124" t="s">
        <v>2227</v>
      </c>
      <c r="F914" s="154">
        <v>73</v>
      </c>
      <c r="G914" s="124" t="s">
        <v>2227</v>
      </c>
      <c r="H914" s="154">
        <v>20</v>
      </c>
      <c r="I914" s="124" t="s">
        <v>2228</v>
      </c>
      <c r="J914" s="154">
        <v>22</v>
      </c>
      <c r="K914" s="124" t="s">
        <v>2229</v>
      </c>
      <c r="L914" s="154">
        <v>3</v>
      </c>
      <c r="M914" s="124" t="s">
        <v>2230</v>
      </c>
      <c r="N914" s="154">
        <v>3</v>
      </c>
    </row>
    <row r="915" spans="1:14" ht="19" x14ac:dyDescent="0.35">
      <c r="A915" s="121" t="s">
        <v>2231</v>
      </c>
      <c r="B915" s="138" t="s">
        <v>2232</v>
      </c>
      <c r="C915" s="132">
        <v>26</v>
      </c>
      <c r="D915" s="138" t="s">
        <v>2233</v>
      </c>
      <c r="E915" s="121" t="s">
        <v>2234</v>
      </c>
      <c r="F915" s="153">
        <v>9910</v>
      </c>
      <c r="G915" s="121" t="s">
        <v>2235</v>
      </c>
      <c r="H915" s="153">
        <v>4920</v>
      </c>
      <c r="I915" s="121" t="s">
        <v>2236</v>
      </c>
      <c r="J915" s="153">
        <v>9320</v>
      </c>
      <c r="K915" s="121" t="s">
        <v>2237</v>
      </c>
      <c r="L915" s="153">
        <v>4460</v>
      </c>
      <c r="M915" s="121" t="s">
        <v>2238</v>
      </c>
      <c r="N915" s="152">
        <v>1360</v>
      </c>
    </row>
    <row r="916" spans="1:14" ht="19" x14ac:dyDescent="0.35">
      <c r="A916" s="140" t="s">
        <v>2239</v>
      </c>
      <c r="B916" s="140" t="s">
        <v>2240</v>
      </c>
      <c r="C916" s="135">
        <v>26</v>
      </c>
      <c r="D916" s="140" t="s">
        <v>2241</v>
      </c>
      <c r="E916" s="124" t="s">
        <v>2242</v>
      </c>
      <c r="F916" s="155">
        <v>9050</v>
      </c>
      <c r="G916" s="124" t="s">
        <v>2243</v>
      </c>
      <c r="H916" s="155">
        <v>4490</v>
      </c>
      <c r="I916" s="124" t="s">
        <v>1474</v>
      </c>
      <c r="J916" s="155">
        <v>8520</v>
      </c>
      <c r="K916" s="124" t="s">
        <v>2244</v>
      </c>
      <c r="L916" s="155">
        <v>4080</v>
      </c>
      <c r="M916" s="124" t="s">
        <v>2245</v>
      </c>
      <c r="N916" s="154">
        <v>1250</v>
      </c>
    </row>
    <row r="917" spans="1:14" ht="19" x14ac:dyDescent="0.35">
      <c r="A917" s="141" t="s">
        <v>2246</v>
      </c>
      <c r="B917" s="141" t="s">
        <v>2247</v>
      </c>
      <c r="C917" s="170">
        <v>26</v>
      </c>
      <c r="D917" s="141" t="s">
        <v>2248</v>
      </c>
      <c r="E917" s="127" t="s">
        <v>2249</v>
      </c>
      <c r="F917" s="171">
        <v>7320</v>
      </c>
      <c r="G917" s="127" t="s">
        <v>2250</v>
      </c>
      <c r="H917" s="171">
        <v>3630</v>
      </c>
      <c r="I917" s="127" t="s">
        <v>939</v>
      </c>
      <c r="J917" s="171">
        <v>6880</v>
      </c>
      <c r="K917" s="127" t="s">
        <v>2158</v>
      </c>
      <c r="L917" s="171">
        <v>3300</v>
      </c>
      <c r="M917" s="127" t="s">
        <v>2251</v>
      </c>
      <c r="N917" s="158">
        <v>1010</v>
      </c>
    </row>
    <row r="918" spans="1:14" x14ac:dyDescent="0.35">
      <c r="A918"/>
      <c r="B918"/>
      <c r="C918"/>
      <c r="D918"/>
      <c r="E918"/>
      <c r="F918"/>
      <c r="G918"/>
      <c r="H918"/>
      <c r="I918"/>
      <c r="J918"/>
      <c r="K918"/>
      <c r="L918"/>
      <c r="M918"/>
      <c r="N918"/>
    </row>
    <row r="919" spans="1:14" x14ac:dyDescent="0.35">
      <c r="A919" s="185"/>
      <c r="B919" s="186" t="s">
        <v>2252</v>
      </c>
      <c r="C919" s="186" t="s">
        <v>2253</v>
      </c>
      <c r="D919" s="187" t="s">
        <v>2254</v>
      </c>
      <c r="E919"/>
      <c r="F919"/>
      <c r="G919"/>
      <c r="H919"/>
      <c r="I919"/>
      <c r="J919"/>
      <c r="K919"/>
      <c r="L919"/>
      <c r="M919"/>
      <c r="N919"/>
    </row>
    <row r="920" spans="1:14" x14ac:dyDescent="0.35">
      <c r="A920" t="s">
        <v>2255</v>
      </c>
      <c r="B920" s="188">
        <v>1</v>
      </c>
      <c r="C920" s="188">
        <v>1</v>
      </c>
      <c r="D920" t="s">
        <v>2256</v>
      </c>
      <c r="E920"/>
      <c r="F920"/>
      <c r="G920"/>
      <c r="H920"/>
      <c r="I920"/>
      <c r="J920"/>
      <c r="K920"/>
      <c r="L920"/>
      <c r="M920"/>
      <c r="N920"/>
    </row>
    <row r="921" spans="1:14" x14ac:dyDescent="0.35">
      <c r="A921" t="s">
        <v>2257</v>
      </c>
      <c r="B921" s="188">
        <v>16.2</v>
      </c>
      <c r="C921" s="188">
        <v>5</v>
      </c>
      <c r="D921" t="s">
        <v>2258</v>
      </c>
      <c r="E921"/>
      <c r="F921"/>
      <c r="G921"/>
      <c r="H921"/>
      <c r="I921"/>
      <c r="J921"/>
      <c r="K921"/>
      <c r="L921"/>
      <c r="M921"/>
      <c r="N921"/>
    </row>
    <row r="922" spans="1:14" x14ac:dyDescent="0.35">
      <c r="A922" t="s">
        <v>520</v>
      </c>
      <c r="B922" s="188">
        <v>5.6</v>
      </c>
      <c r="C922" s="188">
        <v>1.8</v>
      </c>
      <c r="D922" t="s">
        <v>2259</v>
      </c>
      <c r="E922"/>
      <c r="F922"/>
      <c r="G922"/>
      <c r="H922"/>
      <c r="I922"/>
      <c r="J922"/>
      <c r="K922"/>
      <c r="L922"/>
      <c r="M922"/>
      <c r="N922"/>
    </row>
    <row r="923" spans="1:14" x14ac:dyDescent="0.35">
      <c r="A923" t="s">
        <v>2260</v>
      </c>
      <c r="B923" s="188">
        <v>-2.4</v>
      </c>
      <c r="C923" s="188">
        <v>-8.1999999999999993</v>
      </c>
      <c r="D923" t="s">
        <v>2261</v>
      </c>
      <c r="E923"/>
      <c r="F923"/>
      <c r="G923"/>
      <c r="H923"/>
      <c r="I923"/>
      <c r="J923"/>
      <c r="K923"/>
      <c r="L923"/>
      <c r="M923"/>
      <c r="N923"/>
    </row>
    <row r="924" spans="1:14" x14ac:dyDescent="0.35">
      <c r="A924" t="s">
        <v>2262</v>
      </c>
      <c r="B924" s="188">
        <v>0</v>
      </c>
      <c r="C924" s="188">
        <v>0</v>
      </c>
      <c r="D924" t="s">
        <v>2263</v>
      </c>
      <c r="E924"/>
      <c r="F924"/>
      <c r="G924"/>
      <c r="H924"/>
      <c r="I924"/>
      <c r="J924"/>
      <c r="K924"/>
      <c r="L924"/>
      <c r="M924"/>
      <c r="N924"/>
    </row>
    <row r="925" spans="1:14" x14ac:dyDescent="0.35">
      <c r="A925" t="s">
        <v>2264</v>
      </c>
      <c r="B925" s="188">
        <v>0</v>
      </c>
      <c r="C925" s="188">
        <v>0</v>
      </c>
      <c r="D925" t="s">
        <v>2263</v>
      </c>
      <c r="E925"/>
      <c r="F925"/>
      <c r="G925"/>
      <c r="H925"/>
      <c r="I925"/>
      <c r="J925"/>
      <c r="K925"/>
      <c r="L925"/>
      <c r="M925"/>
      <c r="N925"/>
    </row>
    <row r="926" spans="1:14" x14ac:dyDescent="0.35">
      <c r="A926" t="s">
        <v>2265</v>
      </c>
      <c r="B926" s="188">
        <v>0</v>
      </c>
      <c r="C926" s="188">
        <v>0</v>
      </c>
      <c r="D926" t="s">
        <v>2266</v>
      </c>
      <c r="E926"/>
      <c r="F926"/>
      <c r="G926"/>
      <c r="H926"/>
      <c r="I926"/>
      <c r="J926"/>
      <c r="K926"/>
      <c r="L926"/>
      <c r="M926"/>
      <c r="N926"/>
    </row>
    <row r="927" spans="1:14" x14ac:dyDescent="0.35">
      <c r="A927" t="s">
        <v>2267</v>
      </c>
      <c r="B927" s="188">
        <v>1200</v>
      </c>
      <c r="C927" s="188">
        <v>345</v>
      </c>
      <c r="D927" t="s">
        <v>2268</v>
      </c>
      <c r="E927"/>
      <c r="F927"/>
      <c r="G927"/>
      <c r="H927"/>
      <c r="I927"/>
      <c r="J927"/>
      <c r="K927"/>
      <c r="L927"/>
      <c r="M927"/>
      <c r="N927"/>
    </row>
    <row r="928" spans="1:14" x14ac:dyDescent="0.35">
      <c r="A928" t="s">
        <v>2269</v>
      </c>
      <c r="B928" s="188">
        <v>-160</v>
      </c>
      <c r="C928" s="188">
        <v>-46</v>
      </c>
      <c r="D928" t="s">
        <v>2270</v>
      </c>
      <c r="E928"/>
      <c r="F928"/>
      <c r="G928"/>
      <c r="H928"/>
      <c r="I928"/>
      <c r="J928"/>
      <c r="K928"/>
      <c r="L928"/>
      <c r="M928"/>
      <c r="N928"/>
    </row>
    <row r="929" spans="1:14" x14ac:dyDescent="0.35">
      <c r="A929" t="s">
        <v>2271</v>
      </c>
      <c r="B929" s="188">
        <v>84</v>
      </c>
      <c r="C929" s="188">
        <v>28</v>
      </c>
      <c r="D929" t="s">
        <v>2272</v>
      </c>
      <c r="E929"/>
      <c r="F929"/>
      <c r="G929"/>
      <c r="H929"/>
      <c r="I929"/>
      <c r="J929"/>
      <c r="K929"/>
      <c r="L929"/>
      <c r="M929"/>
      <c r="N929"/>
    </row>
    <row r="930" spans="1:14" x14ac:dyDescent="0.35">
      <c r="A930" t="s">
        <v>2273</v>
      </c>
      <c r="B930" s="188">
        <v>264</v>
      </c>
      <c r="C930" s="188">
        <v>265</v>
      </c>
      <c r="D930" t="s">
        <v>2274</v>
      </c>
      <c r="E930"/>
      <c r="F930"/>
      <c r="G930"/>
      <c r="H930"/>
      <c r="I930"/>
      <c r="J930"/>
      <c r="K930"/>
      <c r="L930"/>
      <c r="M930"/>
      <c r="N930"/>
    </row>
    <row r="931" spans="1:14" x14ac:dyDescent="0.35">
      <c r="A931" t="s">
        <v>2275</v>
      </c>
      <c r="B931" s="188">
        <v>1</v>
      </c>
      <c r="C931" s="188">
        <v>1</v>
      </c>
      <c r="D931" t="s">
        <v>2276</v>
      </c>
      <c r="E931"/>
      <c r="F931"/>
      <c r="G931"/>
      <c r="H931"/>
      <c r="I931"/>
      <c r="J931"/>
      <c r="K931"/>
      <c r="L931"/>
      <c r="M931"/>
      <c r="N931"/>
    </row>
    <row r="932" spans="1:14" x14ac:dyDescent="0.35">
      <c r="A932"/>
      <c r="B932"/>
      <c r="C932"/>
      <c r="D932" t="s">
        <v>2277</v>
      </c>
      <c r="E932"/>
      <c r="F932"/>
      <c r="G932"/>
      <c r="H932"/>
      <c r="I932"/>
      <c r="J932"/>
      <c r="K932"/>
      <c r="L932"/>
      <c r="M932"/>
      <c r="N932"/>
    </row>
    <row r="933" spans="1:14" x14ac:dyDescent="0.35">
      <c r="A933"/>
      <c r="B933"/>
      <c r="C933"/>
      <c r="D933" t="s">
        <v>2278</v>
      </c>
      <c r="E933"/>
      <c r="F933"/>
      <c r="G933"/>
      <c r="H933"/>
      <c r="I933"/>
      <c r="J933"/>
      <c r="K933"/>
      <c r="L933"/>
      <c r="M933"/>
      <c r="N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K1" sqref="K1"/>
    </sheetView>
  </sheetViews>
  <sheetFormatPr defaultColWidth="10.90625" defaultRowHeight="14.5" x14ac:dyDescent="0.35"/>
  <sheetData>
    <row r="1" spans="1:14" x14ac:dyDescent="0.35">
      <c r="A1" s="460" t="s">
        <v>3513</v>
      </c>
      <c r="K1" s="460" t="s">
        <v>3521</v>
      </c>
    </row>
    <row r="2" spans="1:14" x14ac:dyDescent="0.35">
      <c r="A2" t="s">
        <v>3514</v>
      </c>
      <c r="B2" t="s">
        <v>3515</v>
      </c>
      <c r="K2" t="s">
        <v>3514</v>
      </c>
      <c r="L2" t="s">
        <v>3523</v>
      </c>
    </row>
    <row r="4" spans="1:14" x14ac:dyDescent="0.35">
      <c r="C4" t="s">
        <v>3518</v>
      </c>
      <c r="K4" s="195"/>
      <c r="L4" s="195" t="s">
        <v>3518</v>
      </c>
      <c r="M4" s="195"/>
      <c r="N4" s="195"/>
    </row>
    <row r="5" spans="1:14" x14ac:dyDescent="0.35">
      <c r="B5" t="s">
        <v>3516</v>
      </c>
      <c r="C5" t="s">
        <v>3517</v>
      </c>
      <c r="D5" t="s">
        <v>3520</v>
      </c>
      <c r="E5" t="s">
        <v>3519</v>
      </c>
      <c r="K5" s="195" t="s">
        <v>3516</v>
      </c>
      <c r="L5" s="195" t="s">
        <v>3517</v>
      </c>
      <c r="M5" s="195" t="s">
        <v>3522</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0" t="s">
        <v>11</v>
      </c>
      <c r="B1" s="510"/>
      <c r="C1" s="510"/>
      <c r="D1" s="510"/>
      <c r="E1" s="510"/>
    </row>
    <row r="2" spans="1:5" x14ac:dyDescent="0.35">
      <c r="A2" s="511" t="s">
        <v>165</v>
      </c>
      <c r="B2" s="511"/>
      <c r="C2" s="511"/>
      <c r="D2" s="511"/>
      <c r="E2" s="511"/>
    </row>
    <row r="19" spans="1:5" x14ac:dyDescent="0.35">
      <c r="A19" s="8" t="s">
        <v>166</v>
      </c>
    </row>
    <row r="20" spans="1:5" x14ac:dyDescent="0.35">
      <c r="A20" s="8">
        <v>155400</v>
      </c>
      <c r="B20" s="8" t="s">
        <v>167</v>
      </c>
    </row>
    <row r="21" spans="1:5" x14ac:dyDescent="0.35">
      <c r="A21" s="511" t="s">
        <v>168</v>
      </c>
      <c r="B21" s="511"/>
      <c r="C21" s="511"/>
      <c r="D21" s="511"/>
      <c r="E21" s="511"/>
    </row>
    <row r="38" spans="1:5" x14ac:dyDescent="0.35">
      <c r="A38" s="8" t="s">
        <v>166</v>
      </c>
    </row>
    <row r="39" spans="1:5" x14ac:dyDescent="0.35">
      <c r="A39" s="8">
        <v>100800</v>
      </c>
      <c r="B39" s="8" t="s">
        <v>167</v>
      </c>
    </row>
    <row r="40" spans="1:5" x14ac:dyDescent="0.35">
      <c r="A40" s="511" t="s">
        <v>169</v>
      </c>
      <c r="B40" s="511"/>
      <c r="C40" s="511"/>
      <c r="D40" s="511"/>
      <c r="E40" s="511"/>
    </row>
    <row r="57" spans="1:5" ht="15" thickBot="1" x14ac:dyDescent="0.4">
      <c r="A57" s="8" t="s">
        <v>166</v>
      </c>
    </row>
    <row r="58" spans="1:5" ht="15" thickBot="1" x14ac:dyDescent="0.4">
      <c r="A58" s="10">
        <v>194000</v>
      </c>
      <c r="B58" s="8" t="s">
        <v>170</v>
      </c>
    </row>
    <row r="60" spans="1:5" x14ac:dyDescent="0.35">
      <c r="A60" s="510" t="s">
        <v>171</v>
      </c>
      <c r="B60" s="510"/>
      <c r="C60" s="510"/>
      <c r="D60" s="510"/>
      <c r="E60" s="510"/>
    </row>
    <row r="85" spans="1:37" s="11" customFormat="1" x14ac:dyDescent="0.35">
      <c r="A85" s="8" t="s">
        <v>387</v>
      </c>
      <c r="B85" s="8">
        <v>55.1</v>
      </c>
      <c r="C85" s="8" t="s">
        <v>388</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389</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390</v>
      </c>
      <c r="B88" s="13">
        <f>(B86-B85)/B85</f>
        <v>1.0254083484573502</v>
      </c>
    </row>
    <row r="89" spans="1:37" x14ac:dyDescent="0.35">
      <c r="A89" s="510" t="s">
        <v>172</v>
      </c>
      <c r="B89" s="510"/>
      <c r="C89" s="510"/>
      <c r="D89" s="510"/>
      <c r="E89" s="510"/>
    </row>
    <row r="90" spans="1:37" x14ac:dyDescent="0.35">
      <c r="A90" s="8">
        <v>6.6290250000000004</v>
      </c>
      <c r="B90" s="8" t="s">
        <v>393</v>
      </c>
      <c r="E90" s="8" t="s">
        <v>398</v>
      </c>
    </row>
    <row r="91" spans="1:37" x14ac:dyDescent="0.35">
      <c r="A91" s="8">
        <f>1/A90</f>
        <v>0.15085174667466181</v>
      </c>
      <c r="B91" s="8" t="s">
        <v>394</v>
      </c>
      <c r="E91" s="8" t="s">
        <v>177</v>
      </c>
    </row>
    <row r="92" spans="1:37" x14ac:dyDescent="0.35">
      <c r="A92" s="14">
        <v>0.5</v>
      </c>
      <c r="B92" s="8" t="s">
        <v>395</v>
      </c>
      <c r="E92" s="8" t="s">
        <v>399</v>
      </c>
    </row>
    <row r="93" spans="1:37" x14ac:dyDescent="0.35">
      <c r="A93" s="8">
        <f>A92*A91</f>
        <v>7.5425873337330904E-2</v>
      </c>
      <c r="B93" s="8" t="s">
        <v>396</v>
      </c>
      <c r="E93" s="8" t="s">
        <v>177</v>
      </c>
    </row>
    <row r="94" spans="1:37" x14ac:dyDescent="0.35">
      <c r="A94" s="8">
        <f>1/A93</f>
        <v>13.258050000000001</v>
      </c>
      <c r="B94" s="8" t="s">
        <v>397</v>
      </c>
      <c r="E94" s="8" t="s">
        <v>177</v>
      </c>
      <c r="J94" s="14"/>
    </row>
    <row r="95" spans="1:37" ht="15" thickBot="1" x14ac:dyDescent="0.4">
      <c r="A95" s="8">
        <v>8.0274920000000005</v>
      </c>
      <c r="B95" s="8" t="s">
        <v>391</v>
      </c>
      <c r="E95" s="8" t="s">
        <v>400</v>
      </c>
      <c r="J95" s="14"/>
    </row>
    <row r="96" spans="1:37" ht="15" thickBot="1" x14ac:dyDescent="0.4">
      <c r="A96" s="15">
        <f>(A94-A95)/A95</f>
        <v>0.65158059329115492</v>
      </c>
      <c r="B96" s="8" t="s">
        <v>392</v>
      </c>
      <c r="C96" s="16"/>
      <c r="E96" s="8" t="s">
        <v>177</v>
      </c>
    </row>
    <row r="98" spans="1:5" x14ac:dyDescent="0.35">
      <c r="A98" s="510" t="s">
        <v>173</v>
      </c>
      <c r="B98" s="510"/>
      <c r="C98" s="510"/>
      <c r="D98" s="510"/>
      <c r="E98" s="510"/>
    </row>
    <row r="99" spans="1:5" x14ac:dyDescent="0.35">
      <c r="A99" s="16">
        <v>0.3</v>
      </c>
      <c r="B99" s="14" t="s">
        <v>402</v>
      </c>
    </row>
    <row r="100" spans="1:5" x14ac:dyDescent="0.35">
      <c r="A100" s="8">
        <v>63.5</v>
      </c>
      <c r="B100" s="8" t="s">
        <v>403</v>
      </c>
    </row>
    <row r="101" spans="1:5" x14ac:dyDescent="0.35">
      <c r="A101" s="8">
        <f>1/A100</f>
        <v>1.5748031496062992E-2</v>
      </c>
      <c r="B101" s="8" t="s">
        <v>401</v>
      </c>
    </row>
    <row r="102" spans="1:5" x14ac:dyDescent="0.35">
      <c r="A102" s="17">
        <f>A101*(1-A99)</f>
        <v>1.1023622047244094E-2</v>
      </c>
      <c r="B102" s="8" t="s">
        <v>404</v>
      </c>
    </row>
    <row r="103" spans="1:5" x14ac:dyDescent="0.35">
      <c r="A103" s="17">
        <f>1/A102</f>
        <v>90.714285714285722</v>
      </c>
      <c r="B103" s="8" t="s">
        <v>408</v>
      </c>
    </row>
    <row r="104" spans="1:5" x14ac:dyDescent="0.35">
      <c r="A104" s="16">
        <v>0.35</v>
      </c>
      <c r="B104" s="8" t="s">
        <v>405</v>
      </c>
    </row>
    <row r="105" spans="1:5" x14ac:dyDescent="0.35">
      <c r="A105" s="8">
        <f>A102*(1-A104)</f>
        <v>7.1653543307086615E-3</v>
      </c>
      <c r="B105" s="8" t="s">
        <v>406</v>
      </c>
    </row>
    <row r="106" spans="1:5" ht="15" thickBot="1" x14ac:dyDescent="0.4">
      <c r="A106" s="8">
        <f>1/A105</f>
        <v>139.56043956043956</v>
      </c>
      <c r="B106" s="8" t="s">
        <v>407</v>
      </c>
    </row>
    <row r="107" spans="1:5" ht="15" thickBot="1" x14ac:dyDescent="0.4">
      <c r="A107" s="18">
        <f>(A106-A103)/A103</f>
        <v>0.53846153846153832</v>
      </c>
      <c r="B107" s="8" t="s">
        <v>409</v>
      </c>
    </row>
    <row r="108" spans="1:5" x14ac:dyDescent="0.35">
      <c r="A108" s="19"/>
    </row>
    <row r="109" spans="1:5" x14ac:dyDescent="0.35">
      <c r="A109" s="510" t="s">
        <v>175</v>
      </c>
      <c r="B109" s="510"/>
      <c r="C109" s="510"/>
      <c r="D109" s="510"/>
      <c r="E109" s="510"/>
    </row>
    <row r="110" spans="1:5" ht="15" thickBot="1" x14ac:dyDescent="0.4"/>
    <row r="111" spans="1:5" ht="15" thickBot="1" x14ac:dyDescent="0.4">
      <c r="A111" s="18">
        <f>A122</f>
        <v>0.20481927710843381</v>
      </c>
      <c r="B111" s="8" t="s">
        <v>411</v>
      </c>
    </row>
    <row r="113" spans="1:12" x14ac:dyDescent="0.35">
      <c r="A113" s="510" t="s">
        <v>174</v>
      </c>
      <c r="B113" s="510"/>
      <c r="C113" s="510"/>
      <c r="D113" s="510"/>
      <c r="E113" s="510"/>
    </row>
    <row r="114" spans="1:12" x14ac:dyDescent="0.35">
      <c r="A114" s="16">
        <v>0.2</v>
      </c>
      <c r="B114" s="14" t="s">
        <v>402</v>
      </c>
    </row>
    <row r="115" spans="1:12" x14ac:dyDescent="0.35">
      <c r="A115" s="8">
        <v>1.95</v>
      </c>
      <c r="B115" s="8" t="s">
        <v>410</v>
      </c>
    </row>
    <row r="116" spans="1:12" x14ac:dyDescent="0.35">
      <c r="A116" s="8">
        <f>1/A115</f>
        <v>0.51282051282051289</v>
      </c>
      <c r="B116" s="8" t="s">
        <v>401</v>
      </c>
    </row>
    <row r="117" spans="1:12" x14ac:dyDescent="0.35">
      <c r="A117" s="17">
        <f>A116*(1-A114)</f>
        <v>0.41025641025641035</v>
      </c>
      <c r="B117" s="8" t="s">
        <v>404</v>
      </c>
    </row>
    <row r="118" spans="1:12" x14ac:dyDescent="0.35">
      <c r="A118" s="17">
        <f>1/A117</f>
        <v>2.4374999999999996</v>
      </c>
      <c r="B118" s="8" t="s">
        <v>408</v>
      </c>
    </row>
    <row r="119" spans="1:12" x14ac:dyDescent="0.35">
      <c r="A119" s="16">
        <v>0.17</v>
      </c>
      <c r="B119" s="8" t="s">
        <v>405</v>
      </c>
    </row>
    <row r="120" spans="1:12" x14ac:dyDescent="0.35">
      <c r="A120" s="8">
        <f>A117*(1-A119)</f>
        <v>0.34051282051282056</v>
      </c>
      <c r="B120" s="8" t="s">
        <v>406</v>
      </c>
    </row>
    <row r="121" spans="1:12" ht="15" thickBot="1" x14ac:dyDescent="0.4">
      <c r="A121" s="8">
        <f>1/A120</f>
        <v>2.9367469879518069</v>
      </c>
      <c r="B121" s="8" t="s">
        <v>407</v>
      </c>
    </row>
    <row r="122" spans="1:12" ht="15" thickBot="1" x14ac:dyDescent="0.4">
      <c r="A122" s="18">
        <f>(A121-A118)/A118</f>
        <v>0.20481927710843381</v>
      </c>
      <c r="B122" s="8" t="s">
        <v>409</v>
      </c>
    </row>
    <row r="124" spans="1:12" x14ac:dyDescent="0.35">
      <c r="A124" s="510" t="s">
        <v>412</v>
      </c>
      <c r="B124" s="510"/>
      <c r="C124" s="510"/>
      <c r="D124" s="510"/>
      <c r="E124" s="510"/>
      <c r="J124" s="20"/>
    </row>
    <row r="125" spans="1:12" x14ac:dyDescent="0.35">
      <c r="A125" s="21">
        <v>4.4824543659231753E-4</v>
      </c>
      <c r="B125" s="8" t="s">
        <v>414</v>
      </c>
      <c r="K125" s="14"/>
      <c r="L125" s="14"/>
    </row>
    <row r="126" spans="1:12" x14ac:dyDescent="0.35">
      <c r="A126" s="8">
        <v>1.27</v>
      </c>
      <c r="B126" s="22" t="s">
        <v>418</v>
      </c>
      <c r="F126" s="23"/>
      <c r="J126" s="4"/>
      <c r="K126" s="21"/>
      <c r="L126" s="21"/>
    </row>
    <row r="127" spans="1:12" x14ac:dyDescent="0.35">
      <c r="A127" s="8">
        <f>(1/CONVERT(A125/A126,"mi","km")*0.00105505585)</f>
        <v>1.857438352962903</v>
      </c>
      <c r="B127" s="22" t="s">
        <v>415</v>
      </c>
      <c r="J127" s="24"/>
      <c r="K127" s="21"/>
      <c r="L127" s="21"/>
    </row>
    <row r="128" spans="1:12" x14ac:dyDescent="0.35">
      <c r="A128" s="8">
        <f>1/A127</f>
        <v>0.53837587578874124</v>
      </c>
      <c r="B128" s="22" t="s">
        <v>416</v>
      </c>
      <c r="F128" s="23"/>
      <c r="K128" s="16"/>
      <c r="L128" s="14"/>
    </row>
    <row r="129" spans="1:12" x14ac:dyDescent="0.35">
      <c r="A129" s="8">
        <v>1.07</v>
      </c>
      <c r="B129" s="8" t="s">
        <v>413</v>
      </c>
      <c r="F129" s="23"/>
      <c r="K129" s="16"/>
      <c r="L129" s="14"/>
    </row>
    <row r="130" spans="1:12" ht="15" thickBot="1" x14ac:dyDescent="0.4">
      <c r="A130" s="8">
        <f>1/A129</f>
        <v>0.93457943925233644</v>
      </c>
      <c r="B130" s="8" t="s">
        <v>417</v>
      </c>
      <c r="F130" s="23"/>
      <c r="K130" s="14"/>
      <c r="L130" s="14"/>
    </row>
    <row r="131" spans="1:12" ht="15" thickBot="1" x14ac:dyDescent="0.4">
      <c r="A131" s="18">
        <f>(A130-A128)/A128</f>
        <v>0.73592369435785332</v>
      </c>
      <c r="B131" s="8" t="s">
        <v>409</v>
      </c>
      <c r="F131" s="23"/>
    </row>
    <row r="133" spans="1:12" x14ac:dyDescent="0.35">
      <c r="A133" s="20"/>
      <c r="B133" s="14"/>
      <c r="C133" s="14"/>
    </row>
    <row r="134" spans="1:12" x14ac:dyDescent="0.35">
      <c r="A134" s="510" t="s">
        <v>105</v>
      </c>
      <c r="B134" s="510"/>
      <c r="C134" s="510"/>
      <c r="D134" s="510"/>
      <c r="E134" s="510"/>
    </row>
    <row r="135" spans="1:12" x14ac:dyDescent="0.35">
      <c r="A135" s="25" t="s">
        <v>430</v>
      </c>
      <c r="B135" s="26"/>
      <c r="C135" s="26"/>
      <c r="D135" s="26"/>
      <c r="E135" s="26"/>
      <c r="F135" s="26"/>
      <c r="G135" s="26"/>
    </row>
    <row r="136" spans="1:12" x14ac:dyDescent="0.35">
      <c r="A136" s="27"/>
      <c r="B136" s="513" t="s">
        <v>431</v>
      </c>
      <c r="C136" s="514"/>
      <c r="D136" s="514"/>
      <c r="E136" s="515"/>
      <c r="F136" s="26"/>
      <c r="G136" s="26"/>
    </row>
    <row r="137" spans="1:12" x14ac:dyDescent="0.35">
      <c r="A137" s="28"/>
      <c r="B137" s="513" t="s">
        <v>432</v>
      </c>
      <c r="C137" s="515"/>
      <c r="D137" s="513" t="s">
        <v>433</v>
      </c>
      <c r="E137" s="515"/>
      <c r="F137" s="26"/>
      <c r="G137" s="26"/>
    </row>
    <row r="138" spans="1:12" x14ac:dyDescent="0.35">
      <c r="A138" s="29" t="s">
        <v>434</v>
      </c>
      <c r="B138" s="30" t="s">
        <v>435</v>
      </c>
      <c r="C138" s="30" t="s">
        <v>436</v>
      </c>
      <c r="D138" s="30" t="s">
        <v>435</v>
      </c>
      <c r="E138" s="30" t="s">
        <v>436</v>
      </c>
      <c r="F138" s="26"/>
      <c r="G138" s="31" t="s">
        <v>437</v>
      </c>
    </row>
    <row r="139" spans="1:12" x14ac:dyDescent="0.35">
      <c r="A139" s="32" t="s">
        <v>438</v>
      </c>
      <c r="B139" s="33">
        <v>95</v>
      </c>
      <c r="C139" s="34">
        <v>95</v>
      </c>
      <c r="D139" s="33">
        <v>50</v>
      </c>
      <c r="E139" s="34">
        <v>50</v>
      </c>
      <c r="F139" s="31" t="s">
        <v>130</v>
      </c>
      <c r="G139" s="26">
        <f>(C139-E139)/C139</f>
        <v>0.47368421052631576</v>
      </c>
    </row>
    <row r="140" spans="1:12" x14ac:dyDescent="0.35">
      <c r="A140" s="35" t="s">
        <v>439</v>
      </c>
      <c r="B140" s="36">
        <v>100</v>
      </c>
      <c r="C140" s="37">
        <v>100</v>
      </c>
      <c r="D140" s="36">
        <v>70</v>
      </c>
      <c r="E140" s="37">
        <v>70</v>
      </c>
      <c r="F140" s="31" t="s">
        <v>130</v>
      </c>
      <c r="G140" s="26">
        <f t="shared" ref="G140:G156" si="0">(C140-E140)/C140</f>
        <v>0.3</v>
      </c>
    </row>
    <row r="141" spans="1:12" x14ac:dyDescent="0.35">
      <c r="A141" s="35" t="s">
        <v>440</v>
      </c>
      <c r="B141" s="36">
        <v>95</v>
      </c>
      <c r="C141" s="37">
        <v>95</v>
      </c>
      <c r="D141" s="36">
        <v>50</v>
      </c>
      <c r="E141" s="37">
        <v>50</v>
      </c>
      <c r="F141" s="31" t="s">
        <v>130</v>
      </c>
      <c r="G141" s="26">
        <f t="shared" si="0"/>
        <v>0.47368421052631576</v>
      </c>
    </row>
    <row r="142" spans="1:12" x14ac:dyDescent="0.35">
      <c r="A142" s="35" t="s">
        <v>441</v>
      </c>
      <c r="B142" s="36">
        <v>105</v>
      </c>
      <c r="C142" s="37">
        <v>105</v>
      </c>
      <c r="D142" s="36">
        <v>110</v>
      </c>
      <c r="E142" s="37">
        <v>110</v>
      </c>
      <c r="F142" s="38" t="s">
        <v>457</v>
      </c>
      <c r="G142" s="26">
        <f t="shared" si="0"/>
        <v>-4.7619047619047616E-2</v>
      </c>
    </row>
    <row r="143" spans="1:12" x14ac:dyDescent="0.35">
      <c r="A143" s="35" t="s">
        <v>442</v>
      </c>
      <c r="B143" s="36">
        <v>80</v>
      </c>
      <c r="C143" s="37">
        <v>80</v>
      </c>
      <c r="D143" s="36">
        <v>35</v>
      </c>
      <c r="E143" s="37">
        <v>35</v>
      </c>
      <c r="F143" s="31" t="s">
        <v>130</v>
      </c>
      <c r="G143" s="26">
        <f t="shared" si="0"/>
        <v>0.5625</v>
      </c>
    </row>
    <row r="144" spans="1:12" x14ac:dyDescent="0.35">
      <c r="A144" s="35" t="s">
        <v>443</v>
      </c>
      <c r="B144" s="36">
        <v>70</v>
      </c>
      <c r="C144" s="37">
        <v>70</v>
      </c>
      <c r="D144" s="36">
        <v>50</v>
      </c>
      <c r="E144" s="37">
        <v>50</v>
      </c>
      <c r="F144" s="31" t="s">
        <v>130</v>
      </c>
      <c r="G144" s="26">
        <f t="shared" si="0"/>
        <v>0.2857142857142857</v>
      </c>
    </row>
    <row r="145" spans="1:9" x14ac:dyDescent="0.35">
      <c r="A145" s="35" t="s">
        <v>444</v>
      </c>
      <c r="B145" s="36">
        <v>90</v>
      </c>
      <c r="C145" s="37">
        <v>90</v>
      </c>
      <c r="D145" s="36">
        <v>80</v>
      </c>
      <c r="E145" s="37">
        <v>80</v>
      </c>
      <c r="F145" s="31" t="s">
        <v>445</v>
      </c>
      <c r="G145" s="26">
        <f t="shared" si="0"/>
        <v>0.1111111111111111</v>
      </c>
    </row>
    <row r="146" spans="1:9" x14ac:dyDescent="0.35">
      <c r="A146" s="35" t="s">
        <v>446</v>
      </c>
      <c r="B146" s="36">
        <v>100</v>
      </c>
      <c r="C146" s="37">
        <v>100</v>
      </c>
      <c r="D146" s="36">
        <v>90</v>
      </c>
      <c r="E146" s="37">
        <v>90</v>
      </c>
      <c r="F146" s="31" t="s">
        <v>130</v>
      </c>
      <c r="G146" s="26">
        <f t="shared" si="0"/>
        <v>0.1</v>
      </c>
    </row>
    <row r="147" spans="1:9" x14ac:dyDescent="0.35">
      <c r="A147" s="35" t="s">
        <v>447</v>
      </c>
      <c r="B147" s="36">
        <v>80</v>
      </c>
      <c r="C147" s="37">
        <v>80</v>
      </c>
      <c r="D147" s="36">
        <v>40</v>
      </c>
      <c r="E147" s="37">
        <v>40</v>
      </c>
      <c r="F147" s="31" t="s">
        <v>130</v>
      </c>
      <c r="G147" s="26">
        <f t="shared" si="0"/>
        <v>0.5</v>
      </c>
    </row>
    <row r="148" spans="1:9" x14ac:dyDescent="0.35">
      <c r="A148" s="35" t="s">
        <v>448</v>
      </c>
      <c r="B148" s="36">
        <v>80</v>
      </c>
      <c r="C148" s="37">
        <v>80</v>
      </c>
      <c r="D148" s="36">
        <v>50</v>
      </c>
      <c r="E148" s="37">
        <v>50</v>
      </c>
      <c r="F148" s="31" t="s">
        <v>130</v>
      </c>
      <c r="G148" s="26">
        <f t="shared" si="0"/>
        <v>0.375</v>
      </c>
    </row>
    <row r="149" spans="1:9" x14ac:dyDescent="0.35">
      <c r="A149" s="35" t="s">
        <v>449</v>
      </c>
      <c r="B149" s="36">
        <v>90</v>
      </c>
      <c r="C149" s="37">
        <v>90</v>
      </c>
      <c r="D149" s="36">
        <v>80</v>
      </c>
      <c r="E149" s="37">
        <v>80</v>
      </c>
      <c r="F149" s="31" t="s">
        <v>445</v>
      </c>
      <c r="G149" s="26">
        <f t="shared" si="0"/>
        <v>0.1111111111111111</v>
      </c>
    </row>
    <row r="150" spans="1:9" x14ac:dyDescent="0.35">
      <c r="A150" s="35" t="s">
        <v>450</v>
      </c>
      <c r="B150" s="36">
        <v>95</v>
      </c>
      <c r="C150" s="37">
        <v>95</v>
      </c>
      <c r="D150" s="36">
        <v>90</v>
      </c>
      <c r="E150" s="37">
        <v>90</v>
      </c>
      <c r="F150" s="38" t="s">
        <v>457</v>
      </c>
      <c r="G150" s="26">
        <f t="shared" si="0"/>
        <v>5.2631578947368418E-2</v>
      </c>
    </row>
    <row r="151" spans="1:9" x14ac:dyDescent="0.35">
      <c r="A151" s="35" t="s">
        <v>451</v>
      </c>
      <c r="B151" s="36">
        <v>95</v>
      </c>
      <c r="C151" s="37">
        <v>95</v>
      </c>
      <c r="D151" s="36">
        <v>90</v>
      </c>
      <c r="E151" s="37">
        <v>90</v>
      </c>
      <c r="F151" s="38" t="s">
        <v>457</v>
      </c>
      <c r="G151" s="26">
        <f t="shared" si="0"/>
        <v>5.2631578947368418E-2</v>
      </c>
    </row>
    <row r="152" spans="1:9" x14ac:dyDescent="0.35">
      <c r="A152" s="35" t="s">
        <v>452</v>
      </c>
      <c r="B152" s="36">
        <v>80</v>
      </c>
      <c r="C152" s="37">
        <v>50</v>
      </c>
      <c r="D152" s="36">
        <v>30</v>
      </c>
      <c r="E152" s="37">
        <v>30</v>
      </c>
      <c r="F152" s="31" t="s">
        <v>129</v>
      </c>
      <c r="G152" s="26">
        <f>(C152-E152)/C152</f>
        <v>0.4</v>
      </c>
    </row>
    <row r="153" spans="1:9" x14ac:dyDescent="0.35">
      <c r="A153" s="35" t="s">
        <v>453</v>
      </c>
      <c r="B153" s="36">
        <v>90</v>
      </c>
      <c r="C153" s="37">
        <v>90</v>
      </c>
      <c r="D153" s="36">
        <v>70</v>
      </c>
      <c r="E153" s="37">
        <v>70</v>
      </c>
      <c r="F153" s="31" t="s">
        <v>126</v>
      </c>
      <c r="G153" s="26">
        <f t="shared" si="0"/>
        <v>0.22222222222222221</v>
      </c>
    </row>
    <row r="154" spans="1:9" x14ac:dyDescent="0.35">
      <c r="A154" s="35" t="s">
        <v>454</v>
      </c>
      <c r="B154" s="36">
        <v>95</v>
      </c>
      <c r="C154" s="37">
        <v>90</v>
      </c>
      <c r="D154" s="36">
        <v>80</v>
      </c>
      <c r="E154" s="37">
        <v>80</v>
      </c>
      <c r="F154" s="38" t="s">
        <v>457</v>
      </c>
      <c r="G154" s="26">
        <f t="shared" si="0"/>
        <v>0.1111111111111111</v>
      </c>
      <c r="I154" s="39"/>
    </row>
    <row r="155" spans="1:9" x14ac:dyDescent="0.35">
      <c r="A155" s="35" t="s">
        <v>455</v>
      </c>
      <c r="B155" s="36">
        <v>80</v>
      </c>
      <c r="C155" s="37">
        <v>65</v>
      </c>
      <c r="D155" s="36">
        <v>60</v>
      </c>
      <c r="E155" s="37">
        <v>30</v>
      </c>
      <c r="F155" s="31" t="s">
        <v>127</v>
      </c>
      <c r="G155" s="26">
        <f t="shared" si="0"/>
        <v>0.53846153846153844</v>
      </c>
    </row>
    <row r="156" spans="1:9" x14ac:dyDescent="0.35">
      <c r="A156" s="40" t="s">
        <v>456</v>
      </c>
      <c r="B156" s="41">
        <v>90</v>
      </c>
      <c r="C156" s="42">
        <v>90</v>
      </c>
      <c r="D156" s="41">
        <v>70</v>
      </c>
      <c r="E156" s="42">
        <v>70</v>
      </c>
      <c r="F156" s="31" t="s">
        <v>127</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130</v>
      </c>
      <c r="B159" s="26">
        <f>AVERAGEIF(F139:F156,A159,G139:G156)</f>
        <v>0.38382283834586467</v>
      </c>
      <c r="C159" s="26"/>
      <c r="D159" s="26"/>
      <c r="E159" s="26"/>
      <c r="F159" s="26"/>
      <c r="G159" s="26"/>
    </row>
    <row r="160" spans="1:9" x14ac:dyDescent="0.35">
      <c r="A160" s="26" t="s">
        <v>445</v>
      </c>
      <c r="B160" s="26">
        <f>AVERAGEIF(F139:F156,A160,G139:G156)</f>
        <v>0.1111111111111111</v>
      </c>
      <c r="C160" s="26"/>
      <c r="D160" s="26"/>
      <c r="E160" s="26"/>
      <c r="F160" s="26"/>
      <c r="G160" s="26"/>
    </row>
    <row r="161" spans="1:7" x14ac:dyDescent="0.35">
      <c r="A161" s="26" t="s">
        <v>129</v>
      </c>
      <c r="B161" s="26">
        <f>AVERAGEIF(F139:F156,A161,G139:G156)</f>
        <v>0.4</v>
      </c>
      <c r="C161" s="26"/>
      <c r="D161" s="26"/>
      <c r="E161" s="26"/>
      <c r="F161" s="26"/>
      <c r="G161" s="26"/>
    </row>
    <row r="162" spans="1:7" x14ac:dyDescent="0.35">
      <c r="A162" s="26" t="s">
        <v>126</v>
      </c>
      <c r="B162" s="26">
        <f>AVERAGEIF(F139:F156,A162,G139:G156)</f>
        <v>0.22222222222222221</v>
      </c>
      <c r="C162" s="26"/>
      <c r="D162" s="26"/>
      <c r="E162" s="26"/>
      <c r="F162" s="26"/>
      <c r="G162" s="26"/>
    </row>
    <row r="163" spans="1:7" x14ac:dyDescent="0.35">
      <c r="A163" s="26" t="s">
        <v>127</v>
      </c>
      <c r="B163" s="26">
        <f>AVERAGEIF(F139:F156,A163,G139:G156)</f>
        <v>0.38034188034188032</v>
      </c>
      <c r="C163" s="26"/>
      <c r="D163" s="26"/>
      <c r="E163" s="26"/>
      <c r="F163" s="26"/>
      <c r="G163" s="26"/>
    </row>
    <row r="165" spans="1:7" x14ac:dyDescent="0.35">
      <c r="A165" s="510" t="s">
        <v>178</v>
      </c>
      <c r="B165" s="510"/>
      <c r="C165" s="510"/>
      <c r="D165" s="510"/>
      <c r="E165" s="510"/>
    </row>
    <row r="166" spans="1:7" ht="15" thickBot="1" x14ac:dyDescent="0.4">
      <c r="A166" s="22" t="s">
        <v>179</v>
      </c>
      <c r="B166" s="16">
        <v>0.4</v>
      </c>
    </row>
    <row r="167" spans="1:7" ht="15" thickBot="1" x14ac:dyDescent="0.4">
      <c r="A167" s="8" t="s">
        <v>180</v>
      </c>
      <c r="B167" s="43">
        <f>(1+B166)^(1/(2020-2010))-1</f>
        <v>3.4219694129380196E-2</v>
      </c>
    </row>
    <row r="168" spans="1:7" x14ac:dyDescent="0.35">
      <c r="B168" s="44"/>
    </row>
    <row r="169" spans="1:7" x14ac:dyDescent="0.35">
      <c r="A169" s="510" t="s">
        <v>419</v>
      </c>
      <c r="B169" s="510"/>
    </row>
    <row r="170" spans="1:7" x14ac:dyDescent="0.35">
      <c r="A170" s="22" t="s">
        <v>420</v>
      </c>
      <c r="B170" s="45">
        <v>972.7</v>
      </c>
    </row>
    <row r="171" spans="1:7" ht="15" thickBot="1" x14ac:dyDescent="0.4">
      <c r="A171" s="22" t="s">
        <v>421</v>
      </c>
      <c r="B171" s="46">
        <f>400.9+53.5+276.5+255.7+63.5+462.5+B170+975.4+227.6+436.5</f>
        <v>4124.8</v>
      </c>
    </row>
    <row r="172" spans="1:7" ht="15" thickBot="1" x14ac:dyDescent="0.4">
      <c r="A172" s="22" t="s">
        <v>422</v>
      </c>
      <c r="B172" s="43">
        <f>B170/B171</f>
        <v>0.23581749418153608</v>
      </c>
    </row>
    <row r="173" spans="1:7" x14ac:dyDescent="0.35">
      <c r="B173" s="44"/>
    </row>
    <row r="174" spans="1:7" x14ac:dyDescent="0.35">
      <c r="A174" s="510" t="s">
        <v>185</v>
      </c>
      <c r="B174" s="510"/>
      <c r="C174" s="510"/>
      <c r="D174" s="510"/>
      <c r="E174" s="510"/>
    </row>
    <row r="175" spans="1:7" ht="15" thickBot="1" x14ac:dyDescent="0.4">
      <c r="A175" s="22" t="s">
        <v>429</v>
      </c>
      <c r="B175" s="44">
        <v>0.1246</v>
      </c>
    </row>
    <row r="176" spans="1:7" ht="15" thickBot="1" x14ac:dyDescent="0.4">
      <c r="A176" s="22" t="s">
        <v>424</v>
      </c>
      <c r="B176" s="43">
        <f>1-B175</f>
        <v>0.87539999999999996</v>
      </c>
    </row>
    <row r="178" spans="1:5" x14ac:dyDescent="0.35">
      <c r="A178" s="510" t="s">
        <v>181</v>
      </c>
      <c r="B178" s="510"/>
      <c r="C178" s="510"/>
      <c r="D178" s="510"/>
      <c r="E178" s="510"/>
    </row>
    <row r="179" spans="1:5" x14ac:dyDescent="0.35">
      <c r="A179" s="24" t="s">
        <v>426</v>
      </c>
      <c r="B179" s="8">
        <v>197000</v>
      </c>
    </row>
    <row r="180" spans="1:5" ht="15" thickBot="1" x14ac:dyDescent="0.4">
      <c r="A180" s="8" t="s">
        <v>427</v>
      </c>
      <c r="B180" s="8">
        <v>175000</v>
      </c>
    </row>
    <row r="181" spans="1:5" ht="15" thickBot="1" x14ac:dyDescent="0.4">
      <c r="A181" s="8" t="s">
        <v>182</v>
      </c>
      <c r="B181" s="18">
        <f>B179/B180</f>
        <v>1.1257142857142857</v>
      </c>
    </row>
    <row r="183" spans="1:5" x14ac:dyDescent="0.35">
      <c r="A183" s="510" t="s">
        <v>183</v>
      </c>
      <c r="B183" s="510"/>
      <c r="C183" s="510"/>
      <c r="D183" s="510"/>
      <c r="E183" s="510"/>
    </row>
    <row r="184" spans="1:5" x14ac:dyDescent="0.35">
      <c r="A184" s="22" t="s">
        <v>2286</v>
      </c>
      <c r="B184" s="189">
        <v>1.2E-2</v>
      </c>
    </row>
    <row r="185" spans="1:5" x14ac:dyDescent="0.35">
      <c r="A185" s="22" t="s">
        <v>2287</v>
      </c>
      <c r="B185" s="189">
        <v>2.4E-2</v>
      </c>
    </row>
    <row r="186" spans="1:5" x14ac:dyDescent="0.35">
      <c r="A186" s="22" t="s">
        <v>2288</v>
      </c>
      <c r="B186" s="8">
        <f>2050-2018+1</f>
        <v>33</v>
      </c>
    </row>
    <row r="187" spans="1:5" x14ac:dyDescent="0.35">
      <c r="A187" s="22" t="s">
        <v>2289</v>
      </c>
      <c r="B187" s="14">
        <f>(1-B184)^B186</f>
        <v>0.67139665221009714</v>
      </c>
    </row>
    <row r="188" spans="1:5" ht="15" thickBot="1" x14ac:dyDescent="0.4">
      <c r="A188" s="22" t="s">
        <v>2290</v>
      </c>
      <c r="B188" s="14">
        <f>(1-B185)^B186</f>
        <v>0.44858421050781644</v>
      </c>
    </row>
    <row r="189" spans="1:5" ht="15" thickBot="1" x14ac:dyDescent="0.4">
      <c r="A189" s="22" t="s">
        <v>2291</v>
      </c>
      <c r="B189" s="18">
        <f>(B187-B188)/B187</f>
        <v>0.33186409400289502</v>
      </c>
    </row>
    <row r="191" spans="1:5" x14ac:dyDescent="0.35">
      <c r="A191" s="510" t="s">
        <v>195</v>
      </c>
      <c r="B191" s="510"/>
      <c r="C191" s="510"/>
      <c r="D191" s="510"/>
      <c r="E191" s="510"/>
    </row>
    <row r="192" spans="1:5" x14ac:dyDescent="0.35">
      <c r="A192" s="20" t="s">
        <v>187</v>
      </c>
      <c r="B192" s="20" t="s">
        <v>188</v>
      </c>
      <c r="C192" s="20"/>
    </row>
    <row r="193" spans="1:9" x14ac:dyDescent="0.35">
      <c r="A193" s="8" t="s">
        <v>189</v>
      </c>
      <c r="B193" s="21">
        <v>15277777.777777778</v>
      </c>
      <c r="C193" s="8" t="s">
        <v>190</v>
      </c>
    </row>
    <row r="194" spans="1:9" x14ac:dyDescent="0.35">
      <c r="A194" s="8" t="s">
        <v>191</v>
      </c>
      <c r="B194" s="21">
        <f>3.4*10^6</f>
        <v>3400000</v>
      </c>
      <c r="C194" s="47"/>
    </row>
    <row r="195" spans="1:9" x14ac:dyDescent="0.35">
      <c r="A195" s="8" t="s">
        <v>192</v>
      </c>
      <c r="B195" s="8">
        <v>2</v>
      </c>
    </row>
    <row r="196" spans="1:9" ht="15" thickBot="1" x14ac:dyDescent="0.4">
      <c r="A196" s="8" t="s">
        <v>193</v>
      </c>
      <c r="B196" s="21">
        <f>B195*B194</f>
        <v>6800000</v>
      </c>
    </row>
    <row r="197" spans="1:9" ht="15" thickBot="1" x14ac:dyDescent="0.4">
      <c r="A197" s="8" t="s">
        <v>194</v>
      </c>
      <c r="B197" s="18">
        <f>B196/B193</f>
        <v>0.44509090909090909</v>
      </c>
    </row>
    <row r="199" spans="1:9" x14ac:dyDescent="0.35">
      <c r="A199" s="282" t="s">
        <v>3165</v>
      </c>
    </row>
    <row r="201" spans="1:9" x14ac:dyDescent="0.35">
      <c r="A201" s="284" t="s">
        <v>3186</v>
      </c>
      <c r="B201" s="512" t="s">
        <v>3169</v>
      </c>
      <c r="C201" s="512"/>
      <c r="D201" s="512"/>
      <c r="E201" s="512"/>
      <c r="F201" s="512"/>
      <c r="G201" s="512"/>
      <c r="H201" s="512"/>
      <c r="I201" s="512"/>
    </row>
    <row r="202" spans="1:9" x14ac:dyDescent="0.35">
      <c r="A202" s="187" t="s">
        <v>3170</v>
      </c>
      <c r="B202" s="187" t="s">
        <v>3171</v>
      </c>
      <c r="C202" s="187" t="s">
        <v>3172</v>
      </c>
      <c r="D202" s="187" t="s">
        <v>3173</v>
      </c>
      <c r="E202" s="187" t="s">
        <v>2409</v>
      </c>
      <c r="F202" s="187" t="s">
        <v>90</v>
      </c>
      <c r="G202" s="187" t="s">
        <v>3174</v>
      </c>
      <c r="H202" s="187" t="s">
        <v>3175</v>
      </c>
      <c r="I202" s="187" t="s">
        <v>3176</v>
      </c>
    </row>
    <row r="203" spans="1:9" x14ac:dyDescent="0.35">
      <c r="A203" s="187" t="s">
        <v>3177</v>
      </c>
      <c r="B203" s="195">
        <v>0</v>
      </c>
      <c r="C203" s="195">
        <v>6</v>
      </c>
      <c r="D203" s="195">
        <v>9</v>
      </c>
      <c r="E203" s="195">
        <v>25</v>
      </c>
      <c r="F203" s="195">
        <v>21</v>
      </c>
      <c r="G203" s="195">
        <v>215</v>
      </c>
      <c r="H203" s="195">
        <v>81</v>
      </c>
      <c r="I203" s="195">
        <v>134</v>
      </c>
    </row>
    <row r="204" spans="1:9" x14ac:dyDescent="0.35">
      <c r="A204" s="187" t="s">
        <v>3178</v>
      </c>
      <c r="B204" s="195">
        <v>4</v>
      </c>
      <c r="C204" s="195">
        <v>3</v>
      </c>
      <c r="D204" s="195">
        <v>15</v>
      </c>
      <c r="E204" s="195">
        <v>40</v>
      </c>
      <c r="F204" s="195">
        <v>43</v>
      </c>
      <c r="G204" s="195">
        <v>163</v>
      </c>
      <c r="H204" s="195">
        <v>56</v>
      </c>
      <c r="I204" s="195">
        <v>94</v>
      </c>
    </row>
    <row r="205" spans="1:9" ht="15" thickBot="1" x14ac:dyDescent="0.4">
      <c r="A205" s="48" t="s">
        <v>3179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3180</v>
      </c>
      <c r="B206" s="18">
        <f>SUM(G205:H205)/SUM(G203:H203)</f>
        <v>-0.26013513513513514</v>
      </c>
    </row>
    <row r="207" spans="1:9" ht="15" thickBot="1" x14ac:dyDescent="0.4">
      <c r="A207" s="263" t="s">
        <v>3181</v>
      </c>
      <c r="B207" s="18">
        <f>I205/I203</f>
        <v>-0.29850746268656714</v>
      </c>
    </row>
    <row r="209" spans="1:9" x14ac:dyDescent="0.35">
      <c r="A209" s="284" t="s">
        <v>3187</v>
      </c>
      <c r="B209" s="512" t="s">
        <v>3169</v>
      </c>
      <c r="C209" s="512"/>
      <c r="D209" s="512"/>
      <c r="E209" s="512"/>
      <c r="F209" s="512"/>
      <c r="G209" s="512"/>
      <c r="H209" s="512"/>
      <c r="I209" s="512"/>
    </row>
    <row r="210" spans="1:9" x14ac:dyDescent="0.35">
      <c r="A210" s="187" t="s">
        <v>3170</v>
      </c>
      <c r="B210" s="187" t="s">
        <v>3171</v>
      </c>
      <c r="C210" s="187" t="s">
        <v>3172</v>
      </c>
      <c r="D210" s="187" t="s">
        <v>3173</v>
      </c>
      <c r="E210" s="187" t="s">
        <v>2409</v>
      </c>
      <c r="F210" s="187" t="s">
        <v>90</v>
      </c>
      <c r="G210" s="187" t="s">
        <v>3174</v>
      </c>
      <c r="H210" s="187" t="s">
        <v>3175</v>
      </c>
      <c r="I210" s="187" t="s">
        <v>3176</v>
      </c>
    </row>
    <row r="211" spans="1:9" x14ac:dyDescent="0.35">
      <c r="A211" s="187" t="s">
        <v>3177</v>
      </c>
      <c r="B211" s="195">
        <v>0</v>
      </c>
      <c r="C211" s="195">
        <v>17</v>
      </c>
      <c r="D211" s="195">
        <v>18</v>
      </c>
      <c r="E211" s="195">
        <v>22</v>
      </c>
      <c r="F211" s="195">
        <v>12</v>
      </c>
      <c r="G211" s="195">
        <v>73</v>
      </c>
      <c r="H211" s="195">
        <v>21</v>
      </c>
      <c r="I211" s="195">
        <v>21</v>
      </c>
    </row>
    <row r="212" spans="1:9" x14ac:dyDescent="0.35">
      <c r="A212" s="187" t="s">
        <v>3178</v>
      </c>
      <c r="B212" s="195">
        <v>0</v>
      </c>
      <c r="C212" s="195">
        <v>15</v>
      </c>
      <c r="D212" s="195">
        <v>22</v>
      </c>
      <c r="E212" s="195">
        <v>39</v>
      </c>
      <c r="F212" s="195">
        <v>23</v>
      </c>
      <c r="G212" s="195">
        <v>51</v>
      </c>
      <c r="H212" s="195">
        <v>17</v>
      </c>
      <c r="I212" s="195">
        <v>19</v>
      </c>
    </row>
    <row r="213" spans="1:9" ht="15" thickBot="1" x14ac:dyDescent="0.4">
      <c r="A213" s="48" t="s">
        <v>3179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3180</v>
      </c>
      <c r="B214" s="18">
        <f>SUM(G213:H213)/SUM(G211:H211)</f>
        <v>-0.27659574468085107</v>
      </c>
    </row>
    <row r="215" spans="1:9" ht="15" thickBot="1" x14ac:dyDescent="0.4">
      <c r="A215" s="263" t="s">
        <v>3181</v>
      </c>
      <c r="B215" s="18">
        <f>I213/I211</f>
        <v>-9.5238095238095233E-2</v>
      </c>
    </row>
    <row r="217" spans="1:9" x14ac:dyDescent="0.35">
      <c r="A217" s="283" t="s">
        <v>3188</v>
      </c>
      <c r="B217" s="512" t="s">
        <v>3169</v>
      </c>
      <c r="C217" s="512"/>
      <c r="D217" s="512"/>
      <c r="E217" s="512"/>
    </row>
    <row r="218" spans="1:9" x14ac:dyDescent="0.35">
      <c r="A218" s="187" t="s">
        <v>3170</v>
      </c>
      <c r="B218" s="187" t="s">
        <v>3182</v>
      </c>
      <c r="C218" s="187" t="s">
        <v>3183</v>
      </c>
      <c r="D218" s="187" t="s">
        <v>3184</v>
      </c>
      <c r="E218" s="187" t="s">
        <v>90</v>
      </c>
    </row>
    <row r="219" spans="1:9" x14ac:dyDescent="0.35">
      <c r="A219" s="187" t="s">
        <v>3177</v>
      </c>
      <c r="B219" s="195">
        <v>112</v>
      </c>
      <c r="C219" s="195">
        <v>16</v>
      </c>
      <c r="D219" s="195">
        <v>9</v>
      </c>
      <c r="E219" s="195">
        <v>134</v>
      </c>
    </row>
    <row r="220" spans="1:9" x14ac:dyDescent="0.35">
      <c r="A220" s="187" t="s">
        <v>3178</v>
      </c>
      <c r="B220" s="195">
        <v>87</v>
      </c>
      <c r="C220" s="195">
        <v>17</v>
      </c>
      <c r="D220" s="195">
        <v>9</v>
      </c>
      <c r="E220" s="195">
        <v>151</v>
      </c>
    </row>
    <row r="221" spans="1:9" ht="15" thickBot="1" x14ac:dyDescent="0.4">
      <c r="A221" s="48" t="s">
        <v>3179</v>
      </c>
      <c r="B221" s="8">
        <f>B220-B219</f>
        <v>-25</v>
      </c>
      <c r="C221" s="8">
        <f t="shared" ref="C221:E221" si="9">C220-C219</f>
        <v>1</v>
      </c>
      <c r="D221" s="8">
        <f t="shared" si="9"/>
        <v>0</v>
      </c>
      <c r="E221" s="8">
        <f t="shared" si="9"/>
        <v>17</v>
      </c>
    </row>
    <row r="222" spans="1:9" ht="15" thickBot="1" x14ac:dyDescent="0.4">
      <c r="A222" s="263" t="s">
        <v>3185</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2022-04-28T19:16:04Z</dcterms:modified>
</cp:coreProperties>
</file>